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firstSheet="2" activeTab="12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5" i="93" l="1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198" i="93"/>
  <c r="AQ199" i="93"/>
  <c r="AQ200" i="93"/>
  <c r="AQ201" i="93"/>
  <c r="AQ202" i="93"/>
  <c r="AQ203" i="93"/>
  <c r="AQ204" i="93"/>
  <c r="AQ205" i="93"/>
  <c r="AQ206" i="93"/>
  <c r="AQ207" i="93"/>
  <c r="AQ208" i="93"/>
  <c r="AQ209" i="93"/>
  <c r="AQ210" i="93"/>
  <c r="AQ211" i="93"/>
  <c r="AQ212" i="93"/>
  <c r="AQ213" i="93"/>
  <c r="AQ214" i="93"/>
  <c r="AQ215" i="93"/>
  <c r="AQ216" i="93"/>
  <c r="AQ217" i="93"/>
  <c r="AQ218" i="93"/>
  <c r="AQ219" i="93"/>
  <c r="AQ220" i="93"/>
  <c r="AQ221" i="93"/>
  <c r="AQ222" i="93"/>
  <c r="AQ223" i="93"/>
  <c r="AQ224" i="93"/>
  <c r="AQ225" i="93"/>
  <c r="AQ226" i="93"/>
  <c r="AQ227" i="93"/>
  <c r="AQ228" i="93"/>
  <c r="AQ229" i="93"/>
  <c r="AQ230" i="93"/>
  <c r="AQ231" i="93"/>
  <c r="AQ232" i="93"/>
  <c r="AQ233" i="93"/>
  <c r="AQ234" i="93"/>
  <c r="AQ235" i="93"/>
  <c r="AQ236" i="93"/>
  <c r="AQ237" i="93"/>
  <c r="AQ238" i="93"/>
  <c r="AQ239" i="93"/>
  <c r="AQ240" i="93"/>
  <c r="AQ241" i="93"/>
  <c r="AQ242" i="93"/>
  <c r="AQ243" i="93"/>
  <c r="AQ244" i="93"/>
  <c r="AQ245" i="93"/>
  <c r="AQ246" i="93"/>
  <c r="AQ247" i="93"/>
  <c r="AQ248" i="93"/>
  <c r="AQ249" i="93"/>
  <c r="AQ250" i="93"/>
  <c r="AQ251" i="93"/>
  <c r="AQ252" i="93"/>
  <c r="AQ253" i="93"/>
  <c r="AQ254" i="93"/>
  <c r="AQ255" i="93"/>
  <c r="AQ256" i="93"/>
  <c r="AQ257" i="93"/>
  <c r="AQ258" i="93"/>
  <c r="AQ259" i="93"/>
  <c r="AQ260" i="93"/>
  <c r="AQ261" i="93"/>
  <c r="AQ262" i="93"/>
  <c r="AQ263" i="93"/>
  <c r="AQ264" i="93"/>
  <c r="AQ265" i="93"/>
  <c r="AQ266" i="93"/>
  <c r="AQ267" i="93"/>
  <c r="AQ268" i="93"/>
  <c r="AQ269" i="93"/>
  <c r="AQ270" i="93"/>
  <c r="AQ271" i="93"/>
  <c r="AQ272" i="93"/>
  <c r="AQ273" i="93"/>
  <c r="AQ274" i="93"/>
  <c r="AQ275" i="93"/>
  <c r="AQ276" i="93"/>
  <c r="AQ277" i="93"/>
  <c r="AQ278" i="93"/>
  <c r="AQ279" i="93"/>
  <c r="AQ280" i="93"/>
  <c r="AQ281" i="93"/>
  <c r="AQ282" i="93"/>
  <c r="AQ283" i="93"/>
  <c r="AQ284" i="93"/>
  <c r="AQ285" i="93"/>
  <c r="AQ286" i="93"/>
  <c r="AQ287" i="93"/>
  <c r="AQ288" i="93"/>
  <c r="AQ289" i="93"/>
  <c r="AQ290" i="93"/>
  <c r="AQ291" i="93"/>
  <c r="AQ292" i="93"/>
  <c r="AQ293" i="93"/>
  <c r="AQ294" i="93"/>
  <c r="AQ295" i="93"/>
  <c r="AQ296" i="93"/>
  <c r="AQ297" i="93"/>
  <c r="AQ298" i="93"/>
  <c r="AQ299" i="93"/>
  <c r="AQ300" i="93"/>
  <c r="AQ301" i="93"/>
  <c r="AQ302" i="93"/>
  <c r="AQ303" i="93"/>
  <c r="AQ304" i="93"/>
  <c r="AQ305" i="93"/>
  <c r="AQ306" i="93"/>
  <c r="AQ307" i="93"/>
  <c r="AQ308" i="93"/>
  <c r="AQ309" i="93"/>
  <c r="AQ310" i="93"/>
  <c r="AQ311" i="93"/>
  <c r="AQ312" i="93"/>
  <c r="AQ313" i="93"/>
  <c r="AQ314" i="93"/>
  <c r="AQ315" i="93"/>
  <c r="AQ316" i="93"/>
  <c r="AQ317" i="93"/>
  <c r="AQ318" i="93"/>
  <c r="AQ319" i="93"/>
  <c r="AQ320" i="93"/>
  <c r="AQ321" i="93"/>
  <c r="AQ322" i="93"/>
  <c r="AQ323" i="93"/>
  <c r="AQ324" i="93"/>
  <c r="AQ325" i="93"/>
  <c r="AQ326" i="93"/>
  <c r="AQ327" i="93"/>
  <c r="AQ328" i="93"/>
  <c r="AQ329" i="93"/>
  <c r="AQ330" i="93"/>
  <c r="AQ331" i="93"/>
  <c r="AQ332" i="93"/>
  <c r="AQ333" i="93"/>
  <c r="AQ334" i="93"/>
  <c r="AQ335" i="93"/>
  <c r="AQ336" i="93"/>
  <c r="AQ337" i="93"/>
  <c r="AQ338" i="93"/>
  <c r="AQ339" i="93"/>
  <c r="AQ340" i="93"/>
  <c r="AQ341" i="93"/>
  <c r="AQ342" i="93"/>
  <c r="AQ343" i="93"/>
  <c r="AQ344" i="93"/>
  <c r="AQ345" i="93"/>
  <c r="AQ346" i="93"/>
  <c r="AQ347" i="93"/>
  <c r="AQ348" i="93"/>
  <c r="AQ349" i="93"/>
  <c r="AQ350" i="93"/>
  <c r="AQ351" i="93"/>
  <c r="AQ352" i="93"/>
  <c r="AQ353" i="93"/>
  <c r="AQ354" i="93"/>
  <c r="AQ355" i="93"/>
  <c r="AQ356" i="93"/>
  <c r="AQ357" i="93"/>
  <c r="AQ358" i="93"/>
  <c r="AQ359" i="93"/>
  <c r="AQ360" i="93"/>
  <c r="AQ361" i="93"/>
  <c r="AQ362" i="93"/>
  <c r="AQ363" i="93"/>
  <c r="AQ364" i="93"/>
  <c r="AQ365" i="93"/>
  <c r="AQ366" i="93"/>
  <c r="AQ367" i="93"/>
  <c r="AQ368" i="93"/>
  <c r="AQ369" i="93"/>
  <c r="AQ370" i="93"/>
  <c r="AQ371" i="93"/>
  <c r="AQ372" i="93"/>
  <c r="AQ373" i="93"/>
  <c r="AQ374" i="93"/>
  <c r="AQ375" i="93"/>
  <c r="AQ376" i="93"/>
  <c r="AQ377" i="93"/>
  <c r="AQ378" i="93"/>
  <c r="AQ379" i="93"/>
  <c r="AQ380" i="93"/>
  <c r="AQ381" i="93"/>
  <c r="AQ382" i="93"/>
  <c r="AQ383" i="93"/>
  <c r="AQ384" i="93"/>
  <c r="AQ385" i="93"/>
  <c r="AQ386" i="93"/>
  <c r="AQ387" i="93"/>
  <c r="AQ388" i="93"/>
  <c r="AQ389" i="93"/>
  <c r="AQ390" i="93"/>
  <c r="AQ391" i="93"/>
  <c r="AQ392" i="93"/>
  <c r="AQ393" i="93"/>
  <c r="AQ394" i="93"/>
  <c r="AQ395" i="93"/>
  <c r="AQ396" i="93"/>
  <c r="AQ397" i="93"/>
  <c r="AQ398" i="93"/>
  <c r="AQ399" i="93"/>
  <c r="AQ400" i="93"/>
  <c r="AQ401" i="93"/>
  <c r="AQ402" i="93"/>
  <c r="AQ403" i="93"/>
  <c r="AQ404" i="93"/>
  <c r="AQ405" i="93"/>
  <c r="AQ406" i="93"/>
  <c r="AQ407" i="93"/>
  <c r="AQ408" i="93"/>
  <c r="AQ409" i="93"/>
  <c r="AQ410" i="93"/>
  <c r="AQ411" i="93"/>
  <c r="AQ412" i="93"/>
  <c r="AQ413" i="93"/>
  <c r="AQ414" i="93"/>
  <c r="AQ415" i="93"/>
  <c r="AQ416" i="93"/>
  <c r="AQ417" i="93"/>
  <c r="AQ418" i="93"/>
  <c r="AQ419" i="93"/>
  <c r="AQ420" i="93"/>
  <c r="AQ421" i="93"/>
  <c r="AQ422" i="93"/>
  <c r="AQ423" i="93"/>
  <c r="AQ424" i="93"/>
  <c r="AQ425" i="93"/>
  <c r="AQ426" i="93"/>
  <c r="AQ427" i="93"/>
  <c r="AQ428" i="93"/>
  <c r="AQ429" i="93"/>
  <c r="AQ430" i="93"/>
  <c r="AQ431" i="93"/>
  <c r="AQ432" i="93"/>
  <c r="AQ433" i="93"/>
  <c r="AQ434" i="93"/>
  <c r="AQ435" i="93"/>
  <c r="AQ436" i="93"/>
  <c r="AQ437" i="93"/>
  <c r="AQ438" i="93"/>
  <c r="AQ439" i="93"/>
  <c r="AQ440" i="93"/>
  <c r="AQ441" i="93"/>
  <c r="AQ442" i="93"/>
  <c r="AQ443" i="93"/>
  <c r="AQ444" i="93"/>
  <c r="AQ445" i="93"/>
  <c r="AQ446" i="93"/>
  <c r="AQ447" i="93"/>
  <c r="AQ448" i="93"/>
  <c r="AQ449" i="93"/>
  <c r="AQ450" i="93"/>
  <c r="AQ451" i="93"/>
  <c r="AQ452" i="93"/>
  <c r="AQ453" i="93"/>
  <c r="AQ454" i="93"/>
  <c r="AQ455" i="93"/>
  <c r="AQ456" i="93"/>
  <c r="AQ457" i="93"/>
  <c r="AQ458" i="93"/>
  <c r="AQ459" i="93"/>
  <c r="AQ460" i="93"/>
  <c r="AQ461" i="93"/>
  <c r="AQ462" i="93"/>
  <c r="AQ463" i="93"/>
  <c r="AQ464" i="93"/>
  <c r="AQ465" i="93"/>
  <c r="AQ466" i="93"/>
  <c r="AQ467" i="93"/>
  <c r="AQ468" i="93"/>
  <c r="AQ469" i="93"/>
  <c r="AQ470" i="93"/>
  <c r="AQ471" i="93"/>
  <c r="AQ472" i="93"/>
  <c r="AQ473" i="93"/>
  <c r="AQ474" i="93"/>
  <c r="AQ475" i="93"/>
  <c r="AQ476" i="93"/>
  <c r="AQ477" i="93"/>
  <c r="AQ478" i="93"/>
  <c r="AQ479" i="93"/>
  <c r="AQ480" i="93"/>
  <c r="AQ481" i="93"/>
  <c r="AQ482" i="93"/>
  <c r="AQ483" i="93"/>
  <c r="AQ484" i="93"/>
  <c r="AQ485" i="93"/>
  <c r="AQ486" i="93"/>
  <c r="AQ487" i="93"/>
  <c r="AQ488" i="93"/>
  <c r="AQ489" i="93"/>
  <c r="AQ490" i="93"/>
  <c r="AQ491" i="93"/>
  <c r="AQ492" i="93"/>
  <c r="AQ493" i="93"/>
  <c r="AQ494" i="93"/>
  <c r="AQ495" i="93"/>
  <c r="AQ496" i="93"/>
  <c r="AQ497" i="93"/>
  <c r="AQ498" i="93"/>
  <c r="AQ499" i="93"/>
  <c r="AQ500" i="93"/>
  <c r="AQ501" i="93"/>
  <c r="AQ502" i="93"/>
  <c r="AQ503" i="93"/>
  <c r="AQ504" i="93"/>
  <c r="AQ505" i="93"/>
  <c r="AQ506" i="93"/>
  <c r="AQ507" i="93"/>
  <c r="AQ508" i="93"/>
  <c r="AQ509" i="93"/>
  <c r="AQ510" i="93"/>
  <c r="AQ511" i="93"/>
  <c r="AQ512" i="93"/>
  <c r="AQ513" i="93"/>
  <c r="AQ514" i="93"/>
  <c r="AQ515" i="93"/>
  <c r="AQ516" i="93"/>
  <c r="AQ517" i="93"/>
  <c r="AQ518" i="93"/>
  <c r="AQ519" i="93"/>
  <c r="AQ520" i="93"/>
  <c r="AQ521" i="93"/>
  <c r="AQ522" i="93"/>
  <c r="AQ523" i="93"/>
  <c r="AQ524" i="93"/>
  <c r="AQ525" i="93"/>
  <c r="AQ526" i="93"/>
  <c r="AQ527" i="93"/>
  <c r="AQ528" i="93"/>
  <c r="AQ529" i="93"/>
  <c r="AQ530" i="93"/>
  <c r="AQ531" i="93"/>
  <c r="AQ532" i="93"/>
  <c r="AQ533" i="93"/>
  <c r="AQ534" i="93"/>
  <c r="AQ535" i="93"/>
  <c r="AQ536" i="93"/>
  <c r="AQ537" i="93"/>
  <c r="AQ538" i="93"/>
  <c r="AQ539" i="93"/>
  <c r="AQ540" i="93"/>
  <c r="AQ541" i="93"/>
  <c r="AQ542" i="93"/>
  <c r="AQ543" i="93"/>
  <c r="AQ544" i="93"/>
  <c r="AQ545" i="93"/>
  <c r="AQ546" i="93"/>
  <c r="AQ547" i="93"/>
  <c r="AQ548" i="93"/>
  <c r="AQ549" i="93"/>
  <c r="AQ550" i="93"/>
  <c r="AQ551" i="93"/>
  <c r="AQ552" i="93"/>
  <c r="AQ553" i="93"/>
  <c r="AQ554" i="93"/>
  <c r="AQ555" i="93"/>
  <c r="AQ556" i="93"/>
  <c r="AQ557" i="93"/>
  <c r="AQ558" i="93"/>
  <c r="AQ559" i="93"/>
  <c r="AQ560" i="93"/>
  <c r="AQ561" i="93"/>
  <c r="AQ562" i="93"/>
  <c r="AQ563" i="93"/>
  <c r="AQ564" i="93"/>
  <c r="AQ565" i="93"/>
  <c r="AQ566" i="93"/>
  <c r="AQ567" i="93"/>
  <c r="AQ568" i="93"/>
  <c r="AQ569" i="93"/>
  <c r="AQ570" i="93"/>
  <c r="AQ571" i="93"/>
  <c r="AQ572" i="93"/>
  <c r="AQ573" i="93"/>
  <c r="AQ574" i="93"/>
  <c r="AQ575" i="93"/>
  <c r="AQ576" i="93"/>
  <c r="AQ577" i="93"/>
  <c r="AQ578" i="93"/>
  <c r="AQ579" i="93"/>
  <c r="AQ580" i="93"/>
  <c r="AQ581" i="93"/>
  <c r="AQ582" i="93"/>
  <c r="AQ583" i="93"/>
  <c r="AQ584" i="93"/>
  <c r="AQ585" i="93"/>
  <c r="AQ586" i="93"/>
  <c r="AQ587" i="93"/>
  <c r="AQ588" i="93"/>
  <c r="AQ589" i="93"/>
  <c r="AQ590" i="93"/>
  <c r="AQ591" i="93"/>
  <c r="AQ592" i="93"/>
  <c r="AQ593" i="93"/>
  <c r="AQ594" i="93"/>
  <c r="AQ595" i="93"/>
  <c r="AQ596" i="93"/>
  <c r="AQ597" i="93"/>
  <c r="AQ598" i="93"/>
  <c r="AQ599" i="93"/>
  <c r="AQ600" i="93"/>
  <c r="AQ601" i="93"/>
  <c r="AQ602" i="93"/>
  <c r="AQ603" i="93"/>
  <c r="AQ604" i="93"/>
  <c r="AQ605" i="93"/>
  <c r="AQ606" i="93"/>
  <c r="AQ607" i="93"/>
  <c r="AQ608" i="93"/>
  <c r="AQ609" i="93"/>
  <c r="AQ610" i="93"/>
  <c r="AQ611" i="93"/>
  <c r="AQ612" i="93"/>
  <c r="AQ613" i="93"/>
  <c r="AQ614" i="93"/>
  <c r="AQ615" i="93"/>
  <c r="AQ616" i="93"/>
  <c r="AQ617" i="93"/>
  <c r="AQ618" i="93"/>
  <c r="AQ619" i="93"/>
  <c r="AQ620" i="93"/>
  <c r="AQ621" i="93"/>
  <c r="AQ622" i="93"/>
  <c r="AQ623" i="93"/>
  <c r="AQ624" i="93"/>
  <c r="AQ625" i="93"/>
  <c r="AQ626" i="93"/>
  <c r="AQ627" i="93"/>
  <c r="AQ628" i="93"/>
  <c r="AQ629" i="93"/>
  <c r="AQ630" i="93"/>
  <c r="AQ631" i="93"/>
  <c r="AQ632" i="93"/>
  <c r="AQ633" i="93"/>
  <c r="AQ634" i="93"/>
  <c r="AQ635" i="93"/>
  <c r="AQ636" i="93"/>
  <c r="AQ637" i="93"/>
  <c r="AQ638" i="93"/>
  <c r="AQ639" i="93"/>
  <c r="AQ640" i="93"/>
  <c r="AQ641" i="93"/>
  <c r="AQ642" i="93"/>
  <c r="AQ643" i="93"/>
  <c r="AQ644" i="93"/>
  <c r="AQ645" i="93"/>
  <c r="AQ646" i="93"/>
  <c r="AQ647" i="93"/>
  <c r="AQ648" i="93"/>
  <c r="AQ649" i="93"/>
  <c r="AQ650" i="93"/>
  <c r="AQ651" i="93"/>
  <c r="AQ652" i="93"/>
  <c r="AQ653" i="93"/>
  <c r="AQ654" i="93"/>
  <c r="AQ655" i="93"/>
  <c r="AQ656" i="93"/>
  <c r="AQ657" i="93"/>
  <c r="AQ658" i="93"/>
  <c r="AQ659" i="93"/>
  <c r="AQ660" i="93"/>
  <c r="AQ661" i="93"/>
  <c r="AQ662" i="93"/>
  <c r="AQ663" i="93"/>
  <c r="AQ664" i="93"/>
  <c r="AQ665" i="93"/>
  <c r="AQ666" i="93"/>
  <c r="AQ667" i="93"/>
  <c r="AQ668" i="93"/>
  <c r="AQ669" i="93"/>
  <c r="AQ670" i="93"/>
  <c r="AQ671" i="93"/>
  <c r="AQ672" i="93"/>
  <c r="AQ673" i="93"/>
  <c r="AQ674" i="93"/>
  <c r="AQ675" i="93"/>
  <c r="AQ676" i="93"/>
  <c r="AQ677" i="93"/>
  <c r="AQ678" i="93"/>
  <c r="AQ679" i="93"/>
  <c r="AQ680" i="93"/>
  <c r="AQ681" i="93"/>
  <c r="AQ682" i="93"/>
  <c r="AQ683" i="93"/>
  <c r="AQ684" i="93"/>
  <c r="AQ685" i="93"/>
  <c r="AQ686" i="93"/>
  <c r="AQ687" i="93"/>
  <c r="AQ688" i="93"/>
  <c r="AQ689" i="93"/>
  <c r="AQ690" i="93"/>
  <c r="AQ691" i="93"/>
  <c r="AQ692" i="93"/>
  <c r="AQ693" i="93"/>
  <c r="AQ694" i="93"/>
  <c r="AQ695" i="93"/>
  <c r="AQ696" i="93"/>
  <c r="AQ697" i="93"/>
  <c r="AQ698" i="93"/>
  <c r="AQ699" i="93"/>
  <c r="AQ700" i="93"/>
  <c r="AQ701" i="93"/>
  <c r="AQ702" i="93"/>
  <c r="AQ703" i="93"/>
  <c r="AQ704" i="93"/>
  <c r="AQ705" i="93"/>
  <c r="AQ706" i="93"/>
  <c r="AQ707" i="93"/>
  <c r="AQ708" i="93"/>
  <c r="AQ709" i="93"/>
  <c r="AQ710" i="93"/>
  <c r="AQ711" i="93"/>
  <c r="AQ712" i="93"/>
  <c r="AQ713" i="93"/>
  <c r="AQ714" i="93"/>
  <c r="AQ715" i="93"/>
  <c r="AQ716" i="93"/>
  <c r="AQ717" i="93"/>
  <c r="AQ718" i="93"/>
  <c r="AQ719" i="93"/>
  <c r="AQ720" i="93"/>
  <c r="AQ721" i="93"/>
  <c r="AQ722" i="93"/>
  <c r="AQ723" i="93"/>
  <c r="AQ724" i="93"/>
  <c r="AQ725" i="93"/>
  <c r="AQ726" i="93"/>
  <c r="AQ727" i="93"/>
  <c r="AQ728" i="93"/>
  <c r="AQ729" i="93"/>
  <c r="AQ730" i="93"/>
  <c r="AQ731" i="93"/>
  <c r="AQ732" i="93"/>
  <c r="AQ733" i="93"/>
  <c r="AQ734" i="93"/>
  <c r="AQ735" i="93"/>
  <c r="AQ736" i="93"/>
  <c r="AQ737" i="93"/>
  <c r="AQ738" i="93"/>
  <c r="AQ739" i="93"/>
  <c r="AQ740" i="93"/>
  <c r="AQ741" i="93"/>
  <c r="AQ742" i="93"/>
  <c r="AQ743" i="93"/>
  <c r="AQ744" i="93"/>
  <c r="AQ745" i="93"/>
  <c r="AQ746" i="93"/>
  <c r="AQ747" i="93"/>
  <c r="AQ748" i="93"/>
  <c r="AQ749" i="93"/>
  <c r="AQ750" i="93"/>
  <c r="AQ751" i="93"/>
  <c r="AQ752" i="93"/>
  <c r="AQ753" i="93"/>
  <c r="AQ754" i="93"/>
  <c r="AQ755" i="93"/>
  <c r="AQ756" i="93"/>
  <c r="AQ757" i="93"/>
  <c r="AQ758" i="93"/>
  <c r="AQ759" i="93"/>
  <c r="AQ760" i="93"/>
  <c r="AQ761" i="93"/>
  <c r="AQ762" i="93"/>
  <c r="AQ763" i="93"/>
  <c r="AQ764" i="93"/>
  <c r="AQ765" i="93"/>
  <c r="AQ766" i="93"/>
  <c r="AQ767" i="93"/>
  <c r="AQ768" i="93"/>
  <c r="AQ769" i="93"/>
  <c r="AQ770" i="93"/>
  <c r="AQ771" i="93"/>
  <c r="AQ772" i="93"/>
  <c r="AQ773" i="93"/>
  <c r="AQ774" i="93"/>
  <c r="AQ775" i="93"/>
  <c r="AQ776" i="93"/>
  <c r="AQ777" i="93"/>
  <c r="AQ778" i="93"/>
  <c r="AQ779" i="93"/>
  <c r="AQ780" i="93"/>
  <c r="AQ781" i="93"/>
  <c r="AQ782" i="93"/>
  <c r="AQ783" i="93"/>
  <c r="AQ784" i="93"/>
  <c r="AQ785" i="93"/>
  <c r="AQ786" i="93"/>
  <c r="AQ787" i="93"/>
  <c r="AQ788" i="93"/>
  <c r="AQ789" i="93"/>
  <c r="AQ790" i="93"/>
  <c r="AQ791" i="93"/>
  <c r="AQ792" i="93"/>
  <c r="AQ793" i="93"/>
  <c r="AQ794" i="93"/>
  <c r="AQ795" i="93"/>
  <c r="AQ796" i="93"/>
  <c r="AQ797" i="93"/>
  <c r="AQ798" i="93"/>
  <c r="AQ799" i="93"/>
  <c r="AQ800" i="93"/>
  <c r="AQ801" i="93"/>
  <c r="AQ802" i="93"/>
  <c r="AQ803" i="93"/>
  <c r="AQ804" i="93"/>
  <c r="AQ805" i="93"/>
  <c r="AQ806" i="93"/>
  <c r="AQ807" i="93"/>
  <c r="AQ808" i="93"/>
  <c r="AQ809" i="93"/>
  <c r="AQ810" i="93"/>
  <c r="AQ811" i="93"/>
  <c r="AQ812" i="93"/>
  <c r="AQ813" i="93"/>
  <c r="AQ814" i="93"/>
  <c r="AQ815" i="93"/>
  <c r="AQ816" i="93"/>
  <c r="AQ817" i="93"/>
  <c r="AQ818" i="93"/>
  <c r="AQ819" i="93"/>
  <c r="AQ820" i="93"/>
  <c r="AQ821" i="93"/>
  <c r="AQ822" i="93"/>
  <c r="AQ823" i="93"/>
  <c r="AQ824" i="93"/>
  <c r="AQ825" i="93"/>
  <c r="AQ826" i="93"/>
  <c r="AQ827" i="93"/>
  <c r="AQ828" i="93"/>
  <c r="AQ829" i="93"/>
  <c r="AQ830" i="93"/>
  <c r="AQ831" i="93"/>
  <c r="AQ832" i="93"/>
  <c r="AQ833" i="93"/>
  <c r="AQ834" i="93"/>
  <c r="AQ835" i="93"/>
  <c r="AQ836" i="93"/>
  <c r="AQ837" i="93"/>
  <c r="AQ4" i="93"/>
  <c r="AU5" i="93"/>
  <c r="AU6" i="93"/>
  <c r="AU7" i="93"/>
  <c r="AU8" i="93"/>
  <c r="AU9" i="93"/>
  <c r="AU10" i="93"/>
  <c r="AU11" i="93"/>
  <c r="AU12" i="93"/>
  <c r="AU13" i="93"/>
  <c r="AU14" i="93"/>
  <c r="AU15" i="93"/>
  <c r="AU16" i="93"/>
  <c r="AU17" i="93"/>
  <c r="AU18" i="93"/>
  <c r="AU19" i="93"/>
  <c r="AU20" i="93"/>
  <c r="AU21" i="93"/>
  <c r="AU22" i="93"/>
  <c r="AU23" i="93"/>
  <c r="AU24" i="93"/>
  <c r="AU25" i="93"/>
  <c r="AU26" i="93"/>
  <c r="AU27" i="93"/>
  <c r="AU28" i="93"/>
  <c r="AU29" i="93"/>
  <c r="AU30" i="93"/>
  <c r="AU31" i="93"/>
  <c r="AU32" i="93"/>
  <c r="AU33" i="93"/>
  <c r="AU34" i="93"/>
  <c r="AU35" i="93"/>
  <c r="AU36" i="93"/>
  <c r="AU37" i="93"/>
  <c r="AU38" i="93"/>
  <c r="AU39" i="93"/>
  <c r="AU40" i="93"/>
  <c r="AU41" i="93"/>
  <c r="AU42" i="93"/>
  <c r="AU43" i="93"/>
  <c r="AU44" i="93"/>
  <c r="AU45" i="93"/>
  <c r="AU46" i="93"/>
  <c r="AU47" i="93"/>
  <c r="AU48" i="93"/>
  <c r="AU49" i="93"/>
  <c r="AU50" i="93"/>
  <c r="AU51" i="93"/>
  <c r="AU52" i="93"/>
  <c r="AU53" i="93"/>
  <c r="AU54" i="93"/>
  <c r="AU55" i="93"/>
  <c r="AU56" i="93"/>
  <c r="AU57" i="93"/>
  <c r="AU58" i="93"/>
  <c r="AU59" i="93"/>
  <c r="AU60" i="93"/>
  <c r="AU61" i="93"/>
  <c r="AU62" i="93"/>
  <c r="AU63" i="93"/>
  <c r="AU64" i="93"/>
  <c r="AU65" i="93"/>
  <c r="AU66" i="93"/>
  <c r="AU67" i="93"/>
  <c r="AU68" i="93"/>
  <c r="AU69" i="93"/>
  <c r="AU70" i="93"/>
  <c r="AU71" i="93"/>
  <c r="AU72" i="93"/>
  <c r="AU73" i="93"/>
  <c r="AU74" i="93"/>
  <c r="AU75" i="93"/>
  <c r="AU76" i="93"/>
  <c r="AU77" i="93"/>
  <c r="AU78" i="93"/>
  <c r="AU79" i="93"/>
  <c r="AU80" i="93"/>
  <c r="AU81" i="93"/>
  <c r="AU82" i="93"/>
  <c r="AU83" i="93"/>
  <c r="AU84" i="93"/>
  <c r="AU85" i="93"/>
  <c r="AU86" i="93"/>
  <c r="AU87" i="93"/>
  <c r="AU88" i="93"/>
  <c r="AU89" i="93"/>
  <c r="AU90" i="93"/>
  <c r="AU91" i="93"/>
  <c r="AU92" i="93"/>
  <c r="AU93" i="93"/>
  <c r="AU94" i="93"/>
  <c r="AU95" i="93"/>
  <c r="AU96" i="93"/>
  <c r="AU97" i="93"/>
  <c r="AU98" i="93"/>
  <c r="AU99" i="93"/>
  <c r="AU100" i="93"/>
  <c r="AU101" i="93"/>
  <c r="AU102" i="93"/>
  <c r="AU103" i="93"/>
  <c r="AU104" i="93"/>
  <c r="AU105" i="93"/>
  <c r="AU106" i="93"/>
  <c r="AU107" i="93"/>
  <c r="AU108" i="93"/>
  <c r="AU109" i="93"/>
  <c r="AU110" i="93"/>
  <c r="AU111" i="93"/>
  <c r="AU112" i="93"/>
  <c r="AU113" i="93"/>
  <c r="AU114" i="93"/>
  <c r="AU115" i="93"/>
  <c r="AU116" i="93"/>
  <c r="AU117" i="93"/>
  <c r="AU118" i="93"/>
  <c r="AU119" i="93"/>
  <c r="AU120" i="93"/>
  <c r="AU121" i="93"/>
  <c r="AU122" i="93"/>
  <c r="AU123" i="93"/>
  <c r="AU124" i="93"/>
  <c r="AU125" i="93"/>
  <c r="AU126" i="93"/>
  <c r="AU127" i="93"/>
  <c r="AU128" i="93"/>
  <c r="AU129" i="93"/>
  <c r="AU130" i="93"/>
  <c r="AU131" i="93"/>
  <c r="AU132" i="93"/>
  <c r="AU133" i="93"/>
  <c r="AU134" i="93"/>
  <c r="AU135" i="93"/>
  <c r="AU136" i="93"/>
  <c r="AU137" i="93"/>
  <c r="AU138" i="93"/>
  <c r="AU139" i="93"/>
  <c r="AU140" i="93"/>
  <c r="AU141" i="93"/>
  <c r="AU142" i="93"/>
  <c r="AU143" i="93"/>
  <c r="AU144" i="93"/>
  <c r="AU145" i="93"/>
  <c r="AU146" i="93"/>
  <c r="AU147" i="93"/>
  <c r="AU148" i="93"/>
  <c r="AU149" i="93"/>
  <c r="AU150" i="93"/>
  <c r="AU151" i="93"/>
  <c r="AU152" i="93"/>
  <c r="AU153" i="93"/>
  <c r="AU154" i="93"/>
  <c r="AU155" i="93"/>
  <c r="AU156" i="93"/>
  <c r="AU157" i="93"/>
  <c r="AU158" i="93"/>
  <c r="AU159" i="93"/>
  <c r="AU160" i="93"/>
  <c r="AU161" i="93"/>
  <c r="AU162" i="93"/>
  <c r="AU163" i="93"/>
  <c r="AU164" i="93"/>
  <c r="AU165" i="93"/>
  <c r="AU166" i="93"/>
  <c r="AU167" i="93"/>
  <c r="AU168" i="93"/>
  <c r="AU169" i="93"/>
  <c r="AU170" i="93"/>
  <c r="AU171" i="93"/>
  <c r="AU172" i="93"/>
  <c r="AU173" i="93"/>
  <c r="AU174" i="93"/>
  <c r="AU175" i="93"/>
  <c r="AU176" i="93"/>
  <c r="AU177" i="93"/>
  <c r="AU178" i="93"/>
  <c r="AU179" i="93"/>
  <c r="AU180" i="93"/>
  <c r="AU181" i="93"/>
  <c r="AU182" i="93"/>
  <c r="AU183" i="93"/>
  <c r="AU184" i="93"/>
  <c r="AU185" i="93"/>
  <c r="AU186" i="93"/>
  <c r="AU187" i="93"/>
  <c r="AU188" i="93"/>
  <c r="AU189" i="93"/>
  <c r="AU190" i="93"/>
  <c r="AU191" i="93"/>
  <c r="AU192" i="93"/>
  <c r="AU193" i="93"/>
  <c r="AU194" i="93"/>
  <c r="AU195" i="93"/>
  <c r="AU196" i="93"/>
  <c r="AU197" i="93"/>
  <c r="AU198" i="93"/>
  <c r="AU199" i="93"/>
  <c r="AU200" i="93"/>
  <c r="AU201" i="93"/>
  <c r="AU202" i="93"/>
  <c r="AU203" i="93"/>
  <c r="AU204" i="93"/>
  <c r="AU205" i="93"/>
  <c r="AU206" i="93"/>
  <c r="AU207" i="93"/>
  <c r="AU208" i="93"/>
  <c r="AU209" i="93"/>
  <c r="AU210" i="93"/>
  <c r="AU211" i="93"/>
  <c r="AU212" i="93"/>
  <c r="AU213" i="93"/>
  <c r="AU214" i="93"/>
  <c r="AU215" i="93"/>
  <c r="AU216" i="93"/>
  <c r="AU217" i="93"/>
  <c r="AU218" i="93"/>
  <c r="AU219" i="93"/>
  <c r="AU220" i="93"/>
  <c r="AU221" i="93"/>
  <c r="AU222" i="93"/>
  <c r="AU223" i="93"/>
  <c r="AU224" i="93"/>
  <c r="AU225" i="93"/>
  <c r="AU226" i="93"/>
  <c r="AU227" i="93"/>
  <c r="AU228" i="93"/>
  <c r="AU229" i="93"/>
  <c r="AU230" i="93"/>
  <c r="AU231" i="93"/>
  <c r="AU232" i="93"/>
  <c r="AU233" i="93"/>
  <c r="AU234" i="93"/>
  <c r="AU235" i="93"/>
  <c r="AU236" i="93"/>
  <c r="AU237" i="93"/>
  <c r="AU238" i="93"/>
  <c r="AU239" i="93"/>
  <c r="AU240" i="93"/>
  <c r="AU241" i="93"/>
  <c r="AU242" i="93"/>
  <c r="AU243" i="93"/>
  <c r="AU244" i="93"/>
  <c r="AU245" i="93"/>
  <c r="AU246" i="93"/>
  <c r="AU247" i="93"/>
  <c r="AU248" i="93"/>
  <c r="AU249" i="93"/>
  <c r="AU250" i="93"/>
  <c r="AU251" i="93"/>
  <c r="AU252" i="93"/>
  <c r="AU253" i="93"/>
  <c r="AU254" i="93"/>
  <c r="AU255" i="93"/>
  <c r="AU256" i="93"/>
  <c r="AU257" i="93"/>
  <c r="AU258" i="93"/>
  <c r="AU259" i="93"/>
  <c r="AU260" i="93"/>
  <c r="AU261" i="93"/>
  <c r="AU262" i="93"/>
  <c r="AU263" i="93"/>
  <c r="AU264" i="93"/>
  <c r="AU265" i="93"/>
  <c r="AU266" i="93"/>
  <c r="AU267" i="93"/>
  <c r="AU268" i="93"/>
  <c r="AU269" i="93"/>
  <c r="AU270" i="93"/>
  <c r="AU271" i="93"/>
  <c r="AU272" i="93"/>
  <c r="AU273" i="93"/>
  <c r="AU274" i="93"/>
  <c r="AU275" i="93"/>
  <c r="AU276" i="93"/>
  <c r="AU277" i="93"/>
  <c r="AU278" i="93"/>
  <c r="AU279" i="93"/>
  <c r="AU280" i="93"/>
  <c r="AU281" i="93"/>
  <c r="AU282" i="93"/>
  <c r="AU283" i="93"/>
  <c r="AU284" i="93"/>
  <c r="AU285" i="93"/>
  <c r="AU286" i="93"/>
  <c r="AU287" i="93"/>
  <c r="AU288" i="93"/>
  <c r="AU289" i="93"/>
  <c r="AU290" i="93"/>
  <c r="AU291" i="93"/>
  <c r="AU292" i="93"/>
  <c r="AU293" i="93"/>
  <c r="AU294" i="93"/>
  <c r="AU295" i="93"/>
  <c r="AU296" i="93"/>
  <c r="AU297" i="93"/>
  <c r="AU298" i="93"/>
  <c r="AU299" i="93"/>
  <c r="AU300" i="93"/>
  <c r="AU301" i="93"/>
  <c r="AU302" i="93"/>
  <c r="AU303" i="93"/>
  <c r="AU304" i="93"/>
  <c r="AU305" i="93"/>
  <c r="AU306" i="93"/>
  <c r="AU307" i="93"/>
  <c r="AU308" i="93"/>
  <c r="AU309" i="93"/>
  <c r="AU310" i="93"/>
  <c r="AU311" i="93"/>
  <c r="AU312" i="93"/>
  <c r="AU313" i="93"/>
  <c r="AU314" i="93"/>
  <c r="AU315" i="93"/>
  <c r="AU316" i="93"/>
  <c r="AU317" i="93"/>
  <c r="AU318" i="93"/>
  <c r="AU319" i="93"/>
  <c r="AU320" i="93"/>
  <c r="AU321" i="93"/>
  <c r="AU322" i="93"/>
  <c r="AU323" i="93"/>
  <c r="AU324" i="93"/>
  <c r="AU325" i="93"/>
  <c r="AU326" i="93"/>
  <c r="AU327" i="93"/>
  <c r="AU328" i="93"/>
  <c r="AU329" i="93"/>
  <c r="AU330" i="93"/>
  <c r="AU331" i="93"/>
  <c r="AU332" i="93"/>
  <c r="AU333" i="93"/>
  <c r="AU334" i="93"/>
  <c r="AU335" i="93"/>
  <c r="AU336" i="93"/>
  <c r="AU337" i="93"/>
  <c r="AU338" i="93"/>
  <c r="AU339" i="93"/>
  <c r="AU340" i="93"/>
  <c r="AU341" i="93"/>
  <c r="AU342" i="93"/>
  <c r="AU343" i="93"/>
  <c r="AU344" i="93"/>
  <c r="AU345" i="93"/>
  <c r="AU346" i="93"/>
  <c r="AU347" i="93"/>
  <c r="AU348" i="93"/>
  <c r="AU349" i="93"/>
  <c r="AU350" i="93"/>
  <c r="AU351" i="93"/>
  <c r="AU352" i="93"/>
  <c r="AU353" i="93"/>
  <c r="AU354" i="93"/>
  <c r="AU355" i="93"/>
  <c r="AU356" i="93"/>
  <c r="AU357" i="93"/>
  <c r="AU358" i="93"/>
  <c r="AU359" i="93"/>
  <c r="AU360" i="93"/>
  <c r="AU361" i="93"/>
  <c r="AU362" i="93"/>
  <c r="AU363" i="93"/>
  <c r="AU364" i="93"/>
  <c r="AU365" i="93"/>
  <c r="AU366" i="93"/>
  <c r="AU367" i="93"/>
  <c r="AU368" i="93"/>
  <c r="AU369" i="93"/>
  <c r="AU370" i="93"/>
  <c r="AU371" i="93"/>
  <c r="AU372" i="93"/>
  <c r="AU373" i="93"/>
  <c r="AU374" i="93"/>
  <c r="AU375" i="93"/>
  <c r="AU376" i="93"/>
  <c r="AU377" i="93"/>
  <c r="AU378" i="93"/>
  <c r="AU379" i="93"/>
  <c r="AU380" i="93"/>
  <c r="AU381" i="93"/>
  <c r="AU382" i="93"/>
  <c r="AU383" i="93"/>
  <c r="AU384" i="93"/>
  <c r="AU385" i="93"/>
  <c r="AU386" i="93"/>
  <c r="AU387" i="93"/>
  <c r="AU388" i="93"/>
  <c r="AU389" i="93"/>
  <c r="AU390" i="93"/>
  <c r="AU391" i="93"/>
  <c r="AU392" i="93"/>
  <c r="AU393" i="93"/>
  <c r="AU394" i="93"/>
  <c r="AU395" i="93"/>
  <c r="AU396" i="93"/>
  <c r="AU397" i="93"/>
  <c r="AU398" i="93"/>
  <c r="AU399" i="93"/>
  <c r="AU400" i="93"/>
  <c r="AU401" i="93"/>
  <c r="AU402" i="93"/>
  <c r="AU403" i="93"/>
  <c r="AU404" i="93"/>
  <c r="AU405" i="93"/>
  <c r="AU406" i="93"/>
  <c r="AU407" i="93"/>
  <c r="AU408" i="93"/>
  <c r="AU409" i="93"/>
  <c r="AU410" i="93"/>
  <c r="AU411" i="93"/>
  <c r="AU412" i="93"/>
  <c r="AU413" i="93"/>
  <c r="AU414" i="93"/>
  <c r="AU415" i="93"/>
  <c r="AU416" i="93"/>
  <c r="AU417" i="93"/>
  <c r="AU418" i="93"/>
  <c r="AU419" i="93"/>
  <c r="AU420" i="93"/>
  <c r="AU421" i="93"/>
  <c r="AU422" i="93"/>
  <c r="AU423" i="93"/>
  <c r="AU424" i="93"/>
  <c r="AU425" i="93"/>
  <c r="AU426" i="93"/>
  <c r="AU427" i="93"/>
  <c r="AU428" i="93"/>
  <c r="AU429" i="93"/>
  <c r="AU430" i="93"/>
  <c r="AU431" i="93"/>
  <c r="AU432" i="93"/>
  <c r="AU433" i="93"/>
  <c r="AU434" i="93"/>
  <c r="AU435" i="93"/>
  <c r="AU436" i="93"/>
  <c r="AU437" i="93"/>
  <c r="AU438" i="93"/>
  <c r="AU439" i="93"/>
  <c r="AU440" i="93"/>
  <c r="AU441" i="93"/>
  <c r="AU442" i="93"/>
  <c r="AU443" i="93"/>
  <c r="AU444" i="93"/>
  <c r="AU445" i="93"/>
  <c r="AU446" i="93"/>
  <c r="AU447" i="93"/>
  <c r="AU448" i="93"/>
  <c r="AU449" i="93"/>
  <c r="AU450" i="93"/>
  <c r="AU451" i="93"/>
  <c r="AU452" i="93"/>
  <c r="AU453" i="93"/>
  <c r="AU454" i="93"/>
  <c r="AU455" i="93"/>
  <c r="AU456" i="93"/>
  <c r="AU457" i="93"/>
  <c r="AU458" i="93"/>
  <c r="AU459" i="93"/>
  <c r="AU460" i="93"/>
  <c r="AU461" i="93"/>
  <c r="AU462" i="93"/>
  <c r="AU463" i="93"/>
  <c r="AU464" i="93"/>
  <c r="AU465" i="93"/>
  <c r="AU466" i="93"/>
  <c r="AU467" i="93"/>
  <c r="AU468" i="93"/>
  <c r="AU469" i="93"/>
  <c r="AU470" i="93"/>
  <c r="AU471" i="93"/>
  <c r="AU472" i="93"/>
  <c r="AU473" i="93"/>
  <c r="AU474" i="93"/>
  <c r="AU475" i="93"/>
  <c r="AU476" i="93"/>
  <c r="AU477" i="93"/>
  <c r="AU478" i="93"/>
  <c r="AU479" i="93"/>
  <c r="AU480" i="93"/>
  <c r="AU481" i="93"/>
  <c r="AU482" i="93"/>
  <c r="AU483" i="93"/>
  <c r="AU484" i="93"/>
  <c r="AU485" i="93"/>
  <c r="AU486" i="93"/>
  <c r="AU487" i="93"/>
  <c r="AU488" i="93"/>
  <c r="AU489" i="93"/>
  <c r="AU490" i="93"/>
  <c r="AU491" i="93"/>
  <c r="AU492" i="93"/>
  <c r="AU493" i="93"/>
  <c r="AU494" i="93"/>
  <c r="AU495" i="93"/>
  <c r="AU496" i="93"/>
  <c r="AU497" i="93"/>
  <c r="AU498" i="93"/>
  <c r="AU499" i="93"/>
  <c r="AU500" i="93"/>
  <c r="AU501" i="93"/>
  <c r="AU502" i="93"/>
  <c r="AU503" i="93"/>
  <c r="AU504" i="93"/>
  <c r="AU505" i="93"/>
  <c r="AU506" i="93"/>
  <c r="AU507" i="93"/>
  <c r="AU508" i="93"/>
  <c r="AU509" i="93"/>
  <c r="AU510" i="93"/>
  <c r="AU511" i="93"/>
  <c r="AU512" i="93"/>
  <c r="AU513" i="93"/>
  <c r="AU514" i="93"/>
  <c r="AU515" i="93"/>
  <c r="AU516" i="93"/>
  <c r="AU517" i="93"/>
  <c r="AU518" i="93"/>
  <c r="AU519" i="93"/>
  <c r="AU520" i="93"/>
  <c r="AU521" i="93"/>
  <c r="AU522" i="93"/>
  <c r="AU523" i="93"/>
  <c r="AU524" i="93"/>
  <c r="AU525" i="93"/>
  <c r="AU526" i="93"/>
  <c r="AU527" i="93"/>
  <c r="AU528" i="93"/>
  <c r="AU529" i="93"/>
  <c r="AU530" i="93"/>
  <c r="AU531" i="93"/>
  <c r="AU532" i="93"/>
  <c r="AU533" i="93"/>
  <c r="AU534" i="93"/>
  <c r="AU535" i="93"/>
  <c r="AU536" i="93"/>
  <c r="AU537" i="93"/>
  <c r="AU538" i="93"/>
  <c r="AU539" i="93"/>
  <c r="AU540" i="93"/>
  <c r="AU541" i="93"/>
  <c r="AU542" i="93"/>
  <c r="AU543" i="93"/>
  <c r="AU544" i="93"/>
  <c r="AU545" i="93"/>
  <c r="AU546" i="93"/>
  <c r="AU547" i="93"/>
  <c r="AU548" i="93"/>
  <c r="AU549" i="93"/>
  <c r="AU550" i="93"/>
  <c r="AU551" i="93"/>
  <c r="AU552" i="93"/>
  <c r="AU553" i="93"/>
  <c r="AU554" i="93"/>
  <c r="AU555" i="93"/>
  <c r="AU556" i="93"/>
  <c r="AU557" i="93"/>
  <c r="AU558" i="93"/>
  <c r="AU559" i="93"/>
  <c r="AU560" i="93"/>
  <c r="AU561" i="93"/>
  <c r="AU562" i="93"/>
  <c r="AU563" i="93"/>
  <c r="AU564" i="93"/>
  <c r="AU565" i="93"/>
  <c r="AU566" i="93"/>
  <c r="AU567" i="93"/>
  <c r="AU568" i="93"/>
  <c r="AU569" i="93"/>
  <c r="AU570" i="93"/>
  <c r="AU571" i="93"/>
  <c r="AU572" i="93"/>
  <c r="AU573" i="93"/>
  <c r="AU574" i="93"/>
  <c r="AU575" i="93"/>
  <c r="AU576" i="93"/>
  <c r="AU577" i="93"/>
  <c r="AU578" i="93"/>
  <c r="AU579" i="93"/>
  <c r="AU580" i="93"/>
  <c r="AU581" i="93"/>
  <c r="AU582" i="93"/>
  <c r="AU583" i="93"/>
  <c r="AU584" i="93"/>
  <c r="AU585" i="93"/>
  <c r="AU586" i="93"/>
  <c r="AU587" i="93"/>
  <c r="AU588" i="93"/>
  <c r="AU589" i="93"/>
  <c r="AU590" i="93"/>
  <c r="AU591" i="93"/>
  <c r="AU592" i="93"/>
  <c r="AU593" i="93"/>
  <c r="AU594" i="93"/>
  <c r="AU595" i="93"/>
  <c r="AU596" i="93"/>
  <c r="AU597" i="93"/>
  <c r="AU598" i="93"/>
  <c r="AU599" i="93"/>
  <c r="AU600" i="93"/>
  <c r="AU601" i="93"/>
  <c r="AU602" i="93"/>
  <c r="AU603" i="93"/>
  <c r="AU604" i="93"/>
  <c r="AU605" i="93"/>
  <c r="AU606" i="93"/>
  <c r="AU607" i="93"/>
  <c r="AU608" i="93"/>
  <c r="AU609" i="93"/>
  <c r="AU610" i="93"/>
  <c r="AU611" i="93"/>
  <c r="AU612" i="93"/>
  <c r="AU613" i="93"/>
  <c r="AU614" i="93"/>
  <c r="AU615" i="93"/>
  <c r="AU616" i="93"/>
  <c r="AU617" i="93"/>
  <c r="AU618" i="93"/>
  <c r="AU619" i="93"/>
  <c r="AU620" i="93"/>
  <c r="AU621" i="93"/>
  <c r="AU622" i="93"/>
  <c r="AU623" i="93"/>
  <c r="AU624" i="93"/>
  <c r="AU625" i="93"/>
  <c r="AU626" i="93"/>
  <c r="AU627" i="93"/>
  <c r="AU628" i="93"/>
  <c r="AU629" i="93"/>
  <c r="AU630" i="93"/>
  <c r="AU631" i="93"/>
  <c r="AU632" i="93"/>
  <c r="AU633" i="93"/>
  <c r="AU634" i="93"/>
  <c r="AU635" i="93"/>
  <c r="AU636" i="93"/>
  <c r="AU637" i="93"/>
  <c r="AU638" i="93"/>
  <c r="AU639" i="93"/>
  <c r="AU640" i="93"/>
  <c r="AU641" i="93"/>
  <c r="AU642" i="93"/>
  <c r="AU643" i="93"/>
  <c r="AU644" i="93"/>
  <c r="AU645" i="93"/>
  <c r="AU646" i="93"/>
  <c r="AU647" i="93"/>
  <c r="AU648" i="93"/>
  <c r="AU649" i="93"/>
  <c r="AU650" i="93"/>
  <c r="AU651" i="93"/>
  <c r="AU652" i="93"/>
  <c r="AU653" i="93"/>
  <c r="AU654" i="93"/>
  <c r="AU655" i="93"/>
  <c r="AU656" i="93"/>
  <c r="AU657" i="93"/>
  <c r="AU658" i="93"/>
  <c r="AU659" i="93"/>
  <c r="AU660" i="93"/>
  <c r="AU661" i="93"/>
  <c r="AU662" i="93"/>
  <c r="AU663" i="93"/>
  <c r="AU664" i="93"/>
  <c r="AU665" i="93"/>
  <c r="AU666" i="93"/>
  <c r="AU667" i="93"/>
  <c r="AU668" i="93"/>
  <c r="AU669" i="93"/>
  <c r="AU670" i="93"/>
  <c r="AU671" i="93"/>
  <c r="AU672" i="93"/>
  <c r="AU673" i="93"/>
  <c r="AU674" i="93"/>
  <c r="AU675" i="93"/>
  <c r="AU676" i="93"/>
  <c r="AU677" i="93"/>
  <c r="AU678" i="93"/>
  <c r="AU679" i="93"/>
  <c r="AU680" i="93"/>
  <c r="AU681" i="93"/>
  <c r="AU682" i="93"/>
  <c r="AU683" i="93"/>
  <c r="AU684" i="93"/>
  <c r="AU685" i="93"/>
  <c r="AU686" i="93"/>
  <c r="AU687" i="93"/>
  <c r="AU688" i="93"/>
  <c r="AU689" i="93"/>
  <c r="AU690" i="93"/>
  <c r="AU691" i="93"/>
  <c r="AU692" i="93"/>
  <c r="AU693" i="93"/>
  <c r="AU694" i="93"/>
  <c r="AU695" i="93"/>
  <c r="AU696" i="93"/>
  <c r="AU697" i="93"/>
  <c r="AU698" i="93"/>
  <c r="AU699" i="93"/>
  <c r="AU700" i="93"/>
  <c r="AU701" i="93"/>
  <c r="AU702" i="93"/>
  <c r="AU703" i="93"/>
  <c r="AU704" i="93"/>
  <c r="AU705" i="93"/>
  <c r="AU706" i="93"/>
  <c r="AU707" i="93"/>
  <c r="AU708" i="93"/>
  <c r="AU709" i="93"/>
  <c r="AU710" i="93"/>
  <c r="AU711" i="93"/>
  <c r="AU712" i="93"/>
  <c r="AU713" i="93"/>
  <c r="AU714" i="93"/>
  <c r="AU715" i="93"/>
  <c r="AU716" i="93"/>
  <c r="AU717" i="93"/>
  <c r="AU718" i="93"/>
  <c r="AU719" i="93"/>
  <c r="AU720" i="93"/>
  <c r="AU721" i="93"/>
  <c r="AU722" i="93"/>
  <c r="AU723" i="93"/>
  <c r="AU724" i="93"/>
  <c r="AU725" i="93"/>
  <c r="AU726" i="93"/>
  <c r="AU727" i="93"/>
  <c r="AU728" i="93"/>
  <c r="AU729" i="93"/>
  <c r="AU730" i="93"/>
  <c r="AU731" i="93"/>
  <c r="AU732" i="93"/>
  <c r="AU733" i="93"/>
  <c r="AU734" i="93"/>
  <c r="AU735" i="93"/>
  <c r="AU736" i="93"/>
  <c r="AU737" i="93"/>
  <c r="AU738" i="93"/>
  <c r="AU739" i="93"/>
  <c r="AU740" i="93"/>
  <c r="AU741" i="93"/>
  <c r="AU742" i="93"/>
  <c r="AU743" i="93"/>
  <c r="AU744" i="93"/>
  <c r="AU745" i="93"/>
  <c r="AU746" i="93"/>
  <c r="AU747" i="93"/>
  <c r="AU748" i="93"/>
  <c r="AU749" i="93"/>
  <c r="AU750" i="93"/>
  <c r="AU751" i="93"/>
  <c r="AU752" i="93"/>
  <c r="AU753" i="93"/>
  <c r="AU754" i="93"/>
  <c r="AU755" i="93"/>
  <c r="AU756" i="93"/>
  <c r="AU757" i="93"/>
  <c r="AU758" i="93"/>
  <c r="AU759" i="93"/>
  <c r="AU760" i="93"/>
  <c r="AU761" i="93"/>
  <c r="AU762" i="93"/>
  <c r="AU763" i="93"/>
  <c r="AU764" i="93"/>
  <c r="AU765" i="93"/>
  <c r="AU766" i="93"/>
  <c r="AU767" i="93"/>
  <c r="AU768" i="93"/>
  <c r="AU769" i="93"/>
  <c r="AU770" i="93"/>
  <c r="AU771" i="93"/>
  <c r="AU772" i="93"/>
  <c r="AU773" i="93"/>
  <c r="AU774" i="93"/>
  <c r="AU775" i="93"/>
  <c r="AU776" i="93"/>
  <c r="AU777" i="93"/>
  <c r="AU778" i="93"/>
  <c r="AU779" i="93"/>
  <c r="AU780" i="93"/>
  <c r="AU781" i="93"/>
  <c r="AU782" i="93"/>
  <c r="AU783" i="93"/>
  <c r="AU784" i="93"/>
  <c r="AU785" i="93"/>
  <c r="AU786" i="93"/>
  <c r="AU787" i="93"/>
  <c r="AU788" i="93"/>
  <c r="AU789" i="93"/>
  <c r="AU790" i="93"/>
  <c r="AU791" i="93"/>
  <c r="AU792" i="93"/>
  <c r="AU793" i="93"/>
  <c r="AU794" i="93"/>
  <c r="AU795" i="93"/>
  <c r="AU796" i="93"/>
  <c r="AU797" i="93"/>
  <c r="AU798" i="93"/>
  <c r="AU799" i="93"/>
  <c r="AU800" i="93"/>
  <c r="AU801" i="93"/>
  <c r="AU802" i="93"/>
  <c r="AU803" i="93"/>
  <c r="AU804" i="93"/>
  <c r="AU805" i="93"/>
  <c r="AU806" i="93"/>
  <c r="AU807" i="93"/>
  <c r="AU808" i="93"/>
  <c r="AU809" i="93"/>
  <c r="AU810" i="93"/>
  <c r="AU811" i="93"/>
  <c r="AU812" i="93"/>
  <c r="AU813" i="93"/>
  <c r="AU814" i="93"/>
  <c r="AU815" i="93"/>
  <c r="AU816" i="93"/>
  <c r="AU817" i="93"/>
  <c r="AU818" i="93"/>
  <c r="AU819" i="93"/>
  <c r="AU820" i="93"/>
  <c r="AU821" i="93"/>
  <c r="AU822" i="93"/>
  <c r="AU823" i="93"/>
  <c r="AU824" i="93"/>
  <c r="AU825" i="93"/>
  <c r="AU826" i="93"/>
  <c r="AU827" i="93"/>
  <c r="AU828" i="93"/>
  <c r="AU829" i="93"/>
  <c r="AU830" i="93"/>
  <c r="AU831" i="93"/>
  <c r="AU832" i="93"/>
  <c r="AU833" i="93"/>
  <c r="AU834" i="93"/>
  <c r="AU835" i="93"/>
  <c r="AU836" i="93"/>
  <c r="AU837" i="93"/>
  <c r="AU4" i="93"/>
  <c r="AR5" i="93"/>
  <c r="AR6" i="93"/>
  <c r="AR7" i="93"/>
  <c r="AR8" i="93"/>
  <c r="AR9" i="93"/>
  <c r="AR10" i="93"/>
  <c r="AR11" i="93"/>
  <c r="AR12" i="93"/>
  <c r="AR13" i="93"/>
  <c r="AR14" i="93"/>
  <c r="AR15" i="93"/>
  <c r="AR16" i="93"/>
  <c r="AR17" i="93"/>
  <c r="AR18" i="93"/>
  <c r="AR19" i="93"/>
  <c r="AR20" i="93"/>
  <c r="AR21" i="93"/>
  <c r="AR22" i="93"/>
  <c r="AR23" i="93"/>
  <c r="AR24" i="93"/>
  <c r="AR25" i="93"/>
  <c r="AR26" i="93"/>
  <c r="AR27" i="93"/>
  <c r="AR28" i="93"/>
  <c r="AR29" i="93"/>
  <c r="AR30" i="93"/>
  <c r="AR31" i="93"/>
  <c r="AR32" i="93"/>
  <c r="AR33" i="93"/>
  <c r="AR34" i="93"/>
  <c r="AR35" i="93"/>
  <c r="AR36" i="93"/>
  <c r="AR37" i="93"/>
  <c r="AR38" i="93"/>
  <c r="AR39" i="93"/>
  <c r="AR40" i="93"/>
  <c r="AR41" i="93"/>
  <c r="AR42" i="93"/>
  <c r="AR43" i="93"/>
  <c r="AR44" i="93"/>
  <c r="AR45" i="93"/>
  <c r="AR46" i="93"/>
  <c r="AR47" i="93"/>
  <c r="AR48" i="93"/>
  <c r="AR49" i="93"/>
  <c r="AR50" i="93"/>
  <c r="AR51" i="93"/>
  <c r="AR52" i="93"/>
  <c r="AR53" i="93"/>
  <c r="AR54" i="93"/>
  <c r="AR55" i="93"/>
  <c r="AR56" i="93"/>
  <c r="AR57" i="93"/>
  <c r="AR58" i="93"/>
  <c r="AR59" i="93"/>
  <c r="AR60" i="93"/>
  <c r="AR61" i="93"/>
  <c r="AR62" i="93"/>
  <c r="AR63" i="93"/>
  <c r="AR64" i="93"/>
  <c r="AR65" i="93"/>
  <c r="AR66" i="93"/>
  <c r="AR67" i="93"/>
  <c r="AR68" i="93"/>
  <c r="AR69" i="93"/>
  <c r="AR70" i="93"/>
  <c r="AR71" i="93"/>
  <c r="AR72" i="93"/>
  <c r="AR73" i="93"/>
  <c r="AR74" i="93"/>
  <c r="AR75" i="93"/>
  <c r="AR76" i="93"/>
  <c r="AR77" i="93"/>
  <c r="AR78" i="93"/>
  <c r="AR79" i="93"/>
  <c r="AR80" i="93"/>
  <c r="AR81" i="93"/>
  <c r="AR82" i="93"/>
  <c r="AR83" i="93"/>
  <c r="AR84" i="93"/>
  <c r="AR85" i="93"/>
  <c r="AR86" i="93"/>
  <c r="AR87" i="93"/>
  <c r="AR88" i="93"/>
  <c r="AR89" i="93"/>
  <c r="AR90" i="93"/>
  <c r="AR91" i="93"/>
  <c r="AR92" i="93"/>
  <c r="AR93" i="93"/>
  <c r="AR94" i="93"/>
  <c r="AR95" i="93"/>
  <c r="AR96" i="93"/>
  <c r="AR97" i="93"/>
  <c r="AR98" i="93"/>
  <c r="AR99" i="93"/>
  <c r="AR100" i="93"/>
  <c r="AR101" i="93"/>
  <c r="AR102" i="93"/>
  <c r="AR103" i="93"/>
  <c r="AR104" i="93"/>
  <c r="AR105" i="93"/>
  <c r="AR106" i="93"/>
  <c r="AR107" i="93"/>
  <c r="AR108" i="93"/>
  <c r="AR109" i="93"/>
  <c r="AR110" i="93"/>
  <c r="AR111" i="93"/>
  <c r="AR112" i="93"/>
  <c r="AR113" i="93"/>
  <c r="AR114" i="93"/>
  <c r="AR115" i="93"/>
  <c r="AR116" i="93"/>
  <c r="AR117" i="93"/>
  <c r="AR118" i="93"/>
  <c r="AR119" i="93"/>
  <c r="AR120" i="93"/>
  <c r="AR121" i="93"/>
  <c r="AR122" i="93"/>
  <c r="AR123" i="93"/>
  <c r="AR124" i="93"/>
  <c r="AR125" i="93"/>
  <c r="AR126" i="93"/>
  <c r="AR127" i="93"/>
  <c r="AR128" i="93"/>
  <c r="AR129" i="93"/>
  <c r="AR130" i="93"/>
  <c r="AR131" i="93"/>
  <c r="AR132" i="93"/>
  <c r="AR133" i="93"/>
  <c r="AR134" i="93"/>
  <c r="AR135" i="93"/>
  <c r="AR136" i="93"/>
  <c r="AR137" i="93"/>
  <c r="AR138" i="93"/>
  <c r="AR139" i="93"/>
  <c r="AR140" i="93"/>
  <c r="AR141" i="93"/>
  <c r="AR142" i="93"/>
  <c r="AR143" i="93"/>
  <c r="AR144" i="93"/>
  <c r="AR145" i="93"/>
  <c r="AR146" i="93"/>
  <c r="AR147" i="93"/>
  <c r="AR148" i="93"/>
  <c r="AR149" i="93"/>
  <c r="AR150" i="93"/>
  <c r="AR151" i="93"/>
  <c r="AR152" i="93"/>
  <c r="AR153" i="93"/>
  <c r="AR154" i="93"/>
  <c r="AR155" i="93"/>
  <c r="AR156" i="93"/>
  <c r="AR157" i="93"/>
  <c r="AR158" i="93"/>
  <c r="AR159" i="93"/>
  <c r="AR160" i="93"/>
  <c r="AR161" i="93"/>
  <c r="AR162" i="93"/>
  <c r="AR163" i="93"/>
  <c r="AR164" i="93"/>
  <c r="AR165" i="93"/>
  <c r="AR166" i="93"/>
  <c r="AR167" i="93"/>
  <c r="AR168" i="93"/>
  <c r="AR169" i="93"/>
  <c r="AR170" i="93"/>
  <c r="AR171" i="93"/>
  <c r="AR172" i="93"/>
  <c r="AR173" i="93"/>
  <c r="AR174" i="93"/>
  <c r="AR175" i="93"/>
  <c r="AR176" i="93"/>
  <c r="AR177" i="93"/>
  <c r="AR178" i="93"/>
  <c r="AR179" i="93"/>
  <c r="AR180" i="93"/>
  <c r="AR181" i="93"/>
  <c r="AR182" i="93"/>
  <c r="AR183" i="93"/>
  <c r="AR184" i="93"/>
  <c r="AR185" i="93"/>
  <c r="AR186" i="93"/>
  <c r="AR187" i="93"/>
  <c r="AR188" i="93"/>
  <c r="AR189" i="93"/>
  <c r="AR190" i="93"/>
  <c r="AR191" i="93"/>
  <c r="AR192" i="93"/>
  <c r="AR193" i="93"/>
  <c r="AR194" i="93"/>
  <c r="AR195" i="93"/>
  <c r="AR196" i="93"/>
  <c r="AR197" i="93"/>
  <c r="AR198" i="93"/>
  <c r="AR199" i="93"/>
  <c r="AR200" i="93"/>
  <c r="AR201" i="93"/>
  <c r="AR202" i="93"/>
  <c r="AR203" i="93"/>
  <c r="AR204" i="93"/>
  <c r="AR205" i="93"/>
  <c r="AR206" i="93"/>
  <c r="AR207" i="93"/>
  <c r="AR208" i="93"/>
  <c r="AR209" i="93"/>
  <c r="AR210" i="93"/>
  <c r="AR211" i="93"/>
  <c r="AR212" i="93"/>
  <c r="AR213" i="93"/>
  <c r="AR214" i="93"/>
  <c r="AR215" i="93"/>
  <c r="AR216" i="93"/>
  <c r="AR217" i="93"/>
  <c r="AR218" i="93"/>
  <c r="AR219" i="93"/>
  <c r="AR220" i="93"/>
  <c r="AR221" i="93"/>
  <c r="AR222" i="93"/>
  <c r="AR223" i="93"/>
  <c r="AR224" i="93"/>
  <c r="AR225" i="93"/>
  <c r="AR226" i="93"/>
  <c r="AR227" i="93"/>
  <c r="AR228" i="93"/>
  <c r="AR229" i="93"/>
  <c r="AR230" i="93"/>
  <c r="AR231" i="93"/>
  <c r="AR232" i="93"/>
  <c r="AR233" i="93"/>
  <c r="AR234" i="93"/>
  <c r="AR235" i="93"/>
  <c r="AR236" i="93"/>
  <c r="AR237" i="93"/>
  <c r="AR238" i="93"/>
  <c r="AR239" i="93"/>
  <c r="AR240" i="93"/>
  <c r="AR241" i="93"/>
  <c r="AR242" i="93"/>
  <c r="AR243" i="93"/>
  <c r="AR244" i="93"/>
  <c r="AR245" i="93"/>
  <c r="AR246" i="93"/>
  <c r="AR247" i="93"/>
  <c r="AR248" i="93"/>
  <c r="AR249" i="93"/>
  <c r="AR250" i="93"/>
  <c r="AR251" i="93"/>
  <c r="AR252" i="93"/>
  <c r="AR253" i="93"/>
  <c r="AR254" i="93"/>
  <c r="AR255" i="93"/>
  <c r="AR256" i="93"/>
  <c r="AR257" i="93"/>
  <c r="AR258" i="93"/>
  <c r="AR259" i="93"/>
  <c r="AR260" i="93"/>
  <c r="AR261" i="93"/>
  <c r="AR262" i="93"/>
  <c r="AR263" i="93"/>
  <c r="AR264" i="93"/>
  <c r="AR265" i="93"/>
  <c r="AR266" i="93"/>
  <c r="AR267" i="93"/>
  <c r="AR268" i="93"/>
  <c r="AR269" i="93"/>
  <c r="AR270" i="93"/>
  <c r="AR271" i="93"/>
  <c r="AR272" i="93"/>
  <c r="AR273" i="93"/>
  <c r="AR274" i="93"/>
  <c r="AR275" i="93"/>
  <c r="AR276" i="93"/>
  <c r="AR277" i="93"/>
  <c r="AR278" i="93"/>
  <c r="AR279" i="93"/>
  <c r="AR280" i="93"/>
  <c r="AR281" i="93"/>
  <c r="AR282" i="93"/>
  <c r="AR283" i="93"/>
  <c r="AR284" i="93"/>
  <c r="AR285" i="93"/>
  <c r="AR286" i="93"/>
  <c r="AR287" i="93"/>
  <c r="AR288" i="93"/>
  <c r="AR289" i="93"/>
  <c r="AR290" i="93"/>
  <c r="AR291" i="93"/>
  <c r="AR292" i="93"/>
  <c r="AR293" i="93"/>
  <c r="AR294" i="93"/>
  <c r="AR295" i="93"/>
  <c r="AR296" i="93"/>
  <c r="AR297" i="93"/>
  <c r="AR298" i="93"/>
  <c r="AR299" i="93"/>
  <c r="AR300" i="93"/>
  <c r="AR301" i="93"/>
  <c r="AR302" i="93"/>
  <c r="AR303" i="93"/>
  <c r="AR304" i="93"/>
  <c r="AR305" i="93"/>
  <c r="AR306" i="93"/>
  <c r="AR307" i="93"/>
  <c r="AR308" i="93"/>
  <c r="AR309" i="93"/>
  <c r="AR310" i="93"/>
  <c r="AR311" i="93"/>
  <c r="AR312" i="93"/>
  <c r="AR313" i="93"/>
  <c r="AR314" i="93"/>
  <c r="AR315" i="93"/>
  <c r="AR316" i="93"/>
  <c r="AR317" i="93"/>
  <c r="AR318" i="93"/>
  <c r="AR319" i="93"/>
  <c r="AR320" i="93"/>
  <c r="AR321" i="93"/>
  <c r="AR322" i="93"/>
  <c r="AR323" i="93"/>
  <c r="AR324" i="93"/>
  <c r="AR325" i="93"/>
  <c r="AR326" i="93"/>
  <c r="AR327" i="93"/>
  <c r="AR328" i="93"/>
  <c r="AR329" i="93"/>
  <c r="AR330" i="93"/>
  <c r="AR331" i="93"/>
  <c r="AR332" i="93"/>
  <c r="AR333" i="93"/>
  <c r="AR334" i="93"/>
  <c r="AR335" i="93"/>
  <c r="AR336" i="93"/>
  <c r="AR337" i="93"/>
  <c r="AR338" i="93"/>
  <c r="AR339" i="93"/>
  <c r="AR340" i="93"/>
  <c r="AR341" i="93"/>
  <c r="AR342" i="93"/>
  <c r="AR343" i="93"/>
  <c r="AR344" i="93"/>
  <c r="AR345" i="93"/>
  <c r="AR346" i="93"/>
  <c r="AR347" i="93"/>
  <c r="AR348" i="93"/>
  <c r="AR349" i="93"/>
  <c r="AR350" i="93"/>
  <c r="AR351" i="93"/>
  <c r="AR352" i="93"/>
  <c r="AR353" i="93"/>
  <c r="AR354" i="93"/>
  <c r="AR355" i="93"/>
  <c r="AR356" i="93"/>
  <c r="AR357" i="93"/>
  <c r="AR358" i="93"/>
  <c r="AR359" i="93"/>
  <c r="AR360" i="93"/>
  <c r="AR361" i="93"/>
  <c r="AR362" i="93"/>
  <c r="AR363" i="93"/>
  <c r="AR364" i="93"/>
  <c r="AR365" i="93"/>
  <c r="AR366" i="93"/>
  <c r="AR367" i="93"/>
  <c r="AR368" i="93"/>
  <c r="AR369" i="93"/>
  <c r="AR370" i="93"/>
  <c r="AR371" i="93"/>
  <c r="AR372" i="93"/>
  <c r="AR373" i="93"/>
  <c r="AR374" i="93"/>
  <c r="AR375" i="93"/>
  <c r="AR376" i="93"/>
  <c r="AR377" i="93"/>
  <c r="AR378" i="93"/>
  <c r="AR379" i="93"/>
  <c r="AR380" i="93"/>
  <c r="AR381" i="93"/>
  <c r="AR382" i="93"/>
  <c r="AR383" i="93"/>
  <c r="AR384" i="93"/>
  <c r="AR385" i="93"/>
  <c r="AR386" i="93"/>
  <c r="AR387" i="93"/>
  <c r="AR388" i="93"/>
  <c r="AR389" i="93"/>
  <c r="AR390" i="93"/>
  <c r="AR391" i="93"/>
  <c r="AR392" i="93"/>
  <c r="AR393" i="93"/>
  <c r="AR394" i="93"/>
  <c r="AR395" i="93"/>
  <c r="AR396" i="93"/>
  <c r="AR397" i="93"/>
  <c r="AR398" i="93"/>
  <c r="AR399" i="93"/>
  <c r="AR400" i="93"/>
  <c r="AR401" i="93"/>
  <c r="AR402" i="93"/>
  <c r="AR403" i="93"/>
  <c r="AR404" i="93"/>
  <c r="AR405" i="93"/>
  <c r="AR406" i="93"/>
  <c r="AR407" i="93"/>
  <c r="AR408" i="93"/>
  <c r="AR409" i="93"/>
  <c r="AR410" i="93"/>
  <c r="AR411" i="93"/>
  <c r="AR412" i="93"/>
  <c r="AR413" i="93"/>
  <c r="AR414" i="93"/>
  <c r="AR415" i="93"/>
  <c r="AR416" i="93"/>
  <c r="AR417" i="93"/>
  <c r="AR418" i="93"/>
  <c r="AR419" i="93"/>
  <c r="AR420" i="93"/>
  <c r="AR421" i="93"/>
  <c r="AR422" i="93"/>
  <c r="AR423" i="93"/>
  <c r="AR424" i="93"/>
  <c r="AR425" i="93"/>
  <c r="AR426" i="93"/>
  <c r="AR427" i="93"/>
  <c r="AR428" i="93"/>
  <c r="AR429" i="93"/>
  <c r="AR430" i="93"/>
  <c r="AR431" i="93"/>
  <c r="AR432" i="93"/>
  <c r="AR433" i="93"/>
  <c r="AR434" i="93"/>
  <c r="AR435" i="93"/>
  <c r="AR436" i="93"/>
  <c r="AR437" i="93"/>
  <c r="AR438" i="93"/>
  <c r="AR439" i="93"/>
  <c r="AR440" i="93"/>
  <c r="AR441" i="93"/>
  <c r="AR442" i="93"/>
  <c r="AR443" i="93"/>
  <c r="AR444" i="93"/>
  <c r="AR445" i="93"/>
  <c r="AR446" i="93"/>
  <c r="AR447" i="93"/>
  <c r="AR448" i="93"/>
  <c r="AR449" i="93"/>
  <c r="AR450" i="93"/>
  <c r="AR451" i="93"/>
  <c r="AR452" i="93"/>
  <c r="AR453" i="93"/>
  <c r="AR454" i="93"/>
  <c r="AR455" i="93"/>
  <c r="AR456" i="93"/>
  <c r="AR457" i="93"/>
  <c r="AR458" i="93"/>
  <c r="AR459" i="93"/>
  <c r="AR460" i="93"/>
  <c r="AR461" i="93"/>
  <c r="AR462" i="93"/>
  <c r="AR463" i="93"/>
  <c r="AR464" i="93"/>
  <c r="AR465" i="93"/>
  <c r="AR466" i="93"/>
  <c r="AR467" i="93"/>
  <c r="AR468" i="93"/>
  <c r="AR469" i="93"/>
  <c r="AR470" i="93"/>
  <c r="AR471" i="93"/>
  <c r="AR472" i="93"/>
  <c r="AR473" i="93"/>
  <c r="AR474" i="93"/>
  <c r="AR475" i="93"/>
  <c r="AR476" i="93"/>
  <c r="AR477" i="93"/>
  <c r="AR478" i="93"/>
  <c r="AR479" i="93"/>
  <c r="AR480" i="93"/>
  <c r="AR481" i="93"/>
  <c r="AR482" i="93"/>
  <c r="AR483" i="93"/>
  <c r="AR484" i="93"/>
  <c r="AR485" i="93"/>
  <c r="AR486" i="93"/>
  <c r="AR487" i="93"/>
  <c r="AR488" i="93"/>
  <c r="AR489" i="93"/>
  <c r="AR490" i="93"/>
  <c r="AR491" i="93"/>
  <c r="AR492" i="93"/>
  <c r="AR493" i="93"/>
  <c r="AR494" i="93"/>
  <c r="AR495" i="93"/>
  <c r="AR496" i="93"/>
  <c r="AR497" i="93"/>
  <c r="AR498" i="93"/>
  <c r="AR499" i="93"/>
  <c r="AR500" i="93"/>
  <c r="AR501" i="93"/>
  <c r="AR502" i="93"/>
  <c r="AR503" i="93"/>
  <c r="AR504" i="93"/>
  <c r="AR505" i="93"/>
  <c r="AR506" i="93"/>
  <c r="AR507" i="93"/>
  <c r="AR508" i="93"/>
  <c r="AR509" i="93"/>
  <c r="AR510" i="93"/>
  <c r="AR511" i="93"/>
  <c r="AR512" i="93"/>
  <c r="AR513" i="93"/>
  <c r="AR514" i="93"/>
  <c r="AR515" i="93"/>
  <c r="AR516" i="93"/>
  <c r="AR517" i="93"/>
  <c r="AR518" i="93"/>
  <c r="AR519" i="93"/>
  <c r="AR520" i="93"/>
  <c r="AR521" i="93"/>
  <c r="AR522" i="93"/>
  <c r="AR523" i="93"/>
  <c r="AR524" i="93"/>
  <c r="AR525" i="93"/>
  <c r="AR526" i="93"/>
  <c r="AR527" i="93"/>
  <c r="AR528" i="93"/>
  <c r="AR529" i="93"/>
  <c r="AR530" i="93"/>
  <c r="AR531" i="93"/>
  <c r="AR532" i="93"/>
  <c r="AR533" i="93"/>
  <c r="AR534" i="93"/>
  <c r="AR535" i="93"/>
  <c r="AR536" i="93"/>
  <c r="AR537" i="93"/>
  <c r="AR538" i="93"/>
  <c r="AR539" i="93"/>
  <c r="AR540" i="93"/>
  <c r="AR541" i="93"/>
  <c r="AR542" i="93"/>
  <c r="AR543" i="93"/>
  <c r="AR544" i="93"/>
  <c r="AR545" i="93"/>
  <c r="AR546" i="93"/>
  <c r="AR547" i="93"/>
  <c r="AR548" i="93"/>
  <c r="AR549" i="93"/>
  <c r="AR550" i="93"/>
  <c r="AR551" i="93"/>
  <c r="AR552" i="93"/>
  <c r="AR553" i="93"/>
  <c r="AR554" i="93"/>
  <c r="AR555" i="93"/>
  <c r="AR556" i="93"/>
  <c r="AR557" i="93"/>
  <c r="AR558" i="93"/>
  <c r="AR559" i="93"/>
  <c r="AR560" i="93"/>
  <c r="AR561" i="93"/>
  <c r="AR562" i="93"/>
  <c r="AR563" i="93"/>
  <c r="AR564" i="93"/>
  <c r="AR565" i="93"/>
  <c r="AR566" i="93"/>
  <c r="AR567" i="93"/>
  <c r="AR568" i="93"/>
  <c r="AR569" i="93"/>
  <c r="AR570" i="93"/>
  <c r="AR571" i="93"/>
  <c r="AR572" i="93"/>
  <c r="AR573" i="93"/>
  <c r="AR574" i="93"/>
  <c r="AR575" i="93"/>
  <c r="AR576" i="93"/>
  <c r="AR577" i="93"/>
  <c r="AR578" i="93"/>
  <c r="AR579" i="93"/>
  <c r="AR580" i="93"/>
  <c r="AR581" i="93"/>
  <c r="AR582" i="93"/>
  <c r="AR583" i="93"/>
  <c r="AR584" i="93"/>
  <c r="AR585" i="93"/>
  <c r="AR586" i="93"/>
  <c r="AR587" i="93"/>
  <c r="AR588" i="93"/>
  <c r="AR589" i="93"/>
  <c r="AR590" i="93"/>
  <c r="AR591" i="93"/>
  <c r="AR592" i="93"/>
  <c r="AR593" i="93"/>
  <c r="AR594" i="93"/>
  <c r="AR595" i="93"/>
  <c r="AR596" i="93"/>
  <c r="AR597" i="93"/>
  <c r="AR598" i="93"/>
  <c r="AR599" i="93"/>
  <c r="AR600" i="93"/>
  <c r="AR601" i="93"/>
  <c r="AR602" i="93"/>
  <c r="AR603" i="93"/>
  <c r="AR604" i="93"/>
  <c r="AR605" i="93"/>
  <c r="AR606" i="93"/>
  <c r="AR607" i="93"/>
  <c r="AR608" i="93"/>
  <c r="AR609" i="93"/>
  <c r="AR610" i="93"/>
  <c r="AR611" i="93"/>
  <c r="AR612" i="93"/>
  <c r="AR613" i="93"/>
  <c r="AR614" i="93"/>
  <c r="AR615" i="93"/>
  <c r="AR616" i="93"/>
  <c r="AR617" i="93"/>
  <c r="AR618" i="93"/>
  <c r="AR619" i="93"/>
  <c r="AR620" i="93"/>
  <c r="AR621" i="93"/>
  <c r="AR622" i="93"/>
  <c r="AR623" i="93"/>
  <c r="AR624" i="93"/>
  <c r="AR625" i="93"/>
  <c r="AR626" i="93"/>
  <c r="AR627" i="93"/>
  <c r="AR628" i="93"/>
  <c r="AR629" i="93"/>
  <c r="AR630" i="93"/>
  <c r="AR631" i="93"/>
  <c r="AR632" i="93"/>
  <c r="AR633" i="93"/>
  <c r="AR634" i="93"/>
  <c r="AR635" i="93"/>
  <c r="AR636" i="93"/>
  <c r="AR637" i="93"/>
  <c r="AR638" i="93"/>
  <c r="AR639" i="93"/>
  <c r="AR640" i="93"/>
  <c r="AR641" i="93"/>
  <c r="AR642" i="93"/>
  <c r="AR643" i="93"/>
  <c r="AR644" i="93"/>
  <c r="AR645" i="93"/>
  <c r="AR646" i="93"/>
  <c r="AR647" i="93"/>
  <c r="AR648" i="93"/>
  <c r="AR649" i="93"/>
  <c r="AR650" i="93"/>
  <c r="AR651" i="93"/>
  <c r="AR652" i="93"/>
  <c r="AR653" i="93"/>
  <c r="AR654" i="93"/>
  <c r="AR655" i="93"/>
  <c r="AR656" i="93"/>
  <c r="AR657" i="93"/>
  <c r="AR658" i="93"/>
  <c r="AR659" i="93"/>
  <c r="AR660" i="93"/>
  <c r="AR661" i="93"/>
  <c r="AR662" i="93"/>
  <c r="AR663" i="93"/>
  <c r="AR664" i="93"/>
  <c r="AR665" i="93"/>
  <c r="AR666" i="93"/>
  <c r="AR667" i="93"/>
  <c r="AR668" i="93"/>
  <c r="AR669" i="93"/>
  <c r="AR670" i="93"/>
  <c r="AR671" i="93"/>
  <c r="AR672" i="93"/>
  <c r="AR673" i="93"/>
  <c r="AR674" i="93"/>
  <c r="AR675" i="93"/>
  <c r="AR676" i="93"/>
  <c r="AR677" i="93"/>
  <c r="AR678" i="93"/>
  <c r="AR679" i="93"/>
  <c r="AR680" i="93"/>
  <c r="AR681" i="93"/>
  <c r="AR682" i="93"/>
  <c r="AR683" i="93"/>
  <c r="AR684" i="93"/>
  <c r="AR685" i="93"/>
  <c r="AR686" i="93"/>
  <c r="AR687" i="93"/>
  <c r="AR688" i="93"/>
  <c r="AR689" i="93"/>
  <c r="AR690" i="93"/>
  <c r="AR691" i="93"/>
  <c r="AR692" i="93"/>
  <c r="AR693" i="93"/>
  <c r="AR694" i="93"/>
  <c r="AR695" i="93"/>
  <c r="AR696" i="93"/>
  <c r="AR697" i="93"/>
  <c r="AR698" i="93"/>
  <c r="AR699" i="93"/>
  <c r="AR700" i="93"/>
  <c r="AR701" i="93"/>
  <c r="AR702" i="93"/>
  <c r="AR703" i="93"/>
  <c r="AR704" i="93"/>
  <c r="AR705" i="93"/>
  <c r="AR706" i="93"/>
  <c r="AR707" i="93"/>
  <c r="AR708" i="93"/>
  <c r="AR709" i="93"/>
  <c r="AR710" i="93"/>
  <c r="AR711" i="93"/>
  <c r="AR712" i="93"/>
  <c r="AR713" i="93"/>
  <c r="AR714" i="93"/>
  <c r="AR715" i="93"/>
  <c r="AR716" i="93"/>
  <c r="AR717" i="93"/>
  <c r="AR718" i="93"/>
  <c r="AR719" i="93"/>
  <c r="AR720" i="93"/>
  <c r="AR721" i="93"/>
  <c r="AR722" i="93"/>
  <c r="AR723" i="93"/>
  <c r="AR724" i="93"/>
  <c r="AR725" i="93"/>
  <c r="AR726" i="93"/>
  <c r="AR727" i="93"/>
  <c r="AR728" i="93"/>
  <c r="AR729" i="93"/>
  <c r="AR730" i="93"/>
  <c r="AR731" i="93"/>
  <c r="AR732" i="93"/>
  <c r="AR733" i="93"/>
  <c r="AR734" i="93"/>
  <c r="AR735" i="93"/>
  <c r="AR736" i="93"/>
  <c r="AR737" i="93"/>
  <c r="AR738" i="93"/>
  <c r="AR739" i="93"/>
  <c r="AR740" i="93"/>
  <c r="AR741" i="93"/>
  <c r="AR742" i="93"/>
  <c r="AR743" i="93"/>
  <c r="AR744" i="93"/>
  <c r="AR745" i="93"/>
  <c r="AR746" i="93"/>
  <c r="AR747" i="93"/>
  <c r="AR748" i="93"/>
  <c r="AR749" i="93"/>
  <c r="AR750" i="93"/>
  <c r="AR751" i="93"/>
  <c r="AR752" i="93"/>
  <c r="AR753" i="93"/>
  <c r="AR754" i="93"/>
  <c r="AR755" i="93"/>
  <c r="AR756" i="93"/>
  <c r="AR757" i="93"/>
  <c r="AR758" i="93"/>
  <c r="AR759" i="93"/>
  <c r="AR760" i="93"/>
  <c r="AR761" i="93"/>
  <c r="AR762" i="93"/>
  <c r="AR763" i="93"/>
  <c r="AR764" i="93"/>
  <c r="AR765" i="93"/>
  <c r="AR766" i="93"/>
  <c r="AR767" i="93"/>
  <c r="AR768" i="93"/>
  <c r="AR769" i="93"/>
  <c r="AR770" i="93"/>
  <c r="AR771" i="93"/>
  <c r="AR772" i="93"/>
  <c r="AR773" i="93"/>
  <c r="AR774" i="93"/>
  <c r="AR775" i="93"/>
  <c r="AR776" i="93"/>
  <c r="AR777" i="93"/>
  <c r="AR778" i="93"/>
  <c r="AR779" i="93"/>
  <c r="AR780" i="93"/>
  <c r="AR781" i="93"/>
  <c r="AR782" i="93"/>
  <c r="AR783" i="93"/>
  <c r="AR784" i="93"/>
  <c r="AR785" i="93"/>
  <c r="AR786" i="93"/>
  <c r="AR787" i="93"/>
  <c r="AR788" i="93"/>
  <c r="AR789" i="93"/>
  <c r="AR790" i="93"/>
  <c r="AR791" i="93"/>
  <c r="AR792" i="93"/>
  <c r="AR793" i="93"/>
  <c r="AR794" i="93"/>
  <c r="AR795" i="93"/>
  <c r="AR796" i="93"/>
  <c r="AR797" i="93"/>
  <c r="AR798" i="93"/>
  <c r="AR799" i="93"/>
  <c r="AR800" i="93"/>
  <c r="AR801" i="93"/>
  <c r="AR802" i="93"/>
  <c r="AR803" i="93"/>
  <c r="AR804" i="93"/>
  <c r="AR805" i="93"/>
  <c r="AR806" i="93"/>
  <c r="AR807" i="93"/>
  <c r="AR808" i="93"/>
  <c r="AR809" i="93"/>
  <c r="AR810" i="93"/>
  <c r="AR811" i="93"/>
  <c r="AR812" i="93"/>
  <c r="AR813" i="93"/>
  <c r="AR814" i="93"/>
  <c r="AR815" i="93"/>
  <c r="AR816" i="93"/>
  <c r="AR817" i="93"/>
  <c r="AR818" i="93"/>
  <c r="AR819" i="93"/>
  <c r="AR820" i="93"/>
  <c r="AR821" i="93"/>
  <c r="AR822" i="93"/>
  <c r="AR823" i="93"/>
  <c r="AR824" i="93"/>
  <c r="AR825" i="93"/>
  <c r="AR826" i="93"/>
  <c r="AR827" i="93"/>
  <c r="AR828" i="93"/>
  <c r="AR829" i="93"/>
  <c r="AR830" i="93"/>
  <c r="AR831" i="93"/>
  <c r="AR832" i="93"/>
  <c r="AR833" i="93"/>
  <c r="AR834" i="93"/>
  <c r="AR835" i="93"/>
  <c r="AR836" i="93"/>
  <c r="AR837" i="93"/>
  <c r="AR4" i="93"/>
  <c r="AT5" i="93"/>
  <c r="AT6" i="93"/>
  <c r="AT7" i="93"/>
  <c r="AT8" i="93"/>
  <c r="AT9" i="93"/>
  <c r="AT10" i="93"/>
  <c r="AT11" i="93"/>
  <c r="AT12" i="93"/>
  <c r="AT13" i="93"/>
  <c r="AT14" i="93"/>
  <c r="AT15" i="93"/>
  <c r="AT16" i="93"/>
  <c r="AT17" i="93"/>
  <c r="AT18" i="93"/>
  <c r="AT19" i="93"/>
  <c r="AT20" i="93"/>
  <c r="AT21" i="93"/>
  <c r="AT22" i="93"/>
  <c r="AT23" i="93"/>
  <c r="AT24" i="93"/>
  <c r="AT25" i="93"/>
  <c r="AT26" i="93"/>
  <c r="AT27" i="93"/>
  <c r="AT28" i="93"/>
  <c r="AT29" i="93"/>
  <c r="AT30" i="93"/>
  <c r="AT31" i="93"/>
  <c r="AT32" i="93"/>
  <c r="AT33" i="93"/>
  <c r="AT34" i="93"/>
  <c r="AT35" i="93"/>
  <c r="AT36" i="93"/>
  <c r="AT37" i="93"/>
  <c r="AT38" i="93"/>
  <c r="AT39" i="93"/>
  <c r="AT40" i="93"/>
  <c r="AT41" i="93"/>
  <c r="AT42" i="93"/>
  <c r="AT43" i="93"/>
  <c r="AT44" i="93"/>
  <c r="AT45" i="93"/>
  <c r="AT46" i="93"/>
  <c r="AT47" i="93"/>
  <c r="AT48" i="93"/>
  <c r="AT49" i="93"/>
  <c r="AT50" i="93"/>
  <c r="AT51" i="93"/>
  <c r="AT52" i="93"/>
  <c r="AT53" i="93"/>
  <c r="AT54" i="93"/>
  <c r="AT55" i="93"/>
  <c r="AT56" i="93"/>
  <c r="AT57" i="93"/>
  <c r="AT58" i="93"/>
  <c r="AT59" i="93"/>
  <c r="AT60" i="93"/>
  <c r="AT61" i="93"/>
  <c r="AT62" i="93"/>
  <c r="AT63" i="93"/>
  <c r="AT64" i="93"/>
  <c r="AT65" i="93"/>
  <c r="AT66" i="93"/>
  <c r="AT67" i="93"/>
  <c r="AT68" i="93"/>
  <c r="AT69" i="93"/>
  <c r="AT70" i="93"/>
  <c r="AT71" i="93"/>
  <c r="AT72" i="93"/>
  <c r="AT73" i="93"/>
  <c r="AT74" i="93"/>
  <c r="AT75" i="93"/>
  <c r="AT76" i="93"/>
  <c r="AT77" i="93"/>
  <c r="AT78" i="93"/>
  <c r="AT79" i="93"/>
  <c r="AT80" i="93"/>
  <c r="AT81" i="93"/>
  <c r="AT82" i="93"/>
  <c r="AT83" i="93"/>
  <c r="AT84" i="93"/>
  <c r="AT85" i="93"/>
  <c r="AT86" i="93"/>
  <c r="AT87" i="93"/>
  <c r="AT88" i="93"/>
  <c r="AT89" i="93"/>
  <c r="AT90" i="93"/>
  <c r="AT91" i="93"/>
  <c r="AT92" i="93"/>
  <c r="AT93" i="93"/>
  <c r="AT94" i="93"/>
  <c r="AT95" i="93"/>
  <c r="AT96" i="93"/>
  <c r="AT97" i="93"/>
  <c r="AT98" i="93"/>
  <c r="AT99" i="93"/>
  <c r="AT100" i="93"/>
  <c r="AT101" i="93"/>
  <c r="AT102" i="93"/>
  <c r="AT103" i="93"/>
  <c r="AT104" i="93"/>
  <c r="AT105" i="93"/>
  <c r="AT106" i="93"/>
  <c r="AT107" i="93"/>
  <c r="AT108" i="93"/>
  <c r="AT109" i="93"/>
  <c r="AT110" i="93"/>
  <c r="AT111" i="93"/>
  <c r="AT112" i="93"/>
  <c r="AT113" i="93"/>
  <c r="AT114" i="93"/>
  <c r="AT115" i="93"/>
  <c r="AT116" i="93"/>
  <c r="AT117" i="93"/>
  <c r="AT118" i="93"/>
  <c r="AT119" i="93"/>
  <c r="AT120" i="93"/>
  <c r="AT121" i="93"/>
  <c r="AT122" i="93"/>
  <c r="AT123" i="93"/>
  <c r="AT124" i="93"/>
  <c r="AT125" i="93"/>
  <c r="AT126" i="93"/>
  <c r="AT127" i="93"/>
  <c r="AT128" i="93"/>
  <c r="AT129" i="93"/>
  <c r="AT130" i="93"/>
  <c r="AT131" i="93"/>
  <c r="AT132" i="93"/>
  <c r="AT133" i="93"/>
  <c r="AT134" i="93"/>
  <c r="AT135" i="93"/>
  <c r="AT136" i="93"/>
  <c r="AT137" i="93"/>
  <c r="AT138" i="93"/>
  <c r="AT139" i="93"/>
  <c r="AT140" i="93"/>
  <c r="AT141" i="93"/>
  <c r="AT142" i="93"/>
  <c r="AT143" i="93"/>
  <c r="AT144" i="93"/>
  <c r="AT145" i="93"/>
  <c r="AT146" i="93"/>
  <c r="AT147" i="93"/>
  <c r="AT148" i="93"/>
  <c r="AT149" i="93"/>
  <c r="AT150" i="93"/>
  <c r="AT151" i="93"/>
  <c r="AT152" i="93"/>
  <c r="AT153" i="93"/>
  <c r="AT154" i="93"/>
  <c r="AT155" i="93"/>
  <c r="AT156" i="93"/>
  <c r="AT157" i="93"/>
  <c r="AT158" i="93"/>
  <c r="AT159" i="93"/>
  <c r="AT160" i="93"/>
  <c r="AT161" i="93"/>
  <c r="AT162" i="93"/>
  <c r="AT163" i="93"/>
  <c r="AT164" i="93"/>
  <c r="AT165" i="93"/>
  <c r="AT166" i="93"/>
  <c r="AT167" i="93"/>
  <c r="AT168" i="93"/>
  <c r="AT169" i="93"/>
  <c r="AT170" i="93"/>
  <c r="AT171" i="93"/>
  <c r="AT172" i="93"/>
  <c r="AT173" i="93"/>
  <c r="AT174" i="93"/>
  <c r="AT175" i="93"/>
  <c r="AT176" i="93"/>
  <c r="AT177" i="93"/>
  <c r="AT178" i="93"/>
  <c r="AT179" i="93"/>
  <c r="AT180" i="93"/>
  <c r="AT181" i="93"/>
  <c r="AT182" i="93"/>
  <c r="AT183" i="93"/>
  <c r="AT184" i="93"/>
  <c r="AT185" i="93"/>
  <c r="AT186" i="93"/>
  <c r="AT187" i="93"/>
  <c r="AT188" i="93"/>
  <c r="AT189" i="93"/>
  <c r="AT190" i="93"/>
  <c r="AT191" i="93"/>
  <c r="AT192" i="93"/>
  <c r="AT193" i="93"/>
  <c r="AT194" i="93"/>
  <c r="AT195" i="93"/>
  <c r="AT196" i="93"/>
  <c r="AT197" i="93"/>
  <c r="AT198" i="93"/>
  <c r="AT199" i="93"/>
  <c r="AT200" i="93"/>
  <c r="AT201" i="93"/>
  <c r="AT202" i="93"/>
  <c r="AT203" i="93"/>
  <c r="AT204" i="93"/>
  <c r="AT205" i="93"/>
  <c r="AT206" i="93"/>
  <c r="AT207" i="93"/>
  <c r="AT208" i="93"/>
  <c r="AT209" i="93"/>
  <c r="AT210" i="93"/>
  <c r="AT211" i="93"/>
  <c r="AT212" i="93"/>
  <c r="AT213" i="93"/>
  <c r="AT214" i="93"/>
  <c r="AT215" i="93"/>
  <c r="AT216" i="93"/>
  <c r="AT217" i="93"/>
  <c r="AT218" i="93"/>
  <c r="AT219" i="93"/>
  <c r="AT220" i="93"/>
  <c r="AT221" i="93"/>
  <c r="AT222" i="93"/>
  <c r="AT223" i="93"/>
  <c r="AT224" i="93"/>
  <c r="AT225" i="93"/>
  <c r="AT226" i="93"/>
  <c r="AT227" i="93"/>
  <c r="AT228" i="93"/>
  <c r="AT229" i="93"/>
  <c r="AT230" i="93"/>
  <c r="AT231" i="93"/>
  <c r="AT232" i="93"/>
  <c r="AT233" i="93"/>
  <c r="AT234" i="93"/>
  <c r="AT235" i="93"/>
  <c r="AT236" i="93"/>
  <c r="AT237" i="93"/>
  <c r="AT238" i="93"/>
  <c r="AT239" i="93"/>
  <c r="AT240" i="93"/>
  <c r="AT241" i="93"/>
  <c r="AT242" i="93"/>
  <c r="AT243" i="93"/>
  <c r="AT244" i="93"/>
  <c r="AT245" i="93"/>
  <c r="AT246" i="93"/>
  <c r="AT247" i="93"/>
  <c r="AT248" i="93"/>
  <c r="AT249" i="93"/>
  <c r="AT250" i="93"/>
  <c r="AT251" i="93"/>
  <c r="AT252" i="93"/>
  <c r="AT253" i="93"/>
  <c r="AT254" i="93"/>
  <c r="AT255" i="93"/>
  <c r="AT256" i="93"/>
  <c r="AT257" i="93"/>
  <c r="AT258" i="93"/>
  <c r="AT259" i="93"/>
  <c r="AT260" i="93"/>
  <c r="AT261" i="93"/>
  <c r="AT262" i="93"/>
  <c r="AT263" i="93"/>
  <c r="AT264" i="93"/>
  <c r="AT265" i="93"/>
  <c r="AT266" i="93"/>
  <c r="AT267" i="93"/>
  <c r="AT268" i="93"/>
  <c r="AT269" i="93"/>
  <c r="AT270" i="93"/>
  <c r="AT271" i="93"/>
  <c r="AT272" i="93"/>
  <c r="AT273" i="93"/>
  <c r="AT274" i="93"/>
  <c r="AT275" i="93"/>
  <c r="AT276" i="93"/>
  <c r="AT277" i="93"/>
  <c r="AT278" i="93"/>
  <c r="AT279" i="93"/>
  <c r="AT280" i="93"/>
  <c r="AT281" i="93"/>
  <c r="AT282" i="93"/>
  <c r="AT283" i="93"/>
  <c r="AT284" i="93"/>
  <c r="AT285" i="93"/>
  <c r="AT286" i="93"/>
  <c r="AT287" i="93"/>
  <c r="AT288" i="93"/>
  <c r="AT289" i="93"/>
  <c r="AT290" i="93"/>
  <c r="AT291" i="93"/>
  <c r="AT292" i="93"/>
  <c r="AT293" i="93"/>
  <c r="AT294" i="93"/>
  <c r="AT295" i="93"/>
  <c r="AT296" i="93"/>
  <c r="AT297" i="93"/>
  <c r="AT298" i="93"/>
  <c r="AT299" i="93"/>
  <c r="AT300" i="93"/>
  <c r="AT301" i="93"/>
  <c r="AT302" i="93"/>
  <c r="AT303" i="93"/>
  <c r="AT304" i="93"/>
  <c r="AT305" i="93"/>
  <c r="AT306" i="93"/>
  <c r="AT307" i="93"/>
  <c r="AT308" i="93"/>
  <c r="AT309" i="93"/>
  <c r="AT310" i="93"/>
  <c r="AT311" i="93"/>
  <c r="AT312" i="93"/>
  <c r="AT313" i="93"/>
  <c r="AT314" i="93"/>
  <c r="AT315" i="93"/>
  <c r="AT316" i="93"/>
  <c r="AT317" i="93"/>
  <c r="AT318" i="93"/>
  <c r="AT319" i="93"/>
  <c r="AT320" i="93"/>
  <c r="AT321" i="93"/>
  <c r="AT322" i="93"/>
  <c r="AT323" i="93"/>
  <c r="AT324" i="93"/>
  <c r="AT325" i="93"/>
  <c r="AT326" i="93"/>
  <c r="AT327" i="93"/>
  <c r="AT328" i="93"/>
  <c r="AT329" i="93"/>
  <c r="AT330" i="93"/>
  <c r="AT331" i="93"/>
  <c r="AT332" i="93"/>
  <c r="AT333" i="93"/>
  <c r="AT334" i="93"/>
  <c r="AT335" i="93"/>
  <c r="AT336" i="93"/>
  <c r="AT337" i="93"/>
  <c r="AT338" i="93"/>
  <c r="AT339" i="93"/>
  <c r="AT340" i="93"/>
  <c r="AT341" i="93"/>
  <c r="AT342" i="93"/>
  <c r="AT343" i="93"/>
  <c r="AT344" i="93"/>
  <c r="AT345" i="93"/>
  <c r="AT346" i="93"/>
  <c r="AT347" i="93"/>
  <c r="AT348" i="93"/>
  <c r="AT349" i="93"/>
  <c r="AT350" i="93"/>
  <c r="AT351" i="93"/>
  <c r="AT352" i="93"/>
  <c r="AT353" i="93"/>
  <c r="AT354" i="93"/>
  <c r="AT355" i="93"/>
  <c r="AT356" i="93"/>
  <c r="AT357" i="93"/>
  <c r="AT358" i="93"/>
  <c r="AT359" i="93"/>
  <c r="AT360" i="93"/>
  <c r="AT361" i="93"/>
  <c r="AT362" i="93"/>
  <c r="AT363" i="93"/>
  <c r="AT364" i="93"/>
  <c r="AT365" i="93"/>
  <c r="AT366" i="93"/>
  <c r="AT367" i="93"/>
  <c r="AT368" i="93"/>
  <c r="AT369" i="93"/>
  <c r="AT370" i="93"/>
  <c r="AT371" i="93"/>
  <c r="AT372" i="93"/>
  <c r="AT373" i="93"/>
  <c r="AT374" i="93"/>
  <c r="AT375" i="93"/>
  <c r="AT376" i="93"/>
  <c r="AT377" i="93"/>
  <c r="AT378" i="93"/>
  <c r="AT379" i="93"/>
  <c r="AT380" i="93"/>
  <c r="AT381" i="93"/>
  <c r="AT382" i="93"/>
  <c r="AT383" i="93"/>
  <c r="AT384" i="93"/>
  <c r="AT385" i="93"/>
  <c r="AT386" i="93"/>
  <c r="AT387" i="93"/>
  <c r="AT388" i="93"/>
  <c r="AT389" i="93"/>
  <c r="AT390" i="93"/>
  <c r="AT391" i="93"/>
  <c r="AT392" i="93"/>
  <c r="AT393" i="93"/>
  <c r="AT394" i="93"/>
  <c r="AT395" i="93"/>
  <c r="AT396" i="93"/>
  <c r="AT397" i="93"/>
  <c r="AT398" i="93"/>
  <c r="AT399" i="93"/>
  <c r="AT400" i="93"/>
  <c r="AT401" i="93"/>
  <c r="AT402" i="93"/>
  <c r="AT403" i="93"/>
  <c r="AT404" i="93"/>
  <c r="AT405" i="93"/>
  <c r="AT406" i="93"/>
  <c r="AT407" i="93"/>
  <c r="AT408" i="93"/>
  <c r="AT409" i="93"/>
  <c r="AT410" i="93"/>
  <c r="AT411" i="93"/>
  <c r="AT412" i="93"/>
  <c r="AT413" i="93"/>
  <c r="AT414" i="93"/>
  <c r="AT415" i="93"/>
  <c r="AT416" i="93"/>
  <c r="AT417" i="93"/>
  <c r="AT418" i="93"/>
  <c r="AT419" i="93"/>
  <c r="AT420" i="93"/>
  <c r="AT421" i="93"/>
  <c r="AT422" i="93"/>
  <c r="AT423" i="93"/>
  <c r="AT424" i="93"/>
  <c r="AT425" i="93"/>
  <c r="AT426" i="93"/>
  <c r="AT427" i="93"/>
  <c r="AT428" i="93"/>
  <c r="AT429" i="93"/>
  <c r="AT430" i="93"/>
  <c r="AT431" i="93"/>
  <c r="AT432" i="93"/>
  <c r="AT433" i="93"/>
  <c r="AT434" i="93"/>
  <c r="AT435" i="93"/>
  <c r="AT436" i="93"/>
  <c r="AT437" i="93"/>
  <c r="AT438" i="93"/>
  <c r="AT439" i="93"/>
  <c r="AT440" i="93"/>
  <c r="AT441" i="93"/>
  <c r="AT442" i="93"/>
  <c r="AT443" i="93"/>
  <c r="AT444" i="93"/>
  <c r="AT445" i="93"/>
  <c r="AT446" i="93"/>
  <c r="AT447" i="93"/>
  <c r="AT448" i="93"/>
  <c r="AT449" i="93"/>
  <c r="AT450" i="93"/>
  <c r="AT451" i="93"/>
  <c r="AT452" i="93"/>
  <c r="AT453" i="93"/>
  <c r="AT454" i="93"/>
  <c r="AT455" i="93"/>
  <c r="AT456" i="93"/>
  <c r="AT457" i="93"/>
  <c r="AT458" i="93"/>
  <c r="AT459" i="93"/>
  <c r="AT460" i="93"/>
  <c r="AT461" i="93"/>
  <c r="AT462" i="93"/>
  <c r="AT463" i="93"/>
  <c r="AT464" i="93"/>
  <c r="AT465" i="93"/>
  <c r="AT466" i="93"/>
  <c r="AT467" i="93"/>
  <c r="AT468" i="93"/>
  <c r="AT469" i="93"/>
  <c r="AT470" i="93"/>
  <c r="AT471" i="93"/>
  <c r="AT472" i="93"/>
  <c r="AT473" i="93"/>
  <c r="AT474" i="93"/>
  <c r="AT475" i="93"/>
  <c r="AT476" i="93"/>
  <c r="AT477" i="93"/>
  <c r="AT478" i="93"/>
  <c r="AT479" i="93"/>
  <c r="AT480" i="93"/>
  <c r="AT481" i="93"/>
  <c r="AT482" i="93"/>
  <c r="AT483" i="93"/>
  <c r="AT484" i="93"/>
  <c r="AT485" i="93"/>
  <c r="AT486" i="93"/>
  <c r="AT487" i="93"/>
  <c r="AT488" i="93"/>
  <c r="AT489" i="93"/>
  <c r="AT490" i="93"/>
  <c r="AT491" i="93"/>
  <c r="AT492" i="93"/>
  <c r="AT493" i="93"/>
  <c r="AT494" i="93"/>
  <c r="AT495" i="93"/>
  <c r="AT496" i="93"/>
  <c r="AT497" i="93"/>
  <c r="AT498" i="93"/>
  <c r="AT499" i="93"/>
  <c r="AT500" i="93"/>
  <c r="AT501" i="93"/>
  <c r="AT502" i="93"/>
  <c r="AT503" i="93"/>
  <c r="AT504" i="93"/>
  <c r="AT505" i="93"/>
  <c r="AT506" i="93"/>
  <c r="AT507" i="93"/>
  <c r="AT508" i="93"/>
  <c r="AT509" i="93"/>
  <c r="AT510" i="93"/>
  <c r="AT511" i="93"/>
  <c r="AT512" i="93"/>
  <c r="AT513" i="93"/>
  <c r="AT514" i="93"/>
  <c r="AT515" i="93"/>
  <c r="AT516" i="93"/>
  <c r="AT517" i="93"/>
  <c r="AT518" i="93"/>
  <c r="AT519" i="93"/>
  <c r="AT520" i="93"/>
  <c r="AT521" i="93"/>
  <c r="AT522" i="93"/>
  <c r="AT523" i="93"/>
  <c r="AT524" i="93"/>
  <c r="AT525" i="93"/>
  <c r="AT526" i="93"/>
  <c r="AT527" i="93"/>
  <c r="AT528" i="93"/>
  <c r="AT529" i="93"/>
  <c r="AT530" i="93"/>
  <c r="AT531" i="93"/>
  <c r="AT532" i="93"/>
  <c r="AT533" i="93"/>
  <c r="AT534" i="93"/>
  <c r="AT535" i="93"/>
  <c r="AT536" i="93"/>
  <c r="AT537" i="93"/>
  <c r="AT538" i="93"/>
  <c r="AT539" i="93"/>
  <c r="AT540" i="93"/>
  <c r="AT541" i="93"/>
  <c r="AT542" i="93"/>
  <c r="AT543" i="93"/>
  <c r="AT544" i="93"/>
  <c r="AT545" i="93"/>
  <c r="AT546" i="93"/>
  <c r="AT547" i="93"/>
  <c r="AT548" i="93"/>
  <c r="AT549" i="93"/>
  <c r="AT550" i="93"/>
  <c r="AT551" i="93"/>
  <c r="AT552" i="93"/>
  <c r="AT553" i="93"/>
  <c r="AT554" i="93"/>
  <c r="AT555" i="93"/>
  <c r="AT556" i="93"/>
  <c r="AT557" i="93"/>
  <c r="AT558" i="93"/>
  <c r="AT559" i="93"/>
  <c r="AT560" i="93"/>
  <c r="AT561" i="93"/>
  <c r="AT562" i="93"/>
  <c r="AT563" i="93"/>
  <c r="AT564" i="93"/>
  <c r="AT565" i="93"/>
  <c r="AT566" i="93"/>
  <c r="AT567" i="93"/>
  <c r="AT568" i="93"/>
  <c r="AT569" i="93"/>
  <c r="AT570" i="93"/>
  <c r="AT571" i="93"/>
  <c r="AT572" i="93"/>
  <c r="AT573" i="93"/>
  <c r="AT574" i="93"/>
  <c r="AT575" i="93"/>
  <c r="AT576" i="93"/>
  <c r="AT577" i="93"/>
  <c r="AT578" i="93"/>
  <c r="AT579" i="93"/>
  <c r="AT580" i="93"/>
  <c r="AT581" i="93"/>
  <c r="AT582" i="93"/>
  <c r="AT583" i="93"/>
  <c r="AT584" i="93"/>
  <c r="AT585" i="93"/>
  <c r="AT586" i="93"/>
  <c r="AT587" i="93"/>
  <c r="AT588" i="93"/>
  <c r="AT589" i="93"/>
  <c r="AT590" i="93"/>
  <c r="AT591" i="93"/>
  <c r="AT592" i="93"/>
  <c r="AT593" i="93"/>
  <c r="AT594" i="93"/>
  <c r="AT595" i="93"/>
  <c r="AT596" i="93"/>
  <c r="AT597" i="93"/>
  <c r="AT598" i="93"/>
  <c r="AT599" i="93"/>
  <c r="AT600" i="93"/>
  <c r="AT601" i="93"/>
  <c r="AT602" i="93"/>
  <c r="AT603" i="93"/>
  <c r="AT604" i="93"/>
  <c r="AT605" i="93"/>
  <c r="AT606" i="93"/>
  <c r="AT607" i="93"/>
  <c r="AT608" i="93"/>
  <c r="AT609" i="93"/>
  <c r="AT610" i="93"/>
  <c r="AT611" i="93"/>
  <c r="AT612" i="93"/>
  <c r="AT613" i="93"/>
  <c r="AT614" i="93"/>
  <c r="AT615" i="93"/>
  <c r="AT616" i="93"/>
  <c r="AT617" i="93"/>
  <c r="AT618" i="93"/>
  <c r="AT619" i="93"/>
  <c r="AT620" i="93"/>
  <c r="AT621" i="93"/>
  <c r="AT622" i="93"/>
  <c r="AT623" i="93"/>
  <c r="AT624" i="93"/>
  <c r="AT625" i="93"/>
  <c r="AT626" i="93"/>
  <c r="AT627" i="93"/>
  <c r="AT628" i="93"/>
  <c r="AT629" i="93"/>
  <c r="AT630" i="93"/>
  <c r="AT631" i="93"/>
  <c r="AT632" i="93"/>
  <c r="AT633" i="93"/>
  <c r="AT634" i="93"/>
  <c r="AT635" i="93"/>
  <c r="AT636" i="93"/>
  <c r="AT637" i="93"/>
  <c r="AT638" i="93"/>
  <c r="AT639" i="93"/>
  <c r="AT640" i="93"/>
  <c r="AT641" i="93"/>
  <c r="AT642" i="93"/>
  <c r="AT643" i="93"/>
  <c r="AT644" i="93"/>
  <c r="AT645" i="93"/>
  <c r="AT646" i="93"/>
  <c r="AT647" i="93"/>
  <c r="AT648" i="93"/>
  <c r="AT649" i="93"/>
  <c r="AT650" i="93"/>
  <c r="AT651" i="93"/>
  <c r="AT652" i="93"/>
  <c r="AT653" i="93"/>
  <c r="AT654" i="93"/>
  <c r="AT655" i="93"/>
  <c r="AT656" i="93"/>
  <c r="AT657" i="93"/>
  <c r="AT658" i="93"/>
  <c r="AT659" i="93"/>
  <c r="AT660" i="93"/>
  <c r="AT661" i="93"/>
  <c r="AT662" i="93"/>
  <c r="AT663" i="93"/>
  <c r="AT664" i="93"/>
  <c r="AT665" i="93"/>
  <c r="AT666" i="93"/>
  <c r="AT667" i="93"/>
  <c r="AT668" i="93"/>
  <c r="AT669" i="93"/>
  <c r="AT670" i="93"/>
  <c r="AT671" i="93"/>
  <c r="AT672" i="93"/>
  <c r="AT673" i="93"/>
  <c r="AT674" i="93"/>
  <c r="AT675" i="93"/>
  <c r="AT676" i="93"/>
  <c r="AT677" i="93"/>
  <c r="AT678" i="93"/>
  <c r="AT679" i="93"/>
  <c r="AT680" i="93"/>
  <c r="AT681" i="93"/>
  <c r="AT682" i="93"/>
  <c r="AT683" i="93"/>
  <c r="AT684" i="93"/>
  <c r="AT685" i="93"/>
  <c r="AT686" i="93"/>
  <c r="AT687" i="93"/>
  <c r="AT688" i="93"/>
  <c r="AT689" i="93"/>
  <c r="AT690" i="93"/>
  <c r="AT691" i="93"/>
  <c r="AT692" i="93"/>
  <c r="AT693" i="93"/>
  <c r="AT694" i="93"/>
  <c r="AT695" i="93"/>
  <c r="AT696" i="93"/>
  <c r="AT697" i="93"/>
  <c r="AT698" i="93"/>
  <c r="AT699" i="93"/>
  <c r="AT700" i="93"/>
  <c r="AT701" i="93"/>
  <c r="AT702" i="93"/>
  <c r="AT703" i="93"/>
  <c r="AT704" i="93"/>
  <c r="AT705" i="93"/>
  <c r="AT706" i="93"/>
  <c r="AT707" i="93"/>
  <c r="AT708" i="93"/>
  <c r="AT709" i="93"/>
  <c r="AT710" i="93"/>
  <c r="AT711" i="93"/>
  <c r="AT712" i="93"/>
  <c r="AT713" i="93"/>
  <c r="AT714" i="93"/>
  <c r="AT715" i="93"/>
  <c r="AT716" i="93"/>
  <c r="AT717" i="93"/>
  <c r="AT718" i="93"/>
  <c r="AT719" i="93"/>
  <c r="AT720" i="93"/>
  <c r="AT721" i="93"/>
  <c r="AT722" i="93"/>
  <c r="AT723" i="93"/>
  <c r="AT724" i="93"/>
  <c r="AT725" i="93"/>
  <c r="AT726" i="93"/>
  <c r="AT727" i="93"/>
  <c r="AT728" i="93"/>
  <c r="AT729" i="93"/>
  <c r="AT730" i="93"/>
  <c r="AT731" i="93"/>
  <c r="AT732" i="93"/>
  <c r="AT733" i="93"/>
  <c r="AT734" i="93"/>
  <c r="AT735" i="93"/>
  <c r="AT736" i="93"/>
  <c r="AT737" i="93"/>
  <c r="AT738" i="93"/>
  <c r="AT739" i="93"/>
  <c r="AT740" i="93"/>
  <c r="AT741" i="93"/>
  <c r="AT742" i="93"/>
  <c r="AT743" i="93"/>
  <c r="AT744" i="93"/>
  <c r="AT745" i="93"/>
  <c r="AT746" i="93"/>
  <c r="AT747" i="93"/>
  <c r="AT748" i="93"/>
  <c r="AT749" i="93"/>
  <c r="AT750" i="93"/>
  <c r="AT751" i="93"/>
  <c r="AT752" i="93"/>
  <c r="AT753" i="93"/>
  <c r="AT754" i="93"/>
  <c r="AT755" i="93"/>
  <c r="AT756" i="93"/>
  <c r="AT757" i="93"/>
  <c r="AT758" i="93"/>
  <c r="AT759" i="93"/>
  <c r="AT760" i="93"/>
  <c r="AT761" i="93"/>
  <c r="AT762" i="93"/>
  <c r="AT763" i="93"/>
  <c r="AT764" i="93"/>
  <c r="AT765" i="93"/>
  <c r="AT766" i="93"/>
  <c r="AT767" i="93"/>
  <c r="AT768" i="93"/>
  <c r="AT769" i="93"/>
  <c r="AT770" i="93"/>
  <c r="AT771" i="93"/>
  <c r="AT772" i="93"/>
  <c r="AT773" i="93"/>
  <c r="AT774" i="93"/>
  <c r="AT775" i="93"/>
  <c r="AT776" i="93"/>
  <c r="AT777" i="93"/>
  <c r="AT778" i="93"/>
  <c r="AT779" i="93"/>
  <c r="AT780" i="93"/>
  <c r="AT781" i="93"/>
  <c r="AT782" i="93"/>
  <c r="AT783" i="93"/>
  <c r="AT784" i="93"/>
  <c r="AT785" i="93"/>
  <c r="AT786" i="93"/>
  <c r="AT787" i="93"/>
  <c r="AT788" i="93"/>
  <c r="AT789" i="93"/>
  <c r="AT790" i="93"/>
  <c r="AT791" i="93"/>
  <c r="AT792" i="93"/>
  <c r="AT793" i="93"/>
  <c r="AT794" i="93"/>
  <c r="AT795" i="93"/>
  <c r="AT796" i="93"/>
  <c r="AT797" i="93"/>
  <c r="AT798" i="93"/>
  <c r="AT799" i="93"/>
  <c r="AT800" i="93"/>
  <c r="AT801" i="93"/>
  <c r="AT802" i="93"/>
  <c r="AT803" i="93"/>
  <c r="AT804" i="93"/>
  <c r="AT805" i="93"/>
  <c r="AT806" i="93"/>
  <c r="AT807" i="93"/>
  <c r="AT808" i="93"/>
  <c r="AT809" i="93"/>
  <c r="AT810" i="93"/>
  <c r="AT811" i="93"/>
  <c r="AT812" i="93"/>
  <c r="AT813" i="93"/>
  <c r="AT814" i="93"/>
  <c r="AT815" i="93"/>
  <c r="AT816" i="93"/>
  <c r="AT817" i="93"/>
  <c r="AT818" i="93"/>
  <c r="AT819" i="93"/>
  <c r="AT820" i="93"/>
  <c r="AT821" i="93"/>
  <c r="AT822" i="93"/>
  <c r="AT823" i="93"/>
  <c r="AT824" i="93"/>
  <c r="AT825" i="93"/>
  <c r="AT826" i="93"/>
  <c r="AT827" i="93"/>
  <c r="AT828" i="93"/>
  <c r="AT829" i="93"/>
  <c r="AT830" i="93"/>
  <c r="AT831" i="93"/>
  <c r="AT832" i="93"/>
  <c r="AT833" i="93"/>
  <c r="AT834" i="93"/>
  <c r="AT835" i="93"/>
  <c r="AT836" i="93"/>
  <c r="AT837" i="93"/>
  <c r="AT4" i="93"/>
  <c r="AP5" i="93"/>
  <c r="AP6" i="93"/>
  <c r="AP7" i="93"/>
  <c r="AP8" i="93"/>
  <c r="AP9" i="93"/>
  <c r="AP10" i="93"/>
  <c r="AP11" i="93"/>
  <c r="AP12" i="93"/>
  <c r="AP13" i="93"/>
  <c r="AP14" i="93"/>
  <c r="AP15" i="93"/>
  <c r="AP16" i="93"/>
  <c r="AP17" i="93"/>
  <c r="AP18" i="93"/>
  <c r="AP19" i="93"/>
  <c r="AP20" i="93"/>
  <c r="AP21" i="93"/>
  <c r="AP22" i="93"/>
  <c r="AP23" i="93"/>
  <c r="AP24" i="93"/>
  <c r="AP25" i="93"/>
  <c r="AP26" i="93"/>
  <c r="AP27" i="93"/>
  <c r="AP28" i="93"/>
  <c r="AP29" i="93"/>
  <c r="AP30" i="93"/>
  <c r="AP31" i="93"/>
  <c r="AP32" i="93"/>
  <c r="AP33" i="93"/>
  <c r="AP34" i="93"/>
  <c r="AP35" i="93"/>
  <c r="AP36" i="93"/>
  <c r="AP37" i="93"/>
  <c r="AP38" i="93"/>
  <c r="AP39" i="93"/>
  <c r="AP40" i="93"/>
  <c r="AP41" i="93"/>
  <c r="AP42" i="93"/>
  <c r="AP43" i="93"/>
  <c r="AP44" i="93"/>
  <c r="AP45" i="93"/>
  <c r="AP46" i="93"/>
  <c r="AP47" i="93"/>
  <c r="AP48" i="93"/>
  <c r="AP49" i="93"/>
  <c r="AP50" i="93"/>
  <c r="AP51" i="93"/>
  <c r="AP52" i="93"/>
  <c r="AP53" i="93"/>
  <c r="AP54" i="93"/>
  <c r="AP55" i="93"/>
  <c r="AP56" i="93"/>
  <c r="AP57" i="93"/>
  <c r="AP58" i="93"/>
  <c r="AP59" i="93"/>
  <c r="AP60" i="93"/>
  <c r="AP61" i="93"/>
  <c r="AP62" i="93"/>
  <c r="AP63" i="93"/>
  <c r="AP64" i="93"/>
  <c r="AP65" i="93"/>
  <c r="AP66" i="93"/>
  <c r="AP67" i="93"/>
  <c r="AP68" i="93"/>
  <c r="AP69" i="93"/>
  <c r="AP70" i="93"/>
  <c r="AP71" i="93"/>
  <c r="AP72" i="93"/>
  <c r="AP73" i="93"/>
  <c r="AP74" i="93"/>
  <c r="AP75" i="93"/>
  <c r="AP76" i="93"/>
  <c r="AP77" i="93"/>
  <c r="AP78" i="93"/>
  <c r="AP79" i="93"/>
  <c r="AP80" i="93"/>
  <c r="AP81" i="93"/>
  <c r="AP82" i="93"/>
  <c r="AP83" i="93"/>
  <c r="AP84" i="93"/>
  <c r="AP85" i="93"/>
  <c r="AP86" i="93"/>
  <c r="AP87" i="93"/>
  <c r="AP88" i="93"/>
  <c r="AP89" i="93"/>
  <c r="AP90" i="93"/>
  <c r="AP91" i="93"/>
  <c r="AP92" i="93"/>
  <c r="AP93" i="93"/>
  <c r="AP94" i="93"/>
  <c r="AP95" i="93"/>
  <c r="AP96" i="93"/>
  <c r="AP97" i="93"/>
  <c r="AP98" i="93"/>
  <c r="AP99" i="93"/>
  <c r="AP100" i="93"/>
  <c r="AP101" i="93"/>
  <c r="AP102" i="93"/>
  <c r="AP103" i="93"/>
  <c r="AP104" i="93"/>
  <c r="AP105" i="93"/>
  <c r="AP106" i="93"/>
  <c r="AP107" i="93"/>
  <c r="AP108" i="93"/>
  <c r="AP109" i="93"/>
  <c r="AP110" i="93"/>
  <c r="AP111" i="93"/>
  <c r="AP112" i="93"/>
  <c r="AP113" i="93"/>
  <c r="AP114" i="93"/>
  <c r="AP115" i="93"/>
  <c r="AP116" i="93"/>
  <c r="AP117" i="93"/>
  <c r="AP118" i="93"/>
  <c r="AP119" i="93"/>
  <c r="AP120" i="93"/>
  <c r="AP121" i="93"/>
  <c r="AP122" i="93"/>
  <c r="AP123" i="93"/>
  <c r="AP124" i="93"/>
  <c r="AP125" i="93"/>
  <c r="AP126" i="93"/>
  <c r="AP127" i="93"/>
  <c r="AP128" i="93"/>
  <c r="AP129" i="93"/>
  <c r="AP130" i="93"/>
  <c r="AP131" i="93"/>
  <c r="AP132" i="93"/>
  <c r="AP133" i="93"/>
  <c r="AP134" i="93"/>
  <c r="AP135" i="93"/>
  <c r="AP136" i="93"/>
  <c r="AP137" i="93"/>
  <c r="AP138" i="93"/>
  <c r="AP139" i="93"/>
  <c r="AP140" i="93"/>
  <c r="AP141" i="93"/>
  <c r="AP142" i="93"/>
  <c r="AP143" i="93"/>
  <c r="AP144" i="93"/>
  <c r="AP145" i="93"/>
  <c r="AP146" i="93"/>
  <c r="AP147" i="93"/>
  <c r="AP148" i="93"/>
  <c r="AP149" i="93"/>
  <c r="AP150" i="93"/>
  <c r="AP151" i="93"/>
  <c r="AP152" i="93"/>
  <c r="AP153" i="93"/>
  <c r="AP154" i="93"/>
  <c r="AP155" i="93"/>
  <c r="AP156" i="93"/>
  <c r="AP157" i="93"/>
  <c r="AP158" i="93"/>
  <c r="AP159" i="93"/>
  <c r="AP160" i="93"/>
  <c r="AP161" i="93"/>
  <c r="AP162" i="93"/>
  <c r="AP163" i="93"/>
  <c r="AP164" i="93"/>
  <c r="AP165" i="93"/>
  <c r="AP166" i="93"/>
  <c r="AP167" i="93"/>
  <c r="AP168" i="93"/>
  <c r="AP169" i="93"/>
  <c r="AP170" i="93"/>
  <c r="AP171" i="93"/>
  <c r="AP172" i="93"/>
  <c r="AP173" i="93"/>
  <c r="AP174" i="93"/>
  <c r="AP175" i="93"/>
  <c r="AP176" i="93"/>
  <c r="AP177" i="93"/>
  <c r="AP178" i="93"/>
  <c r="AP179" i="93"/>
  <c r="AP180" i="93"/>
  <c r="AP181" i="93"/>
  <c r="AP182" i="93"/>
  <c r="AP183" i="93"/>
  <c r="AP184" i="93"/>
  <c r="AP185" i="93"/>
  <c r="AP186" i="93"/>
  <c r="AP187" i="93"/>
  <c r="AP188" i="93"/>
  <c r="AP189" i="93"/>
  <c r="AP190" i="93"/>
  <c r="AP191" i="93"/>
  <c r="AP192" i="93"/>
  <c r="AP193" i="93"/>
  <c r="AP194" i="93"/>
  <c r="AP195" i="93"/>
  <c r="AP196" i="93"/>
  <c r="AP197" i="93"/>
  <c r="AP198" i="93"/>
  <c r="AP199" i="93"/>
  <c r="AP200" i="93"/>
  <c r="AP201" i="93"/>
  <c r="AP202" i="93"/>
  <c r="AP203" i="93"/>
  <c r="AP204" i="93"/>
  <c r="AP205" i="93"/>
  <c r="AP206" i="93"/>
  <c r="AP207" i="93"/>
  <c r="AP208" i="93"/>
  <c r="AP209" i="93"/>
  <c r="AP210" i="93"/>
  <c r="AP211" i="93"/>
  <c r="AP212" i="93"/>
  <c r="AP213" i="93"/>
  <c r="AP214" i="93"/>
  <c r="AP215" i="93"/>
  <c r="AP216" i="93"/>
  <c r="AP217" i="93"/>
  <c r="AP218" i="93"/>
  <c r="AP219" i="93"/>
  <c r="AP220" i="93"/>
  <c r="AP221" i="93"/>
  <c r="AP222" i="93"/>
  <c r="AP223" i="93"/>
  <c r="AP224" i="93"/>
  <c r="AP225" i="93"/>
  <c r="AP226" i="93"/>
  <c r="AP227" i="93"/>
  <c r="AP228" i="93"/>
  <c r="AP229" i="93"/>
  <c r="AP230" i="93"/>
  <c r="AP231" i="93"/>
  <c r="AP232" i="93"/>
  <c r="AP233" i="93"/>
  <c r="AP234" i="93"/>
  <c r="AP235" i="93"/>
  <c r="AP236" i="93"/>
  <c r="AP237" i="93"/>
  <c r="AP238" i="93"/>
  <c r="AP239" i="93"/>
  <c r="AP240" i="93"/>
  <c r="AP241" i="93"/>
  <c r="AP242" i="93"/>
  <c r="AP243" i="93"/>
  <c r="AP244" i="93"/>
  <c r="AP245" i="93"/>
  <c r="AP246" i="93"/>
  <c r="AP247" i="93"/>
  <c r="AP248" i="93"/>
  <c r="AP249" i="93"/>
  <c r="AP250" i="93"/>
  <c r="AP251" i="93"/>
  <c r="AP252" i="93"/>
  <c r="AP253" i="93"/>
  <c r="AP254" i="93"/>
  <c r="AP255" i="93"/>
  <c r="AP256" i="93"/>
  <c r="AP257" i="93"/>
  <c r="AP258" i="93"/>
  <c r="AP259" i="93"/>
  <c r="AP260" i="93"/>
  <c r="AP261" i="93"/>
  <c r="AP262" i="93"/>
  <c r="AP263" i="93"/>
  <c r="AP264" i="93"/>
  <c r="AP265" i="93"/>
  <c r="AP266" i="93"/>
  <c r="AP267" i="93"/>
  <c r="AP268" i="93"/>
  <c r="AP269" i="93"/>
  <c r="AP270" i="93"/>
  <c r="AP271" i="93"/>
  <c r="AP272" i="93"/>
  <c r="AP273" i="93"/>
  <c r="AP274" i="93"/>
  <c r="AP275" i="93"/>
  <c r="AP276" i="93"/>
  <c r="AP277" i="93"/>
  <c r="AP278" i="93"/>
  <c r="AP279" i="93"/>
  <c r="AP280" i="93"/>
  <c r="AP281" i="93"/>
  <c r="AP282" i="93"/>
  <c r="AP283" i="93"/>
  <c r="AP284" i="93"/>
  <c r="AP285" i="93"/>
  <c r="AP286" i="93"/>
  <c r="AP287" i="93"/>
  <c r="AP288" i="93"/>
  <c r="AP289" i="93"/>
  <c r="AP290" i="93"/>
  <c r="AP291" i="93"/>
  <c r="AP292" i="93"/>
  <c r="AP293" i="93"/>
  <c r="AP294" i="93"/>
  <c r="AP295" i="93"/>
  <c r="AP296" i="93"/>
  <c r="AP297" i="93"/>
  <c r="AP298" i="93"/>
  <c r="AP299" i="93"/>
  <c r="AP300" i="93"/>
  <c r="AP301" i="93"/>
  <c r="AP302" i="93"/>
  <c r="AP303" i="93"/>
  <c r="AP304" i="93"/>
  <c r="AP305" i="93"/>
  <c r="AP306" i="93"/>
  <c r="AP307" i="93"/>
  <c r="AP308" i="93"/>
  <c r="AP309" i="93"/>
  <c r="AP310" i="93"/>
  <c r="AP311" i="93"/>
  <c r="AP312" i="93"/>
  <c r="AP313" i="93"/>
  <c r="AP314" i="93"/>
  <c r="AP315" i="93"/>
  <c r="AP316" i="93"/>
  <c r="AP317" i="93"/>
  <c r="AP318" i="93"/>
  <c r="AP319" i="93"/>
  <c r="AP320" i="93"/>
  <c r="AP321" i="93"/>
  <c r="AP322" i="93"/>
  <c r="AP323" i="93"/>
  <c r="AP324" i="93"/>
  <c r="AP325" i="93"/>
  <c r="AP326" i="93"/>
  <c r="AP327" i="93"/>
  <c r="AP328" i="93"/>
  <c r="AP329" i="93"/>
  <c r="AP330" i="93"/>
  <c r="AP331" i="93"/>
  <c r="AP332" i="93"/>
  <c r="AP333" i="93"/>
  <c r="AP334" i="93"/>
  <c r="AP335" i="93"/>
  <c r="AP336" i="93"/>
  <c r="AP337" i="93"/>
  <c r="AP338" i="93"/>
  <c r="AP339" i="93"/>
  <c r="AP340" i="93"/>
  <c r="AP341" i="93"/>
  <c r="AP342" i="93"/>
  <c r="AP343" i="93"/>
  <c r="AP344" i="93"/>
  <c r="AP345" i="93"/>
  <c r="AP346" i="93"/>
  <c r="AP347" i="93"/>
  <c r="AP348" i="93"/>
  <c r="AP349" i="93"/>
  <c r="AP350" i="93"/>
  <c r="AP351" i="93"/>
  <c r="AP352" i="93"/>
  <c r="AP353" i="93"/>
  <c r="AP354" i="93"/>
  <c r="AP355" i="93"/>
  <c r="AP356" i="93"/>
  <c r="AP357" i="93"/>
  <c r="AP358" i="93"/>
  <c r="AP359" i="93"/>
  <c r="AP360" i="93"/>
  <c r="AP361" i="93"/>
  <c r="AP362" i="93"/>
  <c r="AP363" i="93"/>
  <c r="AP364" i="93"/>
  <c r="AP365" i="93"/>
  <c r="AP366" i="93"/>
  <c r="AP367" i="93"/>
  <c r="AP368" i="93"/>
  <c r="AP369" i="93"/>
  <c r="AP370" i="93"/>
  <c r="AP371" i="93"/>
  <c r="AP372" i="93"/>
  <c r="AP373" i="93"/>
  <c r="AP374" i="93"/>
  <c r="AP375" i="93"/>
  <c r="AP376" i="93"/>
  <c r="AP377" i="93"/>
  <c r="AP378" i="93"/>
  <c r="AP379" i="93"/>
  <c r="AP380" i="93"/>
  <c r="AP381" i="93"/>
  <c r="AP382" i="93"/>
  <c r="AP383" i="93"/>
  <c r="AP384" i="93"/>
  <c r="AP385" i="93"/>
  <c r="AP386" i="93"/>
  <c r="AP387" i="93"/>
  <c r="AP388" i="93"/>
  <c r="AP389" i="93"/>
  <c r="AP390" i="93"/>
  <c r="AP391" i="93"/>
  <c r="AP392" i="93"/>
  <c r="AP393" i="93"/>
  <c r="AP394" i="93"/>
  <c r="AP395" i="93"/>
  <c r="AP396" i="93"/>
  <c r="AP397" i="93"/>
  <c r="AP398" i="93"/>
  <c r="AP399" i="93"/>
  <c r="AP400" i="93"/>
  <c r="AP401" i="93"/>
  <c r="AP402" i="93"/>
  <c r="AP403" i="93"/>
  <c r="AP404" i="93"/>
  <c r="AP405" i="93"/>
  <c r="AP406" i="93"/>
  <c r="AP407" i="93"/>
  <c r="AP408" i="93"/>
  <c r="AP409" i="93"/>
  <c r="AP410" i="93"/>
  <c r="AP411" i="93"/>
  <c r="AP412" i="93"/>
  <c r="AP413" i="93"/>
  <c r="AP414" i="93"/>
  <c r="AP415" i="93"/>
  <c r="AP416" i="93"/>
  <c r="AP417" i="93"/>
  <c r="AP418" i="93"/>
  <c r="AP419" i="93"/>
  <c r="AP420" i="93"/>
  <c r="AP421" i="93"/>
  <c r="AP422" i="93"/>
  <c r="AP423" i="93"/>
  <c r="AP424" i="93"/>
  <c r="AP425" i="93"/>
  <c r="AP426" i="93"/>
  <c r="AP427" i="93"/>
  <c r="AP428" i="93"/>
  <c r="AP429" i="93"/>
  <c r="AP430" i="93"/>
  <c r="AP431" i="93"/>
  <c r="AP432" i="93"/>
  <c r="AP433" i="93"/>
  <c r="AP434" i="93"/>
  <c r="AP435" i="93"/>
  <c r="AP436" i="93"/>
  <c r="AP437" i="93"/>
  <c r="AP438" i="93"/>
  <c r="AP439" i="93"/>
  <c r="AP440" i="93"/>
  <c r="AP441" i="93"/>
  <c r="AP442" i="93"/>
  <c r="AP443" i="93"/>
  <c r="AP444" i="93"/>
  <c r="AP445" i="93"/>
  <c r="AP446" i="93"/>
  <c r="AP447" i="93"/>
  <c r="AP448" i="93"/>
  <c r="AP449" i="93"/>
  <c r="AP450" i="93"/>
  <c r="AP451" i="93"/>
  <c r="AP452" i="93"/>
  <c r="AP453" i="93"/>
  <c r="AP454" i="93"/>
  <c r="AP455" i="93"/>
  <c r="AP456" i="93"/>
  <c r="AP457" i="93"/>
  <c r="AP458" i="93"/>
  <c r="AP459" i="93"/>
  <c r="AP460" i="93"/>
  <c r="AP461" i="93"/>
  <c r="AP462" i="93"/>
  <c r="AP463" i="93"/>
  <c r="AP464" i="93"/>
  <c r="AP465" i="93"/>
  <c r="AP466" i="93"/>
  <c r="AP467" i="93"/>
  <c r="AP468" i="93"/>
  <c r="AP469" i="93"/>
  <c r="AP470" i="93"/>
  <c r="AP471" i="93"/>
  <c r="AP472" i="93"/>
  <c r="AP473" i="93"/>
  <c r="AP474" i="93"/>
  <c r="AP475" i="93"/>
  <c r="AP476" i="93"/>
  <c r="AP477" i="93"/>
  <c r="AP478" i="93"/>
  <c r="AP479" i="93"/>
  <c r="AP480" i="93"/>
  <c r="AP481" i="93"/>
  <c r="AP482" i="93"/>
  <c r="AP483" i="93"/>
  <c r="AP484" i="93"/>
  <c r="AP485" i="93"/>
  <c r="AP486" i="93"/>
  <c r="AP487" i="93"/>
  <c r="AP488" i="93"/>
  <c r="AP489" i="93"/>
  <c r="AP490" i="93"/>
  <c r="AP491" i="93"/>
  <c r="AP492" i="93"/>
  <c r="AP493" i="93"/>
  <c r="AP494" i="93"/>
  <c r="AP495" i="93"/>
  <c r="AP496" i="93"/>
  <c r="AP497" i="93"/>
  <c r="AP498" i="93"/>
  <c r="AP499" i="93"/>
  <c r="AP500" i="93"/>
  <c r="AP501" i="93"/>
  <c r="AP502" i="93"/>
  <c r="AP503" i="93"/>
  <c r="AP504" i="93"/>
  <c r="AP505" i="93"/>
  <c r="AP506" i="93"/>
  <c r="AP507" i="93"/>
  <c r="AP508" i="93"/>
  <c r="AP509" i="93"/>
  <c r="AP510" i="93"/>
  <c r="AP511" i="93"/>
  <c r="AP512" i="93"/>
  <c r="AP513" i="93"/>
  <c r="AP514" i="93"/>
  <c r="AP515" i="93"/>
  <c r="AP516" i="93"/>
  <c r="AP517" i="93"/>
  <c r="AP518" i="93"/>
  <c r="AP519" i="93"/>
  <c r="AP520" i="93"/>
  <c r="AP521" i="93"/>
  <c r="AP522" i="93"/>
  <c r="AP523" i="93"/>
  <c r="AP524" i="93"/>
  <c r="AP525" i="93"/>
  <c r="AP526" i="93"/>
  <c r="AP527" i="93"/>
  <c r="AP528" i="93"/>
  <c r="AP529" i="93"/>
  <c r="AP530" i="93"/>
  <c r="AP531" i="93"/>
  <c r="AP532" i="93"/>
  <c r="AP533" i="93"/>
  <c r="AP534" i="93"/>
  <c r="AP535" i="93"/>
  <c r="AP536" i="93"/>
  <c r="AP537" i="93"/>
  <c r="AP538" i="93"/>
  <c r="AP539" i="93"/>
  <c r="AP540" i="93"/>
  <c r="AP541" i="93"/>
  <c r="AP542" i="93"/>
  <c r="AP543" i="93"/>
  <c r="AP544" i="93"/>
  <c r="AP545" i="93"/>
  <c r="AP546" i="93"/>
  <c r="AP547" i="93"/>
  <c r="AP548" i="93"/>
  <c r="AP549" i="93"/>
  <c r="AP550" i="93"/>
  <c r="AP551" i="93"/>
  <c r="AP552" i="93"/>
  <c r="AP553" i="93"/>
  <c r="AP554" i="93"/>
  <c r="AP555" i="93"/>
  <c r="AP556" i="93"/>
  <c r="AP557" i="93"/>
  <c r="AP558" i="93"/>
  <c r="AP559" i="93"/>
  <c r="AP560" i="93"/>
  <c r="AP561" i="93"/>
  <c r="AP562" i="93"/>
  <c r="AP563" i="93"/>
  <c r="AP564" i="93"/>
  <c r="AP565" i="93"/>
  <c r="AP566" i="93"/>
  <c r="AP567" i="93"/>
  <c r="AP568" i="93"/>
  <c r="AP569" i="93"/>
  <c r="AP570" i="93"/>
  <c r="AP571" i="93"/>
  <c r="AP572" i="93"/>
  <c r="AP573" i="93"/>
  <c r="AP574" i="93"/>
  <c r="AP575" i="93"/>
  <c r="AP576" i="93"/>
  <c r="AP577" i="93"/>
  <c r="AP578" i="93"/>
  <c r="AP579" i="93"/>
  <c r="AP580" i="93"/>
  <c r="AP581" i="93"/>
  <c r="AP582" i="93"/>
  <c r="AP583" i="93"/>
  <c r="AP584" i="93"/>
  <c r="AP585" i="93"/>
  <c r="AP586" i="93"/>
  <c r="AP587" i="93"/>
  <c r="AP588" i="93"/>
  <c r="AP589" i="93"/>
  <c r="AP590" i="93"/>
  <c r="AP591" i="93"/>
  <c r="AP592" i="93"/>
  <c r="AP593" i="93"/>
  <c r="AP594" i="93"/>
  <c r="AP595" i="93"/>
  <c r="AP596" i="93"/>
  <c r="AP597" i="93"/>
  <c r="AP598" i="93"/>
  <c r="AP599" i="93"/>
  <c r="AP600" i="93"/>
  <c r="AP601" i="93"/>
  <c r="AP602" i="93"/>
  <c r="AP603" i="93"/>
  <c r="AP604" i="93"/>
  <c r="AP605" i="93"/>
  <c r="AP606" i="93"/>
  <c r="AP607" i="93"/>
  <c r="AP608" i="93"/>
  <c r="AP609" i="93"/>
  <c r="AP610" i="93"/>
  <c r="AP611" i="93"/>
  <c r="AP612" i="93"/>
  <c r="AP613" i="93"/>
  <c r="AP614" i="93"/>
  <c r="AP615" i="93"/>
  <c r="AP616" i="93"/>
  <c r="AP617" i="93"/>
  <c r="AP618" i="93"/>
  <c r="AP619" i="93"/>
  <c r="AP620" i="93"/>
  <c r="AP621" i="93"/>
  <c r="AP622" i="93"/>
  <c r="AP623" i="93"/>
  <c r="AP624" i="93"/>
  <c r="AP625" i="93"/>
  <c r="AP626" i="93"/>
  <c r="AP627" i="93"/>
  <c r="AP628" i="93"/>
  <c r="AP629" i="93"/>
  <c r="AP630" i="93"/>
  <c r="AP631" i="93"/>
  <c r="AP632" i="93"/>
  <c r="AP633" i="93"/>
  <c r="AP634" i="93"/>
  <c r="AP635" i="93"/>
  <c r="AP636" i="93"/>
  <c r="AP637" i="93"/>
  <c r="AP638" i="93"/>
  <c r="AP639" i="93"/>
  <c r="AP640" i="93"/>
  <c r="AP641" i="93"/>
  <c r="AP642" i="93"/>
  <c r="AP643" i="93"/>
  <c r="AP644" i="93"/>
  <c r="AP645" i="93"/>
  <c r="AP646" i="93"/>
  <c r="AP647" i="93"/>
  <c r="AP648" i="93"/>
  <c r="AP649" i="93"/>
  <c r="AP650" i="93"/>
  <c r="AP651" i="93"/>
  <c r="AP652" i="93"/>
  <c r="AP653" i="93"/>
  <c r="AP654" i="93"/>
  <c r="AP655" i="93"/>
  <c r="AP656" i="93"/>
  <c r="AP657" i="93"/>
  <c r="AP658" i="93"/>
  <c r="AP659" i="93"/>
  <c r="AP660" i="93"/>
  <c r="AP661" i="93"/>
  <c r="AP662" i="93"/>
  <c r="AP663" i="93"/>
  <c r="AP664" i="93"/>
  <c r="AP665" i="93"/>
  <c r="AP666" i="93"/>
  <c r="AP667" i="93"/>
  <c r="AP668" i="93"/>
  <c r="AP669" i="93"/>
  <c r="AP670" i="93"/>
  <c r="AP671" i="93"/>
  <c r="AP672" i="93"/>
  <c r="AP673" i="93"/>
  <c r="AP674" i="93"/>
  <c r="AP675" i="93"/>
  <c r="AP676" i="93"/>
  <c r="AP677" i="93"/>
  <c r="AP678" i="93"/>
  <c r="AP679" i="93"/>
  <c r="AP680" i="93"/>
  <c r="AP681" i="93"/>
  <c r="AP682" i="93"/>
  <c r="AP683" i="93"/>
  <c r="AP684" i="93"/>
  <c r="AP685" i="93"/>
  <c r="AP686" i="93"/>
  <c r="AP687" i="93"/>
  <c r="AP688" i="93"/>
  <c r="AP689" i="93"/>
  <c r="AP690" i="93"/>
  <c r="AP691" i="93"/>
  <c r="AP692" i="93"/>
  <c r="AP693" i="93"/>
  <c r="AP694" i="93"/>
  <c r="AP695" i="93"/>
  <c r="AP696" i="93"/>
  <c r="AP697" i="93"/>
  <c r="AP698" i="93"/>
  <c r="AP699" i="93"/>
  <c r="AP700" i="93"/>
  <c r="AP701" i="93"/>
  <c r="AP702" i="93"/>
  <c r="AP703" i="93"/>
  <c r="AP704" i="93"/>
  <c r="AP705" i="93"/>
  <c r="AP706" i="93"/>
  <c r="AP707" i="93"/>
  <c r="AP708" i="93"/>
  <c r="AP709" i="93"/>
  <c r="AP710" i="93"/>
  <c r="AP711" i="93"/>
  <c r="AP712" i="93"/>
  <c r="AP713" i="93"/>
  <c r="AP714" i="93"/>
  <c r="AP715" i="93"/>
  <c r="AP716" i="93"/>
  <c r="AP717" i="93"/>
  <c r="AP718" i="93"/>
  <c r="AP719" i="93"/>
  <c r="AP720" i="93"/>
  <c r="AP721" i="93"/>
  <c r="AP722" i="93"/>
  <c r="AP723" i="93"/>
  <c r="AP724" i="93"/>
  <c r="AP725" i="93"/>
  <c r="AP726" i="93"/>
  <c r="AP727" i="93"/>
  <c r="AP728" i="93"/>
  <c r="AP729" i="93"/>
  <c r="AP730" i="93"/>
  <c r="AP731" i="93"/>
  <c r="AP732" i="93"/>
  <c r="AP733" i="93"/>
  <c r="AP734" i="93"/>
  <c r="AP735" i="93"/>
  <c r="AP736" i="93"/>
  <c r="AP737" i="93"/>
  <c r="AP738" i="93"/>
  <c r="AP739" i="93"/>
  <c r="AP740" i="93"/>
  <c r="AP741" i="93"/>
  <c r="AP742" i="93"/>
  <c r="AP743" i="93"/>
  <c r="AP744" i="93"/>
  <c r="AP745" i="93"/>
  <c r="AP746" i="93"/>
  <c r="AP747" i="93"/>
  <c r="AP748" i="93"/>
  <c r="AP749" i="93"/>
  <c r="AP750" i="93"/>
  <c r="AP751" i="93"/>
  <c r="AP752" i="93"/>
  <c r="AP753" i="93"/>
  <c r="AP754" i="93"/>
  <c r="AP755" i="93"/>
  <c r="AP756" i="93"/>
  <c r="AP757" i="93"/>
  <c r="AP758" i="93"/>
  <c r="AP759" i="93"/>
  <c r="AP760" i="93"/>
  <c r="AP761" i="93"/>
  <c r="AP762" i="93"/>
  <c r="AP763" i="93"/>
  <c r="AP764" i="93"/>
  <c r="AP765" i="93"/>
  <c r="AP766" i="93"/>
  <c r="AP767" i="93"/>
  <c r="AP768" i="93"/>
  <c r="AP769" i="93"/>
  <c r="AP770" i="93"/>
  <c r="AP771" i="93"/>
  <c r="AP772" i="93"/>
  <c r="AP773" i="93"/>
  <c r="AP774" i="93"/>
  <c r="AP775" i="93"/>
  <c r="AP776" i="93"/>
  <c r="AP777" i="93"/>
  <c r="AP778" i="93"/>
  <c r="AP779" i="93"/>
  <c r="AP780" i="93"/>
  <c r="AP781" i="93"/>
  <c r="AP782" i="93"/>
  <c r="AP783" i="93"/>
  <c r="AP784" i="93"/>
  <c r="AP785" i="93"/>
  <c r="AP786" i="93"/>
  <c r="AP787" i="93"/>
  <c r="AP788" i="93"/>
  <c r="AP789" i="93"/>
  <c r="AP790" i="93"/>
  <c r="AP791" i="93"/>
  <c r="AP792" i="93"/>
  <c r="AP793" i="93"/>
  <c r="AP794" i="93"/>
  <c r="AP795" i="93"/>
  <c r="AP796" i="93"/>
  <c r="AP797" i="93"/>
  <c r="AP798" i="93"/>
  <c r="AP799" i="93"/>
  <c r="AP800" i="93"/>
  <c r="AP801" i="93"/>
  <c r="AP802" i="93"/>
  <c r="AP803" i="93"/>
  <c r="AP804" i="93"/>
  <c r="AP805" i="93"/>
  <c r="AP806" i="93"/>
  <c r="AP807" i="93"/>
  <c r="AP808" i="93"/>
  <c r="AP809" i="93"/>
  <c r="AP810" i="93"/>
  <c r="AP811" i="93"/>
  <c r="AP812" i="93"/>
  <c r="AP813" i="93"/>
  <c r="AP814" i="93"/>
  <c r="AP815" i="93"/>
  <c r="AP816" i="93"/>
  <c r="AP817" i="93"/>
  <c r="AP818" i="93"/>
  <c r="AP819" i="93"/>
  <c r="AP820" i="93"/>
  <c r="AP821" i="93"/>
  <c r="AP822" i="93"/>
  <c r="AP823" i="93"/>
  <c r="AP824" i="93"/>
  <c r="AP825" i="93"/>
  <c r="AP826" i="93"/>
  <c r="AP827" i="93"/>
  <c r="AP828" i="93"/>
  <c r="AP829" i="93"/>
  <c r="AP830" i="93"/>
  <c r="AP831" i="93"/>
  <c r="AP832" i="93"/>
  <c r="AP833" i="93"/>
  <c r="AP834" i="93"/>
  <c r="AP835" i="93"/>
  <c r="AP836" i="93"/>
  <c r="AP837" i="93"/>
  <c r="AP4" i="93"/>
  <c r="AS14" i="93"/>
  <c r="AS15" i="93"/>
  <c r="AS16" i="93"/>
  <c r="AS17" i="93"/>
  <c r="AS18" i="93"/>
  <c r="AS19" i="93"/>
  <c r="AS20" i="93"/>
  <c r="AS21" i="93"/>
  <c r="AS22" i="93"/>
  <c r="AS23" i="93"/>
  <c r="AS24" i="93"/>
  <c r="AS25" i="93"/>
  <c r="AS26" i="93"/>
  <c r="AS27" i="93"/>
  <c r="AS28" i="93"/>
  <c r="AS29" i="93"/>
  <c r="AS30" i="93"/>
  <c r="AS31" i="93"/>
  <c r="AS32" i="93"/>
  <c r="AS33" i="93"/>
  <c r="AS34" i="93"/>
  <c r="AS35" i="93"/>
  <c r="AS36" i="93"/>
  <c r="AS37" i="93"/>
  <c r="AS38" i="93"/>
  <c r="AS39" i="93"/>
  <c r="AS40" i="93"/>
  <c r="AS41" i="93"/>
  <c r="AS42" i="93"/>
  <c r="AS43" i="93"/>
  <c r="AS44" i="93"/>
  <c r="AS45" i="93"/>
  <c r="AS46" i="93"/>
  <c r="AS47" i="93"/>
  <c r="AS48" i="93"/>
  <c r="AS49" i="93"/>
  <c r="AS50" i="93"/>
  <c r="AS51" i="93"/>
  <c r="AS52" i="93"/>
  <c r="AS53" i="93"/>
  <c r="AS54" i="93"/>
  <c r="AS55" i="93"/>
  <c r="AS56" i="93"/>
  <c r="AS57" i="93"/>
  <c r="AS58" i="93"/>
  <c r="AS59" i="93"/>
  <c r="AS60" i="93"/>
  <c r="AS61" i="93"/>
  <c r="AS62" i="93"/>
  <c r="AS63" i="93"/>
  <c r="AS64" i="93"/>
  <c r="AS65" i="93"/>
  <c r="AS66" i="93"/>
  <c r="AS67" i="93"/>
  <c r="AS68" i="93"/>
  <c r="AS69" i="93"/>
  <c r="AS70" i="93"/>
  <c r="AS71" i="93"/>
  <c r="AS72" i="93"/>
  <c r="AS73" i="93"/>
  <c r="AS74" i="93"/>
  <c r="AS75" i="93"/>
  <c r="AS76" i="93"/>
  <c r="AS77" i="93"/>
  <c r="AS78" i="93"/>
  <c r="AS79" i="93"/>
  <c r="AS80" i="93"/>
  <c r="AS81" i="93"/>
  <c r="AS82" i="93"/>
  <c r="AS83" i="93"/>
  <c r="AS84" i="93"/>
  <c r="AS85" i="93"/>
  <c r="AS86" i="93"/>
  <c r="AS87" i="93"/>
  <c r="AS88" i="93"/>
  <c r="AS89" i="93"/>
  <c r="AS90" i="93"/>
  <c r="AS91" i="93"/>
  <c r="AS92" i="93"/>
  <c r="AS93" i="93"/>
  <c r="AS94" i="93"/>
  <c r="AS95" i="93"/>
  <c r="AS96" i="93"/>
  <c r="AS97" i="93"/>
  <c r="AS98" i="93"/>
  <c r="AS99" i="93"/>
  <c r="AS100" i="93"/>
  <c r="AS101" i="93"/>
  <c r="AS102" i="93"/>
  <c r="AS103" i="93"/>
  <c r="AS104" i="93"/>
  <c r="AS105" i="93"/>
  <c r="AS106" i="93"/>
  <c r="AS107" i="93"/>
  <c r="AS108" i="93"/>
  <c r="AS109" i="93"/>
  <c r="AS110" i="93"/>
  <c r="AS111" i="93"/>
  <c r="AS112" i="93"/>
  <c r="AS113" i="93"/>
  <c r="AS114" i="93"/>
  <c r="AS115" i="93"/>
  <c r="AS116" i="93"/>
  <c r="AS117" i="93"/>
  <c r="AS118" i="93"/>
  <c r="AS119" i="93"/>
  <c r="AS120" i="93"/>
  <c r="AS121" i="93"/>
  <c r="AS122" i="93"/>
  <c r="AS123" i="93"/>
  <c r="AS124" i="93"/>
  <c r="AS125" i="93"/>
  <c r="AS126" i="93"/>
  <c r="AS127" i="93"/>
  <c r="AS128" i="93"/>
  <c r="AS129" i="93"/>
  <c r="AS130" i="93"/>
  <c r="AS131" i="93"/>
  <c r="AS132" i="93"/>
  <c r="AS133" i="93"/>
  <c r="AS134" i="93"/>
  <c r="AS135" i="93"/>
  <c r="AS136" i="93"/>
  <c r="AS137" i="93"/>
  <c r="AS138" i="93"/>
  <c r="AS139" i="93"/>
  <c r="AS140" i="93"/>
  <c r="AS141" i="93"/>
  <c r="AS142" i="93"/>
  <c r="AS143" i="93"/>
  <c r="AS144" i="93"/>
  <c r="AS145" i="93"/>
  <c r="AS146" i="93"/>
  <c r="AS147" i="93"/>
  <c r="AS148" i="93"/>
  <c r="AS149" i="93"/>
  <c r="AS150" i="93"/>
  <c r="AS151" i="93"/>
  <c r="AS152" i="93"/>
  <c r="AS153" i="93"/>
  <c r="AS154" i="93"/>
  <c r="AS155" i="93"/>
  <c r="AS156" i="93"/>
  <c r="AS157" i="93"/>
  <c r="AS158" i="93"/>
  <c r="AS159" i="93"/>
  <c r="AS160" i="93"/>
  <c r="AS161" i="93"/>
  <c r="AS162" i="93"/>
  <c r="AS163" i="93"/>
  <c r="AS164" i="93"/>
  <c r="AS165" i="93"/>
  <c r="AS166" i="93"/>
  <c r="AS167" i="93"/>
  <c r="AS168" i="93"/>
  <c r="AS169" i="93"/>
  <c r="AS170" i="93"/>
  <c r="AS171" i="93"/>
  <c r="AS172" i="93"/>
  <c r="AS173" i="93"/>
  <c r="AS174" i="93"/>
  <c r="AS175" i="93"/>
  <c r="AS176" i="93"/>
  <c r="AS177" i="93"/>
  <c r="AS178" i="93"/>
  <c r="AS179" i="93"/>
  <c r="AS180" i="93"/>
  <c r="AS181" i="93"/>
  <c r="AS182" i="93"/>
  <c r="AS183" i="93"/>
  <c r="AS184" i="93"/>
  <c r="AS185" i="93"/>
  <c r="AS186" i="93"/>
  <c r="AS187" i="93"/>
  <c r="AS188" i="93"/>
  <c r="AS189" i="93"/>
  <c r="AS190" i="93"/>
  <c r="AS191" i="93"/>
  <c r="AS192" i="93"/>
  <c r="AS193" i="93"/>
  <c r="AS194" i="93"/>
  <c r="AS195" i="93"/>
  <c r="AS196" i="93"/>
  <c r="AS197" i="93"/>
  <c r="AS198" i="93"/>
  <c r="AS199" i="93"/>
  <c r="AS200" i="93"/>
  <c r="AS201" i="93"/>
  <c r="AS202" i="93"/>
  <c r="AS203" i="93"/>
  <c r="AS204" i="93"/>
  <c r="AS205" i="93"/>
  <c r="AS206" i="93"/>
  <c r="AS207" i="93"/>
  <c r="AS208" i="93"/>
  <c r="AS209" i="93"/>
  <c r="AS210" i="93"/>
  <c r="AS211" i="93"/>
  <c r="AS212" i="93"/>
  <c r="AS213" i="93"/>
  <c r="AS214" i="93"/>
  <c r="AS215" i="93"/>
  <c r="AS216" i="93"/>
  <c r="AS217" i="93"/>
  <c r="AS218" i="93"/>
  <c r="AS219" i="93"/>
  <c r="AS220" i="93"/>
  <c r="AS221" i="93"/>
  <c r="AS222" i="93"/>
  <c r="AS223" i="93"/>
  <c r="AS224" i="93"/>
  <c r="AS225" i="93"/>
  <c r="AS226" i="93"/>
  <c r="AS227" i="93"/>
  <c r="AS228" i="93"/>
  <c r="AS229" i="93"/>
  <c r="AS230" i="93"/>
  <c r="AS231" i="93"/>
  <c r="AS232" i="93"/>
  <c r="AS233" i="93"/>
  <c r="AS234" i="93"/>
  <c r="AS235" i="93"/>
  <c r="AS236" i="93"/>
  <c r="AS237" i="93"/>
  <c r="AS238" i="93"/>
  <c r="AS239" i="93"/>
  <c r="AS240" i="93"/>
  <c r="AS241" i="93"/>
  <c r="AS242" i="93"/>
  <c r="AS243" i="93"/>
  <c r="AS244" i="93"/>
  <c r="AS245" i="93"/>
  <c r="AS246" i="93"/>
  <c r="AS247" i="93"/>
  <c r="AS248" i="93"/>
  <c r="AS249" i="93"/>
  <c r="AS250" i="93"/>
  <c r="AS251" i="93"/>
  <c r="AS252" i="93"/>
  <c r="AS253" i="93"/>
  <c r="AS254" i="93"/>
  <c r="AS255" i="93"/>
  <c r="AS256" i="93"/>
  <c r="AS257" i="93"/>
  <c r="AS258" i="93"/>
  <c r="AS259" i="93"/>
  <c r="AS260" i="93"/>
  <c r="AS261" i="93"/>
  <c r="AS262" i="93"/>
  <c r="AS263" i="93"/>
  <c r="AS264" i="93"/>
  <c r="AS265" i="93"/>
  <c r="AS266" i="93"/>
  <c r="AS267" i="93"/>
  <c r="AS268" i="93"/>
  <c r="AS269" i="93"/>
  <c r="AS270" i="93"/>
  <c r="AS271" i="93"/>
  <c r="AS272" i="93"/>
  <c r="AS273" i="93"/>
  <c r="AS274" i="93"/>
  <c r="AS275" i="93"/>
  <c r="AS276" i="93"/>
  <c r="AS277" i="93"/>
  <c r="AS278" i="93"/>
  <c r="AS279" i="93"/>
  <c r="AS280" i="93"/>
  <c r="AS281" i="93"/>
  <c r="AS282" i="93"/>
  <c r="AS283" i="93"/>
  <c r="AS284" i="93"/>
  <c r="AS285" i="93"/>
  <c r="AS286" i="93"/>
  <c r="AS287" i="93"/>
  <c r="AS288" i="93"/>
  <c r="AS289" i="93"/>
  <c r="AS290" i="93"/>
  <c r="AS291" i="93"/>
  <c r="AS292" i="93"/>
  <c r="AS293" i="93"/>
  <c r="AS294" i="93"/>
  <c r="AS295" i="93"/>
  <c r="AS296" i="93"/>
  <c r="AS297" i="93"/>
  <c r="AS298" i="93"/>
  <c r="AS299" i="93"/>
  <c r="AS300" i="93"/>
  <c r="AS301" i="93"/>
  <c r="AS302" i="93"/>
  <c r="AS303" i="93"/>
  <c r="AS304" i="93"/>
  <c r="AS305" i="93"/>
  <c r="AS306" i="93"/>
  <c r="AS307" i="93"/>
  <c r="AS308" i="93"/>
  <c r="AS309" i="93"/>
  <c r="AS310" i="93"/>
  <c r="AS311" i="93"/>
  <c r="AS312" i="93"/>
  <c r="AS313" i="93"/>
  <c r="AS314" i="93"/>
  <c r="AS315" i="93"/>
  <c r="AS316" i="93"/>
  <c r="AS317" i="93"/>
  <c r="AS318" i="93"/>
  <c r="AS319" i="93"/>
  <c r="AS320" i="93"/>
  <c r="AS321" i="93"/>
  <c r="AS322" i="93"/>
  <c r="AS323" i="93"/>
  <c r="AS324" i="93"/>
  <c r="AS325" i="93"/>
  <c r="AS326" i="93"/>
  <c r="AS327" i="93"/>
  <c r="AS328" i="93"/>
  <c r="AS329" i="93"/>
  <c r="AS330" i="93"/>
  <c r="AS331" i="93"/>
  <c r="AS332" i="93"/>
  <c r="AS333" i="93"/>
  <c r="AS334" i="93"/>
  <c r="AS335" i="93"/>
  <c r="AS336" i="93"/>
  <c r="AS337" i="93"/>
  <c r="AS338" i="93"/>
  <c r="AS339" i="93"/>
  <c r="AS340" i="93"/>
  <c r="AS341" i="93"/>
  <c r="AS342" i="93"/>
  <c r="AS343" i="93"/>
  <c r="AS344" i="93"/>
  <c r="AS345" i="93"/>
  <c r="AS346" i="93"/>
  <c r="AS347" i="93"/>
  <c r="AS348" i="93"/>
  <c r="AS349" i="93"/>
  <c r="AS350" i="93"/>
  <c r="AS351" i="93"/>
  <c r="AS352" i="93"/>
  <c r="AS353" i="93"/>
  <c r="AS354" i="93"/>
  <c r="AS355" i="93"/>
  <c r="AS356" i="93"/>
  <c r="AS357" i="93"/>
  <c r="AS358" i="93"/>
  <c r="AS359" i="93"/>
  <c r="AS360" i="93"/>
  <c r="AS361" i="93"/>
  <c r="AS362" i="93"/>
  <c r="AS363" i="93"/>
  <c r="AS364" i="93"/>
  <c r="AS365" i="93"/>
  <c r="AS366" i="93"/>
  <c r="AS367" i="93"/>
  <c r="AS368" i="93"/>
  <c r="AS369" i="93"/>
  <c r="AS370" i="93"/>
  <c r="AS371" i="93"/>
  <c r="AS372" i="93"/>
  <c r="AS373" i="93"/>
  <c r="AS374" i="93"/>
  <c r="AS375" i="93"/>
  <c r="AS376" i="93"/>
  <c r="AS377" i="93"/>
  <c r="AS378" i="93"/>
  <c r="AS379" i="93"/>
  <c r="AS380" i="93"/>
  <c r="AS381" i="93"/>
  <c r="AS382" i="93"/>
  <c r="AS383" i="93"/>
  <c r="AS384" i="93"/>
  <c r="AS385" i="93"/>
  <c r="AS386" i="93"/>
  <c r="AS387" i="93"/>
  <c r="AS388" i="93"/>
  <c r="AS389" i="93"/>
  <c r="AS390" i="93"/>
  <c r="AS391" i="93"/>
  <c r="AS392" i="93"/>
  <c r="AS393" i="93"/>
  <c r="AS394" i="93"/>
  <c r="AS395" i="93"/>
  <c r="AS396" i="93"/>
  <c r="AS397" i="93"/>
  <c r="AS398" i="93"/>
  <c r="AS399" i="93"/>
  <c r="AS400" i="93"/>
  <c r="AS401" i="93"/>
  <c r="AS402" i="93"/>
  <c r="AS403" i="93"/>
  <c r="AS404" i="93"/>
  <c r="AS405" i="93"/>
  <c r="AS406" i="93"/>
  <c r="AS407" i="93"/>
  <c r="AS408" i="93"/>
  <c r="AS409" i="93"/>
  <c r="AS410" i="93"/>
  <c r="AS411" i="93"/>
  <c r="AS412" i="93"/>
  <c r="AS413" i="93"/>
  <c r="AS414" i="93"/>
  <c r="AS415" i="93"/>
  <c r="AS416" i="93"/>
  <c r="AS417" i="93"/>
  <c r="AS418" i="93"/>
  <c r="AS419" i="93"/>
  <c r="AS420" i="93"/>
  <c r="AS421" i="93"/>
  <c r="AS422" i="93"/>
  <c r="AS423" i="93"/>
  <c r="AS424" i="93"/>
  <c r="AS425" i="93"/>
  <c r="AS426" i="93"/>
  <c r="AS427" i="93"/>
  <c r="AS428" i="93"/>
  <c r="AS429" i="93"/>
  <c r="AS430" i="93"/>
  <c r="AS431" i="93"/>
  <c r="AS432" i="93"/>
  <c r="AS433" i="93"/>
  <c r="AS434" i="93"/>
  <c r="AS435" i="93"/>
  <c r="AS436" i="93"/>
  <c r="AS437" i="93"/>
  <c r="AS438" i="93"/>
  <c r="AS439" i="93"/>
  <c r="AS440" i="93"/>
  <c r="AS441" i="93"/>
  <c r="AS442" i="93"/>
  <c r="AS443" i="93"/>
  <c r="AS444" i="93"/>
  <c r="AS445" i="93"/>
  <c r="AS446" i="93"/>
  <c r="AS447" i="93"/>
  <c r="AS448" i="93"/>
  <c r="AS449" i="93"/>
  <c r="AS450" i="93"/>
  <c r="AS451" i="93"/>
  <c r="AS452" i="93"/>
  <c r="AS453" i="93"/>
  <c r="AS454" i="93"/>
  <c r="AS455" i="93"/>
  <c r="AS456" i="93"/>
  <c r="AS457" i="93"/>
  <c r="AS458" i="93"/>
  <c r="AS459" i="93"/>
  <c r="AS460" i="93"/>
  <c r="AS461" i="93"/>
  <c r="AS462" i="93"/>
  <c r="AS463" i="93"/>
  <c r="AS464" i="93"/>
  <c r="AS465" i="93"/>
  <c r="AS466" i="93"/>
  <c r="AS467" i="93"/>
  <c r="AS468" i="93"/>
  <c r="AS469" i="93"/>
  <c r="AS470" i="93"/>
  <c r="AS471" i="93"/>
  <c r="AS472" i="93"/>
  <c r="AS473" i="93"/>
  <c r="AS474" i="93"/>
  <c r="AS475" i="93"/>
  <c r="AS476" i="93"/>
  <c r="AS477" i="93"/>
  <c r="AS478" i="93"/>
  <c r="AS479" i="93"/>
  <c r="AS480" i="93"/>
  <c r="AS481" i="93"/>
  <c r="AS482" i="93"/>
  <c r="AS483" i="93"/>
  <c r="AS484" i="93"/>
  <c r="AS485" i="93"/>
  <c r="AS486" i="93"/>
  <c r="AS487" i="93"/>
  <c r="AS488" i="93"/>
  <c r="AS489" i="93"/>
  <c r="AS490" i="93"/>
  <c r="AS491" i="93"/>
  <c r="AS492" i="93"/>
  <c r="AS493" i="93"/>
  <c r="AS494" i="93"/>
  <c r="AS495" i="93"/>
  <c r="AS496" i="93"/>
  <c r="AS497" i="93"/>
  <c r="AS498" i="93"/>
  <c r="AS499" i="93"/>
  <c r="AS500" i="93"/>
  <c r="AS501" i="93"/>
  <c r="AS502" i="93"/>
  <c r="AS503" i="93"/>
  <c r="AS504" i="93"/>
  <c r="AS505" i="93"/>
  <c r="AS506" i="93"/>
  <c r="AS507" i="93"/>
  <c r="AS508" i="93"/>
  <c r="AS509" i="93"/>
  <c r="AS510" i="93"/>
  <c r="AS511" i="93"/>
  <c r="AS512" i="93"/>
  <c r="AS513" i="93"/>
  <c r="AS514" i="93"/>
  <c r="AS515" i="93"/>
  <c r="AS516" i="93"/>
  <c r="AS517" i="93"/>
  <c r="AS518" i="93"/>
  <c r="AS519" i="93"/>
  <c r="AS520" i="93"/>
  <c r="AS521" i="93"/>
  <c r="AS522" i="93"/>
  <c r="AS523" i="93"/>
  <c r="AS524" i="93"/>
  <c r="AS525" i="93"/>
  <c r="AS526" i="93"/>
  <c r="AS527" i="93"/>
  <c r="AS528" i="93"/>
  <c r="AS529" i="93"/>
  <c r="AS530" i="93"/>
  <c r="AS531" i="93"/>
  <c r="AS532" i="93"/>
  <c r="AS533" i="93"/>
  <c r="AS534" i="93"/>
  <c r="AS535" i="93"/>
  <c r="AS536" i="93"/>
  <c r="AS537" i="93"/>
  <c r="AS538" i="93"/>
  <c r="AS539" i="93"/>
  <c r="AS540" i="93"/>
  <c r="AS541" i="93"/>
  <c r="AS542" i="93"/>
  <c r="AS543" i="93"/>
  <c r="AS544" i="93"/>
  <c r="AS545" i="93"/>
  <c r="AS546" i="93"/>
  <c r="AS547" i="93"/>
  <c r="AS548" i="93"/>
  <c r="AS549" i="93"/>
  <c r="AS550" i="93"/>
  <c r="AS551" i="93"/>
  <c r="AS552" i="93"/>
  <c r="AS553" i="93"/>
  <c r="AS554" i="93"/>
  <c r="AS555" i="93"/>
  <c r="AS556" i="93"/>
  <c r="AS557" i="93"/>
  <c r="AS558" i="93"/>
  <c r="AS559" i="93"/>
  <c r="AS560" i="93"/>
  <c r="AS561" i="93"/>
  <c r="AS562" i="93"/>
  <c r="AS563" i="93"/>
  <c r="AS564" i="93"/>
  <c r="AS565" i="93"/>
  <c r="AS566" i="93"/>
  <c r="AS567" i="93"/>
  <c r="AS568" i="93"/>
  <c r="AS569" i="93"/>
  <c r="AS570" i="93"/>
  <c r="AS571" i="93"/>
  <c r="AS572" i="93"/>
  <c r="AS573" i="93"/>
  <c r="AS574" i="93"/>
  <c r="AS575" i="93"/>
  <c r="AS576" i="93"/>
  <c r="AS577" i="93"/>
  <c r="AS578" i="93"/>
  <c r="AS579" i="93"/>
  <c r="AS580" i="93"/>
  <c r="AS581" i="93"/>
  <c r="AS582" i="93"/>
  <c r="AS583" i="93"/>
  <c r="AS584" i="93"/>
  <c r="AS585" i="93"/>
  <c r="AS586" i="93"/>
  <c r="AS587" i="93"/>
  <c r="AS588" i="93"/>
  <c r="AS589" i="93"/>
  <c r="AS590" i="93"/>
  <c r="AS591" i="93"/>
  <c r="AS592" i="93"/>
  <c r="AS593" i="93"/>
  <c r="AS594" i="93"/>
  <c r="AS595" i="93"/>
  <c r="AS596" i="93"/>
  <c r="AS597" i="93"/>
  <c r="AS598" i="93"/>
  <c r="AS599" i="93"/>
  <c r="AS600" i="93"/>
  <c r="AS601" i="93"/>
  <c r="AS602" i="93"/>
  <c r="AS603" i="93"/>
  <c r="AS604" i="93"/>
  <c r="AS605" i="93"/>
  <c r="AS606" i="93"/>
  <c r="AS607" i="93"/>
  <c r="AS608" i="93"/>
  <c r="AS609" i="93"/>
  <c r="AS610" i="93"/>
  <c r="AS611" i="93"/>
  <c r="AS612" i="93"/>
  <c r="AS613" i="93"/>
  <c r="AS614" i="93"/>
  <c r="AS615" i="93"/>
  <c r="AS616" i="93"/>
  <c r="AS617" i="93"/>
  <c r="AS618" i="93"/>
  <c r="AS619" i="93"/>
  <c r="AS620" i="93"/>
  <c r="AS621" i="93"/>
  <c r="AS622" i="93"/>
  <c r="AS623" i="93"/>
  <c r="AS624" i="93"/>
  <c r="AS625" i="93"/>
  <c r="AS626" i="93"/>
  <c r="AS627" i="93"/>
  <c r="AS628" i="93"/>
  <c r="AS629" i="93"/>
  <c r="AS630" i="93"/>
  <c r="AS631" i="93"/>
  <c r="AS632" i="93"/>
  <c r="AS633" i="93"/>
  <c r="AS634" i="93"/>
  <c r="AS635" i="93"/>
  <c r="AS636" i="93"/>
  <c r="AS637" i="93"/>
  <c r="AS638" i="93"/>
  <c r="AS639" i="93"/>
  <c r="AS640" i="93"/>
  <c r="AS641" i="93"/>
  <c r="AS642" i="93"/>
  <c r="AS643" i="93"/>
  <c r="AS644" i="93"/>
  <c r="AS645" i="93"/>
  <c r="AS646" i="93"/>
  <c r="AS647" i="93"/>
  <c r="AS648" i="93"/>
  <c r="AS649" i="93"/>
  <c r="AS650" i="93"/>
  <c r="AS651" i="93"/>
  <c r="AS652" i="93"/>
  <c r="AS653" i="93"/>
  <c r="AS654" i="93"/>
  <c r="AS655" i="93"/>
  <c r="AS656" i="93"/>
  <c r="AS657" i="93"/>
  <c r="AS658" i="93"/>
  <c r="AS659" i="93"/>
  <c r="AS660" i="93"/>
  <c r="AS661" i="93"/>
  <c r="AS662" i="93"/>
  <c r="AS663" i="93"/>
  <c r="AS664" i="93"/>
  <c r="AS665" i="93"/>
  <c r="AS666" i="93"/>
  <c r="AS667" i="93"/>
  <c r="AS668" i="93"/>
  <c r="AS669" i="93"/>
  <c r="AS670" i="93"/>
  <c r="AS671" i="93"/>
  <c r="AS672" i="93"/>
  <c r="AS673" i="93"/>
  <c r="AS674" i="93"/>
  <c r="AS675" i="93"/>
  <c r="AS676" i="93"/>
  <c r="AS677" i="93"/>
  <c r="AS678" i="93"/>
  <c r="AS679" i="93"/>
  <c r="AS680" i="93"/>
  <c r="AS681" i="93"/>
  <c r="AS682" i="93"/>
  <c r="AS683" i="93"/>
  <c r="AS684" i="93"/>
  <c r="AS685" i="93"/>
  <c r="AS686" i="93"/>
  <c r="AS687" i="93"/>
  <c r="AS688" i="93"/>
  <c r="AS689" i="93"/>
  <c r="AS690" i="93"/>
  <c r="AS691" i="93"/>
  <c r="AS692" i="93"/>
  <c r="AS693" i="93"/>
  <c r="AS694" i="93"/>
  <c r="AS695" i="93"/>
  <c r="AS696" i="93"/>
  <c r="AS697" i="93"/>
  <c r="AS698" i="93"/>
  <c r="AS699" i="93"/>
  <c r="AS700" i="93"/>
  <c r="AS701" i="93"/>
  <c r="AS702" i="93"/>
  <c r="AS703" i="93"/>
  <c r="AS704" i="93"/>
  <c r="AS705" i="93"/>
  <c r="AS706" i="93"/>
  <c r="AS707" i="93"/>
  <c r="AS708" i="93"/>
  <c r="AS709" i="93"/>
  <c r="AS710" i="93"/>
  <c r="AS711" i="93"/>
  <c r="AS712" i="93"/>
  <c r="AS713" i="93"/>
  <c r="AS714" i="93"/>
  <c r="AS715" i="93"/>
  <c r="AS716" i="93"/>
  <c r="AS717" i="93"/>
  <c r="AS718" i="93"/>
  <c r="AS719" i="93"/>
  <c r="AS720" i="93"/>
  <c r="AS721" i="93"/>
  <c r="AS722" i="93"/>
  <c r="AS723" i="93"/>
  <c r="AS724" i="93"/>
  <c r="AS725" i="93"/>
  <c r="AS726" i="93"/>
  <c r="AS727" i="93"/>
  <c r="AS728" i="93"/>
  <c r="AS729" i="93"/>
  <c r="AS730" i="93"/>
  <c r="AS731" i="93"/>
  <c r="AS732" i="93"/>
  <c r="AS733" i="93"/>
  <c r="AS734" i="93"/>
  <c r="AS735" i="93"/>
  <c r="AS736" i="93"/>
  <c r="AS737" i="93"/>
  <c r="AS738" i="93"/>
  <c r="AS739" i="93"/>
  <c r="AS740" i="93"/>
  <c r="AS741" i="93"/>
  <c r="AS742" i="93"/>
  <c r="AS743" i="93"/>
  <c r="AS744" i="93"/>
  <c r="AS745" i="93"/>
  <c r="AS746" i="93"/>
  <c r="AS747" i="93"/>
  <c r="AS748" i="93"/>
  <c r="AS749" i="93"/>
  <c r="AS750" i="93"/>
  <c r="AS751" i="93"/>
  <c r="AS752" i="93"/>
  <c r="AS753" i="93"/>
  <c r="AS754" i="93"/>
  <c r="AS755" i="93"/>
  <c r="AS756" i="93"/>
  <c r="AS757" i="93"/>
  <c r="AS758" i="93"/>
  <c r="AS759" i="93"/>
  <c r="AS760" i="93"/>
  <c r="AS761" i="93"/>
  <c r="AS762" i="93"/>
  <c r="AS763" i="93"/>
  <c r="AS764" i="93"/>
  <c r="AS765" i="93"/>
  <c r="AS766" i="93"/>
  <c r="AS767" i="93"/>
  <c r="AS768" i="93"/>
  <c r="AS769" i="93"/>
  <c r="AS770" i="93"/>
  <c r="AS771" i="93"/>
  <c r="AS772" i="93"/>
  <c r="AS773" i="93"/>
  <c r="AS774" i="93"/>
  <c r="AS775" i="93"/>
  <c r="AS776" i="93"/>
  <c r="AS777" i="93"/>
  <c r="AS778" i="93"/>
  <c r="AS779" i="93"/>
  <c r="AS780" i="93"/>
  <c r="AS781" i="93"/>
  <c r="AS782" i="93"/>
  <c r="AS783" i="93"/>
  <c r="AS784" i="93"/>
  <c r="AS785" i="93"/>
  <c r="AS786" i="93"/>
  <c r="AS787" i="93"/>
  <c r="AS788" i="93"/>
  <c r="AS789" i="93"/>
  <c r="AS790" i="93"/>
  <c r="AS791" i="93"/>
  <c r="AS792" i="93"/>
  <c r="AS793" i="93"/>
  <c r="AS794" i="93"/>
  <c r="AS795" i="93"/>
  <c r="AS796" i="93"/>
  <c r="AS797" i="93"/>
  <c r="AS798" i="93"/>
  <c r="AS799" i="93"/>
  <c r="AS800" i="93"/>
  <c r="AS801" i="93"/>
  <c r="AS802" i="93"/>
  <c r="AS803" i="93"/>
  <c r="AS804" i="93"/>
  <c r="AS805" i="93"/>
  <c r="AS806" i="93"/>
  <c r="AS807" i="93"/>
  <c r="AS808" i="93"/>
  <c r="AS809" i="93"/>
  <c r="AS810" i="93"/>
  <c r="AS811" i="93"/>
  <c r="AS812" i="93"/>
  <c r="AS813" i="93"/>
  <c r="AS814" i="93"/>
  <c r="AS815" i="93"/>
  <c r="AS816" i="93"/>
  <c r="AS817" i="93"/>
  <c r="AS818" i="93"/>
  <c r="AS819" i="93"/>
  <c r="AS820" i="93"/>
  <c r="AS821" i="93"/>
  <c r="AS822" i="93"/>
  <c r="AS823" i="93"/>
  <c r="AS824" i="93"/>
  <c r="AS825" i="93"/>
  <c r="AS826" i="93"/>
  <c r="AS827" i="93"/>
  <c r="AS828" i="93"/>
  <c r="AS829" i="93"/>
  <c r="AS830" i="93"/>
  <c r="AS831" i="93"/>
  <c r="AS832" i="93"/>
  <c r="AS833" i="93"/>
  <c r="AS834" i="93"/>
  <c r="AS835" i="93"/>
  <c r="AS836" i="93"/>
  <c r="AS837" i="93"/>
  <c r="AS5" i="93"/>
  <c r="AS6" i="93"/>
  <c r="AS7" i="93"/>
  <c r="AS8" i="93"/>
  <c r="AS9" i="93"/>
  <c r="AS10" i="93"/>
  <c r="AS11" i="93"/>
  <c r="AS12" i="93"/>
  <c r="AS13" i="93"/>
  <c r="AS4" i="93"/>
  <c r="F15" i="93"/>
  <c r="G15" i="93"/>
  <c r="H15" i="93"/>
  <c r="I15" i="93"/>
  <c r="F16" i="93"/>
  <c r="G16" i="93"/>
  <c r="H16" i="93"/>
  <c r="I16" i="93"/>
  <c r="F17" i="93"/>
  <c r="G17" i="93"/>
  <c r="H17" i="93"/>
  <c r="I17" i="93"/>
  <c r="F18" i="93"/>
  <c r="G18" i="93"/>
  <c r="H18" i="93"/>
  <c r="I18" i="93"/>
  <c r="F19" i="93"/>
  <c r="G19" i="93"/>
  <c r="H19" i="93"/>
  <c r="I19" i="93"/>
  <c r="F20" i="93"/>
  <c r="G20" i="93"/>
  <c r="H20" i="93"/>
  <c r="I20" i="93"/>
  <c r="F21" i="93"/>
  <c r="G21" i="93"/>
  <c r="H21" i="93"/>
  <c r="I21" i="93"/>
  <c r="F22" i="93"/>
  <c r="G22" i="93"/>
  <c r="H22" i="93"/>
  <c r="I22" i="93"/>
  <c r="F23" i="93"/>
  <c r="G23" i="93"/>
  <c r="H23" i="93"/>
  <c r="I23" i="93"/>
  <c r="F24" i="93"/>
  <c r="G24" i="93"/>
  <c r="H24" i="93"/>
  <c r="I24" i="93"/>
  <c r="F25" i="93"/>
  <c r="G25" i="93"/>
  <c r="H25" i="93"/>
  <c r="I25" i="93"/>
  <c r="F26" i="93"/>
  <c r="G26" i="93"/>
  <c r="H26" i="93"/>
  <c r="I26" i="93"/>
  <c r="F27" i="93"/>
  <c r="G27" i="93"/>
  <c r="H27" i="93"/>
  <c r="I27" i="93"/>
  <c r="F28" i="93"/>
  <c r="G28" i="93"/>
  <c r="H28" i="93"/>
  <c r="I28" i="93"/>
  <c r="F29" i="93"/>
  <c r="G29" i="93"/>
  <c r="H29" i="93"/>
  <c r="I29" i="93"/>
  <c r="F30" i="93"/>
  <c r="G30" i="93"/>
  <c r="H30" i="93"/>
  <c r="I30" i="93"/>
  <c r="F31" i="93"/>
  <c r="G31" i="93"/>
  <c r="H31" i="93"/>
  <c r="I31" i="93"/>
  <c r="F32" i="93"/>
  <c r="G32" i="93"/>
  <c r="H32" i="93"/>
  <c r="I32" i="93"/>
  <c r="F33" i="93"/>
  <c r="G33" i="93"/>
  <c r="H33" i="93"/>
  <c r="I33" i="93"/>
  <c r="F34" i="93"/>
  <c r="G34" i="93"/>
  <c r="H34" i="93"/>
  <c r="I34" i="93"/>
  <c r="G14" i="93"/>
  <c r="H14" i="93"/>
  <c r="I14" i="93"/>
  <c r="F14" i="93"/>
  <c r="I12" i="93"/>
  <c r="H12" i="93"/>
  <c r="G12" i="93"/>
  <c r="F12" i="93"/>
  <c r="W6" i="93"/>
  <c r="X6" i="93"/>
  <c r="Y6" i="93"/>
  <c r="Z6" i="93"/>
  <c r="W7" i="93"/>
  <c r="X7" i="93"/>
  <c r="Y7" i="93"/>
  <c r="Z7" i="93"/>
  <c r="W8" i="93"/>
  <c r="X8" i="93"/>
  <c r="Y8" i="93"/>
  <c r="Z8" i="93"/>
  <c r="W9" i="93"/>
  <c r="X9" i="93"/>
  <c r="Y9" i="93"/>
  <c r="Z9" i="93"/>
  <c r="W10" i="93"/>
  <c r="X10" i="93"/>
  <c r="Y10" i="93"/>
  <c r="Z10" i="93"/>
  <c r="W11" i="93"/>
  <c r="X11" i="93"/>
  <c r="Y11" i="93"/>
  <c r="Z11" i="93"/>
  <c r="W12" i="93"/>
  <c r="X12" i="93"/>
  <c r="Y12" i="93"/>
  <c r="Z12" i="93"/>
  <c r="W13" i="93"/>
  <c r="X13" i="93"/>
  <c r="Y13" i="93"/>
  <c r="Z13" i="93"/>
  <c r="W14" i="93"/>
  <c r="X14" i="93"/>
  <c r="Y14" i="93"/>
  <c r="Z14" i="93"/>
  <c r="W15" i="93"/>
  <c r="X15" i="93"/>
  <c r="Y15" i="93"/>
  <c r="Z15" i="93"/>
  <c r="W16" i="93"/>
  <c r="X16" i="93"/>
  <c r="Y16" i="93"/>
  <c r="Z16" i="93"/>
  <c r="W17" i="93"/>
  <c r="X17" i="93"/>
  <c r="Y17" i="93"/>
  <c r="Z17" i="93"/>
  <c r="W18" i="93"/>
  <c r="X18" i="93"/>
  <c r="Y18" i="93"/>
  <c r="Z18" i="93"/>
  <c r="W19" i="93"/>
  <c r="X19" i="93"/>
  <c r="Y19" i="93"/>
  <c r="Z19" i="93"/>
  <c r="W20" i="93"/>
  <c r="X20" i="93"/>
  <c r="Y20" i="93"/>
  <c r="Z20" i="93"/>
  <c r="W21" i="93"/>
  <c r="X21" i="93"/>
  <c r="Y21" i="93"/>
  <c r="Z21" i="93"/>
  <c r="W22" i="93"/>
  <c r="X22" i="93"/>
  <c r="Y22" i="93"/>
  <c r="Z22" i="93"/>
  <c r="W23" i="93"/>
  <c r="X23" i="93"/>
  <c r="Y23" i="93"/>
  <c r="Z23" i="93"/>
  <c r="W24" i="93"/>
  <c r="X24" i="93"/>
  <c r="Y24" i="93"/>
  <c r="Z24" i="93"/>
  <c r="X5" i="93"/>
  <c r="Y5" i="93"/>
  <c r="Z5" i="93"/>
  <c r="Z2" i="93"/>
  <c r="Y2" i="93"/>
  <c r="X2" i="93"/>
  <c r="W2" i="93"/>
  <c r="P2" i="93"/>
  <c r="T5" i="93"/>
  <c r="T6" i="93"/>
  <c r="T7" i="93"/>
  <c r="T8" i="93"/>
  <c r="U9" i="93" s="1"/>
  <c r="T9" i="93"/>
  <c r="T10" i="93"/>
  <c r="T11" i="93"/>
  <c r="T12" i="93"/>
  <c r="U13" i="93" s="1"/>
  <c r="T13" i="93"/>
  <c r="T14" i="93"/>
  <c r="T15" i="93"/>
  <c r="T16" i="93"/>
  <c r="U17" i="93" s="1"/>
  <c r="T17" i="93"/>
  <c r="T18" i="93"/>
  <c r="T19" i="93"/>
  <c r="T20" i="93"/>
  <c r="U21" i="93" s="1"/>
  <c r="T21" i="93"/>
  <c r="T22" i="93"/>
  <c r="T23" i="93"/>
  <c r="T24" i="93"/>
  <c r="U24" i="93" s="1"/>
  <c r="T4" i="93"/>
  <c r="BC406" i="83"/>
  <c r="BD406" i="83"/>
  <c r="BE406" i="83"/>
  <c r="BF406" i="83"/>
  <c r="BG406" i="83"/>
  <c r="BH406" i="83" s="1"/>
  <c r="BC407" i="83"/>
  <c r="BD407" i="83"/>
  <c r="BG408" i="83" s="1"/>
  <c r="BH408" i="83" s="1"/>
  <c r="BE407" i="83"/>
  <c r="BF407" i="83"/>
  <c r="BG407" i="83"/>
  <c r="BH407" i="83"/>
  <c r="BC408" i="83"/>
  <c r="BD408" i="83"/>
  <c r="BE408" i="83"/>
  <c r="BF408" i="83"/>
  <c r="BC409" i="83"/>
  <c r="BD409" i="83"/>
  <c r="BG410" i="83" s="1"/>
  <c r="BH410" i="83" s="1"/>
  <c r="BE409" i="83"/>
  <c r="BF409" i="83"/>
  <c r="BG409" i="83"/>
  <c r="BH409" i="83"/>
  <c r="BC410" i="83"/>
  <c r="BD410" i="83"/>
  <c r="BE410" i="83"/>
  <c r="BF410" i="83"/>
  <c r="BC411" i="83"/>
  <c r="BD411" i="83"/>
  <c r="BG412" i="83" s="1"/>
  <c r="BH412" i="83" s="1"/>
  <c r="BE411" i="83"/>
  <c r="BF411" i="83"/>
  <c r="BG411" i="83"/>
  <c r="BH411" i="83"/>
  <c r="BC412" i="83"/>
  <c r="BD412" i="83"/>
  <c r="BE412" i="83"/>
  <c r="BF412" i="83"/>
  <c r="BC413" i="83"/>
  <c r="BD413" i="83"/>
  <c r="BG414" i="83" s="1"/>
  <c r="BH414" i="83" s="1"/>
  <c r="BE413" i="83"/>
  <c r="BF413" i="83"/>
  <c r="BG413" i="83"/>
  <c r="BH413" i="83"/>
  <c r="BC414" i="83"/>
  <c r="BD414" i="83"/>
  <c r="BE414" i="83"/>
  <c r="BF414" i="83"/>
  <c r="BC415" i="83"/>
  <c r="BD415" i="83"/>
  <c r="BG416" i="83" s="1"/>
  <c r="BH416" i="83" s="1"/>
  <c r="BE415" i="83"/>
  <c r="BF415" i="83"/>
  <c r="BG415" i="83"/>
  <c r="BH415" i="83"/>
  <c r="BC416" i="83"/>
  <c r="BD416" i="83"/>
  <c r="BE416" i="83"/>
  <c r="BF416" i="83"/>
  <c r="BC417" i="83"/>
  <c r="BD417" i="83"/>
  <c r="BG418" i="83" s="1"/>
  <c r="BH418" i="83" s="1"/>
  <c r="BE417" i="83"/>
  <c r="BF417" i="83"/>
  <c r="BG417" i="83"/>
  <c r="BH417" i="83"/>
  <c r="BC418" i="83"/>
  <c r="BD418" i="83"/>
  <c r="BE418" i="83"/>
  <c r="BF418" i="83"/>
  <c r="BC419" i="83"/>
  <c r="BG419" i="83" s="1"/>
  <c r="BH419" i="83" s="1"/>
  <c r="BD419" i="83"/>
  <c r="BG420" i="83" s="1"/>
  <c r="BH420" i="83" s="1"/>
  <c r="BE419" i="83"/>
  <c r="BF419" i="83"/>
  <c r="BC420" i="83"/>
  <c r="BD420" i="83"/>
  <c r="BE420" i="83"/>
  <c r="BF420" i="83"/>
  <c r="BC421" i="83"/>
  <c r="BG421" i="83" s="1"/>
  <c r="BH421" i="83" s="1"/>
  <c r="BD421" i="83"/>
  <c r="BG422" i="83" s="1"/>
  <c r="BH422" i="83" s="1"/>
  <c r="BE421" i="83"/>
  <c r="BF421" i="83"/>
  <c r="BC422" i="83"/>
  <c r="BD422" i="83"/>
  <c r="BE422" i="83"/>
  <c r="BF422" i="83"/>
  <c r="BC423" i="83"/>
  <c r="BG423" i="83" s="1"/>
  <c r="BH423" i="83" s="1"/>
  <c r="BD423" i="83"/>
  <c r="BG424" i="83" s="1"/>
  <c r="BH424" i="83" s="1"/>
  <c r="BE423" i="83"/>
  <c r="BF423" i="83"/>
  <c r="BC424" i="83"/>
  <c r="BD424" i="83"/>
  <c r="BE424" i="83"/>
  <c r="BF424" i="83"/>
  <c r="BC425" i="83"/>
  <c r="BG425" i="83" s="1"/>
  <c r="BH425" i="83" s="1"/>
  <c r="BD425" i="83"/>
  <c r="BG426" i="83" s="1"/>
  <c r="BH426" i="83" s="1"/>
  <c r="BE425" i="83"/>
  <c r="BF425" i="83"/>
  <c r="BC426" i="83"/>
  <c r="BD426" i="83"/>
  <c r="BE426" i="83"/>
  <c r="BF426" i="83"/>
  <c r="BC427" i="83"/>
  <c r="BG427" i="83" s="1"/>
  <c r="BH427" i="83" s="1"/>
  <c r="BD427" i="83"/>
  <c r="BG428" i="83" s="1"/>
  <c r="BH428" i="83" s="1"/>
  <c r="BE427" i="83"/>
  <c r="BF427" i="83"/>
  <c r="BC428" i="83"/>
  <c r="BD428" i="83"/>
  <c r="BE428" i="83"/>
  <c r="BF428" i="83"/>
  <c r="BC429" i="83"/>
  <c r="BG429" i="83" s="1"/>
  <c r="BH429" i="83" s="1"/>
  <c r="BD429" i="83"/>
  <c r="BG430" i="83" s="1"/>
  <c r="BH430" i="83" s="1"/>
  <c r="BE429" i="83"/>
  <c r="BF429" i="83"/>
  <c r="BC430" i="83"/>
  <c r="BD430" i="83"/>
  <c r="BE430" i="83"/>
  <c r="BF430" i="83"/>
  <c r="BC431" i="83"/>
  <c r="BG431" i="83" s="1"/>
  <c r="BH431" i="83" s="1"/>
  <c r="BD431" i="83"/>
  <c r="BG432" i="83" s="1"/>
  <c r="BH432" i="83" s="1"/>
  <c r="BE431" i="83"/>
  <c r="BF431" i="83"/>
  <c r="BC432" i="83"/>
  <c r="BD432" i="83"/>
  <c r="BE432" i="83"/>
  <c r="BF432" i="83"/>
  <c r="BC433" i="83"/>
  <c r="BG433" i="83" s="1"/>
  <c r="BH433" i="83" s="1"/>
  <c r="BD433" i="83"/>
  <c r="BG434" i="83" s="1"/>
  <c r="BH434" i="83" s="1"/>
  <c r="BE433" i="83"/>
  <c r="BF433" i="83"/>
  <c r="BC434" i="83"/>
  <c r="BD434" i="83"/>
  <c r="BE434" i="83"/>
  <c r="BF434" i="83"/>
  <c r="BC435" i="83"/>
  <c r="BG435" i="83" s="1"/>
  <c r="BH435" i="83" s="1"/>
  <c r="BD435" i="83"/>
  <c r="BG436" i="83" s="1"/>
  <c r="BH436" i="83" s="1"/>
  <c r="BE435" i="83"/>
  <c r="BF435" i="83"/>
  <c r="BC436" i="83"/>
  <c r="BD436" i="83"/>
  <c r="BE436" i="83"/>
  <c r="BF436" i="83"/>
  <c r="BC437" i="83"/>
  <c r="BG437" i="83" s="1"/>
  <c r="BH437" i="83" s="1"/>
  <c r="BD437" i="83"/>
  <c r="BG438" i="83" s="1"/>
  <c r="BH438" i="83" s="1"/>
  <c r="BE437" i="83"/>
  <c r="BF437" i="83"/>
  <c r="BC438" i="83"/>
  <c r="BD438" i="83"/>
  <c r="BE438" i="83"/>
  <c r="BF438" i="83"/>
  <c r="BC439" i="83"/>
  <c r="BG439" i="83" s="1"/>
  <c r="BH439" i="83" s="1"/>
  <c r="BD439" i="83"/>
  <c r="BG440" i="83" s="1"/>
  <c r="BH440" i="83" s="1"/>
  <c r="BE439" i="83"/>
  <c r="BF439" i="83"/>
  <c r="BC440" i="83"/>
  <c r="BD440" i="83"/>
  <c r="BE440" i="83"/>
  <c r="BF440" i="83"/>
  <c r="BC441" i="83"/>
  <c r="BG441" i="83" s="1"/>
  <c r="BH441" i="83" s="1"/>
  <c r="BD441" i="83"/>
  <c r="BG442" i="83" s="1"/>
  <c r="BH442" i="83" s="1"/>
  <c r="BE441" i="83"/>
  <c r="BF441" i="83"/>
  <c r="BC442" i="83"/>
  <c r="BD442" i="83"/>
  <c r="BE442" i="83"/>
  <c r="BF442" i="83"/>
  <c r="BC443" i="83"/>
  <c r="BG443" i="83" s="1"/>
  <c r="BH443" i="83" s="1"/>
  <c r="BD443" i="83"/>
  <c r="BG444" i="83" s="1"/>
  <c r="BH444" i="83" s="1"/>
  <c r="BE443" i="83"/>
  <c r="BF443" i="83"/>
  <c r="BC444" i="83"/>
  <c r="BD444" i="83"/>
  <c r="BE444" i="83"/>
  <c r="BF444" i="83"/>
  <c r="BC445" i="83"/>
  <c r="BG445" i="83" s="1"/>
  <c r="BH445" i="83" s="1"/>
  <c r="BD445" i="83"/>
  <c r="BG446" i="83" s="1"/>
  <c r="BH446" i="83" s="1"/>
  <c r="BE445" i="83"/>
  <c r="BF445" i="83"/>
  <c r="BC446" i="83"/>
  <c r="BD446" i="83"/>
  <c r="BE446" i="83"/>
  <c r="BF446" i="83"/>
  <c r="BC447" i="83"/>
  <c r="BG447" i="83" s="1"/>
  <c r="BH447" i="83" s="1"/>
  <c r="BD447" i="83"/>
  <c r="BG448" i="83" s="1"/>
  <c r="BH448" i="83" s="1"/>
  <c r="BE447" i="83"/>
  <c r="BF447" i="83"/>
  <c r="BC448" i="83"/>
  <c r="BD448" i="83"/>
  <c r="BE448" i="83"/>
  <c r="BF448" i="83"/>
  <c r="BC449" i="83"/>
  <c r="BG449" i="83" s="1"/>
  <c r="BH449" i="83" s="1"/>
  <c r="BD449" i="83"/>
  <c r="BG450" i="83" s="1"/>
  <c r="BH450" i="83" s="1"/>
  <c r="BE449" i="83"/>
  <c r="BF449" i="83"/>
  <c r="BC450" i="83"/>
  <c r="BD450" i="83"/>
  <c r="BE450" i="83"/>
  <c r="BF450" i="83"/>
  <c r="BC451" i="83"/>
  <c r="BG451" i="83" s="1"/>
  <c r="BH451" i="83" s="1"/>
  <c r="BD451" i="83"/>
  <c r="BG452" i="83" s="1"/>
  <c r="BH452" i="83" s="1"/>
  <c r="BE451" i="83"/>
  <c r="BF451" i="83"/>
  <c r="BC452" i="83"/>
  <c r="BD452" i="83"/>
  <c r="BE452" i="83"/>
  <c r="BF452" i="83"/>
  <c r="BC453" i="83"/>
  <c r="BG453" i="83" s="1"/>
  <c r="BH453" i="83" s="1"/>
  <c r="BD453" i="83"/>
  <c r="BG454" i="83" s="1"/>
  <c r="BH454" i="83" s="1"/>
  <c r="BE453" i="83"/>
  <c r="BF453" i="83"/>
  <c r="BC454" i="83"/>
  <c r="BD454" i="83"/>
  <c r="BE454" i="83"/>
  <c r="BF454" i="83"/>
  <c r="BC455" i="83"/>
  <c r="BG455" i="83" s="1"/>
  <c r="BD455" i="83"/>
  <c r="BG456" i="83" s="1"/>
  <c r="BH456" i="83" s="1"/>
  <c r="BE455" i="83"/>
  <c r="BF455" i="83"/>
  <c r="BH455" i="83"/>
  <c r="BC456" i="83"/>
  <c r="BD456" i="83"/>
  <c r="BE456" i="83"/>
  <c r="BF456" i="83"/>
  <c r="BC457" i="83"/>
  <c r="BG457" i="83" s="1"/>
  <c r="BD457" i="83"/>
  <c r="BG458" i="83" s="1"/>
  <c r="BH458" i="83" s="1"/>
  <c r="BE457" i="83"/>
  <c r="BF457" i="83"/>
  <c r="BH457" i="83"/>
  <c r="BC458" i="83"/>
  <c r="BD458" i="83"/>
  <c r="BE458" i="83"/>
  <c r="BF458" i="83"/>
  <c r="BC459" i="83"/>
  <c r="BG459" i="83" s="1"/>
  <c r="BD459" i="83"/>
  <c r="BG460" i="83" s="1"/>
  <c r="BH460" i="83" s="1"/>
  <c r="BE459" i="83"/>
  <c r="BF459" i="83"/>
  <c r="BH459" i="83"/>
  <c r="BC460" i="83"/>
  <c r="BD460" i="83"/>
  <c r="BE460" i="83"/>
  <c r="BF460" i="83"/>
  <c r="BC461" i="83"/>
  <c r="BG461" i="83" s="1"/>
  <c r="BD461" i="83"/>
  <c r="BG462" i="83" s="1"/>
  <c r="BH462" i="83" s="1"/>
  <c r="BE461" i="83"/>
  <c r="BF461" i="83"/>
  <c r="BH461" i="83"/>
  <c r="BC462" i="83"/>
  <c r="BD462" i="83"/>
  <c r="BE462" i="83"/>
  <c r="BF462" i="83"/>
  <c r="BC463" i="83"/>
  <c r="BG463" i="83" s="1"/>
  <c r="BD463" i="83"/>
  <c r="BG464" i="83" s="1"/>
  <c r="BH464" i="83" s="1"/>
  <c r="BE463" i="83"/>
  <c r="BF463" i="83"/>
  <c r="BH463" i="83"/>
  <c r="BC464" i="83"/>
  <c r="BD464" i="83"/>
  <c r="BE464" i="83"/>
  <c r="BF464" i="83"/>
  <c r="BC465" i="83"/>
  <c r="BG465" i="83" s="1"/>
  <c r="BD465" i="83"/>
  <c r="BG466" i="83" s="1"/>
  <c r="BH466" i="83" s="1"/>
  <c r="BE465" i="83"/>
  <c r="BF465" i="83"/>
  <c r="BH465" i="83"/>
  <c r="BC466" i="83"/>
  <c r="BD466" i="83"/>
  <c r="BE466" i="83"/>
  <c r="BF466" i="83"/>
  <c r="BC467" i="83"/>
  <c r="BG467" i="83" s="1"/>
  <c r="BD467" i="83"/>
  <c r="BG468" i="83" s="1"/>
  <c r="BH468" i="83" s="1"/>
  <c r="BE467" i="83"/>
  <c r="BF467" i="83"/>
  <c r="BH467" i="83"/>
  <c r="BC468" i="83"/>
  <c r="BD468" i="83"/>
  <c r="BE468" i="83"/>
  <c r="BF468" i="83"/>
  <c r="BC469" i="83"/>
  <c r="BG469" i="83" s="1"/>
  <c r="BD469" i="83"/>
  <c r="BG470" i="83" s="1"/>
  <c r="BH470" i="83" s="1"/>
  <c r="BE469" i="83"/>
  <c r="BF469" i="83"/>
  <c r="BH469" i="83"/>
  <c r="BC470" i="83"/>
  <c r="BD470" i="83"/>
  <c r="BE470" i="83"/>
  <c r="BF470" i="83"/>
  <c r="BC471" i="83"/>
  <c r="BG471" i="83" s="1"/>
  <c r="BD471" i="83"/>
  <c r="BG472" i="83" s="1"/>
  <c r="BH472" i="83" s="1"/>
  <c r="BE471" i="83"/>
  <c r="BF471" i="83"/>
  <c r="BH471" i="83"/>
  <c r="BC472" i="83"/>
  <c r="BD472" i="83"/>
  <c r="BE472" i="83"/>
  <c r="BF472" i="83"/>
  <c r="BC473" i="83"/>
  <c r="BG473" i="83" s="1"/>
  <c r="BD473" i="83"/>
  <c r="BG474" i="83" s="1"/>
  <c r="BH474" i="83" s="1"/>
  <c r="BE473" i="83"/>
  <c r="BF473" i="83"/>
  <c r="BH473" i="83"/>
  <c r="BC474" i="83"/>
  <c r="BD474" i="83"/>
  <c r="BE474" i="83"/>
  <c r="BF474" i="83"/>
  <c r="BC475" i="83"/>
  <c r="BG475" i="83" s="1"/>
  <c r="BH475" i="83" s="1"/>
  <c r="BD475" i="83"/>
  <c r="BG476" i="83" s="1"/>
  <c r="BH476" i="83" s="1"/>
  <c r="BE475" i="83"/>
  <c r="BF475" i="83"/>
  <c r="BC476" i="83"/>
  <c r="BD476" i="83"/>
  <c r="BE476" i="83"/>
  <c r="BF476" i="83"/>
  <c r="BC477" i="83"/>
  <c r="BG477" i="83" s="1"/>
  <c r="BD477" i="83"/>
  <c r="BG478" i="83" s="1"/>
  <c r="BH478" i="83" s="1"/>
  <c r="BE477" i="83"/>
  <c r="BF477" i="83"/>
  <c r="BH477" i="83"/>
  <c r="BC478" i="83"/>
  <c r="BD478" i="83"/>
  <c r="BE478" i="83"/>
  <c r="BF478" i="83"/>
  <c r="BC479" i="83"/>
  <c r="BG479" i="83" s="1"/>
  <c r="BD479" i="83"/>
  <c r="BG480" i="83" s="1"/>
  <c r="BH480" i="83" s="1"/>
  <c r="BE479" i="83"/>
  <c r="BF479" i="83"/>
  <c r="BH479" i="83"/>
  <c r="BC480" i="83"/>
  <c r="BD480" i="83"/>
  <c r="BE480" i="83"/>
  <c r="BF480" i="83"/>
  <c r="BC481" i="83"/>
  <c r="BG481" i="83" s="1"/>
  <c r="BD481" i="83"/>
  <c r="BG482" i="83" s="1"/>
  <c r="BH482" i="83" s="1"/>
  <c r="BE481" i="83"/>
  <c r="BF481" i="83"/>
  <c r="BH481" i="83"/>
  <c r="BC482" i="83"/>
  <c r="BD482" i="83"/>
  <c r="BE482" i="83"/>
  <c r="BF482" i="83"/>
  <c r="BC483" i="83"/>
  <c r="BG483" i="83" s="1"/>
  <c r="BH483" i="83" s="1"/>
  <c r="BD483" i="83"/>
  <c r="BG484" i="83" s="1"/>
  <c r="BH484" i="83" s="1"/>
  <c r="BE483" i="83"/>
  <c r="BF483" i="83"/>
  <c r="BC484" i="83"/>
  <c r="BD484" i="83"/>
  <c r="BE484" i="83"/>
  <c r="BF484" i="83"/>
  <c r="BC485" i="83"/>
  <c r="BG485" i="83" s="1"/>
  <c r="BD485" i="83"/>
  <c r="BG486" i="83" s="1"/>
  <c r="BH486" i="83" s="1"/>
  <c r="BE485" i="83"/>
  <c r="BF485" i="83"/>
  <c r="BH485" i="83"/>
  <c r="BC486" i="83"/>
  <c r="BD486" i="83"/>
  <c r="BE486" i="83"/>
  <c r="BF486" i="83"/>
  <c r="BC487" i="83"/>
  <c r="BG487" i="83" s="1"/>
  <c r="BD487" i="83"/>
  <c r="BE487" i="83"/>
  <c r="BF487" i="83"/>
  <c r="BH487" i="83"/>
  <c r="BC488" i="83"/>
  <c r="BD488" i="83"/>
  <c r="BE488" i="83"/>
  <c r="BF488" i="83"/>
  <c r="BG488" i="83"/>
  <c r="BH488" i="83" s="1"/>
  <c r="BC489" i="83"/>
  <c r="BD489" i="83"/>
  <c r="BE489" i="83"/>
  <c r="BF489" i="83"/>
  <c r="BG489" i="83"/>
  <c r="BH489" i="83"/>
  <c r="BC490" i="83"/>
  <c r="BD490" i="83"/>
  <c r="BE490" i="83"/>
  <c r="BF490" i="83"/>
  <c r="BG490" i="83"/>
  <c r="BH490" i="83" s="1"/>
  <c r="BC491" i="83"/>
  <c r="BG491" i="83" s="1"/>
  <c r="BD491" i="83"/>
  <c r="BE491" i="83"/>
  <c r="BF491" i="83"/>
  <c r="BH491" i="83"/>
  <c r="BC492" i="83"/>
  <c r="BG492" i="83" s="1"/>
  <c r="BH492" i="83" s="1"/>
  <c r="BD492" i="83"/>
  <c r="BE492" i="83"/>
  <c r="BF492" i="83"/>
  <c r="BC493" i="83"/>
  <c r="BG493" i="83" s="1"/>
  <c r="BD493" i="83"/>
  <c r="BE493" i="83"/>
  <c r="BF493" i="83"/>
  <c r="BH493" i="83"/>
  <c r="BC494" i="83"/>
  <c r="BD494" i="83"/>
  <c r="BE494" i="83"/>
  <c r="BF494" i="83"/>
  <c r="BG494" i="83"/>
  <c r="BH494" i="83" s="1"/>
  <c r="BC495" i="83"/>
  <c r="BD495" i="83"/>
  <c r="BG496" i="83" s="1"/>
  <c r="BH496" i="83" s="1"/>
  <c r="BE495" i="83"/>
  <c r="BF495" i="83"/>
  <c r="BG495" i="83"/>
  <c r="BH495" i="83"/>
  <c r="BC496" i="83"/>
  <c r="BD496" i="83"/>
  <c r="BE496" i="83"/>
  <c r="BF496" i="83"/>
  <c r="BC497" i="83"/>
  <c r="BD497" i="83"/>
  <c r="BE497" i="83"/>
  <c r="BF497" i="83"/>
  <c r="BG497" i="83"/>
  <c r="BH497" i="83"/>
  <c r="BC498" i="83"/>
  <c r="BG498" i="83" s="1"/>
  <c r="BH498" i="83" s="1"/>
  <c r="BD498" i="83"/>
  <c r="BE498" i="83"/>
  <c r="BF498" i="83"/>
  <c r="BC499" i="83"/>
  <c r="BG499" i="83" s="1"/>
  <c r="BD499" i="83"/>
  <c r="BE499" i="83"/>
  <c r="BF499" i="83"/>
  <c r="BH499" i="83"/>
  <c r="BC500" i="83"/>
  <c r="BD500" i="83"/>
  <c r="BE500" i="83"/>
  <c r="BF500" i="83"/>
  <c r="BG500" i="83"/>
  <c r="BH500" i="83" s="1"/>
  <c r="BC501" i="83"/>
  <c r="BG501" i="83" s="1"/>
  <c r="BD501" i="83"/>
  <c r="BE501" i="83"/>
  <c r="BF501" i="83"/>
  <c r="BH501" i="83"/>
  <c r="BC502" i="83"/>
  <c r="BG502" i="83" s="1"/>
  <c r="BH502" i="83" s="1"/>
  <c r="BD502" i="83"/>
  <c r="BE502" i="83"/>
  <c r="BF502" i="83"/>
  <c r="BC503" i="83"/>
  <c r="BG503" i="83" s="1"/>
  <c r="BD503" i="83"/>
  <c r="BE503" i="83"/>
  <c r="BF503" i="83"/>
  <c r="BH503" i="83"/>
  <c r="BC504" i="83"/>
  <c r="BG504" i="83" s="1"/>
  <c r="BH504" i="83" s="1"/>
  <c r="BD504" i="83"/>
  <c r="BE504" i="83"/>
  <c r="BF504" i="83"/>
  <c r="BC505" i="83"/>
  <c r="BG505" i="83" s="1"/>
  <c r="BD505" i="83"/>
  <c r="BE505" i="83"/>
  <c r="BF505" i="83"/>
  <c r="BH505" i="83"/>
  <c r="U6" i="93"/>
  <c r="U7" i="93"/>
  <c r="U8" i="93"/>
  <c r="U10" i="93"/>
  <c r="U11" i="93"/>
  <c r="U12" i="93"/>
  <c r="U14" i="93"/>
  <c r="U15" i="93"/>
  <c r="U16" i="93"/>
  <c r="U18" i="93"/>
  <c r="U19" i="93"/>
  <c r="U22" i="93"/>
  <c r="U23" i="93"/>
  <c r="U5" i="93"/>
  <c r="BH7" i="83"/>
  <c r="BH8" i="83"/>
  <c r="BH9" i="83"/>
  <c r="BH10" i="83"/>
  <c r="BH11" i="83"/>
  <c r="BH12" i="83"/>
  <c r="BH13" i="83"/>
  <c r="BH14" i="83"/>
  <c r="BH15" i="83"/>
  <c r="BH16" i="83"/>
  <c r="BH17" i="83"/>
  <c r="BH18" i="83"/>
  <c r="BH19" i="83"/>
  <c r="BH20" i="83"/>
  <c r="BH21" i="83"/>
  <c r="BH22" i="83"/>
  <c r="BH23" i="83"/>
  <c r="BH24" i="83"/>
  <c r="BH25" i="83"/>
  <c r="BH26" i="83"/>
  <c r="BH27" i="83"/>
  <c r="BH28" i="83"/>
  <c r="BH29" i="83"/>
  <c r="BH30" i="83"/>
  <c r="BH31" i="83"/>
  <c r="BH32" i="83"/>
  <c r="BH33" i="83"/>
  <c r="BH34" i="83"/>
  <c r="BH35" i="83"/>
  <c r="BH36" i="83"/>
  <c r="BH37" i="83"/>
  <c r="BH38" i="83"/>
  <c r="BH39" i="83"/>
  <c r="BH40" i="83"/>
  <c r="BH41" i="83"/>
  <c r="BH42" i="83"/>
  <c r="BH43" i="83"/>
  <c r="BH44" i="83"/>
  <c r="BH45" i="83"/>
  <c r="BH46" i="83"/>
  <c r="BH47" i="83"/>
  <c r="BH48" i="83"/>
  <c r="BH49" i="83"/>
  <c r="BH50" i="83"/>
  <c r="BH51" i="83"/>
  <c r="BH52" i="83"/>
  <c r="BH53" i="83"/>
  <c r="BH54" i="83"/>
  <c r="BH55" i="83"/>
  <c r="BH56" i="83"/>
  <c r="BH57" i="83"/>
  <c r="BH58" i="83"/>
  <c r="BH59" i="83"/>
  <c r="BH60" i="83"/>
  <c r="BH61" i="83"/>
  <c r="BH62" i="83"/>
  <c r="BH63" i="83"/>
  <c r="BH64" i="83"/>
  <c r="BH65" i="83"/>
  <c r="BH66" i="83"/>
  <c r="BH67" i="83"/>
  <c r="BH68" i="83"/>
  <c r="BH69" i="83"/>
  <c r="BH70" i="83"/>
  <c r="BH71" i="83"/>
  <c r="BH72" i="83"/>
  <c r="BH73" i="83"/>
  <c r="BH74" i="83"/>
  <c r="BH75" i="83"/>
  <c r="BH76" i="83"/>
  <c r="BH77" i="83"/>
  <c r="BH78" i="83"/>
  <c r="BH79" i="83"/>
  <c r="BH80" i="83"/>
  <c r="BH81" i="83"/>
  <c r="BH82" i="83"/>
  <c r="BH83" i="83"/>
  <c r="BH84" i="83"/>
  <c r="BH85" i="83"/>
  <c r="BH86" i="83"/>
  <c r="BH87" i="83"/>
  <c r="BH88" i="83"/>
  <c r="BH89" i="83"/>
  <c r="BH90" i="83"/>
  <c r="BH91" i="83"/>
  <c r="BH92" i="83"/>
  <c r="BH93" i="83"/>
  <c r="BH94" i="83"/>
  <c r="BH95" i="83"/>
  <c r="BH96" i="83"/>
  <c r="BH97" i="83"/>
  <c r="BH98" i="83"/>
  <c r="BH99" i="83"/>
  <c r="BH100" i="83"/>
  <c r="BH101" i="83"/>
  <c r="BH102" i="83"/>
  <c r="BH103" i="83"/>
  <c r="BH104" i="83"/>
  <c r="BH105" i="83"/>
  <c r="BH106" i="83"/>
  <c r="BH107" i="83"/>
  <c r="BH108" i="83"/>
  <c r="BH109" i="83"/>
  <c r="BH110" i="83"/>
  <c r="BH111" i="83"/>
  <c r="BH112" i="83"/>
  <c r="BH113" i="83"/>
  <c r="BH114" i="83"/>
  <c r="BH115" i="83"/>
  <c r="BH116" i="83"/>
  <c r="BH117" i="83"/>
  <c r="BH118" i="83"/>
  <c r="BH119" i="83"/>
  <c r="BH120" i="83"/>
  <c r="BH121" i="83"/>
  <c r="BH122" i="83"/>
  <c r="BH123" i="83"/>
  <c r="BH124" i="83"/>
  <c r="BH125" i="83"/>
  <c r="BH126" i="83"/>
  <c r="BH127" i="83"/>
  <c r="BH128" i="83"/>
  <c r="BH129" i="83"/>
  <c r="BH130" i="83"/>
  <c r="BH131" i="83"/>
  <c r="BH132" i="83"/>
  <c r="BH133" i="83"/>
  <c r="BH134" i="83"/>
  <c r="BH135" i="83"/>
  <c r="BH136" i="83"/>
  <c r="BH137" i="83"/>
  <c r="BH138" i="83"/>
  <c r="BH139" i="83"/>
  <c r="BH140" i="83"/>
  <c r="BH141" i="83"/>
  <c r="BH142" i="83"/>
  <c r="BH143" i="83"/>
  <c r="BH144" i="83"/>
  <c r="BH145" i="83"/>
  <c r="BH146" i="83"/>
  <c r="BH147" i="83"/>
  <c r="BH148" i="83"/>
  <c r="BH149" i="83"/>
  <c r="BH150" i="83"/>
  <c r="BH151" i="83"/>
  <c r="BH152" i="83"/>
  <c r="BH153" i="83"/>
  <c r="BH154" i="83"/>
  <c r="BH155" i="83"/>
  <c r="BH156" i="83"/>
  <c r="BH157" i="83"/>
  <c r="BH158" i="83"/>
  <c r="BH159" i="83"/>
  <c r="BH160" i="83"/>
  <c r="BH161" i="83"/>
  <c r="BH162" i="83"/>
  <c r="BH163" i="83"/>
  <c r="BH164" i="83"/>
  <c r="BH165" i="83"/>
  <c r="BH166" i="83"/>
  <c r="BH167" i="83"/>
  <c r="BH168" i="83"/>
  <c r="BH169" i="83"/>
  <c r="BH170" i="83"/>
  <c r="BH171" i="83"/>
  <c r="BH172" i="83"/>
  <c r="BH173" i="83"/>
  <c r="BH174" i="83"/>
  <c r="BH175" i="83"/>
  <c r="BH176" i="83"/>
  <c r="BH177" i="83"/>
  <c r="BH178" i="83"/>
  <c r="BH179" i="83"/>
  <c r="BH180" i="83"/>
  <c r="BH181" i="83"/>
  <c r="BH182" i="83"/>
  <c r="BH183" i="83"/>
  <c r="BH184" i="83"/>
  <c r="BH185" i="83"/>
  <c r="BH186" i="83"/>
  <c r="BH187" i="83"/>
  <c r="BH188" i="83"/>
  <c r="BH189" i="83"/>
  <c r="BH190" i="83"/>
  <c r="BH191" i="83"/>
  <c r="BH192" i="83"/>
  <c r="BH193" i="83"/>
  <c r="BH194" i="83"/>
  <c r="BH195" i="83"/>
  <c r="BH196" i="83"/>
  <c r="BH197" i="83"/>
  <c r="BH198" i="83"/>
  <c r="BH199" i="83"/>
  <c r="BH200" i="83"/>
  <c r="BH201" i="83"/>
  <c r="BH202" i="83"/>
  <c r="BH203" i="83"/>
  <c r="BH204" i="83"/>
  <c r="BH205" i="83"/>
  <c r="BH206" i="83"/>
  <c r="BH207" i="83"/>
  <c r="BH208" i="83"/>
  <c r="BH209" i="83"/>
  <c r="BH210" i="83"/>
  <c r="BH211" i="83"/>
  <c r="BH212" i="83"/>
  <c r="BH213" i="83"/>
  <c r="BH214" i="83"/>
  <c r="BH215" i="83"/>
  <c r="BH216" i="83"/>
  <c r="BH217" i="83"/>
  <c r="BH218" i="83"/>
  <c r="BH219" i="83"/>
  <c r="BH220" i="83"/>
  <c r="BH221" i="83"/>
  <c r="BH222" i="83"/>
  <c r="BH223" i="83"/>
  <c r="BH224" i="83"/>
  <c r="BH225" i="83"/>
  <c r="BH226" i="83"/>
  <c r="BH227" i="83"/>
  <c r="BH228" i="83"/>
  <c r="BH229" i="83"/>
  <c r="BH230" i="83"/>
  <c r="BH231" i="83"/>
  <c r="BH232" i="83"/>
  <c r="BH233" i="83"/>
  <c r="BH234" i="83"/>
  <c r="BH235" i="83"/>
  <c r="BH236" i="83"/>
  <c r="BH237" i="83"/>
  <c r="BH238" i="83"/>
  <c r="BH239" i="83"/>
  <c r="BH240" i="83"/>
  <c r="BH241" i="83"/>
  <c r="BH242" i="83"/>
  <c r="BH243" i="83"/>
  <c r="BH244" i="83"/>
  <c r="BH245" i="83"/>
  <c r="BH246" i="83"/>
  <c r="BH247" i="83"/>
  <c r="BH248" i="83"/>
  <c r="BH249" i="83"/>
  <c r="BH250" i="83"/>
  <c r="BH251" i="83"/>
  <c r="BH252" i="83"/>
  <c r="BH253" i="83"/>
  <c r="BH254" i="83"/>
  <c r="BH255" i="83"/>
  <c r="BH256" i="83"/>
  <c r="BH257" i="83"/>
  <c r="BH258" i="83"/>
  <c r="BH259" i="83"/>
  <c r="BH260" i="83"/>
  <c r="BH261" i="83"/>
  <c r="BH262" i="83"/>
  <c r="BH263" i="83"/>
  <c r="BH264" i="83"/>
  <c r="BH265" i="83"/>
  <c r="BH266" i="83"/>
  <c r="BH267" i="83"/>
  <c r="BH268" i="83"/>
  <c r="BH269" i="83"/>
  <c r="BH270" i="83"/>
  <c r="BH271" i="83"/>
  <c r="BH272" i="83"/>
  <c r="BH273" i="83"/>
  <c r="BH274" i="83"/>
  <c r="BH275" i="83"/>
  <c r="BH276" i="83"/>
  <c r="BH277" i="83"/>
  <c r="BH278" i="83"/>
  <c r="BH279" i="83"/>
  <c r="BH280" i="83"/>
  <c r="BH281" i="83"/>
  <c r="BH282" i="83"/>
  <c r="BH283" i="83"/>
  <c r="BH284" i="83"/>
  <c r="BH285" i="83"/>
  <c r="BH286" i="83"/>
  <c r="BH287" i="83"/>
  <c r="BH288" i="83"/>
  <c r="BH289" i="83"/>
  <c r="BH290" i="83"/>
  <c r="BH291" i="83"/>
  <c r="BH292" i="83"/>
  <c r="BH293" i="83"/>
  <c r="BH294" i="83"/>
  <c r="BH295" i="83"/>
  <c r="BH296" i="83"/>
  <c r="BH297" i="83"/>
  <c r="BH298" i="83"/>
  <c r="BH299" i="83"/>
  <c r="BH300" i="83"/>
  <c r="BH301" i="83"/>
  <c r="BH302" i="83"/>
  <c r="BH303" i="83"/>
  <c r="BH304" i="83"/>
  <c r="BH305" i="83"/>
  <c r="BH306" i="83"/>
  <c r="BH307" i="83"/>
  <c r="BH308" i="83"/>
  <c r="BH309" i="83"/>
  <c r="BH310" i="83"/>
  <c r="BH311" i="83"/>
  <c r="BH312" i="83"/>
  <c r="BH313" i="83"/>
  <c r="BH314" i="83"/>
  <c r="BH315" i="83"/>
  <c r="BH316" i="83"/>
  <c r="BH317" i="83"/>
  <c r="BH318" i="83"/>
  <c r="BH319" i="83"/>
  <c r="BH320" i="83"/>
  <c r="BH321" i="83"/>
  <c r="BH322" i="83"/>
  <c r="BH323" i="83"/>
  <c r="BH324" i="83"/>
  <c r="BH325" i="83"/>
  <c r="BH326" i="83"/>
  <c r="BH327" i="83"/>
  <c r="BH328" i="83"/>
  <c r="BH329" i="83"/>
  <c r="BH330" i="83"/>
  <c r="BH331" i="83"/>
  <c r="BH332" i="83"/>
  <c r="BH333" i="83"/>
  <c r="BH334" i="83"/>
  <c r="BH335" i="83"/>
  <c r="BH336" i="83"/>
  <c r="BH337" i="83"/>
  <c r="BH338" i="83"/>
  <c r="BH339" i="83"/>
  <c r="BH340" i="83"/>
  <c r="BH341" i="83"/>
  <c r="BH342" i="83"/>
  <c r="BH343" i="83"/>
  <c r="BH344" i="83"/>
  <c r="BH345" i="83"/>
  <c r="BH346" i="83"/>
  <c r="BH347" i="83"/>
  <c r="BH348" i="83"/>
  <c r="BH349" i="83"/>
  <c r="BH350" i="83"/>
  <c r="BH351" i="83"/>
  <c r="BH352" i="83"/>
  <c r="BH353" i="83"/>
  <c r="BH354" i="83"/>
  <c r="BH355" i="83"/>
  <c r="BH356" i="83"/>
  <c r="BH357" i="83"/>
  <c r="BH358" i="83"/>
  <c r="BH359" i="83"/>
  <c r="BH360" i="83"/>
  <c r="BH361" i="83"/>
  <c r="BH362" i="83"/>
  <c r="BH363" i="83"/>
  <c r="BH364" i="83"/>
  <c r="BH365" i="83"/>
  <c r="BH366" i="83"/>
  <c r="BH367" i="83"/>
  <c r="BH368" i="83"/>
  <c r="BH369" i="83"/>
  <c r="BH370" i="83"/>
  <c r="BH371" i="83"/>
  <c r="BH372" i="83"/>
  <c r="BH373" i="83"/>
  <c r="BH374" i="83"/>
  <c r="BH375" i="83"/>
  <c r="BH376" i="83"/>
  <c r="BH377" i="83"/>
  <c r="BH378" i="83"/>
  <c r="BH379" i="83"/>
  <c r="BH380" i="83"/>
  <c r="BH381" i="83"/>
  <c r="BH382" i="83"/>
  <c r="BH383" i="83"/>
  <c r="BH384" i="83"/>
  <c r="BH385" i="83"/>
  <c r="BH386" i="83"/>
  <c r="BH387" i="83"/>
  <c r="BH388" i="83"/>
  <c r="BH389" i="83"/>
  <c r="BH390" i="83"/>
  <c r="BH391" i="83"/>
  <c r="BH392" i="83"/>
  <c r="BH393" i="83"/>
  <c r="BH394" i="83"/>
  <c r="BH395" i="83"/>
  <c r="BH396" i="83"/>
  <c r="BH397" i="83"/>
  <c r="BH398" i="83"/>
  <c r="BH399" i="83"/>
  <c r="BH400" i="83"/>
  <c r="BH401" i="83"/>
  <c r="BH402" i="83"/>
  <c r="BH403" i="83"/>
  <c r="BH404" i="83"/>
  <c r="BH405" i="83"/>
  <c r="BH6" i="83"/>
  <c r="BG7" i="83"/>
  <c r="BG8" i="83"/>
  <c r="BG9" i="83"/>
  <c r="BG10" i="83"/>
  <c r="BG11" i="83"/>
  <c r="BG12" i="83"/>
  <c r="BG13" i="83"/>
  <c r="BG14" i="83"/>
  <c r="BG15" i="83"/>
  <c r="BG16" i="83"/>
  <c r="BG17" i="83"/>
  <c r="BG18" i="83"/>
  <c r="BG19" i="83"/>
  <c r="BG20" i="83"/>
  <c r="BG21" i="83"/>
  <c r="BG22" i="83"/>
  <c r="BG23" i="83"/>
  <c r="BG24" i="83"/>
  <c r="BG25" i="83"/>
  <c r="BG26" i="83"/>
  <c r="BG27" i="83"/>
  <c r="BG28" i="83"/>
  <c r="BG29" i="83"/>
  <c r="BG30" i="83"/>
  <c r="BG31" i="83"/>
  <c r="BG32" i="83"/>
  <c r="BG33" i="83"/>
  <c r="BG34" i="83"/>
  <c r="BG35" i="83"/>
  <c r="BG36" i="83"/>
  <c r="BG37" i="83"/>
  <c r="BG38" i="83"/>
  <c r="BG39" i="83"/>
  <c r="BG40" i="83"/>
  <c r="BG41" i="83"/>
  <c r="BG42" i="83"/>
  <c r="BG43" i="83"/>
  <c r="BG44" i="83"/>
  <c r="BG45" i="83"/>
  <c r="BG46" i="83"/>
  <c r="BG47" i="83"/>
  <c r="BG48" i="83"/>
  <c r="BG49" i="83"/>
  <c r="BG50" i="83"/>
  <c r="BG51" i="83"/>
  <c r="BG52" i="83"/>
  <c r="BG53" i="83"/>
  <c r="BG54" i="83"/>
  <c r="BG55" i="83"/>
  <c r="BG56" i="83"/>
  <c r="BG57" i="83"/>
  <c r="BG58" i="83"/>
  <c r="BG59" i="83"/>
  <c r="BG60" i="83"/>
  <c r="BG61" i="83"/>
  <c r="BG62" i="83"/>
  <c r="BG63" i="83"/>
  <c r="BG64" i="83"/>
  <c r="BG65" i="83"/>
  <c r="BG66" i="83"/>
  <c r="BG67" i="83"/>
  <c r="BG68" i="83"/>
  <c r="BG69" i="83"/>
  <c r="BG70" i="83"/>
  <c r="BG71" i="83"/>
  <c r="BG72" i="83"/>
  <c r="BG73" i="83"/>
  <c r="BG74" i="83"/>
  <c r="BG75" i="83"/>
  <c r="BG76" i="83"/>
  <c r="BG77" i="83"/>
  <c r="BG78" i="83"/>
  <c r="BG79" i="83"/>
  <c r="BG80" i="83"/>
  <c r="BG81" i="83"/>
  <c r="BG82" i="83"/>
  <c r="BG83" i="83"/>
  <c r="BG84" i="83"/>
  <c r="BG85" i="83"/>
  <c r="BG86" i="83"/>
  <c r="BG87" i="83"/>
  <c r="BG88" i="83"/>
  <c r="BG89" i="83"/>
  <c r="BG90" i="83"/>
  <c r="BG91" i="83"/>
  <c r="BG92" i="83"/>
  <c r="BG93" i="83"/>
  <c r="BG94" i="83"/>
  <c r="BG95" i="83"/>
  <c r="BG96" i="83"/>
  <c r="BG97" i="83"/>
  <c r="BG98" i="83"/>
  <c r="BG99" i="83"/>
  <c r="BG100" i="83"/>
  <c r="BG101" i="83"/>
  <c r="BG102" i="83"/>
  <c r="BG103" i="83"/>
  <c r="BG104" i="83"/>
  <c r="BG105" i="83"/>
  <c r="BG106" i="83"/>
  <c r="BG107" i="83"/>
  <c r="BG108" i="83"/>
  <c r="BG109" i="83"/>
  <c r="BG110" i="83"/>
  <c r="BG111" i="83"/>
  <c r="BG112" i="83"/>
  <c r="BG113" i="83"/>
  <c r="BG114" i="83"/>
  <c r="BG115" i="83"/>
  <c r="BG116" i="83"/>
  <c r="BG117" i="83"/>
  <c r="BG118" i="83"/>
  <c r="BG119" i="83"/>
  <c r="BG120" i="83"/>
  <c r="BG121" i="83"/>
  <c r="BG122" i="83"/>
  <c r="BG123" i="83"/>
  <c r="BG124" i="83"/>
  <c r="BG125" i="83"/>
  <c r="BG126" i="83"/>
  <c r="BG127" i="83"/>
  <c r="BG128" i="83"/>
  <c r="BG129" i="83"/>
  <c r="BG130" i="83"/>
  <c r="BG131" i="83"/>
  <c r="BG132" i="83"/>
  <c r="BG133" i="83"/>
  <c r="BG134" i="83"/>
  <c r="BG135" i="83"/>
  <c r="BG136" i="83"/>
  <c r="BG137" i="83"/>
  <c r="BG138" i="83"/>
  <c r="BG139" i="83"/>
  <c r="BG140" i="83"/>
  <c r="BG141" i="83"/>
  <c r="BG142" i="83"/>
  <c r="BG143" i="83"/>
  <c r="BG144" i="83"/>
  <c r="BG145" i="83"/>
  <c r="BG146" i="83"/>
  <c r="BG147" i="83"/>
  <c r="BG148" i="83"/>
  <c r="BG149" i="83"/>
  <c r="BG150" i="83"/>
  <c r="BG151" i="83"/>
  <c r="BG152" i="83"/>
  <c r="BG153" i="83"/>
  <c r="BG154" i="83"/>
  <c r="BG155" i="83"/>
  <c r="BG156" i="83"/>
  <c r="BG157" i="83"/>
  <c r="BG158" i="83"/>
  <c r="BG159" i="83"/>
  <c r="BG160" i="83"/>
  <c r="BG161" i="83"/>
  <c r="BG162" i="83"/>
  <c r="BG163" i="83"/>
  <c r="BG164" i="83"/>
  <c r="BG165" i="83"/>
  <c r="BG166" i="83"/>
  <c r="BG167" i="83"/>
  <c r="BG168" i="83"/>
  <c r="BG169" i="83"/>
  <c r="BG170" i="83"/>
  <c r="BG171" i="83"/>
  <c r="BG172" i="83"/>
  <c r="BG173" i="83"/>
  <c r="BG174" i="83"/>
  <c r="BG175" i="83"/>
  <c r="BG176" i="83"/>
  <c r="BG177" i="83"/>
  <c r="BG178" i="83"/>
  <c r="BG179" i="83"/>
  <c r="BG180" i="83"/>
  <c r="BG181" i="83"/>
  <c r="BG182" i="83"/>
  <c r="BG183" i="83"/>
  <c r="BG184" i="83"/>
  <c r="BG185" i="83"/>
  <c r="BG186" i="83"/>
  <c r="BG187" i="83"/>
  <c r="BG188" i="83"/>
  <c r="BG189" i="83"/>
  <c r="BG190" i="83"/>
  <c r="BG191" i="83"/>
  <c r="BG192" i="83"/>
  <c r="BG193" i="83"/>
  <c r="BG194" i="83"/>
  <c r="BG195" i="83"/>
  <c r="BG196" i="83"/>
  <c r="BG197" i="83"/>
  <c r="BG198" i="83"/>
  <c r="BG199" i="83"/>
  <c r="BG200" i="83"/>
  <c r="BG201" i="83"/>
  <c r="BG202" i="83"/>
  <c r="BG203" i="83"/>
  <c r="BG204" i="83"/>
  <c r="BG205" i="83"/>
  <c r="BG206" i="83"/>
  <c r="BG207" i="83"/>
  <c r="BG208" i="83"/>
  <c r="BG209" i="83"/>
  <c r="BG210" i="83"/>
  <c r="BG211" i="83"/>
  <c r="BG212" i="83"/>
  <c r="BG213" i="83"/>
  <c r="BG214" i="83"/>
  <c r="BG215" i="83"/>
  <c r="BG216" i="83"/>
  <c r="BG217" i="83"/>
  <c r="BG218" i="83"/>
  <c r="BG219" i="83"/>
  <c r="BG220" i="83"/>
  <c r="BG221" i="83"/>
  <c r="BG222" i="83"/>
  <c r="BG223" i="83"/>
  <c r="BG224" i="83"/>
  <c r="BG225" i="83"/>
  <c r="BG226" i="83"/>
  <c r="BG227" i="83"/>
  <c r="BG228" i="83"/>
  <c r="BG229" i="83"/>
  <c r="BG230" i="83"/>
  <c r="BG231" i="83"/>
  <c r="BG232" i="83"/>
  <c r="BG233" i="83"/>
  <c r="BG234" i="83"/>
  <c r="BG235" i="83"/>
  <c r="BG236" i="83"/>
  <c r="BG237" i="83"/>
  <c r="BG238" i="83"/>
  <c r="BG239" i="83"/>
  <c r="BG240" i="83"/>
  <c r="BG241" i="83"/>
  <c r="BG242" i="83"/>
  <c r="BG243" i="83"/>
  <c r="BG244" i="83"/>
  <c r="BG245" i="83"/>
  <c r="BG246" i="83"/>
  <c r="BG247" i="83"/>
  <c r="BG248" i="83"/>
  <c r="BG249" i="83"/>
  <c r="BG250" i="83"/>
  <c r="BG251" i="83"/>
  <c r="BG252" i="83"/>
  <c r="BG253" i="83"/>
  <c r="BG254" i="83"/>
  <c r="BG255" i="83"/>
  <c r="BG256" i="83"/>
  <c r="BG257" i="83"/>
  <c r="BG258" i="83"/>
  <c r="BG259" i="83"/>
  <c r="BG260" i="83"/>
  <c r="BG261" i="83"/>
  <c r="BG262" i="83"/>
  <c r="BG263" i="83"/>
  <c r="BG264" i="83"/>
  <c r="BG265" i="83"/>
  <c r="BG266" i="83"/>
  <c r="BG267" i="83"/>
  <c r="BG268" i="83"/>
  <c r="BG269" i="83"/>
  <c r="BG270" i="83"/>
  <c r="BG271" i="83"/>
  <c r="BG272" i="83"/>
  <c r="BG273" i="83"/>
  <c r="BG274" i="83"/>
  <c r="BG275" i="83"/>
  <c r="BG276" i="83"/>
  <c r="BG277" i="83"/>
  <c r="BG278" i="83"/>
  <c r="BG279" i="83"/>
  <c r="BG280" i="83"/>
  <c r="BG281" i="83"/>
  <c r="BG282" i="83"/>
  <c r="BG283" i="83"/>
  <c r="BG284" i="83"/>
  <c r="BG285" i="83"/>
  <c r="BG286" i="83"/>
  <c r="BG287" i="83"/>
  <c r="BG288" i="83"/>
  <c r="BG289" i="83"/>
  <c r="BG290" i="83"/>
  <c r="BG291" i="83"/>
  <c r="BG292" i="83"/>
  <c r="BG293" i="83"/>
  <c r="BG294" i="83"/>
  <c r="BG295" i="83"/>
  <c r="BG296" i="83"/>
  <c r="BG297" i="83"/>
  <c r="BG298" i="83"/>
  <c r="BG299" i="83"/>
  <c r="BG300" i="83"/>
  <c r="BG301" i="83"/>
  <c r="BG302" i="83"/>
  <c r="BG303" i="83"/>
  <c r="BG304" i="83"/>
  <c r="BG305" i="83"/>
  <c r="BG306" i="83"/>
  <c r="BG307" i="83"/>
  <c r="BG308" i="83"/>
  <c r="BG309" i="83"/>
  <c r="BG310" i="83"/>
  <c r="BG311" i="83"/>
  <c r="BG312" i="83"/>
  <c r="BG313" i="83"/>
  <c r="BG314" i="83"/>
  <c r="BG315" i="83"/>
  <c r="BG316" i="83"/>
  <c r="BG317" i="83"/>
  <c r="BG318" i="83"/>
  <c r="BG319" i="83"/>
  <c r="BG320" i="83"/>
  <c r="BG321" i="83"/>
  <c r="BG322" i="83"/>
  <c r="BG323" i="83"/>
  <c r="BG324" i="83"/>
  <c r="BG325" i="83"/>
  <c r="BG326" i="83"/>
  <c r="BG327" i="83"/>
  <c r="BG328" i="83"/>
  <c r="BG329" i="83"/>
  <c r="BG330" i="83"/>
  <c r="BG331" i="83"/>
  <c r="BG332" i="83"/>
  <c r="BG333" i="83"/>
  <c r="BG334" i="83"/>
  <c r="BG335" i="83"/>
  <c r="BG336" i="83"/>
  <c r="BG337" i="83"/>
  <c r="BG338" i="83"/>
  <c r="BG339" i="83"/>
  <c r="BG340" i="83"/>
  <c r="BG341" i="83"/>
  <c r="BG342" i="83"/>
  <c r="BG343" i="83"/>
  <c r="BG344" i="83"/>
  <c r="BG345" i="83"/>
  <c r="BG346" i="83"/>
  <c r="BG347" i="83"/>
  <c r="BG348" i="83"/>
  <c r="BG349" i="83"/>
  <c r="BG350" i="83"/>
  <c r="BG351" i="83"/>
  <c r="BG352" i="83"/>
  <c r="BG353" i="83"/>
  <c r="BG354" i="83"/>
  <c r="BG355" i="83"/>
  <c r="BG356" i="83"/>
  <c r="BG357" i="83"/>
  <c r="BG358" i="83"/>
  <c r="BG359" i="83"/>
  <c r="BG360" i="83"/>
  <c r="BG361" i="83"/>
  <c r="BG362" i="83"/>
  <c r="BG363" i="83"/>
  <c r="BG364" i="83"/>
  <c r="BG365" i="83"/>
  <c r="BG366" i="83"/>
  <c r="BG367" i="83"/>
  <c r="BG368" i="83"/>
  <c r="BG369" i="83"/>
  <c r="BG370" i="83"/>
  <c r="BG371" i="83"/>
  <c r="BG372" i="83"/>
  <c r="BG373" i="83"/>
  <c r="BG374" i="83"/>
  <c r="BG375" i="83"/>
  <c r="BG376" i="83"/>
  <c r="BG377" i="83"/>
  <c r="BG378" i="83"/>
  <c r="BG379" i="83"/>
  <c r="BG380" i="83"/>
  <c r="BG381" i="83"/>
  <c r="BG382" i="83"/>
  <c r="BG383" i="83"/>
  <c r="BG384" i="83"/>
  <c r="BG385" i="83"/>
  <c r="BG386" i="83"/>
  <c r="BG387" i="83"/>
  <c r="BG388" i="83"/>
  <c r="BG389" i="83"/>
  <c r="BG390" i="83"/>
  <c r="BG391" i="83"/>
  <c r="BG392" i="83"/>
  <c r="BG393" i="83"/>
  <c r="BG394" i="83"/>
  <c r="BG395" i="83"/>
  <c r="BG396" i="83"/>
  <c r="BG397" i="83"/>
  <c r="BG398" i="83"/>
  <c r="BG399" i="83"/>
  <c r="BG400" i="83"/>
  <c r="BG401" i="83"/>
  <c r="BG402" i="83"/>
  <c r="BG403" i="83"/>
  <c r="BG404" i="83"/>
  <c r="BG405" i="83"/>
  <c r="BG6" i="8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U20" i="93" l="1"/>
  <c r="AL38" i="93"/>
  <c r="AM38" i="93" s="1"/>
  <c r="AN38" i="93"/>
  <c r="AL810" i="93"/>
  <c r="AM810" i="93" s="1"/>
  <c r="AL762" i="93"/>
  <c r="AM762" i="93" s="1"/>
  <c r="AL714" i="93"/>
  <c r="AM714" i="93" s="1"/>
  <c r="AL650" i="93"/>
  <c r="AM650" i="93" s="1"/>
  <c r="AL602" i="93"/>
  <c r="AM602" i="93" s="1"/>
  <c r="AL554" i="93"/>
  <c r="AM554" i="93" s="1"/>
  <c r="AL506" i="93"/>
  <c r="AM506" i="93" s="1"/>
  <c r="AL458" i="93"/>
  <c r="AM458" i="93" s="1"/>
  <c r="AL410" i="93"/>
  <c r="AM410" i="93" s="1"/>
  <c r="AL362" i="93"/>
  <c r="AM362" i="93" s="1"/>
  <c r="AL314" i="93"/>
  <c r="AM314" i="93" s="1"/>
  <c r="AL266" i="93"/>
  <c r="AM266" i="93" s="1"/>
  <c r="AL218" i="93"/>
  <c r="AM218" i="93" s="1"/>
  <c r="AL170" i="93"/>
  <c r="AM170" i="93" s="1"/>
  <c r="AL122" i="93"/>
  <c r="AM122" i="93" s="1"/>
  <c r="AL74" i="93"/>
  <c r="AM74" i="93" s="1"/>
  <c r="AL14" i="93"/>
  <c r="AM14" i="93" s="1"/>
  <c r="AL822" i="93"/>
  <c r="AM822" i="93" s="1"/>
  <c r="AL806" i="93"/>
  <c r="AM806" i="93" s="1"/>
  <c r="AL790" i="93"/>
  <c r="AM790" i="93" s="1"/>
  <c r="AL774" i="93"/>
  <c r="AM774" i="93" s="1"/>
  <c r="AL758" i="93"/>
  <c r="AM758" i="93" s="1"/>
  <c r="AL742" i="93"/>
  <c r="AM742" i="93" s="1"/>
  <c r="AL726" i="93"/>
  <c r="AM726" i="93" s="1"/>
  <c r="AL710" i="93"/>
  <c r="AM710" i="93" s="1"/>
  <c r="AL694" i="93"/>
  <c r="AM694" i="93" s="1"/>
  <c r="AL678" i="93"/>
  <c r="AM678" i="93" s="1"/>
  <c r="AL662" i="93"/>
  <c r="AM662" i="93" s="1"/>
  <c r="AL646" i="93"/>
  <c r="AM646" i="93" s="1"/>
  <c r="AL630" i="93"/>
  <c r="AM630" i="93" s="1"/>
  <c r="AL614" i="93"/>
  <c r="AM614" i="93" s="1"/>
  <c r="AL598" i="93"/>
  <c r="AM598" i="93" s="1"/>
  <c r="AL582" i="93"/>
  <c r="AM582" i="93" s="1"/>
  <c r="AL566" i="93"/>
  <c r="AM566" i="93" s="1"/>
  <c r="AL550" i="93"/>
  <c r="AM550" i="93" s="1"/>
  <c r="AL534" i="93"/>
  <c r="AM534" i="93" s="1"/>
  <c r="AL518" i="93"/>
  <c r="AM518" i="93" s="1"/>
  <c r="AL502" i="93"/>
  <c r="AM502" i="93" s="1"/>
  <c r="AL486" i="93"/>
  <c r="AM486" i="93" s="1"/>
  <c r="AL470" i="93"/>
  <c r="AM470" i="93" s="1"/>
  <c r="AL454" i="93"/>
  <c r="AM454" i="93" s="1"/>
  <c r="AL438" i="93"/>
  <c r="AM438" i="93" s="1"/>
  <c r="AL422" i="93"/>
  <c r="AM422" i="93" s="1"/>
  <c r="AL406" i="93"/>
  <c r="AM406" i="93" s="1"/>
  <c r="AL390" i="93"/>
  <c r="AM390" i="93" s="1"/>
  <c r="AL374" i="93"/>
  <c r="AM374" i="93" s="1"/>
  <c r="AL358" i="93"/>
  <c r="AM358" i="93" s="1"/>
  <c r="AL342" i="93"/>
  <c r="AM342" i="93" s="1"/>
  <c r="AL326" i="93"/>
  <c r="AM326" i="93" s="1"/>
  <c r="AL310" i="93"/>
  <c r="AM310" i="93" s="1"/>
  <c r="AL294" i="93"/>
  <c r="AM294" i="93" s="1"/>
  <c r="AL278" i="93"/>
  <c r="AM278" i="93" s="1"/>
  <c r="AL262" i="93"/>
  <c r="AM262" i="93" s="1"/>
  <c r="AL246" i="93"/>
  <c r="AM246" i="93" s="1"/>
  <c r="AL230" i="93"/>
  <c r="AM230" i="93" s="1"/>
  <c r="AL214" i="93"/>
  <c r="AM214" i="93" s="1"/>
  <c r="AL198" i="93"/>
  <c r="AM198" i="93" s="1"/>
  <c r="AL182" i="93"/>
  <c r="AM182" i="93" s="1"/>
  <c r="AL166" i="93"/>
  <c r="AM166" i="93" s="1"/>
  <c r="AL150" i="93"/>
  <c r="AM150" i="93" s="1"/>
  <c r="AL134" i="93"/>
  <c r="AM134" i="93" s="1"/>
  <c r="AL118" i="93"/>
  <c r="AM118" i="93" s="1"/>
  <c r="AL102" i="93"/>
  <c r="AM102" i="93" s="1"/>
  <c r="AL86" i="93"/>
  <c r="AM86" i="93" s="1"/>
  <c r="AL70" i="93"/>
  <c r="AM70" i="93" s="1"/>
  <c r="AL54" i="93"/>
  <c r="AM54" i="93" s="1"/>
  <c r="AL6" i="93"/>
  <c r="AM6" i="93" s="1"/>
  <c r="AL10" i="93"/>
  <c r="AM10" i="93" s="1"/>
  <c r="AL7" i="93"/>
  <c r="AM7" i="93" s="1"/>
  <c r="AL11" i="93"/>
  <c r="AM11" i="93" s="1"/>
  <c r="AL15" i="93"/>
  <c r="AM15" i="93" s="1"/>
  <c r="AL19" i="93"/>
  <c r="AM19" i="93" s="1"/>
  <c r="AL23" i="93"/>
  <c r="AM23" i="93" s="1"/>
  <c r="AL27" i="93"/>
  <c r="AM27" i="93" s="1"/>
  <c r="AL31" i="93"/>
  <c r="AM31" i="93" s="1"/>
  <c r="AL35" i="93"/>
  <c r="AM35" i="93" s="1"/>
  <c r="AL8" i="93"/>
  <c r="AM8" i="93" s="1"/>
  <c r="AL12" i="93"/>
  <c r="AM12" i="93" s="1"/>
  <c r="AL16" i="93"/>
  <c r="AM16" i="93" s="1"/>
  <c r="AL20" i="93"/>
  <c r="AM20" i="93" s="1"/>
  <c r="AL24" i="93"/>
  <c r="AM24" i="93" s="1"/>
  <c r="AL28" i="93"/>
  <c r="AM28" i="93" s="1"/>
  <c r="AL32" i="93"/>
  <c r="AM32" i="93" s="1"/>
  <c r="AL36" i="93"/>
  <c r="AM36" i="93" s="1"/>
  <c r="AL5" i="93"/>
  <c r="AM5" i="93" s="1"/>
  <c r="AL17" i="93"/>
  <c r="AM17" i="93" s="1"/>
  <c r="AL25" i="93"/>
  <c r="AM25" i="93" s="1"/>
  <c r="AL33" i="93"/>
  <c r="AM33" i="93" s="1"/>
  <c r="AL39" i="93"/>
  <c r="AM39" i="93" s="1"/>
  <c r="AL43" i="93"/>
  <c r="AM43" i="93" s="1"/>
  <c r="AL47" i="93"/>
  <c r="AM47" i="93" s="1"/>
  <c r="AL51" i="93"/>
  <c r="AM51" i="93" s="1"/>
  <c r="AL55" i="93"/>
  <c r="AM55" i="93" s="1"/>
  <c r="AL59" i="93"/>
  <c r="AM59" i="93" s="1"/>
  <c r="AL63" i="93"/>
  <c r="AM63" i="93" s="1"/>
  <c r="AL67" i="93"/>
  <c r="AM67" i="93" s="1"/>
  <c r="AL71" i="93"/>
  <c r="AM71" i="93" s="1"/>
  <c r="AL75" i="93"/>
  <c r="AM75" i="93" s="1"/>
  <c r="AL79" i="93"/>
  <c r="AM79" i="93" s="1"/>
  <c r="AL83" i="93"/>
  <c r="AM83" i="93" s="1"/>
  <c r="AL87" i="93"/>
  <c r="AM87" i="93" s="1"/>
  <c r="AL91" i="93"/>
  <c r="AM91" i="93" s="1"/>
  <c r="AL95" i="93"/>
  <c r="AM95" i="93" s="1"/>
  <c r="AL99" i="93"/>
  <c r="AM99" i="93" s="1"/>
  <c r="AL103" i="93"/>
  <c r="AM103" i="93" s="1"/>
  <c r="AL107" i="93"/>
  <c r="AM107" i="93" s="1"/>
  <c r="AL111" i="93"/>
  <c r="AM111" i="93" s="1"/>
  <c r="AL115" i="93"/>
  <c r="AM115" i="93" s="1"/>
  <c r="AL119" i="93"/>
  <c r="AM119" i="93" s="1"/>
  <c r="AL123" i="93"/>
  <c r="AM123" i="93" s="1"/>
  <c r="AL127" i="93"/>
  <c r="AM127" i="93" s="1"/>
  <c r="AL131" i="93"/>
  <c r="AM131" i="93" s="1"/>
  <c r="AL135" i="93"/>
  <c r="AM135" i="93" s="1"/>
  <c r="AL139" i="93"/>
  <c r="AM139" i="93" s="1"/>
  <c r="AL143" i="93"/>
  <c r="AM143" i="93" s="1"/>
  <c r="AL147" i="93"/>
  <c r="AM147" i="93" s="1"/>
  <c r="AL151" i="93"/>
  <c r="AM151" i="93" s="1"/>
  <c r="AL155" i="93"/>
  <c r="AM155" i="93" s="1"/>
  <c r="AL159" i="93"/>
  <c r="AM159" i="93" s="1"/>
  <c r="AL163" i="93"/>
  <c r="AM163" i="93" s="1"/>
  <c r="AL167" i="93"/>
  <c r="AM167" i="93" s="1"/>
  <c r="AL171" i="93"/>
  <c r="AM171" i="93" s="1"/>
  <c r="AL175" i="93"/>
  <c r="AM175" i="93" s="1"/>
  <c r="AL179" i="93"/>
  <c r="AM179" i="93" s="1"/>
  <c r="AL183" i="93"/>
  <c r="AM183" i="93" s="1"/>
  <c r="AL187" i="93"/>
  <c r="AM187" i="93" s="1"/>
  <c r="AL191" i="93"/>
  <c r="AM191" i="93" s="1"/>
  <c r="AL195" i="93"/>
  <c r="AM195" i="93" s="1"/>
  <c r="AL199" i="93"/>
  <c r="AM199" i="93" s="1"/>
  <c r="AL203" i="93"/>
  <c r="AM203" i="93" s="1"/>
  <c r="AL207" i="93"/>
  <c r="AM207" i="93" s="1"/>
  <c r="AL211" i="93"/>
  <c r="AM211" i="93" s="1"/>
  <c r="AL215" i="93"/>
  <c r="AM215" i="93" s="1"/>
  <c r="AL219" i="93"/>
  <c r="AM219" i="93" s="1"/>
  <c r="AL223" i="93"/>
  <c r="AM223" i="93" s="1"/>
  <c r="AL227" i="93"/>
  <c r="AM227" i="93" s="1"/>
  <c r="AL231" i="93"/>
  <c r="AM231" i="93" s="1"/>
  <c r="AL235" i="93"/>
  <c r="AM235" i="93" s="1"/>
  <c r="AL239" i="93"/>
  <c r="AM239" i="93" s="1"/>
  <c r="AL243" i="93"/>
  <c r="AM243" i="93" s="1"/>
  <c r="AL247" i="93"/>
  <c r="AM247" i="93" s="1"/>
  <c r="AL251" i="93"/>
  <c r="AM251" i="93" s="1"/>
  <c r="AL255" i="93"/>
  <c r="AM255" i="93" s="1"/>
  <c r="AL259" i="93"/>
  <c r="AM259" i="93" s="1"/>
  <c r="AL263" i="93"/>
  <c r="AM263" i="93" s="1"/>
  <c r="AL267" i="93"/>
  <c r="AM267" i="93" s="1"/>
  <c r="AL271" i="93"/>
  <c r="AM271" i="93" s="1"/>
  <c r="AL275" i="93"/>
  <c r="AM275" i="93" s="1"/>
  <c r="AL279" i="93"/>
  <c r="AM279" i="93" s="1"/>
  <c r="AL283" i="93"/>
  <c r="AM283" i="93" s="1"/>
  <c r="AL287" i="93"/>
  <c r="AM287" i="93" s="1"/>
  <c r="AL291" i="93"/>
  <c r="AM291" i="93" s="1"/>
  <c r="AL295" i="93"/>
  <c r="AM295" i="93" s="1"/>
  <c r="AL299" i="93"/>
  <c r="AM299" i="93" s="1"/>
  <c r="AL303" i="93"/>
  <c r="AM303" i="93" s="1"/>
  <c r="AL307" i="93"/>
  <c r="AM307" i="93" s="1"/>
  <c r="AL311" i="93"/>
  <c r="AM311" i="93" s="1"/>
  <c r="AL315" i="93"/>
  <c r="AM315" i="93" s="1"/>
  <c r="AL319" i="93"/>
  <c r="AM319" i="93" s="1"/>
  <c r="AL323" i="93"/>
  <c r="AM323" i="93" s="1"/>
  <c r="AL327" i="93"/>
  <c r="AM327" i="93" s="1"/>
  <c r="AL331" i="93"/>
  <c r="AM331" i="93" s="1"/>
  <c r="AL335" i="93"/>
  <c r="AM335" i="93" s="1"/>
  <c r="AL339" i="93"/>
  <c r="AM339" i="93" s="1"/>
  <c r="AL343" i="93"/>
  <c r="AM343" i="93" s="1"/>
  <c r="AL347" i="93"/>
  <c r="AM347" i="93" s="1"/>
  <c r="AL351" i="93"/>
  <c r="AM351" i="93" s="1"/>
  <c r="AL355" i="93"/>
  <c r="AM355" i="93" s="1"/>
  <c r="AL359" i="93"/>
  <c r="AM359" i="93" s="1"/>
  <c r="AL363" i="93"/>
  <c r="AM363" i="93" s="1"/>
  <c r="AL367" i="93"/>
  <c r="AM367" i="93" s="1"/>
  <c r="AL371" i="93"/>
  <c r="AM371" i="93" s="1"/>
  <c r="AL375" i="93"/>
  <c r="AM375" i="93" s="1"/>
  <c r="AL379" i="93"/>
  <c r="AM379" i="93" s="1"/>
  <c r="AL383" i="93"/>
  <c r="AM383" i="93" s="1"/>
  <c r="AL387" i="93"/>
  <c r="AM387" i="93" s="1"/>
  <c r="AL391" i="93"/>
  <c r="AM391" i="93" s="1"/>
  <c r="AL395" i="93"/>
  <c r="AM395" i="93" s="1"/>
  <c r="AL399" i="93"/>
  <c r="AM399" i="93" s="1"/>
  <c r="AL403" i="93"/>
  <c r="AM403" i="93" s="1"/>
  <c r="AL407" i="93"/>
  <c r="AM407" i="93" s="1"/>
  <c r="AL411" i="93"/>
  <c r="AM411" i="93" s="1"/>
  <c r="AL415" i="93"/>
  <c r="AM415" i="93" s="1"/>
  <c r="AL419" i="93"/>
  <c r="AM419" i="93" s="1"/>
  <c r="AL423" i="93"/>
  <c r="AM423" i="93" s="1"/>
  <c r="AL427" i="93"/>
  <c r="AM427" i="93" s="1"/>
  <c r="AL431" i="93"/>
  <c r="AM431" i="93" s="1"/>
  <c r="AL435" i="93"/>
  <c r="AM435" i="93" s="1"/>
  <c r="AL439" i="93"/>
  <c r="AM439" i="93" s="1"/>
  <c r="AL443" i="93"/>
  <c r="AM443" i="93" s="1"/>
  <c r="AL447" i="93"/>
  <c r="AM447" i="93" s="1"/>
  <c r="AL451" i="93"/>
  <c r="AM451" i="93" s="1"/>
  <c r="AL455" i="93"/>
  <c r="AM455" i="93" s="1"/>
  <c r="AL459" i="93"/>
  <c r="AM459" i="93" s="1"/>
  <c r="AL463" i="93"/>
  <c r="AM463" i="93" s="1"/>
  <c r="AL467" i="93"/>
  <c r="AM467" i="93" s="1"/>
  <c r="AL471" i="93"/>
  <c r="AM471" i="93" s="1"/>
  <c r="AL475" i="93"/>
  <c r="AM475" i="93" s="1"/>
  <c r="AL479" i="93"/>
  <c r="AM479" i="93" s="1"/>
  <c r="AL483" i="93"/>
  <c r="AM483" i="93" s="1"/>
  <c r="AL487" i="93"/>
  <c r="AM487" i="93" s="1"/>
  <c r="AL491" i="93"/>
  <c r="AM491" i="93" s="1"/>
  <c r="AL495" i="93"/>
  <c r="AM495" i="93" s="1"/>
  <c r="AL499" i="93"/>
  <c r="AM499" i="93" s="1"/>
  <c r="AL503" i="93"/>
  <c r="AM503" i="93" s="1"/>
  <c r="AL507" i="93"/>
  <c r="AM507" i="93" s="1"/>
  <c r="AL511" i="93"/>
  <c r="AM511" i="93" s="1"/>
  <c r="AL515" i="93"/>
  <c r="AM515" i="93" s="1"/>
  <c r="AL519" i="93"/>
  <c r="AM519" i="93" s="1"/>
  <c r="AL523" i="93"/>
  <c r="AM523" i="93" s="1"/>
  <c r="AL527" i="93"/>
  <c r="AM527" i="93" s="1"/>
  <c r="AL531" i="93"/>
  <c r="AM531" i="93" s="1"/>
  <c r="AL535" i="93"/>
  <c r="AM535" i="93" s="1"/>
  <c r="AL539" i="93"/>
  <c r="AM539" i="93" s="1"/>
  <c r="AL543" i="93"/>
  <c r="AM543" i="93" s="1"/>
  <c r="AL547" i="93"/>
  <c r="AM547" i="93" s="1"/>
  <c r="AL551" i="93"/>
  <c r="AM551" i="93" s="1"/>
  <c r="AL555" i="93"/>
  <c r="AM555" i="93" s="1"/>
  <c r="AL559" i="93"/>
  <c r="AM559" i="93" s="1"/>
  <c r="AL563" i="93"/>
  <c r="AM563" i="93" s="1"/>
  <c r="AL567" i="93"/>
  <c r="AM567" i="93" s="1"/>
  <c r="AL571" i="93"/>
  <c r="AM571" i="93" s="1"/>
  <c r="AL575" i="93"/>
  <c r="AM575" i="93" s="1"/>
  <c r="AL579" i="93"/>
  <c r="AM579" i="93" s="1"/>
  <c r="AL583" i="93"/>
  <c r="AM583" i="93" s="1"/>
  <c r="AL587" i="93"/>
  <c r="AM587" i="93" s="1"/>
  <c r="AL591" i="93"/>
  <c r="AM591" i="93" s="1"/>
  <c r="AL595" i="93"/>
  <c r="AM595" i="93" s="1"/>
  <c r="AL599" i="93"/>
  <c r="AM599" i="93" s="1"/>
  <c r="AL603" i="93"/>
  <c r="AM603" i="93" s="1"/>
  <c r="AL607" i="93"/>
  <c r="AM607" i="93" s="1"/>
  <c r="AL611" i="93"/>
  <c r="AM611" i="93" s="1"/>
  <c r="AL615" i="93"/>
  <c r="AM615" i="93" s="1"/>
  <c r="AL619" i="93"/>
  <c r="AM619" i="93" s="1"/>
  <c r="AL623" i="93"/>
  <c r="AM623" i="93" s="1"/>
  <c r="AL627" i="93"/>
  <c r="AM627" i="93" s="1"/>
  <c r="AL631" i="93"/>
  <c r="AM631" i="93" s="1"/>
  <c r="AL635" i="93"/>
  <c r="AM635" i="93" s="1"/>
  <c r="AL639" i="93"/>
  <c r="AM639" i="93" s="1"/>
  <c r="AL643" i="93"/>
  <c r="AM643" i="93" s="1"/>
  <c r="AL647" i="93"/>
  <c r="AM647" i="93" s="1"/>
  <c r="AL651" i="93"/>
  <c r="AM651" i="93" s="1"/>
  <c r="AL655" i="93"/>
  <c r="AM655" i="93" s="1"/>
  <c r="AL659" i="93"/>
  <c r="AM659" i="93" s="1"/>
  <c r="AL663" i="93"/>
  <c r="AM663" i="93" s="1"/>
  <c r="AL667" i="93"/>
  <c r="AM667" i="93" s="1"/>
  <c r="AL671" i="93"/>
  <c r="AM671" i="93" s="1"/>
  <c r="AL675" i="93"/>
  <c r="AM675" i="93" s="1"/>
  <c r="AL679" i="93"/>
  <c r="AM679" i="93" s="1"/>
  <c r="AL683" i="93"/>
  <c r="AM683" i="93" s="1"/>
  <c r="AL687" i="93"/>
  <c r="AM687" i="93" s="1"/>
  <c r="AL691" i="93"/>
  <c r="AM691" i="93" s="1"/>
  <c r="AL695" i="93"/>
  <c r="AM695" i="93" s="1"/>
  <c r="AL699" i="93"/>
  <c r="AM699" i="93" s="1"/>
  <c r="AL703" i="93"/>
  <c r="AM703" i="93" s="1"/>
  <c r="AL707" i="93"/>
  <c r="AM707" i="93" s="1"/>
  <c r="AL711" i="93"/>
  <c r="AM711" i="93" s="1"/>
  <c r="AL715" i="93"/>
  <c r="AM715" i="93" s="1"/>
  <c r="AL719" i="93"/>
  <c r="AM719" i="93" s="1"/>
  <c r="AL723" i="93"/>
  <c r="AM723" i="93" s="1"/>
  <c r="AL727" i="93"/>
  <c r="AM727" i="93" s="1"/>
  <c r="AL731" i="93"/>
  <c r="AM731" i="93" s="1"/>
  <c r="AL735" i="93"/>
  <c r="AM735" i="93" s="1"/>
  <c r="AL739" i="93"/>
  <c r="AM739" i="93" s="1"/>
  <c r="AL743" i="93"/>
  <c r="AM743" i="93" s="1"/>
  <c r="AL747" i="93"/>
  <c r="AM747" i="93" s="1"/>
  <c r="AL751" i="93"/>
  <c r="AM751" i="93" s="1"/>
  <c r="AL755" i="93"/>
  <c r="AM755" i="93" s="1"/>
  <c r="AL759" i="93"/>
  <c r="AM759" i="93" s="1"/>
  <c r="AL763" i="93"/>
  <c r="AM763" i="93" s="1"/>
  <c r="AL767" i="93"/>
  <c r="AM767" i="93" s="1"/>
  <c r="AL771" i="93"/>
  <c r="AM771" i="93" s="1"/>
  <c r="AL775" i="93"/>
  <c r="AM775" i="93" s="1"/>
  <c r="AL779" i="93"/>
  <c r="AM779" i="93" s="1"/>
  <c r="AL783" i="93"/>
  <c r="AM783" i="93" s="1"/>
  <c r="AL787" i="93"/>
  <c r="AM787" i="93" s="1"/>
  <c r="AL791" i="93"/>
  <c r="AM791" i="93" s="1"/>
  <c r="AL795" i="93"/>
  <c r="AM795" i="93" s="1"/>
  <c r="AL799" i="93"/>
  <c r="AM799" i="93" s="1"/>
  <c r="AL803" i="93"/>
  <c r="AM803" i="93" s="1"/>
  <c r="AL807" i="93"/>
  <c r="AM807" i="93" s="1"/>
  <c r="AL811" i="93"/>
  <c r="AM811" i="93" s="1"/>
  <c r="AL815" i="93"/>
  <c r="AM815" i="93" s="1"/>
  <c r="AL819" i="93"/>
  <c r="AM819" i="93" s="1"/>
  <c r="AL823" i="93"/>
  <c r="AM823" i="93" s="1"/>
  <c r="AL827" i="93"/>
  <c r="AM827" i="93" s="1"/>
  <c r="AL831" i="93"/>
  <c r="AM831" i="93" s="1"/>
  <c r="AL835" i="93"/>
  <c r="AM835" i="93" s="1"/>
  <c r="AL9" i="93"/>
  <c r="AM9" i="93" s="1"/>
  <c r="AL18" i="93"/>
  <c r="AM18" i="93" s="1"/>
  <c r="AL26" i="93"/>
  <c r="AM26" i="93" s="1"/>
  <c r="AL34" i="93"/>
  <c r="AM34" i="93" s="1"/>
  <c r="AL40" i="93"/>
  <c r="AM40" i="93" s="1"/>
  <c r="AL44" i="93"/>
  <c r="AM44" i="93" s="1"/>
  <c r="AL48" i="93"/>
  <c r="AM48" i="93" s="1"/>
  <c r="AL52" i="93"/>
  <c r="AM52" i="93" s="1"/>
  <c r="AL56" i="93"/>
  <c r="AM56" i="93" s="1"/>
  <c r="AL60" i="93"/>
  <c r="AM60" i="93" s="1"/>
  <c r="AL64" i="93"/>
  <c r="AM64" i="93" s="1"/>
  <c r="AL68" i="93"/>
  <c r="AM68" i="93" s="1"/>
  <c r="AL72" i="93"/>
  <c r="AM72" i="93" s="1"/>
  <c r="AL76" i="93"/>
  <c r="AM76" i="93" s="1"/>
  <c r="AL80" i="93"/>
  <c r="AM80" i="93" s="1"/>
  <c r="AL84" i="93"/>
  <c r="AM84" i="93" s="1"/>
  <c r="AL88" i="93"/>
  <c r="AM88" i="93" s="1"/>
  <c r="AL92" i="93"/>
  <c r="AM92" i="93" s="1"/>
  <c r="AL96" i="93"/>
  <c r="AM96" i="93" s="1"/>
  <c r="AL100" i="93"/>
  <c r="AM100" i="93" s="1"/>
  <c r="AL104" i="93"/>
  <c r="AM104" i="93" s="1"/>
  <c r="AL108" i="93"/>
  <c r="AM108" i="93" s="1"/>
  <c r="AL112" i="93"/>
  <c r="AM112" i="93" s="1"/>
  <c r="AL116" i="93"/>
  <c r="AM116" i="93" s="1"/>
  <c r="AL120" i="93"/>
  <c r="AM120" i="93" s="1"/>
  <c r="AL124" i="93"/>
  <c r="AM124" i="93" s="1"/>
  <c r="AL128" i="93"/>
  <c r="AM128" i="93" s="1"/>
  <c r="AL132" i="93"/>
  <c r="AM132" i="93" s="1"/>
  <c r="AL136" i="93"/>
  <c r="AM136" i="93" s="1"/>
  <c r="AL140" i="93"/>
  <c r="AM140" i="93" s="1"/>
  <c r="AL144" i="93"/>
  <c r="AM144" i="93" s="1"/>
  <c r="AL148" i="93"/>
  <c r="AM148" i="93" s="1"/>
  <c r="AL152" i="93"/>
  <c r="AM152" i="93" s="1"/>
  <c r="AL156" i="93"/>
  <c r="AM156" i="93" s="1"/>
  <c r="AL160" i="93"/>
  <c r="AM160" i="93" s="1"/>
  <c r="AL164" i="93"/>
  <c r="AM164" i="93" s="1"/>
  <c r="AL168" i="93"/>
  <c r="AM168" i="93" s="1"/>
  <c r="AL172" i="93"/>
  <c r="AM172" i="93" s="1"/>
  <c r="AL176" i="93"/>
  <c r="AM176" i="93" s="1"/>
  <c r="AL180" i="93"/>
  <c r="AM180" i="93" s="1"/>
  <c r="AL184" i="93"/>
  <c r="AM184" i="93" s="1"/>
  <c r="AL188" i="93"/>
  <c r="AM188" i="93" s="1"/>
  <c r="AL192" i="93"/>
  <c r="AM192" i="93" s="1"/>
  <c r="AL196" i="93"/>
  <c r="AM196" i="93" s="1"/>
  <c r="AL200" i="93"/>
  <c r="AM200" i="93" s="1"/>
  <c r="AL204" i="93"/>
  <c r="AM204" i="93" s="1"/>
  <c r="AL208" i="93"/>
  <c r="AM208" i="93" s="1"/>
  <c r="AL212" i="93"/>
  <c r="AM212" i="93" s="1"/>
  <c r="AL216" i="93"/>
  <c r="AM216" i="93" s="1"/>
  <c r="AL220" i="93"/>
  <c r="AM220" i="93" s="1"/>
  <c r="AL224" i="93"/>
  <c r="AM224" i="93" s="1"/>
  <c r="AL228" i="93"/>
  <c r="AM228" i="93" s="1"/>
  <c r="AL232" i="93"/>
  <c r="AM232" i="93" s="1"/>
  <c r="AL236" i="93"/>
  <c r="AM236" i="93" s="1"/>
  <c r="AL240" i="93"/>
  <c r="AM240" i="93" s="1"/>
  <c r="AL244" i="93"/>
  <c r="AM244" i="93" s="1"/>
  <c r="AL248" i="93"/>
  <c r="AM248" i="93" s="1"/>
  <c r="AL252" i="93"/>
  <c r="AM252" i="93" s="1"/>
  <c r="AL256" i="93"/>
  <c r="AM256" i="93" s="1"/>
  <c r="AL260" i="93"/>
  <c r="AM260" i="93" s="1"/>
  <c r="AL264" i="93"/>
  <c r="AM264" i="93" s="1"/>
  <c r="AL268" i="93"/>
  <c r="AM268" i="93" s="1"/>
  <c r="AL272" i="93"/>
  <c r="AM272" i="93" s="1"/>
  <c r="AL276" i="93"/>
  <c r="AM276" i="93" s="1"/>
  <c r="AL280" i="93"/>
  <c r="AM280" i="93" s="1"/>
  <c r="AL284" i="93"/>
  <c r="AM284" i="93" s="1"/>
  <c r="AL288" i="93"/>
  <c r="AM288" i="93" s="1"/>
  <c r="AL292" i="93"/>
  <c r="AM292" i="93" s="1"/>
  <c r="AL296" i="93"/>
  <c r="AM296" i="93" s="1"/>
  <c r="AL300" i="93"/>
  <c r="AM300" i="93" s="1"/>
  <c r="AL304" i="93"/>
  <c r="AM304" i="93" s="1"/>
  <c r="AL308" i="93"/>
  <c r="AM308" i="93" s="1"/>
  <c r="AL312" i="93"/>
  <c r="AM312" i="93" s="1"/>
  <c r="AL316" i="93"/>
  <c r="AM316" i="93" s="1"/>
  <c r="AL320" i="93"/>
  <c r="AM320" i="93" s="1"/>
  <c r="AL324" i="93"/>
  <c r="AM324" i="93" s="1"/>
  <c r="AL328" i="93"/>
  <c r="AM328" i="93" s="1"/>
  <c r="AL332" i="93"/>
  <c r="AM332" i="93" s="1"/>
  <c r="AL336" i="93"/>
  <c r="AM336" i="93" s="1"/>
  <c r="AL340" i="93"/>
  <c r="AM340" i="93" s="1"/>
  <c r="AL344" i="93"/>
  <c r="AM344" i="93" s="1"/>
  <c r="AL348" i="93"/>
  <c r="AM348" i="93" s="1"/>
  <c r="AL352" i="93"/>
  <c r="AM352" i="93" s="1"/>
  <c r="AL356" i="93"/>
  <c r="AM356" i="93" s="1"/>
  <c r="AL360" i="93"/>
  <c r="AM360" i="93" s="1"/>
  <c r="AL364" i="93"/>
  <c r="AM364" i="93" s="1"/>
  <c r="AL368" i="93"/>
  <c r="AM368" i="93" s="1"/>
  <c r="AL372" i="93"/>
  <c r="AM372" i="93" s="1"/>
  <c r="AL376" i="93"/>
  <c r="AM376" i="93" s="1"/>
  <c r="AL380" i="93"/>
  <c r="AM380" i="93" s="1"/>
  <c r="AL384" i="93"/>
  <c r="AM384" i="93" s="1"/>
  <c r="AL388" i="93"/>
  <c r="AM388" i="93" s="1"/>
  <c r="AL392" i="93"/>
  <c r="AM392" i="93" s="1"/>
  <c r="AL396" i="93"/>
  <c r="AM396" i="93" s="1"/>
  <c r="AL400" i="93"/>
  <c r="AM400" i="93" s="1"/>
  <c r="AL404" i="93"/>
  <c r="AM404" i="93" s="1"/>
  <c r="AL408" i="93"/>
  <c r="AM408" i="93" s="1"/>
  <c r="AL412" i="93"/>
  <c r="AM412" i="93" s="1"/>
  <c r="AL416" i="93"/>
  <c r="AM416" i="93" s="1"/>
  <c r="AL420" i="93"/>
  <c r="AM420" i="93" s="1"/>
  <c r="AL424" i="93"/>
  <c r="AM424" i="93" s="1"/>
  <c r="AL428" i="93"/>
  <c r="AM428" i="93" s="1"/>
  <c r="AL432" i="93"/>
  <c r="AM432" i="93" s="1"/>
  <c r="AL436" i="93"/>
  <c r="AM436" i="93" s="1"/>
  <c r="AL440" i="93"/>
  <c r="AM440" i="93" s="1"/>
  <c r="AL444" i="93"/>
  <c r="AM444" i="93" s="1"/>
  <c r="AL448" i="93"/>
  <c r="AM448" i="93" s="1"/>
  <c r="AL452" i="93"/>
  <c r="AM452" i="93" s="1"/>
  <c r="AL456" i="93"/>
  <c r="AM456" i="93" s="1"/>
  <c r="AL460" i="93"/>
  <c r="AM460" i="93" s="1"/>
  <c r="AL464" i="93"/>
  <c r="AM464" i="93" s="1"/>
  <c r="AL468" i="93"/>
  <c r="AM468" i="93" s="1"/>
  <c r="AL472" i="93"/>
  <c r="AM472" i="93" s="1"/>
  <c r="AL476" i="93"/>
  <c r="AM476" i="93" s="1"/>
  <c r="AL480" i="93"/>
  <c r="AM480" i="93" s="1"/>
  <c r="AL484" i="93"/>
  <c r="AM484" i="93" s="1"/>
  <c r="AL488" i="93"/>
  <c r="AM488" i="93" s="1"/>
  <c r="AL492" i="93"/>
  <c r="AM492" i="93" s="1"/>
  <c r="AL496" i="93"/>
  <c r="AM496" i="93" s="1"/>
  <c r="AL500" i="93"/>
  <c r="AM500" i="93" s="1"/>
  <c r="AL504" i="93"/>
  <c r="AM504" i="93" s="1"/>
  <c r="AL508" i="93"/>
  <c r="AM508" i="93" s="1"/>
  <c r="AL512" i="93"/>
  <c r="AM512" i="93" s="1"/>
  <c r="AL516" i="93"/>
  <c r="AM516" i="93" s="1"/>
  <c r="AL520" i="93"/>
  <c r="AM520" i="93" s="1"/>
  <c r="AL524" i="93"/>
  <c r="AM524" i="93" s="1"/>
  <c r="AL528" i="93"/>
  <c r="AM528" i="93" s="1"/>
  <c r="AL532" i="93"/>
  <c r="AM532" i="93" s="1"/>
  <c r="AL536" i="93"/>
  <c r="AM536" i="93" s="1"/>
  <c r="AL540" i="93"/>
  <c r="AM540" i="93" s="1"/>
  <c r="AL544" i="93"/>
  <c r="AM544" i="93" s="1"/>
  <c r="AL548" i="93"/>
  <c r="AM548" i="93" s="1"/>
  <c r="AL552" i="93"/>
  <c r="AM552" i="93" s="1"/>
  <c r="AL556" i="93"/>
  <c r="AM556" i="93" s="1"/>
  <c r="AL560" i="93"/>
  <c r="AM560" i="93" s="1"/>
  <c r="AL564" i="93"/>
  <c r="AM564" i="93" s="1"/>
  <c r="AL568" i="93"/>
  <c r="AM568" i="93" s="1"/>
  <c r="AL572" i="93"/>
  <c r="AM572" i="93" s="1"/>
  <c r="AL576" i="93"/>
  <c r="AM576" i="93" s="1"/>
  <c r="AL580" i="93"/>
  <c r="AM580" i="93" s="1"/>
  <c r="AL584" i="93"/>
  <c r="AM584" i="93" s="1"/>
  <c r="AL588" i="93"/>
  <c r="AM588" i="93" s="1"/>
  <c r="AL592" i="93"/>
  <c r="AM592" i="93" s="1"/>
  <c r="AL596" i="93"/>
  <c r="AM596" i="93" s="1"/>
  <c r="AL600" i="93"/>
  <c r="AM600" i="93" s="1"/>
  <c r="AL604" i="93"/>
  <c r="AM604" i="93" s="1"/>
  <c r="AL608" i="93"/>
  <c r="AM608" i="93" s="1"/>
  <c r="AL612" i="93"/>
  <c r="AM612" i="93" s="1"/>
  <c r="AL616" i="93"/>
  <c r="AM616" i="93" s="1"/>
  <c r="AL620" i="93"/>
  <c r="AM620" i="93" s="1"/>
  <c r="AL624" i="93"/>
  <c r="AM624" i="93" s="1"/>
  <c r="AL628" i="93"/>
  <c r="AM628" i="93" s="1"/>
  <c r="AL632" i="93"/>
  <c r="AM632" i="93" s="1"/>
  <c r="AL636" i="93"/>
  <c r="AM636" i="93" s="1"/>
  <c r="AL640" i="93"/>
  <c r="AM640" i="93" s="1"/>
  <c r="AL644" i="93"/>
  <c r="AM644" i="93" s="1"/>
  <c r="AL648" i="93"/>
  <c r="AM648" i="93" s="1"/>
  <c r="AL652" i="93"/>
  <c r="AM652" i="93" s="1"/>
  <c r="AL656" i="93"/>
  <c r="AM656" i="93" s="1"/>
  <c r="AL660" i="93"/>
  <c r="AM660" i="93" s="1"/>
  <c r="AL664" i="93"/>
  <c r="AM664" i="93" s="1"/>
  <c r="AL668" i="93"/>
  <c r="AM668" i="93" s="1"/>
  <c r="AL672" i="93"/>
  <c r="AM672" i="93" s="1"/>
  <c r="AL676" i="93"/>
  <c r="AM676" i="93" s="1"/>
  <c r="AL680" i="93"/>
  <c r="AM680" i="93" s="1"/>
  <c r="AL684" i="93"/>
  <c r="AM684" i="93" s="1"/>
  <c r="AL688" i="93"/>
  <c r="AM688" i="93" s="1"/>
  <c r="AL692" i="93"/>
  <c r="AM692" i="93" s="1"/>
  <c r="AL696" i="93"/>
  <c r="AM696" i="93" s="1"/>
  <c r="AL700" i="93"/>
  <c r="AM700" i="93" s="1"/>
  <c r="AL704" i="93"/>
  <c r="AM704" i="93" s="1"/>
  <c r="AL708" i="93"/>
  <c r="AM708" i="93" s="1"/>
  <c r="AL712" i="93"/>
  <c r="AM712" i="93" s="1"/>
  <c r="AL716" i="93"/>
  <c r="AM716" i="93" s="1"/>
  <c r="AL720" i="93"/>
  <c r="AM720" i="93" s="1"/>
  <c r="AL724" i="93"/>
  <c r="AM724" i="93" s="1"/>
  <c r="AL728" i="93"/>
  <c r="AM728" i="93" s="1"/>
  <c r="AL732" i="93"/>
  <c r="AM732" i="93" s="1"/>
  <c r="AL736" i="93"/>
  <c r="AM736" i="93" s="1"/>
  <c r="AL740" i="93"/>
  <c r="AM740" i="93" s="1"/>
  <c r="AL744" i="93"/>
  <c r="AM744" i="93" s="1"/>
  <c r="AL748" i="93"/>
  <c r="AM748" i="93" s="1"/>
  <c r="AL752" i="93"/>
  <c r="AM752" i="93" s="1"/>
  <c r="AL756" i="93"/>
  <c r="AM756" i="93" s="1"/>
  <c r="AL760" i="93"/>
  <c r="AM760" i="93" s="1"/>
  <c r="AL764" i="93"/>
  <c r="AM764" i="93" s="1"/>
  <c r="AL768" i="93"/>
  <c r="AM768" i="93" s="1"/>
  <c r="AL772" i="93"/>
  <c r="AM772" i="93" s="1"/>
  <c r="AL776" i="93"/>
  <c r="AM776" i="93" s="1"/>
  <c r="AL780" i="93"/>
  <c r="AM780" i="93" s="1"/>
  <c r="AL784" i="93"/>
  <c r="AM784" i="93" s="1"/>
  <c r="AL788" i="93"/>
  <c r="AM788" i="93" s="1"/>
  <c r="AL792" i="93"/>
  <c r="AM792" i="93" s="1"/>
  <c r="AL796" i="93"/>
  <c r="AM796" i="93" s="1"/>
  <c r="AL800" i="93"/>
  <c r="AM800" i="93" s="1"/>
  <c r="AL804" i="93"/>
  <c r="AM804" i="93" s="1"/>
  <c r="AL808" i="93"/>
  <c r="AM808" i="93" s="1"/>
  <c r="AL812" i="93"/>
  <c r="AM812" i="93" s="1"/>
  <c r="AL816" i="93"/>
  <c r="AM816" i="93" s="1"/>
  <c r="AL820" i="93"/>
  <c r="AM820" i="93" s="1"/>
  <c r="AL824" i="93"/>
  <c r="AM824" i="93" s="1"/>
  <c r="AL828" i="93"/>
  <c r="AM828" i="93" s="1"/>
  <c r="AL832" i="93"/>
  <c r="AM832" i="93" s="1"/>
  <c r="AL836" i="93"/>
  <c r="AM836" i="93" s="1"/>
  <c r="AL13" i="93"/>
  <c r="AM13" i="93" s="1"/>
  <c r="AL21" i="93"/>
  <c r="AM21" i="93" s="1"/>
  <c r="AL29" i="93"/>
  <c r="AM29" i="93" s="1"/>
  <c r="AL37" i="93"/>
  <c r="AM37" i="93" s="1"/>
  <c r="AL41" i="93"/>
  <c r="AM41" i="93" s="1"/>
  <c r="AL45" i="93"/>
  <c r="AM45" i="93" s="1"/>
  <c r="AL49" i="93"/>
  <c r="AM49" i="93" s="1"/>
  <c r="AL53" i="93"/>
  <c r="AM53" i="93" s="1"/>
  <c r="AL57" i="93"/>
  <c r="AM57" i="93" s="1"/>
  <c r="AL61" i="93"/>
  <c r="AM61" i="93" s="1"/>
  <c r="AL65" i="93"/>
  <c r="AM65" i="93" s="1"/>
  <c r="AL69" i="93"/>
  <c r="AM69" i="93" s="1"/>
  <c r="AL73" i="93"/>
  <c r="AM73" i="93" s="1"/>
  <c r="AL77" i="93"/>
  <c r="AM77" i="93" s="1"/>
  <c r="AL81" i="93"/>
  <c r="AM81" i="93" s="1"/>
  <c r="AL85" i="93"/>
  <c r="AM85" i="93" s="1"/>
  <c r="AL89" i="93"/>
  <c r="AM89" i="93" s="1"/>
  <c r="AL93" i="93"/>
  <c r="AM93" i="93" s="1"/>
  <c r="AL97" i="93"/>
  <c r="AM97" i="93" s="1"/>
  <c r="AL101" i="93"/>
  <c r="AM101" i="93" s="1"/>
  <c r="AL105" i="93"/>
  <c r="AM105" i="93" s="1"/>
  <c r="AL109" i="93"/>
  <c r="AM109" i="93" s="1"/>
  <c r="AL113" i="93"/>
  <c r="AM113" i="93" s="1"/>
  <c r="AL117" i="93"/>
  <c r="AM117" i="93" s="1"/>
  <c r="AL121" i="93"/>
  <c r="AM121" i="93" s="1"/>
  <c r="AL125" i="93"/>
  <c r="AM125" i="93" s="1"/>
  <c r="AL129" i="93"/>
  <c r="AM129" i="93" s="1"/>
  <c r="AL133" i="93"/>
  <c r="AM133" i="93" s="1"/>
  <c r="AL137" i="93"/>
  <c r="AM137" i="93" s="1"/>
  <c r="AL141" i="93"/>
  <c r="AM141" i="93" s="1"/>
  <c r="AL145" i="93"/>
  <c r="AM145" i="93" s="1"/>
  <c r="AL149" i="93"/>
  <c r="AM149" i="93" s="1"/>
  <c r="AL153" i="93"/>
  <c r="AM153" i="93" s="1"/>
  <c r="AL157" i="93"/>
  <c r="AM157" i="93" s="1"/>
  <c r="AL161" i="93"/>
  <c r="AM161" i="93" s="1"/>
  <c r="AL165" i="93"/>
  <c r="AM165" i="93" s="1"/>
  <c r="AL169" i="93"/>
  <c r="AM169" i="93" s="1"/>
  <c r="AL173" i="93"/>
  <c r="AM173" i="93" s="1"/>
  <c r="AL177" i="93"/>
  <c r="AM177" i="93" s="1"/>
  <c r="AL181" i="93"/>
  <c r="AM181" i="93" s="1"/>
  <c r="AL185" i="93"/>
  <c r="AM185" i="93" s="1"/>
  <c r="AL189" i="93"/>
  <c r="AM189" i="93" s="1"/>
  <c r="AL193" i="93"/>
  <c r="AM193" i="93" s="1"/>
  <c r="AL197" i="93"/>
  <c r="AM197" i="93" s="1"/>
  <c r="AL201" i="93"/>
  <c r="AM201" i="93" s="1"/>
  <c r="AL205" i="93"/>
  <c r="AM205" i="93" s="1"/>
  <c r="AL209" i="93"/>
  <c r="AM209" i="93" s="1"/>
  <c r="AL213" i="93"/>
  <c r="AM213" i="93" s="1"/>
  <c r="AL217" i="93"/>
  <c r="AM217" i="93" s="1"/>
  <c r="AL221" i="93"/>
  <c r="AM221" i="93" s="1"/>
  <c r="AL225" i="93"/>
  <c r="AM225" i="93" s="1"/>
  <c r="AL229" i="93"/>
  <c r="AM229" i="93" s="1"/>
  <c r="AL233" i="93"/>
  <c r="AM233" i="93" s="1"/>
  <c r="AL237" i="93"/>
  <c r="AM237" i="93" s="1"/>
  <c r="AL241" i="93"/>
  <c r="AM241" i="93" s="1"/>
  <c r="AL245" i="93"/>
  <c r="AM245" i="93" s="1"/>
  <c r="AL249" i="93"/>
  <c r="AM249" i="93" s="1"/>
  <c r="AL253" i="93"/>
  <c r="AM253" i="93" s="1"/>
  <c r="AL257" i="93"/>
  <c r="AM257" i="93" s="1"/>
  <c r="AL261" i="93"/>
  <c r="AM261" i="93" s="1"/>
  <c r="AL265" i="93"/>
  <c r="AM265" i="93" s="1"/>
  <c r="AL269" i="93"/>
  <c r="AM269" i="93" s="1"/>
  <c r="AL273" i="93"/>
  <c r="AM273" i="93" s="1"/>
  <c r="AL277" i="93"/>
  <c r="AM277" i="93" s="1"/>
  <c r="AL281" i="93"/>
  <c r="AM281" i="93" s="1"/>
  <c r="AL285" i="93"/>
  <c r="AM285" i="93" s="1"/>
  <c r="AL289" i="93"/>
  <c r="AM289" i="93" s="1"/>
  <c r="AL293" i="93"/>
  <c r="AM293" i="93" s="1"/>
  <c r="AL297" i="93"/>
  <c r="AM297" i="93" s="1"/>
  <c r="AL301" i="93"/>
  <c r="AM301" i="93" s="1"/>
  <c r="AL305" i="93"/>
  <c r="AM305" i="93" s="1"/>
  <c r="AL309" i="93"/>
  <c r="AM309" i="93" s="1"/>
  <c r="AL313" i="93"/>
  <c r="AM313" i="93" s="1"/>
  <c r="AL317" i="93"/>
  <c r="AM317" i="93" s="1"/>
  <c r="AL321" i="93"/>
  <c r="AM321" i="93" s="1"/>
  <c r="AL325" i="93"/>
  <c r="AM325" i="93" s="1"/>
  <c r="AL329" i="93"/>
  <c r="AM329" i="93" s="1"/>
  <c r="AL333" i="93"/>
  <c r="AM333" i="93" s="1"/>
  <c r="AL337" i="93"/>
  <c r="AM337" i="93" s="1"/>
  <c r="AL341" i="93"/>
  <c r="AM341" i="93" s="1"/>
  <c r="AL345" i="93"/>
  <c r="AM345" i="93" s="1"/>
  <c r="AL349" i="93"/>
  <c r="AM349" i="93" s="1"/>
  <c r="AL353" i="93"/>
  <c r="AM353" i="93" s="1"/>
  <c r="AL357" i="93"/>
  <c r="AM357" i="93" s="1"/>
  <c r="AL361" i="93"/>
  <c r="AM361" i="93" s="1"/>
  <c r="AL365" i="93"/>
  <c r="AM365" i="93" s="1"/>
  <c r="AL369" i="93"/>
  <c r="AM369" i="93" s="1"/>
  <c r="AL373" i="93"/>
  <c r="AM373" i="93" s="1"/>
  <c r="AL377" i="93"/>
  <c r="AM377" i="93" s="1"/>
  <c r="AL381" i="93"/>
  <c r="AM381" i="93" s="1"/>
  <c r="AL385" i="93"/>
  <c r="AM385" i="93" s="1"/>
  <c r="AL389" i="93"/>
  <c r="AM389" i="93" s="1"/>
  <c r="AL393" i="93"/>
  <c r="AM393" i="93" s="1"/>
  <c r="AL397" i="93"/>
  <c r="AM397" i="93" s="1"/>
  <c r="AL401" i="93"/>
  <c r="AM401" i="93" s="1"/>
  <c r="AL405" i="93"/>
  <c r="AM405" i="93" s="1"/>
  <c r="AL409" i="93"/>
  <c r="AM409" i="93" s="1"/>
  <c r="AL413" i="93"/>
  <c r="AM413" i="93" s="1"/>
  <c r="AL417" i="93"/>
  <c r="AM417" i="93" s="1"/>
  <c r="AL421" i="93"/>
  <c r="AM421" i="93" s="1"/>
  <c r="AL425" i="93"/>
  <c r="AM425" i="93" s="1"/>
  <c r="AL429" i="93"/>
  <c r="AM429" i="93" s="1"/>
  <c r="AL433" i="93"/>
  <c r="AM433" i="93" s="1"/>
  <c r="AL437" i="93"/>
  <c r="AM437" i="93" s="1"/>
  <c r="AL441" i="93"/>
  <c r="AM441" i="93" s="1"/>
  <c r="AL445" i="93"/>
  <c r="AM445" i="93" s="1"/>
  <c r="AL449" i="93"/>
  <c r="AM449" i="93" s="1"/>
  <c r="AL453" i="93"/>
  <c r="AM453" i="93" s="1"/>
  <c r="AL457" i="93"/>
  <c r="AM457" i="93" s="1"/>
  <c r="AL461" i="93"/>
  <c r="AM461" i="93" s="1"/>
  <c r="AL465" i="93"/>
  <c r="AM465" i="93" s="1"/>
  <c r="AL469" i="93"/>
  <c r="AM469" i="93" s="1"/>
  <c r="AL473" i="93"/>
  <c r="AM473" i="93" s="1"/>
  <c r="AL477" i="93"/>
  <c r="AM477" i="93" s="1"/>
  <c r="AL481" i="93"/>
  <c r="AM481" i="93" s="1"/>
  <c r="AL485" i="93"/>
  <c r="AM485" i="93" s="1"/>
  <c r="AL489" i="93"/>
  <c r="AM489" i="93" s="1"/>
  <c r="AL493" i="93"/>
  <c r="AM493" i="93" s="1"/>
  <c r="AL497" i="93"/>
  <c r="AM497" i="93" s="1"/>
  <c r="AL501" i="93"/>
  <c r="AM501" i="93" s="1"/>
  <c r="AL505" i="93"/>
  <c r="AM505" i="93" s="1"/>
  <c r="AL509" i="93"/>
  <c r="AM509" i="93" s="1"/>
  <c r="AL513" i="93"/>
  <c r="AM513" i="93" s="1"/>
  <c r="AL517" i="93"/>
  <c r="AM517" i="93" s="1"/>
  <c r="AL521" i="93"/>
  <c r="AM521" i="93" s="1"/>
  <c r="AL525" i="93"/>
  <c r="AM525" i="93" s="1"/>
  <c r="AL529" i="93"/>
  <c r="AM529" i="93" s="1"/>
  <c r="AL533" i="93"/>
  <c r="AM533" i="93" s="1"/>
  <c r="AL537" i="93"/>
  <c r="AM537" i="93" s="1"/>
  <c r="AL541" i="93"/>
  <c r="AM541" i="93" s="1"/>
  <c r="AL545" i="93"/>
  <c r="AM545" i="93" s="1"/>
  <c r="AL549" i="93"/>
  <c r="AM549" i="93" s="1"/>
  <c r="AL553" i="93"/>
  <c r="AM553" i="93" s="1"/>
  <c r="AL557" i="93"/>
  <c r="AM557" i="93" s="1"/>
  <c r="AL561" i="93"/>
  <c r="AM561" i="93" s="1"/>
  <c r="AL565" i="93"/>
  <c r="AM565" i="93" s="1"/>
  <c r="AL569" i="93"/>
  <c r="AM569" i="93" s="1"/>
  <c r="AL573" i="93"/>
  <c r="AM573" i="93" s="1"/>
  <c r="AL577" i="93"/>
  <c r="AM577" i="93" s="1"/>
  <c r="AL581" i="93"/>
  <c r="AM581" i="93" s="1"/>
  <c r="AL585" i="93"/>
  <c r="AM585" i="93" s="1"/>
  <c r="AL589" i="93"/>
  <c r="AM589" i="93" s="1"/>
  <c r="AL593" i="93"/>
  <c r="AM593" i="93" s="1"/>
  <c r="AL597" i="93"/>
  <c r="AM597" i="93" s="1"/>
  <c r="AL601" i="93"/>
  <c r="AM601" i="93" s="1"/>
  <c r="AL605" i="93"/>
  <c r="AM605" i="93" s="1"/>
  <c r="AL609" i="93"/>
  <c r="AM609" i="93" s="1"/>
  <c r="AL613" i="93"/>
  <c r="AM613" i="93" s="1"/>
  <c r="AL617" i="93"/>
  <c r="AM617" i="93" s="1"/>
  <c r="AL621" i="93"/>
  <c r="AM621" i="93" s="1"/>
  <c r="AL625" i="93"/>
  <c r="AM625" i="93" s="1"/>
  <c r="AL629" i="93"/>
  <c r="AM629" i="93" s="1"/>
  <c r="AL633" i="93"/>
  <c r="AM633" i="93" s="1"/>
  <c r="AL637" i="93"/>
  <c r="AM637" i="93" s="1"/>
  <c r="AL641" i="93"/>
  <c r="AM641" i="93" s="1"/>
  <c r="AL645" i="93"/>
  <c r="AM645" i="93" s="1"/>
  <c r="AL649" i="93"/>
  <c r="AM649" i="93" s="1"/>
  <c r="AL653" i="93"/>
  <c r="AM653" i="93" s="1"/>
  <c r="AL657" i="93"/>
  <c r="AM657" i="93" s="1"/>
  <c r="AL661" i="93"/>
  <c r="AM661" i="93" s="1"/>
  <c r="AL665" i="93"/>
  <c r="AM665" i="93" s="1"/>
  <c r="AL669" i="93"/>
  <c r="AM669" i="93" s="1"/>
  <c r="AL673" i="93"/>
  <c r="AM673" i="93" s="1"/>
  <c r="AL677" i="93"/>
  <c r="AM677" i="93" s="1"/>
  <c r="AL681" i="93"/>
  <c r="AM681" i="93" s="1"/>
  <c r="AL685" i="93"/>
  <c r="AM685" i="93" s="1"/>
  <c r="AL689" i="93"/>
  <c r="AM689" i="93" s="1"/>
  <c r="AL693" i="93"/>
  <c r="AM693" i="93" s="1"/>
  <c r="AL697" i="93"/>
  <c r="AM697" i="93" s="1"/>
  <c r="AL701" i="93"/>
  <c r="AM701" i="93" s="1"/>
  <c r="AL705" i="93"/>
  <c r="AM705" i="93" s="1"/>
  <c r="AL709" i="93"/>
  <c r="AM709" i="93" s="1"/>
  <c r="AL713" i="93"/>
  <c r="AM713" i="93" s="1"/>
  <c r="AL717" i="93"/>
  <c r="AM717" i="93" s="1"/>
  <c r="AL721" i="93"/>
  <c r="AM721" i="93" s="1"/>
  <c r="AL725" i="93"/>
  <c r="AM725" i="93" s="1"/>
  <c r="AL729" i="93"/>
  <c r="AM729" i="93" s="1"/>
  <c r="AL733" i="93"/>
  <c r="AM733" i="93" s="1"/>
  <c r="AL737" i="93"/>
  <c r="AM737" i="93" s="1"/>
  <c r="AL741" i="93"/>
  <c r="AM741" i="93" s="1"/>
  <c r="AL745" i="93"/>
  <c r="AM745" i="93" s="1"/>
  <c r="AL749" i="93"/>
  <c r="AM749" i="93" s="1"/>
  <c r="AL753" i="93"/>
  <c r="AM753" i="93" s="1"/>
  <c r="AL757" i="93"/>
  <c r="AM757" i="93" s="1"/>
  <c r="AL761" i="93"/>
  <c r="AM761" i="93" s="1"/>
  <c r="AL765" i="93"/>
  <c r="AM765" i="93" s="1"/>
  <c r="AL769" i="93"/>
  <c r="AM769" i="93" s="1"/>
  <c r="AL773" i="93"/>
  <c r="AM773" i="93" s="1"/>
  <c r="AL777" i="93"/>
  <c r="AM777" i="93" s="1"/>
  <c r="AL781" i="93"/>
  <c r="AM781" i="93" s="1"/>
  <c r="AL785" i="93"/>
  <c r="AM785" i="93" s="1"/>
  <c r="AL789" i="93"/>
  <c r="AM789" i="93" s="1"/>
  <c r="AL793" i="93"/>
  <c r="AM793" i="93" s="1"/>
  <c r="AL797" i="93"/>
  <c r="AM797" i="93" s="1"/>
  <c r="AL801" i="93"/>
  <c r="AM801" i="93" s="1"/>
  <c r="AL805" i="93"/>
  <c r="AM805" i="93" s="1"/>
  <c r="AL809" i="93"/>
  <c r="AM809" i="93" s="1"/>
  <c r="AL813" i="93"/>
  <c r="AM813" i="93" s="1"/>
  <c r="AL817" i="93"/>
  <c r="AM817" i="93" s="1"/>
  <c r="AL821" i="93"/>
  <c r="AM821" i="93" s="1"/>
  <c r="AL825" i="93"/>
  <c r="AM825" i="93" s="1"/>
  <c r="AL829" i="93"/>
  <c r="AM829" i="93" s="1"/>
  <c r="AL833" i="93"/>
  <c r="AM833" i="93" s="1"/>
  <c r="AL837" i="93"/>
  <c r="AM837" i="93" s="1"/>
  <c r="AL826" i="93"/>
  <c r="AM826" i="93" s="1"/>
  <c r="AL746" i="93"/>
  <c r="AM746" i="93" s="1"/>
  <c r="AL698" i="93"/>
  <c r="AM698" i="93" s="1"/>
  <c r="AL666" i="93"/>
  <c r="AM666" i="93" s="1"/>
  <c r="AL618" i="93"/>
  <c r="AM618" i="93" s="1"/>
  <c r="AL570" i="93"/>
  <c r="AM570" i="93" s="1"/>
  <c r="AL522" i="93"/>
  <c r="AM522" i="93" s="1"/>
  <c r="AL474" i="93"/>
  <c r="AM474" i="93" s="1"/>
  <c r="AL426" i="93"/>
  <c r="AM426" i="93" s="1"/>
  <c r="AL378" i="93"/>
  <c r="AM378" i="93" s="1"/>
  <c r="AL330" i="93"/>
  <c r="AM330" i="93" s="1"/>
  <c r="AL282" i="93"/>
  <c r="AM282" i="93" s="1"/>
  <c r="AL234" i="93"/>
  <c r="AM234" i="93" s="1"/>
  <c r="AL186" i="93"/>
  <c r="AM186" i="93" s="1"/>
  <c r="AL138" i="93"/>
  <c r="AM138" i="93" s="1"/>
  <c r="AL90" i="93"/>
  <c r="AM90" i="93" s="1"/>
  <c r="AL42" i="93"/>
  <c r="AM42" i="93" s="1"/>
  <c r="AL4" i="93"/>
  <c r="AM4" i="93" s="1"/>
  <c r="AL834" i="93"/>
  <c r="AM834" i="93" s="1"/>
  <c r="AL818" i="93"/>
  <c r="AM818" i="93" s="1"/>
  <c r="AL802" i="93"/>
  <c r="AM802" i="93" s="1"/>
  <c r="AL786" i="93"/>
  <c r="AM786" i="93" s="1"/>
  <c r="AL770" i="93"/>
  <c r="AM770" i="93" s="1"/>
  <c r="AL754" i="93"/>
  <c r="AM754" i="93" s="1"/>
  <c r="AL738" i="93"/>
  <c r="AM738" i="93" s="1"/>
  <c r="AL722" i="93"/>
  <c r="AM722" i="93" s="1"/>
  <c r="AL706" i="93"/>
  <c r="AM706" i="93" s="1"/>
  <c r="AL690" i="93"/>
  <c r="AM690" i="93" s="1"/>
  <c r="AL674" i="93"/>
  <c r="AM674" i="93" s="1"/>
  <c r="AL658" i="93"/>
  <c r="AM658" i="93" s="1"/>
  <c r="AL642" i="93"/>
  <c r="AM642" i="93" s="1"/>
  <c r="AL626" i="93"/>
  <c r="AM626" i="93" s="1"/>
  <c r="AL610" i="93"/>
  <c r="AM610" i="93" s="1"/>
  <c r="AL594" i="93"/>
  <c r="AM594" i="93" s="1"/>
  <c r="AL578" i="93"/>
  <c r="AM578" i="93" s="1"/>
  <c r="AL562" i="93"/>
  <c r="AM562" i="93" s="1"/>
  <c r="AL546" i="93"/>
  <c r="AM546" i="93" s="1"/>
  <c r="AL530" i="93"/>
  <c r="AM530" i="93" s="1"/>
  <c r="AL514" i="93"/>
  <c r="AM514" i="93" s="1"/>
  <c r="AL498" i="93"/>
  <c r="AM498" i="93" s="1"/>
  <c r="AL482" i="93"/>
  <c r="AM482" i="93" s="1"/>
  <c r="AL466" i="93"/>
  <c r="AM466" i="93" s="1"/>
  <c r="AL450" i="93"/>
  <c r="AM450" i="93" s="1"/>
  <c r="AL434" i="93"/>
  <c r="AM434" i="93" s="1"/>
  <c r="AL418" i="93"/>
  <c r="AM418" i="93" s="1"/>
  <c r="AL402" i="93"/>
  <c r="AM402" i="93" s="1"/>
  <c r="AL386" i="93"/>
  <c r="AM386" i="93" s="1"/>
  <c r="AL370" i="93"/>
  <c r="AM370" i="93" s="1"/>
  <c r="AL354" i="93"/>
  <c r="AM354" i="93" s="1"/>
  <c r="AL338" i="93"/>
  <c r="AM338" i="93" s="1"/>
  <c r="AL322" i="93"/>
  <c r="AM322" i="93" s="1"/>
  <c r="AL306" i="93"/>
  <c r="AM306" i="93" s="1"/>
  <c r="AL290" i="93"/>
  <c r="AM290" i="93" s="1"/>
  <c r="AL274" i="93"/>
  <c r="AM274" i="93" s="1"/>
  <c r="AL258" i="93"/>
  <c r="AM258" i="93" s="1"/>
  <c r="AL242" i="93"/>
  <c r="AM242" i="93" s="1"/>
  <c r="AL226" i="93"/>
  <c r="AM226" i="93" s="1"/>
  <c r="AL210" i="93"/>
  <c r="AM210" i="93" s="1"/>
  <c r="AL194" i="93"/>
  <c r="AM194" i="93" s="1"/>
  <c r="AL178" i="93"/>
  <c r="AM178" i="93" s="1"/>
  <c r="AL162" i="93"/>
  <c r="AM162" i="93" s="1"/>
  <c r="AL146" i="93"/>
  <c r="AM146" i="93" s="1"/>
  <c r="AL130" i="93"/>
  <c r="AM130" i="93" s="1"/>
  <c r="AL114" i="93"/>
  <c r="AM114" i="93" s="1"/>
  <c r="AL98" i="93"/>
  <c r="AM98" i="93" s="1"/>
  <c r="AL82" i="93"/>
  <c r="AM82" i="93" s="1"/>
  <c r="AL66" i="93"/>
  <c r="AM66" i="93" s="1"/>
  <c r="AL50" i="93"/>
  <c r="AM50" i="93" s="1"/>
  <c r="AL30" i="93"/>
  <c r="AM30" i="93" s="1"/>
  <c r="AL794" i="93"/>
  <c r="AM794" i="93" s="1"/>
  <c r="AL778" i="93"/>
  <c r="AM778" i="93" s="1"/>
  <c r="AL730" i="93"/>
  <c r="AM730" i="93" s="1"/>
  <c r="AL682" i="93"/>
  <c r="AM682" i="93" s="1"/>
  <c r="AL634" i="93"/>
  <c r="AM634" i="93" s="1"/>
  <c r="AL586" i="93"/>
  <c r="AM586" i="93" s="1"/>
  <c r="AL538" i="93"/>
  <c r="AM538" i="93" s="1"/>
  <c r="AL490" i="93"/>
  <c r="AM490" i="93" s="1"/>
  <c r="AL442" i="93"/>
  <c r="AM442" i="93" s="1"/>
  <c r="AL394" i="93"/>
  <c r="AM394" i="93" s="1"/>
  <c r="AL346" i="93"/>
  <c r="AM346" i="93" s="1"/>
  <c r="AL298" i="93"/>
  <c r="AM298" i="93" s="1"/>
  <c r="AL250" i="93"/>
  <c r="AM250" i="93" s="1"/>
  <c r="AL202" i="93"/>
  <c r="AM202" i="93" s="1"/>
  <c r="AL154" i="93"/>
  <c r="AM154" i="93" s="1"/>
  <c r="AL106" i="93"/>
  <c r="AM106" i="93" s="1"/>
  <c r="AL58" i="93"/>
  <c r="AM58" i="93" s="1"/>
  <c r="AL830" i="93"/>
  <c r="AM830" i="93" s="1"/>
  <c r="AL814" i="93"/>
  <c r="AM814" i="93" s="1"/>
  <c r="AL798" i="93"/>
  <c r="AM798" i="93" s="1"/>
  <c r="AL782" i="93"/>
  <c r="AM782" i="93" s="1"/>
  <c r="AL766" i="93"/>
  <c r="AM766" i="93" s="1"/>
  <c r="AL750" i="93"/>
  <c r="AM750" i="93" s="1"/>
  <c r="AL734" i="93"/>
  <c r="AM734" i="93" s="1"/>
  <c r="AL718" i="93"/>
  <c r="AM718" i="93" s="1"/>
  <c r="AL702" i="93"/>
  <c r="AM702" i="93" s="1"/>
  <c r="AL686" i="93"/>
  <c r="AM686" i="93" s="1"/>
  <c r="AL670" i="93"/>
  <c r="AM670" i="93" s="1"/>
  <c r="AL654" i="93"/>
  <c r="AM654" i="93" s="1"/>
  <c r="AL638" i="93"/>
  <c r="AM638" i="93" s="1"/>
  <c r="AL622" i="93"/>
  <c r="AM622" i="93" s="1"/>
  <c r="AL606" i="93"/>
  <c r="AM606" i="93" s="1"/>
  <c r="AL590" i="93"/>
  <c r="AM590" i="93" s="1"/>
  <c r="AL574" i="93"/>
  <c r="AM574" i="93" s="1"/>
  <c r="AL558" i="93"/>
  <c r="AM558" i="93" s="1"/>
  <c r="AL542" i="93"/>
  <c r="AM542" i="93" s="1"/>
  <c r="AL526" i="93"/>
  <c r="AM526" i="93" s="1"/>
  <c r="AL510" i="93"/>
  <c r="AM510" i="93" s="1"/>
  <c r="AL494" i="93"/>
  <c r="AM494" i="93" s="1"/>
  <c r="AL478" i="93"/>
  <c r="AM478" i="93" s="1"/>
  <c r="AL462" i="93"/>
  <c r="AM462" i="93" s="1"/>
  <c r="AL446" i="93"/>
  <c r="AM446" i="93" s="1"/>
  <c r="AL430" i="93"/>
  <c r="AM430" i="93" s="1"/>
  <c r="AL414" i="93"/>
  <c r="AM414" i="93" s="1"/>
  <c r="AL398" i="93"/>
  <c r="AM398" i="93" s="1"/>
  <c r="AL382" i="93"/>
  <c r="AM382" i="93" s="1"/>
  <c r="AL366" i="93"/>
  <c r="AM366" i="93" s="1"/>
  <c r="AL350" i="93"/>
  <c r="AM350" i="93" s="1"/>
  <c r="AL334" i="93"/>
  <c r="AM334" i="93" s="1"/>
  <c r="AL318" i="93"/>
  <c r="AM318" i="93" s="1"/>
  <c r="AL302" i="93"/>
  <c r="AM302" i="93" s="1"/>
  <c r="AL286" i="93"/>
  <c r="AM286" i="93" s="1"/>
  <c r="AL270" i="93"/>
  <c r="AM270" i="93" s="1"/>
  <c r="AL254" i="93"/>
  <c r="AM254" i="93" s="1"/>
  <c r="AL238" i="93"/>
  <c r="AM238" i="93" s="1"/>
  <c r="AL222" i="93"/>
  <c r="AM222" i="93" s="1"/>
  <c r="AL206" i="93"/>
  <c r="AM206" i="93" s="1"/>
  <c r="AL190" i="93"/>
  <c r="AM190" i="93" s="1"/>
  <c r="AL174" i="93"/>
  <c r="AM174" i="93" s="1"/>
  <c r="AL158" i="93"/>
  <c r="AM158" i="93" s="1"/>
  <c r="AL142" i="93"/>
  <c r="AM142" i="93" s="1"/>
  <c r="AL126" i="93"/>
  <c r="AM126" i="93" s="1"/>
  <c r="AL110" i="93"/>
  <c r="AM110" i="93" s="1"/>
  <c r="AL94" i="93"/>
  <c r="AM94" i="93" s="1"/>
  <c r="AL78" i="93"/>
  <c r="AM78" i="93" s="1"/>
  <c r="AL62" i="93"/>
  <c r="AM62" i="93" s="1"/>
  <c r="AL46" i="93"/>
  <c r="AM46" i="93" s="1"/>
  <c r="AL22" i="93"/>
  <c r="AM22" i="93" s="1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BC106" i="83"/>
  <c r="BD106" i="83"/>
  <c r="BF106" i="83"/>
  <c r="BC107" i="83"/>
  <c r="BD107" i="83"/>
  <c r="BF107" i="83"/>
  <c r="BC108" i="83"/>
  <c r="BD108" i="83"/>
  <c r="BE108" i="83"/>
  <c r="BF108" i="83"/>
  <c r="BC109" i="83"/>
  <c r="BD109" i="83"/>
  <c r="BE109" i="83"/>
  <c r="BF109" i="83"/>
  <c r="BC110" i="83"/>
  <c r="BD110" i="83"/>
  <c r="BE110" i="83"/>
  <c r="BF110" i="83"/>
  <c r="BC111" i="83"/>
  <c r="BD111" i="83"/>
  <c r="BE111" i="83"/>
  <c r="BF111" i="83"/>
  <c r="BC112" i="83"/>
  <c r="BD112" i="83"/>
  <c r="BE112" i="83"/>
  <c r="BF112" i="83"/>
  <c r="BC113" i="83"/>
  <c r="BD113" i="83"/>
  <c r="BE113" i="83"/>
  <c r="BF113" i="83"/>
  <c r="BC114" i="83"/>
  <c r="BD114" i="83"/>
  <c r="BE114" i="83"/>
  <c r="BF114" i="83"/>
  <c r="BC115" i="83"/>
  <c r="BD115" i="83"/>
  <c r="BE115" i="83"/>
  <c r="BF115" i="83"/>
  <c r="BC116" i="83"/>
  <c r="BD116" i="83"/>
  <c r="BE116" i="83"/>
  <c r="BF116" i="83"/>
  <c r="BC117" i="83"/>
  <c r="BD117" i="83"/>
  <c r="BE117" i="83"/>
  <c r="BF117" i="83"/>
  <c r="BC118" i="83"/>
  <c r="BD118" i="83"/>
  <c r="BE118" i="83"/>
  <c r="BF118" i="83"/>
  <c r="BC119" i="83"/>
  <c r="BD119" i="83"/>
  <c r="BE119" i="83"/>
  <c r="BF119" i="83"/>
  <c r="BC120" i="83"/>
  <c r="BD120" i="83"/>
  <c r="BE120" i="83"/>
  <c r="BF120" i="83"/>
  <c r="BC121" i="83"/>
  <c r="BD121" i="83"/>
  <c r="BE121" i="83"/>
  <c r="BF121" i="83"/>
  <c r="BC122" i="83"/>
  <c r="BD122" i="83"/>
  <c r="BE122" i="83"/>
  <c r="BF122" i="83"/>
  <c r="BC123" i="83"/>
  <c r="BD123" i="83"/>
  <c r="BE123" i="83"/>
  <c r="BF123" i="83"/>
  <c r="BC124" i="83"/>
  <c r="BD124" i="83"/>
  <c r="BE124" i="83"/>
  <c r="BF124" i="83"/>
  <c r="BC125" i="83"/>
  <c r="BD125" i="83"/>
  <c r="BE125" i="83"/>
  <c r="BF125" i="83"/>
  <c r="BC126" i="83"/>
  <c r="BD126" i="83"/>
  <c r="BE126" i="83"/>
  <c r="BF126" i="83"/>
  <c r="BC127" i="83"/>
  <c r="BD127" i="83"/>
  <c r="BE127" i="83"/>
  <c r="BF127" i="83"/>
  <c r="BC128" i="83"/>
  <c r="BD128" i="83"/>
  <c r="BE128" i="83"/>
  <c r="BF128" i="83"/>
  <c r="BC129" i="83"/>
  <c r="BD129" i="83"/>
  <c r="BE129" i="83"/>
  <c r="BF129" i="83"/>
  <c r="BC130" i="83"/>
  <c r="BD130" i="83"/>
  <c r="BE130" i="83"/>
  <c r="BF130" i="83"/>
  <c r="BC131" i="83"/>
  <c r="BD131" i="83"/>
  <c r="BE131" i="83"/>
  <c r="BF131" i="83"/>
  <c r="BC132" i="83"/>
  <c r="BD132" i="83"/>
  <c r="BE132" i="83"/>
  <c r="BF132" i="83"/>
  <c r="BC133" i="83"/>
  <c r="BD133" i="83"/>
  <c r="BE133" i="83"/>
  <c r="BF133" i="83"/>
  <c r="BC134" i="83"/>
  <c r="BD134" i="83"/>
  <c r="BE134" i="83"/>
  <c r="BF134" i="83"/>
  <c r="BC135" i="83"/>
  <c r="BD135" i="83"/>
  <c r="BE135" i="83"/>
  <c r="BF135" i="83"/>
  <c r="BC136" i="83"/>
  <c r="BD136" i="83"/>
  <c r="BE136" i="83"/>
  <c r="BF136" i="83"/>
  <c r="BC137" i="83"/>
  <c r="BD137" i="83"/>
  <c r="BE137" i="83"/>
  <c r="BF137" i="83"/>
  <c r="BC138" i="83"/>
  <c r="BD138" i="83"/>
  <c r="BE138" i="83"/>
  <c r="BF138" i="83"/>
  <c r="BC139" i="83"/>
  <c r="BD139" i="83"/>
  <c r="BE139" i="83"/>
  <c r="BF139" i="83"/>
  <c r="BC140" i="83"/>
  <c r="BD140" i="83"/>
  <c r="BE140" i="83"/>
  <c r="BF140" i="83"/>
  <c r="BC141" i="83"/>
  <c r="BD141" i="83"/>
  <c r="BE141" i="83"/>
  <c r="BF141" i="83"/>
  <c r="BC142" i="83"/>
  <c r="BD142" i="83"/>
  <c r="BE142" i="83"/>
  <c r="BF142" i="83"/>
  <c r="BC143" i="83"/>
  <c r="BD143" i="83"/>
  <c r="BE143" i="83"/>
  <c r="BF143" i="83"/>
  <c r="BC144" i="83"/>
  <c r="BD144" i="83"/>
  <c r="BE144" i="83"/>
  <c r="BF144" i="83"/>
  <c r="BC145" i="83"/>
  <c r="BD145" i="83"/>
  <c r="BE145" i="83"/>
  <c r="BF145" i="83"/>
  <c r="BC146" i="83"/>
  <c r="BD146" i="83"/>
  <c r="BE146" i="83"/>
  <c r="BF146" i="83"/>
  <c r="BC147" i="83"/>
  <c r="BD147" i="83"/>
  <c r="BE147" i="83"/>
  <c r="BF147" i="83"/>
  <c r="BC148" i="83"/>
  <c r="BD148" i="83"/>
  <c r="BE148" i="83"/>
  <c r="BF148" i="83"/>
  <c r="BC149" i="83"/>
  <c r="BD149" i="83"/>
  <c r="BE149" i="83"/>
  <c r="BF149" i="83"/>
  <c r="BC150" i="83"/>
  <c r="BD150" i="83"/>
  <c r="BE150" i="83"/>
  <c r="BF150" i="83"/>
  <c r="BC151" i="83"/>
  <c r="BD151" i="83"/>
  <c r="BE151" i="83"/>
  <c r="BF151" i="83"/>
  <c r="BC152" i="83"/>
  <c r="BD152" i="83"/>
  <c r="BE152" i="83"/>
  <c r="BF152" i="83"/>
  <c r="BC153" i="83"/>
  <c r="BD153" i="83"/>
  <c r="BE153" i="83"/>
  <c r="BF153" i="83"/>
  <c r="BC154" i="83"/>
  <c r="BD154" i="83"/>
  <c r="BE154" i="83"/>
  <c r="BF154" i="83"/>
  <c r="BC155" i="83"/>
  <c r="BD155" i="83"/>
  <c r="BE155" i="83"/>
  <c r="BF155" i="83"/>
  <c r="BC156" i="83"/>
  <c r="BD156" i="83"/>
  <c r="BE156" i="83"/>
  <c r="BF156" i="83"/>
  <c r="BC157" i="83"/>
  <c r="BD157" i="83"/>
  <c r="BE157" i="83"/>
  <c r="BF157" i="83"/>
  <c r="BC158" i="83"/>
  <c r="BD158" i="83"/>
  <c r="BE158" i="83"/>
  <c r="BF158" i="83"/>
  <c r="BC159" i="83"/>
  <c r="BD159" i="83"/>
  <c r="BE159" i="83"/>
  <c r="BF159" i="83"/>
  <c r="BC160" i="83"/>
  <c r="BD160" i="83"/>
  <c r="BE160" i="83"/>
  <c r="BF160" i="83"/>
  <c r="BC161" i="83"/>
  <c r="BD161" i="83"/>
  <c r="BE161" i="83"/>
  <c r="BF161" i="83"/>
  <c r="BC162" i="83"/>
  <c r="BD162" i="83"/>
  <c r="BE162" i="83"/>
  <c r="BF162" i="83"/>
  <c r="BC163" i="83"/>
  <c r="BD163" i="83"/>
  <c r="BE163" i="83"/>
  <c r="BF163" i="83"/>
  <c r="BC164" i="83"/>
  <c r="BD164" i="83"/>
  <c r="BE164" i="83"/>
  <c r="BF164" i="83"/>
  <c r="BC165" i="83"/>
  <c r="BD165" i="83"/>
  <c r="BE165" i="83"/>
  <c r="BF165" i="83"/>
  <c r="BC166" i="83"/>
  <c r="BD166" i="83"/>
  <c r="BE166" i="83"/>
  <c r="BF166" i="83"/>
  <c r="BC167" i="83"/>
  <c r="BD167" i="83"/>
  <c r="BE167" i="83"/>
  <c r="BF167" i="83"/>
  <c r="BC168" i="83"/>
  <c r="BD168" i="83"/>
  <c r="BE168" i="83"/>
  <c r="BF168" i="83"/>
  <c r="BC169" i="83"/>
  <c r="BD169" i="83"/>
  <c r="BE169" i="83"/>
  <c r="BF169" i="83"/>
  <c r="BC170" i="83"/>
  <c r="BD170" i="83"/>
  <c r="BE170" i="83"/>
  <c r="BF170" i="83"/>
  <c r="BC171" i="83"/>
  <c r="BD171" i="83"/>
  <c r="BE171" i="83"/>
  <c r="BF171" i="83"/>
  <c r="BC172" i="83"/>
  <c r="BD172" i="83"/>
  <c r="BE172" i="83"/>
  <c r="BF172" i="83"/>
  <c r="BC173" i="83"/>
  <c r="BD173" i="83"/>
  <c r="BE173" i="83"/>
  <c r="BF173" i="83"/>
  <c r="BC174" i="83"/>
  <c r="BD174" i="83"/>
  <c r="BE174" i="83"/>
  <c r="BF174" i="83"/>
  <c r="BC175" i="83"/>
  <c r="BD175" i="83"/>
  <c r="BE175" i="83"/>
  <c r="BF175" i="83"/>
  <c r="BC176" i="83"/>
  <c r="BD176" i="83"/>
  <c r="BE176" i="83"/>
  <c r="BF176" i="83"/>
  <c r="BC177" i="83"/>
  <c r="BD177" i="83"/>
  <c r="BE177" i="83"/>
  <c r="BF177" i="83"/>
  <c r="BC178" i="83"/>
  <c r="BD178" i="83"/>
  <c r="BE178" i="83"/>
  <c r="BF178" i="83"/>
  <c r="BC179" i="83"/>
  <c r="BD179" i="83"/>
  <c r="BE179" i="83"/>
  <c r="BF179" i="83"/>
  <c r="BC180" i="83"/>
  <c r="BD180" i="83"/>
  <c r="BE180" i="83"/>
  <c r="BF180" i="83"/>
  <c r="BC181" i="83"/>
  <c r="BD181" i="83"/>
  <c r="BE181" i="83"/>
  <c r="BF181" i="83"/>
  <c r="BC182" i="83"/>
  <c r="BD182" i="83"/>
  <c r="BE182" i="83"/>
  <c r="BF182" i="83"/>
  <c r="BC183" i="83"/>
  <c r="BD183" i="83"/>
  <c r="BE183" i="83"/>
  <c r="BF183" i="83"/>
  <c r="BC184" i="83"/>
  <c r="BD184" i="83"/>
  <c r="BE184" i="83"/>
  <c r="BF184" i="83"/>
  <c r="BC185" i="83"/>
  <c r="BD185" i="83"/>
  <c r="BE185" i="83"/>
  <c r="BF185" i="83"/>
  <c r="BC186" i="83"/>
  <c r="BD186" i="83"/>
  <c r="BE186" i="83"/>
  <c r="BF186" i="83"/>
  <c r="BC187" i="83"/>
  <c r="BD187" i="83"/>
  <c r="BE187" i="83"/>
  <c r="BF187" i="83"/>
  <c r="BC188" i="83"/>
  <c r="BD188" i="83"/>
  <c r="BE188" i="83"/>
  <c r="BF188" i="83"/>
  <c r="BC189" i="83"/>
  <c r="BD189" i="83"/>
  <c r="BE189" i="83"/>
  <c r="BF189" i="83"/>
  <c r="BC190" i="83"/>
  <c r="BD190" i="83"/>
  <c r="BE190" i="83"/>
  <c r="BF190" i="83"/>
  <c r="BC191" i="83"/>
  <c r="BD191" i="83"/>
  <c r="BE191" i="83"/>
  <c r="BF191" i="83"/>
  <c r="BC192" i="83"/>
  <c r="BD192" i="83"/>
  <c r="BE192" i="83"/>
  <c r="BF192" i="83"/>
  <c r="BC193" i="83"/>
  <c r="BD193" i="83"/>
  <c r="BE193" i="83"/>
  <c r="BF193" i="83"/>
  <c r="BC194" i="83"/>
  <c r="BD194" i="83"/>
  <c r="BE194" i="83"/>
  <c r="BF194" i="83"/>
  <c r="BC195" i="83"/>
  <c r="BD195" i="83"/>
  <c r="BE195" i="83"/>
  <c r="BF195" i="83"/>
  <c r="BC196" i="83"/>
  <c r="BD196" i="83"/>
  <c r="BE196" i="83"/>
  <c r="BF196" i="83"/>
  <c r="BC197" i="83"/>
  <c r="BD197" i="83"/>
  <c r="BE197" i="83"/>
  <c r="BF197" i="83"/>
  <c r="BC198" i="83"/>
  <c r="BD198" i="83"/>
  <c r="BE198" i="83"/>
  <c r="BF198" i="83"/>
  <c r="BC199" i="83"/>
  <c r="BD199" i="83"/>
  <c r="BE199" i="83"/>
  <c r="BF199" i="83"/>
  <c r="BC200" i="83"/>
  <c r="BD200" i="83"/>
  <c r="BE200" i="83"/>
  <c r="BF200" i="83"/>
  <c r="BC201" i="83"/>
  <c r="BD201" i="83"/>
  <c r="BE201" i="83"/>
  <c r="BF201" i="83"/>
  <c r="BC202" i="83"/>
  <c r="BD202" i="83"/>
  <c r="BE202" i="83"/>
  <c r="BF202" i="83"/>
  <c r="BC203" i="83"/>
  <c r="BD203" i="83"/>
  <c r="BE203" i="83"/>
  <c r="BF203" i="83"/>
  <c r="BC204" i="83"/>
  <c r="BD204" i="83"/>
  <c r="BE204" i="83"/>
  <c r="BF204" i="83"/>
  <c r="BC205" i="83"/>
  <c r="BD205" i="83"/>
  <c r="BE205" i="83"/>
  <c r="BF205" i="83"/>
  <c r="BC206" i="83"/>
  <c r="BD206" i="83"/>
  <c r="BE206" i="83"/>
  <c r="BF206" i="83"/>
  <c r="BC207" i="83"/>
  <c r="BD207" i="83"/>
  <c r="BE207" i="83"/>
  <c r="BF207" i="83"/>
  <c r="BC208" i="83"/>
  <c r="BD208" i="83"/>
  <c r="BE208" i="83"/>
  <c r="BF208" i="83"/>
  <c r="BC209" i="83"/>
  <c r="BD209" i="83"/>
  <c r="BE209" i="83"/>
  <c r="BF209" i="83"/>
  <c r="BC210" i="83"/>
  <c r="BD210" i="83"/>
  <c r="BE210" i="83"/>
  <c r="BF210" i="83"/>
  <c r="BC211" i="83"/>
  <c r="BD211" i="83"/>
  <c r="BE211" i="83"/>
  <c r="BF211" i="83"/>
  <c r="BC212" i="83"/>
  <c r="BD212" i="83"/>
  <c r="BE212" i="83"/>
  <c r="BF212" i="83"/>
  <c r="BC213" i="83"/>
  <c r="BD213" i="83"/>
  <c r="BE213" i="83"/>
  <c r="BF213" i="83"/>
  <c r="BC214" i="83"/>
  <c r="BD214" i="83"/>
  <c r="BE214" i="83"/>
  <c r="BF214" i="83"/>
  <c r="BC215" i="83"/>
  <c r="BD215" i="83"/>
  <c r="BE215" i="83"/>
  <c r="BF215" i="83"/>
  <c r="BC216" i="83"/>
  <c r="BD216" i="83"/>
  <c r="BE216" i="83"/>
  <c r="BF216" i="83"/>
  <c r="BC217" i="83"/>
  <c r="BD217" i="83"/>
  <c r="BE217" i="83"/>
  <c r="BF217" i="83"/>
  <c r="BC218" i="83"/>
  <c r="BD218" i="83"/>
  <c r="BE218" i="83"/>
  <c r="BF218" i="83"/>
  <c r="BC219" i="83"/>
  <c r="BD219" i="83"/>
  <c r="BE219" i="83"/>
  <c r="BF219" i="83"/>
  <c r="BC220" i="83"/>
  <c r="BD220" i="83"/>
  <c r="BE220" i="83"/>
  <c r="BF220" i="83"/>
  <c r="BC221" i="83"/>
  <c r="BD221" i="83"/>
  <c r="BE221" i="83"/>
  <c r="BF221" i="83"/>
  <c r="BC222" i="83"/>
  <c r="BD222" i="83"/>
  <c r="BE222" i="83"/>
  <c r="BF222" i="83"/>
  <c r="BC223" i="83"/>
  <c r="BD223" i="83"/>
  <c r="BE223" i="83"/>
  <c r="BF223" i="83"/>
  <c r="BC224" i="83"/>
  <c r="BD224" i="83"/>
  <c r="BE224" i="83"/>
  <c r="BF224" i="83"/>
  <c r="BC225" i="83"/>
  <c r="BD225" i="83"/>
  <c r="BE225" i="83"/>
  <c r="BF225" i="83"/>
  <c r="BC226" i="83"/>
  <c r="BD226" i="83"/>
  <c r="BE226" i="83"/>
  <c r="BF226" i="83"/>
  <c r="BC227" i="83"/>
  <c r="BD227" i="83"/>
  <c r="BE227" i="83"/>
  <c r="BF227" i="83"/>
  <c r="BC228" i="83"/>
  <c r="BD228" i="83"/>
  <c r="BE228" i="83"/>
  <c r="BF228" i="83"/>
  <c r="BC229" i="83"/>
  <c r="BD229" i="83"/>
  <c r="BE229" i="83"/>
  <c r="BF229" i="83"/>
  <c r="BC230" i="83"/>
  <c r="BD230" i="83"/>
  <c r="BE230" i="83"/>
  <c r="BF230" i="83"/>
  <c r="BC231" i="83"/>
  <c r="BD231" i="83"/>
  <c r="BE231" i="83"/>
  <c r="BF231" i="83"/>
  <c r="BC232" i="83"/>
  <c r="BD232" i="83"/>
  <c r="BE232" i="83"/>
  <c r="BF232" i="83"/>
  <c r="BC233" i="83"/>
  <c r="BD233" i="83"/>
  <c r="BE233" i="83"/>
  <c r="BF233" i="83"/>
  <c r="BC234" i="83"/>
  <c r="BD234" i="83"/>
  <c r="BE234" i="83"/>
  <c r="BF234" i="83"/>
  <c r="BC235" i="83"/>
  <c r="BD235" i="83"/>
  <c r="BE235" i="83"/>
  <c r="BF235" i="83"/>
  <c r="BC236" i="83"/>
  <c r="BD236" i="83"/>
  <c r="BE236" i="83"/>
  <c r="BF236" i="83"/>
  <c r="BC237" i="83"/>
  <c r="BD237" i="83"/>
  <c r="BE237" i="83"/>
  <c r="BF237" i="83"/>
  <c r="BC238" i="83"/>
  <c r="BD238" i="83"/>
  <c r="BE238" i="83"/>
  <c r="BF238" i="83"/>
  <c r="BC239" i="83"/>
  <c r="BD239" i="83"/>
  <c r="BE239" i="83"/>
  <c r="BF239" i="83"/>
  <c r="BC240" i="83"/>
  <c r="BD240" i="83"/>
  <c r="BE240" i="83"/>
  <c r="BF240" i="83"/>
  <c r="BC241" i="83"/>
  <c r="BD241" i="83"/>
  <c r="BE241" i="83"/>
  <c r="BF241" i="83"/>
  <c r="BC242" i="83"/>
  <c r="BD242" i="83"/>
  <c r="BE242" i="83"/>
  <c r="BF242" i="83"/>
  <c r="BC243" i="83"/>
  <c r="BD243" i="83"/>
  <c r="BE243" i="83"/>
  <c r="BF243" i="83"/>
  <c r="BC244" i="83"/>
  <c r="BD244" i="83"/>
  <c r="BE244" i="83"/>
  <c r="BF244" i="83"/>
  <c r="BC245" i="83"/>
  <c r="BD245" i="83"/>
  <c r="BE245" i="83"/>
  <c r="BF245" i="83"/>
  <c r="BC246" i="83"/>
  <c r="BD246" i="83"/>
  <c r="BE246" i="83"/>
  <c r="BF246" i="83"/>
  <c r="BC247" i="83"/>
  <c r="BD247" i="83"/>
  <c r="BE247" i="83"/>
  <c r="BF247" i="83"/>
  <c r="BC248" i="83"/>
  <c r="BD248" i="83"/>
  <c r="BE248" i="83"/>
  <c r="BF248" i="83"/>
  <c r="BC249" i="83"/>
  <c r="BD249" i="83"/>
  <c r="BE249" i="83"/>
  <c r="BF249" i="83"/>
  <c r="BC250" i="83"/>
  <c r="BD250" i="83"/>
  <c r="BE250" i="83"/>
  <c r="BF250" i="83"/>
  <c r="BC251" i="83"/>
  <c r="BD251" i="83"/>
  <c r="BE251" i="83"/>
  <c r="BF251" i="83"/>
  <c r="BC252" i="83"/>
  <c r="BD252" i="83"/>
  <c r="BE252" i="83"/>
  <c r="BF252" i="83"/>
  <c r="BC253" i="83"/>
  <c r="BD253" i="83"/>
  <c r="BE253" i="83"/>
  <c r="BF253" i="83"/>
  <c r="BC254" i="83"/>
  <c r="BD254" i="83"/>
  <c r="BE254" i="83"/>
  <c r="BF254" i="83"/>
  <c r="BC255" i="83"/>
  <c r="BD255" i="83"/>
  <c r="BE255" i="83"/>
  <c r="BF255" i="83"/>
  <c r="BC256" i="83"/>
  <c r="BD256" i="83"/>
  <c r="BE256" i="83"/>
  <c r="BF256" i="83"/>
  <c r="BC257" i="83"/>
  <c r="BD257" i="83"/>
  <c r="BE257" i="83"/>
  <c r="BF257" i="83"/>
  <c r="BC258" i="83"/>
  <c r="BD258" i="83"/>
  <c r="BE258" i="83"/>
  <c r="BF258" i="83"/>
  <c r="BC259" i="83"/>
  <c r="BD259" i="83"/>
  <c r="BE259" i="83"/>
  <c r="BF259" i="83"/>
  <c r="BC260" i="83"/>
  <c r="BD260" i="83"/>
  <c r="BE260" i="83"/>
  <c r="BF260" i="83"/>
  <c r="BC261" i="83"/>
  <c r="BD261" i="83"/>
  <c r="BE261" i="83"/>
  <c r="BF261" i="83"/>
  <c r="BC262" i="83"/>
  <c r="BD262" i="83"/>
  <c r="BE262" i="83"/>
  <c r="BF262" i="83"/>
  <c r="BC263" i="83"/>
  <c r="BD263" i="83"/>
  <c r="BE263" i="83"/>
  <c r="BF263" i="83"/>
  <c r="BC264" i="83"/>
  <c r="BD264" i="83"/>
  <c r="BE264" i="83"/>
  <c r="BF264" i="83"/>
  <c r="BC265" i="83"/>
  <c r="BD265" i="83"/>
  <c r="BE265" i="83"/>
  <c r="BF265" i="83"/>
  <c r="BC266" i="83"/>
  <c r="BD266" i="83"/>
  <c r="BE266" i="83"/>
  <c r="BF266" i="83"/>
  <c r="BC267" i="83"/>
  <c r="BD267" i="83"/>
  <c r="BE267" i="83"/>
  <c r="BF267" i="83"/>
  <c r="BC268" i="83"/>
  <c r="BD268" i="83"/>
  <c r="BE268" i="83"/>
  <c r="BF268" i="83"/>
  <c r="BC269" i="83"/>
  <c r="BD269" i="83"/>
  <c r="BE269" i="83"/>
  <c r="BF269" i="83"/>
  <c r="BC270" i="83"/>
  <c r="BD270" i="83"/>
  <c r="BE270" i="83"/>
  <c r="BF270" i="83"/>
  <c r="BC271" i="83"/>
  <c r="BD271" i="83"/>
  <c r="BE271" i="83"/>
  <c r="BF271" i="83"/>
  <c r="BC272" i="83"/>
  <c r="BD272" i="83"/>
  <c r="BE272" i="83"/>
  <c r="BF272" i="83"/>
  <c r="BC273" i="83"/>
  <c r="BD273" i="83"/>
  <c r="BE273" i="83"/>
  <c r="BF273" i="83"/>
  <c r="BC274" i="83"/>
  <c r="BD274" i="83"/>
  <c r="BE274" i="83"/>
  <c r="BF274" i="83"/>
  <c r="BC275" i="83"/>
  <c r="BD275" i="83"/>
  <c r="BE275" i="83"/>
  <c r="BF275" i="83"/>
  <c r="BC276" i="83"/>
  <c r="BD276" i="83"/>
  <c r="BE276" i="83"/>
  <c r="BF276" i="83"/>
  <c r="BC277" i="83"/>
  <c r="BD277" i="83"/>
  <c r="BE277" i="83"/>
  <c r="BF277" i="83"/>
  <c r="BC278" i="83"/>
  <c r="BD278" i="83"/>
  <c r="BE278" i="83"/>
  <c r="BF278" i="83"/>
  <c r="BC279" i="83"/>
  <c r="BD279" i="83"/>
  <c r="BE279" i="83"/>
  <c r="BF279" i="83"/>
  <c r="BC280" i="83"/>
  <c r="BD280" i="83"/>
  <c r="BE280" i="83"/>
  <c r="BF280" i="83"/>
  <c r="BC281" i="83"/>
  <c r="BD281" i="83"/>
  <c r="BE281" i="83"/>
  <c r="BF281" i="83"/>
  <c r="BC282" i="83"/>
  <c r="BD282" i="83"/>
  <c r="BE282" i="83"/>
  <c r="BF282" i="83"/>
  <c r="BC283" i="83"/>
  <c r="BD283" i="83"/>
  <c r="BE283" i="83"/>
  <c r="BF283" i="83"/>
  <c r="BC284" i="83"/>
  <c r="BD284" i="83"/>
  <c r="BE284" i="83"/>
  <c r="BF284" i="83"/>
  <c r="BC285" i="83"/>
  <c r="BD285" i="83"/>
  <c r="BE285" i="83"/>
  <c r="BF285" i="83"/>
  <c r="BC286" i="83"/>
  <c r="BD286" i="83"/>
  <c r="BE286" i="83"/>
  <c r="BF286" i="83"/>
  <c r="BC287" i="83"/>
  <c r="BD287" i="83"/>
  <c r="BE287" i="83"/>
  <c r="BF287" i="83"/>
  <c r="BC288" i="83"/>
  <c r="BD288" i="83"/>
  <c r="BE288" i="83"/>
  <c r="BF288" i="83"/>
  <c r="BC289" i="83"/>
  <c r="BD289" i="83"/>
  <c r="BE289" i="83"/>
  <c r="BF289" i="83"/>
  <c r="BC290" i="83"/>
  <c r="BD290" i="83"/>
  <c r="BE290" i="83"/>
  <c r="BF290" i="83"/>
  <c r="BC291" i="83"/>
  <c r="BD291" i="83"/>
  <c r="BE291" i="83"/>
  <c r="BF291" i="83"/>
  <c r="BC292" i="83"/>
  <c r="BD292" i="83"/>
  <c r="BE292" i="83"/>
  <c r="BF292" i="83"/>
  <c r="BC293" i="83"/>
  <c r="BD293" i="83"/>
  <c r="BE293" i="83"/>
  <c r="BF293" i="83"/>
  <c r="BC294" i="83"/>
  <c r="BD294" i="83"/>
  <c r="BE294" i="83"/>
  <c r="BF294" i="83"/>
  <c r="BC295" i="83"/>
  <c r="BD295" i="83"/>
  <c r="BE295" i="83"/>
  <c r="BF295" i="83"/>
  <c r="BC296" i="83"/>
  <c r="BD296" i="83"/>
  <c r="BE296" i="83"/>
  <c r="BF296" i="83"/>
  <c r="BC297" i="83"/>
  <c r="BD297" i="83"/>
  <c r="BE297" i="83"/>
  <c r="BF297" i="83"/>
  <c r="BC298" i="83"/>
  <c r="BD298" i="83"/>
  <c r="BE298" i="83"/>
  <c r="BF298" i="83"/>
  <c r="BC299" i="83"/>
  <c r="BD299" i="83"/>
  <c r="BE299" i="83"/>
  <c r="BF299" i="83"/>
  <c r="BC300" i="83"/>
  <c r="BD300" i="83"/>
  <c r="BE300" i="83"/>
  <c r="BF300" i="83"/>
  <c r="BC301" i="83"/>
  <c r="BD301" i="83"/>
  <c r="BE301" i="83"/>
  <c r="BF301" i="83"/>
  <c r="BC302" i="83"/>
  <c r="BD302" i="83"/>
  <c r="BE302" i="83"/>
  <c r="BF302" i="83"/>
  <c r="BC303" i="83"/>
  <c r="BD303" i="83"/>
  <c r="BE303" i="83"/>
  <c r="BF303" i="83"/>
  <c r="BC304" i="83"/>
  <c r="BD304" i="83"/>
  <c r="BE304" i="83"/>
  <c r="BF304" i="83"/>
  <c r="BC305" i="83"/>
  <c r="BD305" i="83"/>
  <c r="BE305" i="83"/>
  <c r="BF305" i="83"/>
  <c r="BC306" i="83"/>
  <c r="BD306" i="83"/>
  <c r="BE306" i="83"/>
  <c r="BF306" i="83"/>
  <c r="BC307" i="83"/>
  <c r="BD307" i="83"/>
  <c r="BE307" i="83"/>
  <c r="BF307" i="83"/>
  <c r="BC308" i="83"/>
  <c r="BD308" i="83"/>
  <c r="BE308" i="83"/>
  <c r="BF308" i="83"/>
  <c r="BC309" i="83"/>
  <c r="BD309" i="83"/>
  <c r="BE309" i="83"/>
  <c r="BF309" i="83"/>
  <c r="BC310" i="83"/>
  <c r="BD310" i="83"/>
  <c r="BE310" i="83"/>
  <c r="BF310" i="83"/>
  <c r="BC311" i="83"/>
  <c r="BD311" i="83"/>
  <c r="BE311" i="83"/>
  <c r="BF311" i="83"/>
  <c r="BC312" i="83"/>
  <c r="BD312" i="83"/>
  <c r="BE312" i="83"/>
  <c r="BF312" i="83"/>
  <c r="BC313" i="83"/>
  <c r="BD313" i="83"/>
  <c r="BE313" i="83"/>
  <c r="BF313" i="83"/>
  <c r="BC314" i="83"/>
  <c r="BD314" i="83"/>
  <c r="BE314" i="83"/>
  <c r="BF314" i="83"/>
  <c r="BC315" i="83"/>
  <c r="BD315" i="83"/>
  <c r="BE315" i="83"/>
  <c r="BF315" i="83"/>
  <c r="BC316" i="83"/>
  <c r="BD316" i="83"/>
  <c r="BE316" i="83"/>
  <c r="BF316" i="83"/>
  <c r="BC317" i="83"/>
  <c r="BD317" i="83"/>
  <c r="BE317" i="83"/>
  <c r="BF317" i="83"/>
  <c r="BC318" i="83"/>
  <c r="BD318" i="83"/>
  <c r="BE318" i="83"/>
  <c r="BF318" i="83"/>
  <c r="BC319" i="83"/>
  <c r="BD319" i="83"/>
  <c r="BE319" i="83"/>
  <c r="BF319" i="83"/>
  <c r="BC320" i="83"/>
  <c r="BD320" i="83"/>
  <c r="BE320" i="83"/>
  <c r="BF320" i="83"/>
  <c r="BC321" i="83"/>
  <c r="BD321" i="83"/>
  <c r="BE321" i="83"/>
  <c r="BF321" i="83"/>
  <c r="BC322" i="83"/>
  <c r="BD322" i="83"/>
  <c r="BE322" i="83"/>
  <c r="BF322" i="83"/>
  <c r="BC323" i="83"/>
  <c r="BD323" i="83"/>
  <c r="BE323" i="83"/>
  <c r="BF323" i="83"/>
  <c r="BC324" i="83"/>
  <c r="BD324" i="83"/>
  <c r="BE324" i="83"/>
  <c r="BF324" i="83"/>
  <c r="BC325" i="83"/>
  <c r="BD325" i="83"/>
  <c r="BE325" i="83"/>
  <c r="BF325" i="83"/>
  <c r="BC326" i="83"/>
  <c r="BD326" i="83"/>
  <c r="BE326" i="83"/>
  <c r="BF326" i="83"/>
  <c r="BC327" i="83"/>
  <c r="BD327" i="83"/>
  <c r="BE327" i="83"/>
  <c r="BF327" i="83"/>
  <c r="BC328" i="83"/>
  <c r="BD328" i="83"/>
  <c r="BE328" i="83"/>
  <c r="BF328" i="83"/>
  <c r="BC329" i="83"/>
  <c r="BD329" i="83"/>
  <c r="BE329" i="83"/>
  <c r="BF329" i="83"/>
  <c r="BC330" i="83"/>
  <c r="BD330" i="83"/>
  <c r="BE330" i="83"/>
  <c r="BF330" i="83"/>
  <c r="BC331" i="83"/>
  <c r="BD331" i="83"/>
  <c r="BE331" i="83"/>
  <c r="BF331" i="83"/>
  <c r="BC332" i="83"/>
  <c r="BD332" i="83"/>
  <c r="BE332" i="83"/>
  <c r="BF332" i="83"/>
  <c r="BC333" i="83"/>
  <c r="BD333" i="83"/>
  <c r="BE333" i="83"/>
  <c r="BF333" i="83"/>
  <c r="BC334" i="83"/>
  <c r="BD334" i="83"/>
  <c r="BE334" i="83"/>
  <c r="BF334" i="83"/>
  <c r="BC335" i="83"/>
  <c r="BD335" i="83"/>
  <c r="BE335" i="83"/>
  <c r="BF335" i="83"/>
  <c r="BC336" i="83"/>
  <c r="BD336" i="83"/>
  <c r="BE336" i="83"/>
  <c r="BF336" i="83"/>
  <c r="BC337" i="83"/>
  <c r="BD337" i="83"/>
  <c r="BE337" i="83"/>
  <c r="BF337" i="83"/>
  <c r="BC338" i="83"/>
  <c r="BD338" i="83"/>
  <c r="BE338" i="83"/>
  <c r="BF338" i="83"/>
  <c r="BC339" i="83"/>
  <c r="BD339" i="83"/>
  <c r="BE339" i="83"/>
  <c r="BF339" i="83"/>
  <c r="BC340" i="83"/>
  <c r="BD340" i="83"/>
  <c r="BE340" i="83"/>
  <c r="BF340" i="83"/>
  <c r="BC341" i="83"/>
  <c r="BD341" i="83"/>
  <c r="BE341" i="83"/>
  <c r="BF341" i="83"/>
  <c r="BC342" i="83"/>
  <c r="BD342" i="83"/>
  <c r="BE342" i="83"/>
  <c r="BF342" i="83"/>
  <c r="BC343" i="83"/>
  <c r="BD343" i="83"/>
  <c r="BE343" i="83"/>
  <c r="BF343" i="83"/>
  <c r="BC344" i="83"/>
  <c r="BD344" i="83"/>
  <c r="BE344" i="83"/>
  <c r="BF344" i="83"/>
  <c r="BC345" i="83"/>
  <c r="BD345" i="83"/>
  <c r="BE345" i="83"/>
  <c r="BF345" i="83"/>
  <c r="BC346" i="83"/>
  <c r="BD346" i="83"/>
  <c r="BE346" i="83"/>
  <c r="BF346" i="83"/>
  <c r="BC347" i="83"/>
  <c r="BD347" i="83"/>
  <c r="BE347" i="83"/>
  <c r="BF347" i="83"/>
  <c r="BC348" i="83"/>
  <c r="BD348" i="83"/>
  <c r="BE348" i="83"/>
  <c r="BF348" i="83"/>
  <c r="BC349" i="83"/>
  <c r="BD349" i="83"/>
  <c r="BE349" i="83"/>
  <c r="BF349" i="83"/>
  <c r="BC350" i="83"/>
  <c r="BD350" i="83"/>
  <c r="BE350" i="83"/>
  <c r="BF350" i="83"/>
  <c r="BC351" i="83"/>
  <c r="BD351" i="83"/>
  <c r="BE351" i="83"/>
  <c r="BF351" i="83"/>
  <c r="BC352" i="83"/>
  <c r="BD352" i="83"/>
  <c r="BE352" i="83"/>
  <c r="BF352" i="83"/>
  <c r="BC353" i="83"/>
  <c r="BD353" i="83"/>
  <c r="BE353" i="83"/>
  <c r="BF353" i="83"/>
  <c r="BC354" i="83"/>
  <c r="BD354" i="83"/>
  <c r="BE354" i="83"/>
  <c r="BF354" i="83"/>
  <c r="BC355" i="83"/>
  <c r="BD355" i="83"/>
  <c r="BE355" i="83"/>
  <c r="BF355" i="83"/>
  <c r="BC356" i="83"/>
  <c r="BD356" i="83"/>
  <c r="BE356" i="83"/>
  <c r="BF356" i="83"/>
  <c r="BC357" i="83"/>
  <c r="BD357" i="83"/>
  <c r="BE357" i="83"/>
  <c r="BF357" i="83"/>
  <c r="BC358" i="83"/>
  <c r="BD358" i="83"/>
  <c r="BE358" i="83"/>
  <c r="BF358" i="83"/>
  <c r="BC359" i="83"/>
  <c r="BD359" i="83"/>
  <c r="BE359" i="83"/>
  <c r="BF359" i="83"/>
  <c r="BC360" i="83"/>
  <c r="BD360" i="83"/>
  <c r="BE360" i="83"/>
  <c r="BF360" i="83"/>
  <c r="BC361" i="83"/>
  <c r="BD361" i="83"/>
  <c r="BE361" i="83"/>
  <c r="BF361" i="83"/>
  <c r="BC362" i="83"/>
  <c r="BD362" i="83"/>
  <c r="BE362" i="83"/>
  <c r="BF362" i="83"/>
  <c r="BC363" i="83"/>
  <c r="BD363" i="83"/>
  <c r="BE363" i="83"/>
  <c r="BF363" i="83"/>
  <c r="BC364" i="83"/>
  <c r="BD364" i="83"/>
  <c r="BE364" i="83"/>
  <c r="BF364" i="83"/>
  <c r="BC365" i="83"/>
  <c r="BD365" i="83"/>
  <c r="BE365" i="83"/>
  <c r="BF365" i="83"/>
  <c r="BC366" i="83"/>
  <c r="BD366" i="83"/>
  <c r="BE366" i="83"/>
  <c r="BF366" i="83"/>
  <c r="BC367" i="83"/>
  <c r="BD367" i="83"/>
  <c r="BE367" i="83"/>
  <c r="BF367" i="83"/>
  <c r="BC368" i="83"/>
  <c r="BD368" i="83"/>
  <c r="BE368" i="83"/>
  <c r="BF368" i="83"/>
  <c r="BC369" i="83"/>
  <c r="BD369" i="83"/>
  <c r="BE369" i="83"/>
  <c r="BF369" i="83"/>
  <c r="BC370" i="83"/>
  <c r="BD370" i="83"/>
  <c r="BE370" i="83"/>
  <c r="BF370" i="83"/>
  <c r="BC371" i="83"/>
  <c r="BD371" i="83"/>
  <c r="BE371" i="83"/>
  <c r="BF371" i="83"/>
  <c r="BC372" i="83"/>
  <c r="BD372" i="83"/>
  <c r="BE372" i="83"/>
  <c r="BF372" i="83"/>
  <c r="BC373" i="83"/>
  <c r="BD373" i="83"/>
  <c r="BE373" i="83"/>
  <c r="BF373" i="83"/>
  <c r="BC374" i="83"/>
  <c r="BD374" i="83"/>
  <c r="BE374" i="83"/>
  <c r="BF374" i="83"/>
  <c r="BC375" i="83"/>
  <c r="BD375" i="83"/>
  <c r="BE375" i="83"/>
  <c r="BF375" i="83"/>
  <c r="BC376" i="83"/>
  <c r="BD376" i="83"/>
  <c r="BE376" i="83"/>
  <c r="BF376" i="83"/>
  <c r="BC377" i="83"/>
  <c r="BD377" i="83"/>
  <c r="BE377" i="83"/>
  <c r="BF377" i="83"/>
  <c r="BC378" i="83"/>
  <c r="BD378" i="83"/>
  <c r="BE378" i="83"/>
  <c r="BF378" i="83"/>
  <c r="BC379" i="83"/>
  <c r="BD379" i="83"/>
  <c r="BE379" i="83"/>
  <c r="BF379" i="83"/>
  <c r="BC380" i="83"/>
  <c r="BD380" i="83"/>
  <c r="BE380" i="83"/>
  <c r="BF380" i="83"/>
  <c r="BC381" i="83"/>
  <c r="BD381" i="83"/>
  <c r="BE381" i="83"/>
  <c r="BF381" i="83"/>
  <c r="BC382" i="83"/>
  <c r="BD382" i="83"/>
  <c r="BE382" i="83"/>
  <c r="BF382" i="83"/>
  <c r="BC383" i="83"/>
  <c r="BD383" i="83"/>
  <c r="BE383" i="83"/>
  <c r="BF383" i="83"/>
  <c r="BC384" i="83"/>
  <c r="BD384" i="83"/>
  <c r="BE384" i="83"/>
  <c r="BF384" i="83"/>
  <c r="BC385" i="83"/>
  <c r="BD385" i="83"/>
  <c r="BE385" i="83"/>
  <c r="BF385" i="83"/>
  <c r="BC386" i="83"/>
  <c r="BD386" i="83"/>
  <c r="BE386" i="83"/>
  <c r="BF386" i="83"/>
  <c r="BC387" i="83"/>
  <c r="BD387" i="83"/>
  <c r="BE387" i="83"/>
  <c r="BF387" i="83"/>
  <c r="BC388" i="83"/>
  <c r="BD388" i="83"/>
  <c r="BE388" i="83"/>
  <c r="BF388" i="83"/>
  <c r="BC389" i="83"/>
  <c r="BD389" i="83"/>
  <c r="BE389" i="83"/>
  <c r="BF389" i="83"/>
  <c r="BC390" i="83"/>
  <c r="BD390" i="83"/>
  <c r="BE390" i="83"/>
  <c r="BF390" i="83"/>
  <c r="BC391" i="83"/>
  <c r="BD391" i="83"/>
  <c r="BE391" i="83"/>
  <c r="BF391" i="83"/>
  <c r="BC392" i="83"/>
  <c r="BD392" i="83"/>
  <c r="BE392" i="83"/>
  <c r="BF392" i="83"/>
  <c r="BC393" i="83"/>
  <c r="BD393" i="83"/>
  <c r="BE393" i="83"/>
  <c r="BF393" i="83"/>
  <c r="BC394" i="83"/>
  <c r="BD394" i="83"/>
  <c r="BE394" i="83"/>
  <c r="BF394" i="83"/>
  <c r="BC395" i="83"/>
  <c r="BD395" i="83"/>
  <c r="BE395" i="83"/>
  <c r="BF395" i="83"/>
  <c r="BC396" i="83"/>
  <c r="BD396" i="83"/>
  <c r="BE396" i="83"/>
  <c r="BF396" i="83"/>
  <c r="BC397" i="83"/>
  <c r="BD397" i="83"/>
  <c r="BE397" i="83"/>
  <c r="BF397" i="83"/>
  <c r="BC398" i="83"/>
  <c r="BD398" i="83"/>
  <c r="BE398" i="83"/>
  <c r="BF398" i="83"/>
  <c r="BC399" i="83"/>
  <c r="BD399" i="83"/>
  <c r="BE399" i="83"/>
  <c r="BF399" i="83"/>
  <c r="BC400" i="83"/>
  <c r="BD400" i="83"/>
  <c r="BE400" i="83"/>
  <c r="BF400" i="83"/>
  <c r="BC401" i="83"/>
  <c r="BD401" i="83"/>
  <c r="BE401" i="83"/>
  <c r="BF401" i="83"/>
  <c r="BC402" i="83"/>
  <c r="BD402" i="83"/>
  <c r="BE402" i="83"/>
  <c r="BF402" i="83"/>
  <c r="BC403" i="83"/>
  <c r="BD403" i="83"/>
  <c r="BE403" i="83"/>
  <c r="BF403" i="83"/>
  <c r="BC404" i="83"/>
  <c r="BD404" i="83"/>
  <c r="BE404" i="83"/>
  <c r="BF404" i="83"/>
  <c r="BC405" i="83"/>
  <c r="BD405" i="83"/>
  <c r="BE405" i="83"/>
  <c r="BF405" i="83"/>
  <c r="BO3" i="83"/>
  <c r="AO38" i="93" l="1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J5" i="81" l="1"/>
  <c r="BA40" i="82"/>
  <c r="BB40" i="82"/>
  <c r="BA30" i="82"/>
  <c r="BB30" i="82"/>
  <c r="BA31" i="82"/>
  <c r="BB31" i="82"/>
  <c r="BA11" i="82"/>
  <c r="BB11" i="82"/>
  <c r="BA12" i="82"/>
  <c r="BB12" i="82"/>
  <c r="BA13" i="82"/>
  <c r="BB13" i="82"/>
  <c r="AS40" i="82"/>
  <c r="AT40" i="82"/>
  <c r="AQ146" i="90" l="1"/>
  <c r="AQ149" i="90"/>
  <c r="AQ150" i="90"/>
  <c r="AQ153" i="90"/>
  <c r="AQ127" i="90"/>
  <c r="AQ128" i="90"/>
  <c r="AQ131" i="90"/>
  <c r="AQ132" i="90"/>
  <c r="AQ125" i="90"/>
  <c r="AQ89" i="90"/>
  <c r="AQ92" i="90"/>
  <c r="AQ93" i="90"/>
  <c r="AQ49" i="90"/>
  <c r="AQ17" i="90"/>
  <c r="AN148" i="90"/>
  <c r="AQ147" i="90" s="1"/>
  <c r="AN147" i="90"/>
  <c r="AM146" i="90"/>
  <c r="AN138" i="90"/>
  <c r="AQ138" i="90" s="1"/>
  <c r="AN137" i="90"/>
  <c r="AM136" i="90"/>
  <c r="AN128" i="90"/>
  <c r="AQ129" i="90" s="1"/>
  <c r="AN127" i="90"/>
  <c r="AM126" i="90"/>
  <c r="AN118" i="90"/>
  <c r="AQ118" i="90" s="1"/>
  <c r="AN117" i="90"/>
  <c r="AM116" i="90"/>
  <c r="AN108" i="90"/>
  <c r="AQ109" i="90" s="1"/>
  <c r="AN107" i="90"/>
  <c r="AM106" i="90"/>
  <c r="AN98" i="90"/>
  <c r="AQ98" i="90" s="1"/>
  <c r="AN97" i="90"/>
  <c r="AM96" i="90"/>
  <c r="AN88" i="90"/>
  <c r="AQ86" i="90" s="1"/>
  <c r="AN87" i="90"/>
  <c r="AM86" i="90"/>
  <c r="AN78" i="90"/>
  <c r="AQ78" i="90" s="1"/>
  <c r="AN77" i="90"/>
  <c r="AM76" i="90"/>
  <c r="AN68" i="90"/>
  <c r="AQ66" i="90" s="1"/>
  <c r="AN67" i="90"/>
  <c r="AM66" i="90"/>
  <c r="AN58" i="90"/>
  <c r="AQ58" i="90" s="1"/>
  <c r="AN57" i="90"/>
  <c r="AM56" i="90"/>
  <c r="AN48" i="90"/>
  <c r="AQ46" i="90" s="1"/>
  <c r="AN47" i="90"/>
  <c r="AM46" i="90"/>
  <c r="AN38" i="90"/>
  <c r="AQ38" i="90" s="1"/>
  <c r="AN37" i="90"/>
  <c r="AM36" i="90"/>
  <c r="AN28" i="90"/>
  <c r="AQ26" i="90" s="1"/>
  <c r="AN27" i="90"/>
  <c r="AM26" i="90"/>
  <c r="AN18" i="90"/>
  <c r="AQ18" i="90" s="1"/>
  <c r="AN8" i="90"/>
  <c r="AQ8" i="90" s="1"/>
  <c r="AN17" i="90"/>
  <c r="AM16" i="90"/>
  <c r="AN7" i="90"/>
  <c r="AM6" i="90"/>
  <c r="AB5" i="90"/>
  <c r="AQ16" i="90" l="1"/>
  <c r="AQ135" i="90"/>
  <c r="AQ52" i="90"/>
  <c r="AQ144" i="90"/>
  <c r="AQ141" i="90"/>
  <c r="AQ140" i="90"/>
  <c r="AQ137" i="90"/>
  <c r="AQ136" i="90"/>
  <c r="AQ88" i="90"/>
  <c r="AQ154" i="90"/>
  <c r="AQ15" i="90"/>
  <c r="AQ24" i="90"/>
  <c r="AQ21" i="90"/>
  <c r="AQ20" i="90"/>
  <c r="AQ152" i="90"/>
  <c r="AQ148" i="90"/>
  <c r="AQ145" i="90"/>
  <c r="AQ151" i="90"/>
  <c r="AQ143" i="90"/>
  <c r="AQ139" i="90"/>
  <c r="AQ142" i="90"/>
  <c r="AQ134" i="90"/>
  <c r="AQ130" i="90"/>
  <c r="AQ126" i="90"/>
  <c r="AQ133" i="90"/>
  <c r="AQ121" i="90"/>
  <c r="AQ117" i="90"/>
  <c r="AQ115" i="90"/>
  <c r="AQ124" i="90"/>
  <c r="AQ120" i="90"/>
  <c r="AQ116" i="90"/>
  <c r="AQ123" i="90"/>
  <c r="AQ119" i="90"/>
  <c r="AQ122" i="90"/>
  <c r="AQ112" i="90"/>
  <c r="AQ108" i="90"/>
  <c r="AQ105" i="90"/>
  <c r="AQ111" i="90"/>
  <c r="AQ107" i="90"/>
  <c r="AQ114" i="90"/>
  <c r="AQ110" i="90"/>
  <c r="AQ106" i="90"/>
  <c r="AQ113" i="90"/>
  <c r="AQ101" i="90"/>
  <c r="AQ104" i="90"/>
  <c r="AQ100" i="90"/>
  <c r="AQ103" i="90"/>
  <c r="AQ99" i="90"/>
  <c r="AQ95" i="90"/>
  <c r="AQ97" i="90"/>
  <c r="AQ96" i="90"/>
  <c r="AQ102" i="90"/>
  <c r="AQ85" i="90"/>
  <c r="AQ91" i="90"/>
  <c r="AQ87" i="90"/>
  <c r="AQ94" i="90"/>
  <c r="AQ90" i="90"/>
  <c r="AQ76" i="90"/>
  <c r="AQ75" i="90"/>
  <c r="AQ77" i="90"/>
  <c r="AQ84" i="90"/>
  <c r="AQ81" i="90"/>
  <c r="AQ80" i="90"/>
  <c r="AQ83" i="90"/>
  <c r="AQ79" i="90"/>
  <c r="AQ82" i="90"/>
  <c r="AQ73" i="90"/>
  <c r="AQ61" i="90"/>
  <c r="AQ60" i="90"/>
  <c r="AQ72" i="90"/>
  <c r="AQ69" i="90"/>
  <c r="AQ68" i="90"/>
  <c r="AQ55" i="90"/>
  <c r="AQ57" i="90"/>
  <c r="AQ64" i="90"/>
  <c r="AQ56" i="90"/>
  <c r="AQ48" i="90"/>
  <c r="AQ53" i="90"/>
  <c r="AQ37" i="90"/>
  <c r="AQ36" i="90"/>
  <c r="AQ41" i="90"/>
  <c r="AQ35" i="90"/>
  <c r="AQ44" i="90"/>
  <c r="AQ40" i="90"/>
  <c r="AQ33" i="90"/>
  <c r="AQ32" i="90"/>
  <c r="AQ29" i="90"/>
  <c r="AQ28" i="90"/>
  <c r="AQ7" i="90"/>
  <c r="AQ5" i="90"/>
  <c r="AQ6" i="90"/>
  <c r="AQ11" i="90"/>
  <c r="AQ23" i="90"/>
  <c r="AQ19" i="90"/>
  <c r="AQ25" i="90"/>
  <c r="AQ31" i="90"/>
  <c r="AQ27" i="90"/>
  <c r="AQ43" i="90"/>
  <c r="AQ39" i="90"/>
  <c r="AQ45" i="90"/>
  <c r="AQ51" i="90"/>
  <c r="AQ47" i="90"/>
  <c r="AQ63" i="90"/>
  <c r="AQ59" i="90"/>
  <c r="AQ65" i="90"/>
  <c r="AQ71" i="90"/>
  <c r="AQ67" i="90"/>
  <c r="AQ10" i="90"/>
  <c r="AQ14" i="90"/>
  <c r="AQ22" i="90"/>
  <c r="AQ34" i="90"/>
  <c r="AQ30" i="90"/>
  <c r="AQ42" i="90"/>
  <c r="AQ54" i="90"/>
  <c r="AQ50" i="90"/>
  <c r="AQ62" i="90"/>
  <c r="AQ74" i="90"/>
  <c r="AQ70" i="90"/>
  <c r="AQ13" i="90"/>
  <c r="AQ9" i="90"/>
  <c r="AQ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59" i="93"/>
  <c r="BH60" i="93"/>
  <c r="BH29" i="93"/>
  <c r="BH31" i="93"/>
  <c r="BH27" i="93"/>
  <c r="BH97" i="93"/>
  <c r="BH100" i="93"/>
  <c r="BH69" i="93"/>
  <c r="BH73" i="93"/>
  <c r="BH44" i="93"/>
  <c r="BH75" i="93"/>
  <c r="BH74" i="93"/>
  <c r="BH45" i="93"/>
  <c r="BH15" i="93"/>
  <c r="BH14" i="93"/>
  <c r="BH84" i="93"/>
  <c r="BH53" i="93"/>
  <c r="BH55" i="93"/>
  <c r="BH83" i="93"/>
  <c r="BH22" i="93"/>
  <c r="BH23" i="93"/>
  <c r="BH19" i="93"/>
  <c r="BH63" i="93" l="1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S1130" i="92"/>
  <c r="T1130" i="92"/>
  <c r="W1130" i="92"/>
  <c r="Q1131" i="92"/>
  <c r="R1131" i="92" s="1"/>
  <c r="S1131" i="92"/>
  <c r="U1131" i="92"/>
  <c r="W1131" i="92"/>
  <c r="X1131" i="92"/>
  <c r="AA1131" i="92"/>
  <c r="Q1132" i="92"/>
  <c r="R1132" i="92" s="1"/>
  <c r="S1132" i="92"/>
  <c r="T1132" i="92"/>
  <c r="U1132" i="92"/>
  <c r="W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Q1134" i="92"/>
  <c r="R1134" i="92" s="1"/>
  <c r="S1134" i="92"/>
  <c r="Q1135" i="92"/>
  <c r="R1135" i="92" s="1"/>
  <c r="U1135" i="92"/>
  <c r="W1135" i="92"/>
  <c r="X1135" i="92"/>
  <c r="Q1136" i="92"/>
  <c r="R1136" i="92" s="1"/>
  <c r="T1136" i="92"/>
  <c r="U1136" i="92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S1138" i="92"/>
  <c r="Q1139" i="92"/>
  <c r="R1139" i="92" s="1"/>
  <c r="U1139" i="92"/>
  <c r="W1139" i="92"/>
  <c r="Q1140" i="92"/>
  <c r="R1140" i="92" s="1"/>
  <c r="U1140" i="92"/>
  <c r="Y1140" i="92"/>
  <c r="AA1140" i="92"/>
  <c r="Q1141" i="92"/>
  <c r="R1141" i="92" s="1"/>
  <c r="S1141" i="92"/>
  <c r="T1141" i="92"/>
  <c r="U1141" i="92"/>
  <c r="W1141" i="92"/>
  <c r="X1141" i="92"/>
  <c r="Y1141" i="92"/>
  <c r="AA1141" i="92"/>
  <c r="Q1142" i="92"/>
  <c r="R1142" i="92" s="1"/>
  <c r="S1142" i="92"/>
  <c r="Q1143" i="92"/>
  <c r="R1143" i="92" s="1"/>
  <c r="U1143" i="92"/>
  <c r="W1143" i="92"/>
  <c r="Q1144" i="92"/>
  <c r="R1144" i="92" s="1"/>
  <c r="U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Q1146" i="92"/>
  <c r="R1146" i="92" s="1"/>
  <c r="S1146" i="92"/>
  <c r="Q1147" i="92"/>
  <c r="R1147" i="92" s="1"/>
  <c r="U1147" i="92"/>
  <c r="W1147" i="92"/>
  <c r="Q1148" i="92"/>
  <c r="R1148" i="92" s="1"/>
  <c r="U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N1146" i="92"/>
  <c r="O1146" i="92" s="1"/>
  <c r="N1147" i="92"/>
  <c r="O1147" i="92" s="1"/>
  <c r="N1148" i="92"/>
  <c r="O1148" i="92" s="1"/>
  <c r="N1149" i="92"/>
  <c r="N1150" i="92"/>
  <c r="O1150" i="92" s="1"/>
  <c r="N1080" i="92"/>
  <c r="O1080" i="92" s="1"/>
  <c r="Q1080" i="92"/>
  <c r="R1080" i="92" s="1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T1084" i="92"/>
  <c r="X1084" i="92"/>
  <c r="Y1084" i="92"/>
  <c r="N1085" i="92"/>
  <c r="O1085" i="92" s="1"/>
  <c r="Q1085" i="92"/>
  <c r="U1085" i="92" s="1"/>
  <c r="Y1085" i="92"/>
  <c r="N1086" i="92"/>
  <c r="O1086" i="92" s="1"/>
  <c r="Q1086" i="92"/>
  <c r="S1086" i="92" s="1"/>
  <c r="T1086" i="92"/>
  <c r="X1086" i="92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V1088" i="92"/>
  <c r="W1088" i="92"/>
  <c r="Y1088" i="92"/>
  <c r="Z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V1094" i="92"/>
  <c r="N1095" i="92"/>
  <c r="O1095" i="92" s="1"/>
  <c r="Q1095" i="92"/>
  <c r="T1095" i="92" s="1"/>
  <c r="N1096" i="92"/>
  <c r="O1096" i="92" s="1"/>
  <c r="Q1096" i="92"/>
  <c r="S1096" i="92" s="1"/>
  <c r="R1096" i="92"/>
  <c r="V1096" i="92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/>
  <c r="N1100" i="92"/>
  <c r="O1100" i="92" s="1"/>
  <c r="Q1100" i="92"/>
  <c r="R1100" i="92" s="1"/>
  <c r="T1100" i="92"/>
  <c r="U1100" i="92"/>
  <c r="W1100" i="92"/>
  <c r="X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T1110" i="92"/>
  <c r="U1110" i="92"/>
  <c r="V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N1113" i="92"/>
  <c r="O1113" i="92" s="1"/>
  <c r="Q1113" i="92"/>
  <c r="S1113" i="92" s="1"/>
  <c r="W1113" i="92"/>
  <c r="N1114" i="92"/>
  <c r="O1114" i="92" s="1"/>
  <c r="Q1114" i="92"/>
  <c r="R1114" i="92" s="1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W1118" i="92"/>
  <c r="Z1118" i="92"/>
  <c r="AA1118" i="92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N1125" i="92"/>
  <c r="O1125" i="92" s="1"/>
  <c r="Q1125" i="92"/>
  <c r="S1125" i="92" s="1"/>
  <c r="R1125" i="92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29" i="92" l="1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Q100" i="92"/>
  <c r="Q101" i="92"/>
  <c r="Q102" i="92"/>
  <c r="Q103" i="92"/>
  <c r="Q104" i="92"/>
  <c r="Y104" i="92" s="1"/>
  <c r="Q105" i="92"/>
  <c r="Q106" i="92"/>
  <c r="W106" i="92" s="1"/>
  <c r="Q107" i="92"/>
  <c r="Q108" i="92"/>
  <c r="Q109" i="92"/>
  <c r="W109" i="92" s="1"/>
  <c r="Q110" i="92"/>
  <c r="R110" i="92" s="1"/>
  <c r="Q111" i="92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Q124" i="92"/>
  <c r="W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Q148" i="92"/>
  <c r="Q149" i="92"/>
  <c r="Q150" i="92"/>
  <c r="Q151" i="92"/>
  <c r="Q152" i="92"/>
  <c r="Y152" i="92" s="1"/>
  <c r="Q153" i="92"/>
  <c r="Q154" i="92"/>
  <c r="W154" i="92" s="1"/>
  <c r="Q155" i="92"/>
  <c r="Q156" i="92"/>
  <c r="Q157" i="92"/>
  <c r="W157" i="92" s="1"/>
  <c r="Q158" i="92"/>
  <c r="R158" i="92" s="1"/>
  <c r="Q159" i="92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Q184" i="92"/>
  <c r="Q185" i="92"/>
  <c r="Q186" i="92"/>
  <c r="Q187" i="92"/>
  <c r="Q188" i="92"/>
  <c r="Q189" i="92"/>
  <c r="Q190" i="92"/>
  <c r="X190" i="92" s="1"/>
  <c r="Q191" i="92"/>
  <c r="Q192" i="92"/>
  <c r="Q193" i="92"/>
  <c r="Q194" i="92"/>
  <c r="R194" i="92" s="1"/>
  <c r="Q195" i="92"/>
  <c r="Q196" i="92"/>
  <c r="Q197" i="92"/>
  <c r="Q198" i="92"/>
  <c r="Q199" i="92"/>
  <c r="Q200" i="92"/>
  <c r="Y200" i="92" s="1"/>
  <c r="Q201" i="92"/>
  <c r="Q202" i="92"/>
  <c r="W202" i="92" s="1"/>
  <c r="Q203" i="92"/>
  <c r="Q204" i="92"/>
  <c r="Q205" i="92"/>
  <c r="Q206" i="92"/>
  <c r="S206" i="92" s="1"/>
  <c r="Q207" i="92"/>
  <c r="Q208" i="92"/>
  <c r="Q209" i="92"/>
  <c r="Q210" i="92"/>
  <c r="Q211" i="92"/>
  <c r="Q212" i="92"/>
  <c r="Q213" i="92"/>
  <c r="Q214" i="92"/>
  <c r="W214" i="92" s="1"/>
  <c r="Q215" i="92"/>
  <c r="Q216" i="92"/>
  <c r="Q217" i="92"/>
  <c r="W217" i="92" s="1"/>
  <c r="Q218" i="92"/>
  <c r="Q219" i="92"/>
  <c r="Q220" i="92"/>
  <c r="Q221" i="92"/>
  <c r="Q222" i="92"/>
  <c r="Q223" i="92"/>
  <c r="Q224" i="92"/>
  <c r="Q225" i="92"/>
  <c r="Q226" i="92"/>
  <c r="W226" i="92" s="1"/>
  <c r="Q227" i="92"/>
  <c r="Q228" i="92"/>
  <c r="Q229" i="92"/>
  <c r="W229" i="92" s="1"/>
  <c r="Q230" i="92"/>
  <c r="S230" i="92" s="1"/>
  <c r="Q231" i="92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Q244" i="92"/>
  <c r="Q245" i="92"/>
  <c r="Q246" i="92"/>
  <c r="Q247" i="92"/>
  <c r="Q248" i="92"/>
  <c r="Y248" i="92" s="1"/>
  <c r="Q249" i="92"/>
  <c r="Q250" i="92"/>
  <c r="X250" i="92" s="1"/>
  <c r="Q251" i="92"/>
  <c r="Q252" i="92"/>
  <c r="Q253" i="92"/>
  <c r="Q254" i="92"/>
  <c r="R254" i="92" s="1"/>
  <c r="Q255" i="92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U274" i="92" s="1"/>
  <c r="Q275" i="92"/>
  <c r="Q276" i="92"/>
  <c r="Q277" i="92"/>
  <c r="W277" i="92" s="1"/>
  <c r="Q278" i="92"/>
  <c r="T278" i="92" s="1"/>
  <c r="Q279" i="92"/>
  <c r="Q280" i="92"/>
  <c r="Q281" i="92"/>
  <c r="Q282" i="92"/>
  <c r="Q283" i="92"/>
  <c r="Q284" i="92"/>
  <c r="Q285" i="92"/>
  <c r="Q286" i="92"/>
  <c r="W286" i="92" s="1"/>
  <c r="Q287" i="92"/>
  <c r="Q288" i="92"/>
  <c r="Q289" i="92"/>
  <c r="W289" i="92" s="1"/>
  <c r="Q290" i="92"/>
  <c r="R290" i="92" s="1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W301" i="92" s="1"/>
  <c r="Q302" i="92"/>
  <c r="R302" i="92" s="1"/>
  <c r="Q303" i="92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Q316" i="92"/>
  <c r="Q317" i="92"/>
  <c r="Q318" i="92"/>
  <c r="Q319" i="92"/>
  <c r="Q320" i="92"/>
  <c r="Q321" i="92"/>
  <c r="Q322" i="92"/>
  <c r="X322" i="92" s="1"/>
  <c r="Q323" i="92"/>
  <c r="Q324" i="92"/>
  <c r="Q325" i="92"/>
  <c r="Q326" i="92"/>
  <c r="T326" i="92" s="1"/>
  <c r="Q327" i="92"/>
  <c r="Q328" i="92"/>
  <c r="Q329" i="92"/>
  <c r="Q330" i="92"/>
  <c r="Q331" i="92"/>
  <c r="Q332" i="92"/>
  <c r="Q333" i="92"/>
  <c r="Q334" i="92"/>
  <c r="W334" i="92" s="1"/>
  <c r="Q335" i="92"/>
  <c r="Q336" i="92"/>
  <c r="Q337" i="92"/>
  <c r="W337" i="92" s="1"/>
  <c r="Q338" i="92"/>
  <c r="R338" i="92" s="1"/>
  <c r="Q339" i="92"/>
  <c r="Q340" i="92"/>
  <c r="Q341" i="92"/>
  <c r="Q342" i="92"/>
  <c r="Q343" i="92"/>
  <c r="Q344" i="92"/>
  <c r="Y344" i="92" s="1"/>
  <c r="Q345" i="92"/>
  <c r="Q346" i="92"/>
  <c r="W346" i="92" s="1"/>
  <c r="Q347" i="92"/>
  <c r="Q348" i="92"/>
  <c r="Q349" i="92"/>
  <c r="W349" i="92" s="1"/>
  <c r="Q350" i="92"/>
  <c r="Q351" i="92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Q376" i="92"/>
  <c r="Q377" i="92"/>
  <c r="Q378" i="92"/>
  <c r="Q379" i="92"/>
  <c r="Q380" i="92"/>
  <c r="Q381" i="92"/>
  <c r="Q382" i="92"/>
  <c r="W382" i="92" s="1"/>
  <c r="Q383" i="92"/>
  <c r="Q384" i="92"/>
  <c r="Q385" i="92"/>
  <c r="W385" i="92" s="1"/>
  <c r="Q386" i="92"/>
  <c r="X386" i="92" s="1"/>
  <c r="Q387" i="92"/>
  <c r="Q388" i="92"/>
  <c r="Q389" i="92"/>
  <c r="Q390" i="92"/>
  <c r="Q391" i="92"/>
  <c r="Q392" i="92"/>
  <c r="Y392" i="92" s="1"/>
  <c r="Q393" i="92"/>
  <c r="Q394" i="92"/>
  <c r="X394" i="92" s="1"/>
  <c r="Q395" i="92"/>
  <c r="Q396" i="92"/>
  <c r="Q397" i="92"/>
  <c r="W397" i="92" s="1"/>
  <c r="Q398" i="92"/>
  <c r="S398" i="92" s="1"/>
  <c r="Q399" i="92"/>
  <c r="Q400" i="92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Q424" i="92"/>
  <c r="Q425" i="92"/>
  <c r="Q426" i="92"/>
  <c r="Q427" i="92"/>
  <c r="Q428" i="92"/>
  <c r="Q429" i="92"/>
  <c r="Q430" i="92"/>
  <c r="W430" i="92" s="1"/>
  <c r="Q431" i="92"/>
  <c r="Q432" i="92"/>
  <c r="Q433" i="92"/>
  <c r="W433" i="92" s="1"/>
  <c r="Q434" i="92"/>
  <c r="Q435" i="92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Q445" i="92"/>
  <c r="W445" i="92" s="1"/>
  <c r="Q446" i="92"/>
  <c r="R446" i="92" s="1"/>
  <c r="Q447" i="92"/>
  <c r="Q448" i="92"/>
  <c r="Q449" i="92"/>
  <c r="Q450" i="92"/>
  <c r="Q451" i="92"/>
  <c r="Q452" i="92"/>
  <c r="Q453" i="92"/>
  <c r="Q454" i="92"/>
  <c r="U454" i="92" s="1"/>
  <c r="Q455" i="92"/>
  <c r="Q456" i="92"/>
  <c r="Q457" i="92"/>
  <c r="Q458" i="92"/>
  <c r="U458" i="92" s="1"/>
  <c r="Q459" i="92"/>
  <c r="Q460" i="92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Q472" i="92"/>
  <c r="Q473" i="92"/>
  <c r="Q474" i="92"/>
  <c r="Q475" i="92"/>
  <c r="Q476" i="92"/>
  <c r="Q477" i="92"/>
  <c r="Q478" i="92"/>
  <c r="W478" i="92" s="1"/>
  <c r="Q479" i="92"/>
  <c r="Q480" i="92"/>
  <c r="Q481" i="92"/>
  <c r="W481" i="92" s="1"/>
  <c r="Q482" i="92"/>
  <c r="R482" i="92" s="1"/>
  <c r="Q483" i="92"/>
  <c r="Q484" i="92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Q496" i="92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Q520" i="92"/>
  <c r="Q521" i="92"/>
  <c r="Q522" i="92"/>
  <c r="Q523" i="92"/>
  <c r="Q524" i="92"/>
  <c r="Q525" i="92"/>
  <c r="Q526" i="92"/>
  <c r="U526" i="92" s="1"/>
  <c r="Q527" i="92"/>
  <c r="Q528" i="92"/>
  <c r="Q529" i="92"/>
  <c r="W529" i="92" s="1"/>
  <c r="Q530" i="92"/>
  <c r="U530" i="92" s="1"/>
  <c r="Q531" i="92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Q544" i="92"/>
  <c r="Q545" i="92"/>
  <c r="Q546" i="92"/>
  <c r="Q547" i="92"/>
  <c r="Q548" i="92"/>
  <c r="Q549" i="92"/>
  <c r="Q550" i="92"/>
  <c r="X550" i="92" s="1"/>
  <c r="Q551" i="92"/>
  <c r="Q552" i="92"/>
  <c r="Q553" i="92"/>
  <c r="X553" i="92" s="1"/>
  <c r="Q554" i="92"/>
  <c r="W554" i="92" s="1"/>
  <c r="Q555" i="92"/>
  <c r="Q556" i="92"/>
  <c r="Q557" i="92"/>
  <c r="Q558" i="92"/>
  <c r="Q559" i="92"/>
  <c r="Q560" i="92"/>
  <c r="Q561" i="92"/>
  <c r="Q562" i="92"/>
  <c r="W562" i="92" s="1"/>
  <c r="Q563" i="92"/>
  <c r="Q564" i="92"/>
  <c r="Q565" i="92"/>
  <c r="W565" i="92" s="1"/>
  <c r="Q566" i="92"/>
  <c r="S566" i="92" s="1"/>
  <c r="Q567" i="92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Q592" i="92"/>
  <c r="Q593" i="92"/>
  <c r="Q594" i="92"/>
  <c r="Q595" i="92"/>
  <c r="Q596" i="92"/>
  <c r="Q597" i="92"/>
  <c r="Q598" i="92"/>
  <c r="X598" i="92" s="1"/>
  <c r="Q599" i="92"/>
  <c r="Q600" i="92"/>
  <c r="Q601" i="92"/>
  <c r="W601" i="92" s="1"/>
  <c r="Q602" i="92"/>
  <c r="R602" i="92" s="1"/>
  <c r="Q603" i="92"/>
  <c r="Q604" i="92"/>
  <c r="Q605" i="92"/>
  <c r="Q606" i="92"/>
  <c r="Q607" i="92"/>
  <c r="Q608" i="92"/>
  <c r="Q609" i="92"/>
  <c r="Q610" i="92"/>
  <c r="W610" i="92" s="1"/>
  <c r="Q611" i="92"/>
  <c r="Q612" i="92"/>
  <c r="Q613" i="92"/>
  <c r="W613" i="92" s="1"/>
  <c r="Q614" i="92"/>
  <c r="R614" i="92" s="1"/>
  <c r="Q615" i="92"/>
  <c r="Q616" i="92"/>
  <c r="Q617" i="92"/>
  <c r="Q618" i="92"/>
  <c r="Q619" i="92"/>
  <c r="Q620" i="92"/>
  <c r="Q621" i="92"/>
  <c r="Q622" i="92"/>
  <c r="X622" i="92" s="1"/>
  <c r="Q623" i="92"/>
  <c r="Q624" i="92"/>
  <c r="Q625" i="92"/>
  <c r="Q626" i="92"/>
  <c r="R626" i="92" s="1"/>
  <c r="Q627" i="92"/>
  <c r="Q628" i="92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Q712" i="92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Q724" i="92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Q736" i="92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X770" i="92" s="1"/>
  <c r="Q771" i="92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T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Q820" i="92"/>
  <c r="X820" i="92" s="1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W841" i="92" s="1"/>
  <c r="Q842" i="92"/>
  <c r="T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W853" i="92" s="1"/>
  <c r="Q854" i="92"/>
  <c r="W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X865" i="92" s="1"/>
  <c r="Q866" i="92"/>
  <c r="R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W877" i="92" s="1"/>
  <c r="Q878" i="92"/>
  <c r="S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W913" i="92" s="1"/>
  <c r="Q914" i="92"/>
  <c r="R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W925" i="92" s="1"/>
  <c r="Q926" i="92"/>
  <c r="T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T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W949" i="92" s="1"/>
  <c r="Q950" i="92"/>
  <c r="R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W961" i="92" s="1"/>
  <c r="Q962" i="92"/>
  <c r="W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W973" i="92" s="1"/>
  <c r="Q974" i="92"/>
  <c r="T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T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W997" i="92" s="1"/>
  <c r="Q998" i="92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W1009" i="92" s="1"/>
  <c r="Q1010" i="92"/>
  <c r="R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W1021" i="92" s="1"/>
  <c r="Q1022" i="92"/>
  <c r="U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W1057" i="92" s="1"/>
  <c r="Q1058" i="92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X1069" i="92" s="1"/>
  <c r="Q1070" i="92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99" i="92"/>
  <c r="W100" i="92"/>
  <c r="W101" i="92"/>
  <c r="W102" i="92"/>
  <c r="W103" i="92"/>
  <c r="W105" i="92"/>
  <c r="W107" i="92"/>
  <c r="W112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6" i="92"/>
  <c r="W137" i="92"/>
  <c r="W138" i="92"/>
  <c r="W139" i="92"/>
  <c r="W141" i="92"/>
  <c r="W143" i="92"/>
  <c r="W145" i="92"/>
  <c r="W147" i="92"/>
  <c r="W148" i="92"/>
  <c r="W149" i="92"/>
  <c r="W150" i="92"/>
  <c r="W151" i="92"/>
  <c r="W153" i="92"/>
  <c r="W155" i="92"/>
  <c r="W160" i="92"/>
  <c r="W161" i="92"/>
  <c r="W162" i="92"/>
  <c r="W163" i="92"/>
  <c r="W165" i="92"/>
  <c r="W167" i="92"/>
  <c r="W172" i="92"/>
  <c r="W173" i="92"/>
  <c r="W174" i="92"/>
  <c r="W175" i="92"/>
  <c r="W177" i="92"/>
  <c r="W179" i="92"/>
  <c r="W180" i="92"/>
  <c r="W184" i="92"/>
  <c r="W185" i="92"/>
  <c r="W186" i="92"/>
  <c r="W187" i="92"/>
  <c r="W189" i="92"/>
  <c r="W190" i="92"/>
  <c r="W191" i="92"/>
  <c r="W192" i="92"/>
  <c r="W193" i="92"/>
  <c r="W196" i="92"/>
  <c r="W197" i="92"/>
  <c r="W198" i="92"/>
  <c r="W199" i="92"/>
  <c r="W201" i="92"/>
  <c r="W203" i="92"/>
  <c r="W205" i="92"/>
  <c r="W208" i="92"/>
  <c r="W209" i="92"/>
  <c r="W210" i="92"/>
  <c r="W211" i="92"/>
  <c r="W213" i="92"/>
  <c r="W215" i="92"/>
  <c r="W216" i="92"/>
  <c r="W220" i="92"/>
  <c r="W221" i="92"/>
  <c r="W222" i="92"/>
  <c r="W223" i="92"/>
  <c r="W225" i="92"/>
  <c r="W227" i="92"/>
  <c r="W231" i="92"/>
  <c r="W232" i="92"/>
  <c r="W233" i="92"/>
  <c r="W234" i="92"/>
  <c r="W235" i="92"/>
  <c r="W237" i="92"/>
  <c r="W238" i="92"/>
  <c r="W239" i="92"/>
  <c r="W244" i="92"/>
  <c r="W245" i="92"/>
  <c r="W246" i="92"/>
  <c r="W247" i="92"/>
  <c r="W249" i="92"/>
  <c r="W251" i="92"/>
  <c r="W252" i="92"/>
  <c r="W253" i="92"/>
  <c r="W255" i="92"/>
  <c r="W256" i="92"/>
  <c r="W257" i="92"/>
  <c r="W258" i="92"/>
  <c r="W259" i="92"/>
  <c r="W261" i="92"/>
  <c r="W263" i="92"/>
  <c r="W265" i="92"/>
  <c r="W268" i="92"/>
  <c r="W269" i="92"/>
  <c r="W270" i="92"/>
  <c r="W271" i="92"/>
  <c r="W273" i="92"/>
  <c r="W275" i="92"/>
  <c r="W280" i="92"/>
  <c r="W281" i="92"/>
  <c r="W282" i="92"/>
  <c r="W283" i="92"/>
  <c r="W285" i="92"/>
  <c r="W287" i="92"/>
  <c r="W291" i="92"/>
  <c r="W292" i="92"/>
  <c r="W293" i="92"/>
  <c r="W294" i="92"/>
  <c r="W295" i="92"/>
  <c r="W297" i="92"/>
  <c r="W298" i="92"/>
  <c r="W299" i="92"/>
  <c r="W304" i="92"/>
  <c r="W305" i="92"/>
  <c r="W306" i="92"/>
  <c r="W307" i="92"/>
  <c r="W309" i="92"/>
  <c r="W311" i="92"/>
  <c r="W316" i="92"/>
  <c r="W317" i="92"/>
  <c r="W318" i="92"/>
  <c r="W319" i="92"/>
  <c r="W321" i="92"/>
  <c r="W322" i="92"/>
  <c r="W323" i="92"/>
  <c r="W324" i="92"/>
  <c r="W325" i="92"/>
  <c r="W328" i="92"/>
  <c r="W329" i="92"/>
  <c r="W330" i="92"/>
  <c r="W331" i="92"/>
  <c r="W333" i="92"/>
  <c r="W335" i="92"/>
  <c r="W336" i="92"/>
  <c r="W340" i="92"/>
  <c r="W342" i="92"/>
  <c r="W343" i="92"/>
  <c r="W345" i="92"/>
  <c r="W347" i="92"/>
  <c r="W352" i="92"/>
  <c r="W354" i="92"/>
  <c r="W355" i="92"/>
  <c r="W357" i="92"/>
  <c r="W359" i="92"/>
  <c r="W360" i="92"/>
  <c r="W361" i="92"/>
  <c r="W364" i="92"/>
  <c r="W366" i="92"/>
  <c r="W367" i="92"/>
  <c r="W369" i="92"/>
  <c r="W370" i="92"/>
  <c r="W371" i="92"/>
  <c r="W375" i="92"/>
  <c r="W376" i="92"/>
  <c r="W378" i="92"/>
  <c r="W379" i="92"/>
  <c r="W381" i="92"/>
  <c r="W383" i="92"/>
  <c r="W388" i="92"/>
  <c r="W390" i="92"/>
  <c r="W391" i="92"/>
  <c r="W393" i="92"/>
  <c r="W395" i="92"/>
  <c r="W396" i="92"/>
  <c r="W399" i="92"/>
  <c r="W400" i="92"/>
  <c r="W401" i="92"/>
  <c r="W402" i="92"/>
  <c r="W403" i="92"/>
  <c r="W405" i="92"/>
  <c r="W406" i="92"/>
  <c r="W407" i="92"/>
  <c r="W409" i="92"/>
  <c r="W412" i="92"/>
  <c r="W414" i="92"/>
  <c r="W415" i="92"/>
  <c r="W417" i="92"/>
  <c r="W418" i="92"/>
  <c r="W419" i="92"/>
  <c r="W424" i="92"/>
  <c r="W426" i="92"/>
  <c r="W427" i="92"/>
  <c r="W429" i="92"/>
  <c r="W431" i="92"/>
  <c r="W432" i="92"/>
  <c r="W435" i="92"/>
  <c r="W438" i="92"/>
  <c r="W439" i="92"/>
  <c r="W441" i="92"/>
  <c r="W442" i="92"/>
  <c r="W443" i="92"/>
  <c r="W450" i="92"/>
  <c r="W451" i="92"/>
  <c r="W453" i="92"/>
  <c r="W455" i="92"/>
  <c r="W457" i="92"/>
  <c r="W460" i="92"/>
  <c r="W462" i="92"/>
  <c r="W463" i="92"/>
  <c r="W465" i="92"/>
  <c r="W467" i="92"/>
  <c r="W468" i="92"/>
  <c r="W474" i="92"/>
  <c r="W475" i="92"/>
  <c r="W477" i="92"/>
  <c r="W479" i="92"/>
  <c r="W480" i="92"/>
  <c r="W486" i="92"/>
  <c r="W487" i="92"/>
  <c r="W489" i="92"/>
  <c r="W490" i="92"/>
  <c r="W491" i="92"/>
  <c r="W493" i="92"/>
  <c r="W498" i="92"/>
  <c r="W499" i="92"/>
  <c r="W501" i="92"/>
  <c r="W502" i="92"/>
  <c r="W503" i="92"/>
  <c r="W504" i="92"/>
  <c r="W505" i="92"/>
  <c r="W510" i="92"/>
  <c r="W511" i="92"/>
  <c r="W513" i="92"/>
  <c r="W515" i="92"/>
  <c r="W519" i="92"/>
  <c r="W522" i="92"/>
  <c r="W523" i="92"/>
  <c r="W525" i="92"/>
  <c r="W526" i="92"/>
  <c r="W527" i="92"/>
  <c r="W534" i="92"/>
  <c r="W535" i="92"/>
  <c r="W537" i="92"/>
  <c r="W539" i="92"/>
  <c r="W540" i="92"/>
  <c r="W543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76" i="92"/>
  <c r="W579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2" i="92"/>
  <c r="W618" i="92"/>
  <c r="W619" i="92"/>
  <c r="W621" i="92"/>
  <c r="W622" i="92"/>
  <c r="W623" i="92"/>
  <c r="W624" i="92"/>
  <c r="W625" i="92"/>
  <c r="W630" i="92"/>
  <c r="W631" i="92"/>
  <c r="W633" i="92"/>
  <c r="W635" i="92"/>
  <c r="W637" i="92"/>
  <c r="W642" i="92"/>
  <c r="W643" i="92"/>
  <c r="W645" i="92"/>
  <c r="W647" i="92"/>
  <c r="W648" i="92"/>
  <c r="W649" i="92"/>
  <c r="W654" i="92"/>
  <c r="W655" i="92"/>
  <c r="W657" i="92"/>
  <c r="W658" i="92"/>
  <c r="W659" i="92"/>
  <c r="W663" i="92"/>
  <c r="W666" i="92"/>
  <c r="W667" i="92"/>
  <c r="W669" i="92"/>
  <c r="W671" i="92"/>
  <c r="W678" i="92"/>
  <c r="W679" i="92"/>
  <c r="W681" i="92"/>
  <c r="W683" i="92"/>
  <c r="W684" i="92"/>
  <c r="W687" i="92"/>
  <c r="W689" i="92"/>
  <c r="W690" i="92"/>
  <c r="W691" i="92"/>
  <c r="W693" i="92"/>
  <c r="W695" i="92"/>
  <c r="W697" i="92"/>
  <c r="W702" i="92"/>
  <c r="W703" i="92"/>
  <c r="W705" i="92"/>
  <c r="W706" i="92"/>
  <c r="W707" i="92"/>
  <c r="W714" i="92"/>
  <c r="W715" i="92"/>
  <c r="W717" i="92"/>
  <c r="W719" i="92"/>
  <c r="W720" i="92"/>
  <c r="W723" i="92"/>
  <c r="W726" i="92"/>
  <c r="W727" i="92"/>
  <c r="W729" i="92"/>
  <c r="W730" i="92"/>
  <c r="W731" i="92"/>
  <c r="W736" i="92"/>
  <c r="W738" i="92"/>
  <c r="W739" i="92"/>
  <c r="W741" i="92"/>
  <c r="W743" i="92"/>
  <c r="W750" i="92"/>
  <c r="W751" i="92"/>
  <c r="W753" i="92"/>
  <c r="W754" i="92"/>
  <c r="W755" i="92"/>
  <c r="W756" i="92"/>
  <c r="W757" i="92"/>
  <c r="W762" i="92"/>
  <c r="W763" i="92"/>
  <c r="W765" i="92"/>
  <c r="W767" i="92"/>
  <c r="W768" i="92"/>
  <c r="W769" i="92"/>
  <c r="W774" i="92"/>
  <c r="W775" i="92"/>
  <c r="W777" i="92"/>
  <c r="W779" i="92"/>
  <c r="W781" i="92"/>
  <c r="W786" i="92"/>
  <c r="W787" i="92"/>
  <c r="W789" i="92"/>
  <c r="W790" i="92"/>
  <c r="W791" i="92"/>
  <c r="W792" i="92"/>
  <c r="W798" i="92"/>
  <c r="W799" i="92"/>
  <c r="W801" i="92"/>
  <c r="W803" i="92"/>
  <c r="W807" i="92"/>
  <c r="W810" i="92"/>
  <c r="W811" i="92"/>
  <c r="W813" i="92"/>
  <c r="W814" i="92"/>
  <c r="W815" i="92"/>
  <c r="W822" i="92"/>
  <c r="W823" i="92"/>
  <c r="W825" i="92"/>
  <c r="W827" i="92"/>
  <c r="W828" i="92"/>
  <c r="W831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64" i="92"/>
  <c r="W867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0" i="92"/>
  <c r="W901" i="92"/>
  <c r="W904" i="92"/>
  <c r="W906" i="92"/>
  <c r="W907" i="92"/>
  <c r="W909" i="92"/>
  <c r="W911" i="92"/>
  <c r="W912" i="92"/>
  <c r="W918" i="92"/>
  <c r="W919" i="92"/>
  <c r="W921" i="92"/>
  <c r="W923" i="92"/>
  <c r="W930" i="92"/>
  <c r="W931" i="92"/>
  <c r="W933" i="92"/>
  <c r="W935" i="92"/>
  <c r="W936" i="92"/>
  <c r="W937" i="92"/>
  <c r="W942" i="92"/>
  <c r="W943" i="92"/>
  <c r="W945" i="92"/>
  <c r="W946" i="92"/>
  <c r="W947" i="92"/>
  <c r="W951" i="92"/>
  <c r="W954" i="92"/>
  <c r="W955" i="92"/>
  <c r="W957" i="92"/>
  <c r="W959" i="92"/>
  <c r="W966" i="92"/>
  <c r="W967" i="92"/>
  <c r="W969" i="92"/>
  <c r="W971" i="92"/>
  <c r="W972" i="92"/>
  <c r="W975" i="92"/>
  <c r="W977" i="92"/>
  <c r="W978" i="92"/>
  <c r="W979" i="92"/>
  <c r="W981" i="92"/>
  <c r="W982" i="92"/>
  <c r="W983" i="92"/>
  <c r="W985" i="92"/>
  <c r="W990" i="92"/>
  <c r="W991" i="92"/>
  <c r="W993" i="92"/>
  <c r="W994" i="92"/>
  <c r="W995" i="92"/>
  <c r="W1002" i="92"/>
  <c r="W1003" i="92"/>
  <c r="W1005" i="92"/>
  <c r="W1007" i="92"/>
  <c r="W1008" i="92"/>
  <c r="W1011" i="92"/>
  <c r="W1014" i="92"/>
  <c r="W1015" i="92"/>
  <c r="W1017" i="92"/>
  <c r="W1018" i="92"/>
  <c r="W1019" i="92"/>
  <c r="W1026" i="92"/>
  <c r="W1027" i="92"/>
  <c r="W1029" i="92"/>
  <c r="W1031" i="92"/>
  <c r="W1033" i="92"/>
  <c r="W1039" i="92"/>
  <c r="W1041" i="92"/>
  <c r="W1043" i="92"/>
  <c r="W1044" i="92"/>
  <c r="W1045" i="92"/>
  <c r="W1050" i="92"/>
  <c r="W1051" i="92"/>
  <c r="W1053" i="92"/>
  <c r="W1054" i="92"/>
  <c r="W1055" i="92"/>
  <c r="W1056" i="92"/>
  <c r="W1062" i="92"/>
  <c r="W1063" i="92"/>
  <c r="W1065" i="92"/>
  <c r="W1067" i="92"/>
  <c r="W1074" i="92"/>
  <c r="W1075" i="92"/>
  <c r="W1077" i="92"/>
  <c r="W1079" i="92"/>
  <c r="X81" i="92"/>
  <c r="X83" i="92"/>
  <c r="X85" i="92"/>
  <c r="X87" i="92"/>
  <c r="X88" i="92"/>
  <c r="X89" i="92"/>
  <c r="X90" i="92"/>
  <c r="X91" i="92"/>
  <c r="X93" i="92"/>
  <c r="X94" i="92"/>
  <c r="X95" i="92"/>
  <c r="X96" i="92"/>
  <c r="X97" i="92"/>
  <c r="X99" i="92"/>
  <c r="X100" i="92"/>
  <c r="X101" i="92"/>
  <c r="X102" i="92"/>
  <c r="X103" i="92"/>
  <c r="X105" i="92"/>
  <c r="X107" i="92"/>
  <c r="X108" i="92"/>
  <c r="X109" i="92"/>
  <c r="X111" i="92"/>
  <c r="X112" i="92"/>
  <c r="X113" i="92"/>
  <c r="X114" i="92"/>
  <c r="X115" i="92"/>
  <c r="X117" i="92"/>
  <c r="X119" i="92"/>
  <c r="X121" i="92"/>
  <c r="X124" i="92"/>
  <c r="X125" i="92"/>
  <c r="X126" i="92"/>
  <c r="X127" i="92"/>
  <c r="X129" i="92"/>
  <c r="X130" i="92"/>
  <c r="X131" i="92"/>
  <c r="X132" i="92"/>
  <c r="X133" i="92"/>
  <c r="X135" i="92"/>
  <c r="X136" i="92"/>
  <c r="X137" i="92"/>
  <c r="X138" i="92"/>
  <c r="X139" i="92"/>
  <c r="X141" i="92"/>
  <c r="X142" i="92"/>
  <c r="X143" i="92"/>
  <c r="X145" i="92"/>
  <c r="X147" i="92"/>
  <c r="X148" i="92"/>
  <c r="X149" i="92"/>
  <c r="X150" i="92"/>
  <c r="X151" i="92"/>
  <c r="X153" i="92"/>
  <c r="X154" i="92"/>
  <c r="X155" i="92"/>
  <c r="X157" i="92"/>
  <c r="X160" i="92"/>
  <c r="X161" i="92"/>
  <c r="X162" i="92"/>
  <c r="X163" i="92"/>
  <c r="X165" i="92"/>
  <c r="X167" i="92"/>
  <c r="X168" i="92"/>
  <c r="X169" i="92"/>
  <c r="X171" i="92"/>
  <c r="X172" i="92"/>
  <c r="X173" i="92"/>
  <c r="X174" i="92"/>
  <c r="X175" i="92"/>
  <c r="X177" i="92"/>
  <c r="X178" i="92"/>
  <c r="X179" i="92"/>
  <c r="X181" i="92"/>
  <c r="X184" i="92"/>
  <c r="X185" i="92"/>
  <c r="X186" i="92"/>
  <c r="X187" i="92"/>
  <c r="X189" i="92"/>
  <c r="X191" i="92"/>
  <c r="X192" i="92"/>
  <c r="X193" i="92"/>
  <c r="X196" i="92"/>
  <c r="X197" i="92"/>
  <c r="X198" i="92"/>
  <c r="X199" i="92"/>
  <c r="X201" i="92"/>
  <c r="X202" i="92"/>
  <c r="X203" i="92"/>
  <c r="X204" i="92"/>
  <c r="X205" i="92"/>
  <c r="X207" i="92"/>
  <c r="X208" i="92"/>
  <c r="X209" i="92"/>
  <c r="X210" i="92"/>
  <c r="X211" i="92"/>
  <c r="X213" i="92"/>
  <c r="X214" i="92"/>
  <c r="X215" i="92"/>
  <c r="X216" i="92"/>
  <c r="X217" i="92"/>
  <c r="X220" i="92"/>
  <c r="X221" i="92"/>
  <c r="X222" i="92"/>
  <c r="X223" i="92"/>
  <c r="X225" i="92"/>
  <c r="X226" i="92"/>
  <c r="X227" i="92"/>
  <c r="X229" i="92"/>
  <c r="X231" i="92"/>
  <c r="X232" i="92"/>
  <c r="X233" i="92"/>
  <c r="X234" i="92"/>
  <c r="X235" i="92"/>
  <c r="X237" i="92"/>
  <c r="X239" i="92"/>
  <c r="X240" i="92"/>
  <c r="X241" i="92"/>
  <c r="X243" i="92"/>
  <c r="X244" i="92"/>
  <c r="X245" i="92"/>
  <c r="X246" i="92"/>
  <c r="X247" i="92"/>
  <c r="X249" i="92"/>
  <c r="X251" i="92"/>
  <c r="X252" i="92"/>
  <c r="X253" i="92"/>
  <c r="X255" i="92"/>
  <c r="X256" i="92"/>
  <c r="X257" i="92"/>
  <c r="X258" i="92"/>
  <c r="X259" i="92"/>
  <c r="X261" i="92"/>
  <c r="X262" i="92"/>
  <c r="X263" i="92"/>
  <c r="X265" i="92"/>
  <c r="X268" i="92"/>
  <c r="X269" i="92"/>
  <c r="X270" i="92"/>
  <c r="X271" i="92"/>
  <c r="X273" i="92"/>
  <c r="X275" i="92"/>
  <c r="X276" i="92"/>
  <c r="X277" i="92"/>
  <c r="X279" i="92"/>
  <c r="X280" i="92"/>
  <c r="X281" i="92"/>
  <c r="X282" i="92"/>
  <c r="X283" i="92"/>
  <c r="X285" i="92"/>
  <c r="X287" i="92"/>
  <c r="X289" i="92"/>
  <c r="X291" i="92"/>
  <c r="X292" i="92"/>
  <c r="X293" i="92"/>
  <c r="X294" i="92"/>
  <c r="X295" i="92"/>
  <c r="X297" i="92"/>
  <c r="X298" i="92"/>
  <c r="X299" i="92"/>
  <c r="X301" i="92"/>
  <c r="X304" i="92"/>
  <c r="X305" i="92"/>
  <c r="X306" i="92"/>
  <c r="X307" i="92"/>
  <c r="X309" i="92"/>
  <c r="X310" i="92"/>
  <c r="X311" i="92"/>
  <c r="X312" i="92"/>
  <c r="X313" i="92"/>
  <c r="X315" i="92"/>
  <c r="X316" i="92"/>
  <c r="X317" i="92"/>
  <c r="X318" i="92"/>
  <c r="X319" i="92"/>
  <c r="X321" i="92"/>
  <c r="X323" i="92"/>
  <c r="X325" i="92"/>
  <c r="X328" i="92"/>
  <c r="X329" i="92"/>
  <c r="X330" i="92"/>
  <c r="X331" i="92"/>
  <c r="X333" i="92"/>
  <c r="X335" i="92"/>
  <c r="X336" i="92"/>
  <c r="X337" i="92"/>
  <c r="X340" i="92"/>
  <c r="X342" i="92"/>
  <c r="X343" i="92"/>
  <c r="X345" i="92"/>
  <c r="X347" i="92"/>
  <c r="X348" i="92"/>
  <c r="X349" i="92"/>
  <c r="X351" i="92"/>
  <c r="X352" i="92"/>
  <c r="X354" i="92"/>
  <c r="X355" i="92"/>
  <c r="X357" i="92"/>
  <c r="X358" i="92"/>
  <c r="X359" i="92"/>
  <c r="X360" i="92"/>
  <c r="X361" i="92"/>
  <c r="X364" i="92"/>
  <c r="X366" i="92"/>
  <c r="X367" i="92"/>
  <c r="X369" i="92"/>
  <c r="X370" i="92"/>
  <c r="X371" i="92"/>
  <c r="X373" i="92"/>
  <c r="X375" i="92"/>
  <c r="X376" i="92"/>
  <c r="X378" i="92"/>
  <c r="X379" i="92"/>
  <c r="X381" i="92"/>
  <c r="X382" i="92"/>
  <c r="X383" i="92"/>
  <c r="X384" i="92"/>
  <c r="X385" i="92"/>
  <c r="X387" i="92"/>
  <c r="X388" i="92"/>
  <c r="X390" i="92"/>
  <c r="X391" i="92"/>
  <c r="X393" i="92"/>
  <c r="X395" i="92"/>
  <c r="X396" i="92"/>
  <c r="X397" i="92"/>
  <c r="X399" i="92"/>
  <c r="X400" i="92"/>
  <c r="X402" i="92"/>
  <c r="X403" i="92"/>
  <c r="X405" i="92"/>
  <c r="X407" i="92"/>
  <c r="X409" i="92"/>
  <c r="X412" i="92"/>
  <c r="X414" i="92"/>
  <c r="X415" i="92"/>
  <c r="X417" i="92"/>
  <c r="X418" i="92"/>
  <c r="X419" i="92"/>
  <c r="X420" i="92"/>
  <c r="X421" i="92"/>
  <c r="X423" i="92"/>
  <c r="X424" i="92"/>
  <c r="X426" i="92"/>
  <c r="X427" i="92"/>
  <c r="X429" i="92"/>
  <c r="X431" i="92"/>
  <c r="X433" i="92"/>
  <c r="X435" i="92"/>
  <c r="X438" i="92"/>
  <c r="X439" i="92"/>
  <c r="X441" i="92"/>
  <c r="X443" i="92"/>
  <c r="X445" i="92"/>
  <c r="X450" i="92"/>
  <c r="X451" i="92"/>
  <c r="X453" i="92"/>
  <c r="X454" i="92"/>
  <c r="X455" i="92"/>
  <c r="X456" i="92"/>
  <c r="X457" i="92"/>
  <c r="X459" i="92"/>
  <c r="X461" i="92"/>
  <c r="X462" i="92"/>
  <c r="X463" i="92"/>
  <c r="X465" i="92"/>
  <c r="X466" i="92"/>
  <c r="X467" i="92"/>
  <c r="X469" i="92"/>
  <c r="X474" i="92"/>
  <c r="X475" i="92"/>
  <c r="X477" i="92"/>
  <c r="X479" i="92"/>
  <c r="X480" i="92"/>
  <c r="X481" i="92"/>
  <c r="X486" i="92"/>
  <c r="X487" i="92"/>
  <c r="X489" i="92"/>
  <c r="X491" i="92"/>
  <c r="X492" i="92"/>
  <c r="X495" i="92"/>
  <c r="X498" i="92"/>
  <c r="X499" i="92"/>
  <c r="X501" i="92"/>
  <c r="X503" i="92"/>
  <c r="X504" i="92"/>
  <c r="X505" i="92"/>
  <c r="X510" i="92"/>
  <c r="X511" i="92"/>
  <c r="X513" i="92"/>
  <c r="X514" i="92"/>
  <c r="X515" i="92"/>
  <c r="X517" i="92"/>
  <c r="X519" i="92"/>
  <c r="X522" i="92"/>
  <c r="X523" i="92"/>
  <c r="X525" i="92"/>
  <c r="X526" i="92"/>
  <c r="X527" i="92"/>
  <c r="X528" i="92"/>
  <c r="X529" i="92"/>
  <c r="X531" i="92"/>
  <c r="X534" i="92"/>
  <c r="X535" i="92"/>
  <c r="X537" i="92"/>
  <c r="X539" i="92"/>
  <c r="X540" i="92"/>
  <c r="X541" i="92"/>
  <c r="X543" i="92"/>
  <c r="X546" i="92"/>
  <c r="X547" i="92"/>
  <c r="X549" i="92"/>
  <c r="X551" i="92"/>
  <c r="X558" i="92"/>
  <c r="X559" i="92"/>
  <c r="X561" i="92"/>
  <c r="X562" i="92"/>
  <c r="X563" i="92"/>
  <c r="X564" i="92"/>
  <c r="X565" i="92"/>
  <c r="X567" i="92"/>
  <c r="X570" i="92"/>
  <c r="X571" i="92"/>
  <c r="X573" i="92"/>
  <c r="X575" i="92"/>
  <c r="X577" i="92"/>
  <c r="X579" i="92"/>
  <c r="X582" i="92"/>
  <c r="X583" i="92"/>
  <c r="X585" i="92"/>
  <c r="X587" i="92"/>
  <c r="X589" i="92"/>
  <c r="X592" i="92"/>
  <c r="X594" i="92"/>
  <c r="X595" i="92"/>
  <c r="X597" i="92"/>
  <c r="X599" i="92"/>
  <c r="X600" i="92"/>
  <c r="X603" i="92"/>
  <c r="X605" i="92"/>
  <c r="X606" i="92"/>
  <c r="X607" i="92"/>
  <c r="X609" i="92"/>
  <c r="X611" i="92"/>
  <c r="X613" i="92"/>
  <c r="X618" i="92"/>
  <c r="X619" i="92"/>
  <c r="X621" i="92"/>
  <c r="X623" i="92"/>
  <c r="X624" i="92"/>
  <c r="X625" i="92"/>
  <c r="X630" i="92"/>
  <c r="X631" i="92"/>
  <c r="X633" i="92"/>
  <c r="X635" i="92"/>
  <c r="X636" i="92"/>
  <c r="X637" i="92"/>
  <c r="X639" i="92"/>
  <c r="X642" i="92"/>
  <c r="X643" i="92"/>
  <c r="X645" i="92"/>
  <c r="X646" i="92"/>
  <c r="X647" i="92"/>
  <c r="X648" i="92"/>
  <c r="X649" i="92"/>
  <c r="X654" i="92"/>
  <c r="X655" i="92"/>
  <c r="X657" i="92"/>
  <c r="X659" i="92"/>
  <c r="X661" i="92"/>
  <c r="X663" i="92"/>
  <c r="X666" i="92"/>
  <c r="X667" i="92"/>
  <c r="X669" i="92"/>
  <c r="X670" i="92"/>
  <c r="X671" i="92"/>
  <c r="X672" i="92"/>
  <c r="X673" i="92"/>
  <c r="X675" i="92"/>
  <c r="X678" i="92"/>
  <c r="X679" i="92"/>
  <c r="X681" i="92"/>
  <c r="X682" i="92"/>
  <c r="X683" i="92"/>
  <c r="X684" i="92"/>
  <c r="X685" i="92"/>
  <c r="X687" i="92"/>
  <c r="X690" i="92"/>
  <c r="X691" i="92"/>
  <c r="X693" i="92"/>
  <c r="X695" i="92"/>
  <c r="X697" i="92"/>
  <c r="X702" i="92"/>
  <c r="X703" i="92"/>
  <c r="X705" i="92"/>
  <c r="X707" i="92"/>
  <c r="X708" i="92"/>
  <c r="X711" i="92"/>
  <c r="X714" i="92"/>
  <c r="X715" i="92"/>
  <c r="X717" i="92"/>
  <c r="X719" i="92"/>
  <c r="X721" i="92"/>
  <c r="X723" i="92"/>
  <c r="X726" i="92"/>
  <c r="X727" i="92"/>
  <c r="X729" i="92"/>
  <c r="X731" i="92"/>
  <c r="X733" i="92"/>
  <c r="X738" i="92"/>
  <c r="X739" i="92"/>
  <c r="X741" i="92"/>
  <c r="X743" i="92"/>
  <c r="X744" i="92"/>
  <c r="X745" i="92"/>
  <c r="X747" i="92"/>
  <c r="X749" i="92"/>
  <c r="X750" i="92"/>
  <c r="X751" i="92"/>
  <c r="X753" i="92"/>
  <c r="X754" i="92"/>
  <c r="X755" i="92"/>
  <c r="X762" i="92"/>
  <c r="X763" i="92"/>
  <c r="X765" i="92"/>
  <c r="X767" i="92"/>
  <c r="X768" i="92"/>
  <c r="X769" i="92"/>
  <c r="X774" i="92"/>
  <c r="X775" i="92"/>
  <c r="X777" i="92"/>
  <c r="X779" i="92"/>
  <c r="X780" i="92"/>
  <c r="X781" i="92"/>
  <c r="X783" i="92"/>
  <c r="X786" i="92"/>
  <c r="X787" i="92"/>
  <c r="X789" i="92"/>
  <c r="X790" i="92"/>
  <c r="X791" i="92"/>
  <c r="X792" i="92"/>
  <c r="X793" i="92"/>
  <c r="X798" i="92"/>
  <c r="X799" i="92"/>
  <c r="X801" i="92"/>
  <c r="X802" i="92"/>
  <c r="X803" i="92"/>
  <c r="X807" i="92"/>
  <c r="X810" i="92"/>
  <c r="X811" i="92"/>
  <c r="X813" i="92"/>
  <c r="X815" i="92"/>
  <c r="X816" i="92"/>
  <c r="X817" i="92"/>
  <c r="X819" i="92"/>
  <c r="X822" i="92"/>
  <c r="X823" i="92"/>
  <c r="X825" i="92"/>
  <c r="X827" i="92"/>
  <c r="X828" i="92"/>
  <c r="X829" i="92"/>
  <c r="X831" i="92"/>
  <c r="X834" i="92"/>
  <c r="X835" i="92"/>
  <c r="X837" i="92"/>
  <c r="X839" i="92"/>
  <c r="X841" i="92"/>
  <c r="X846" i="92"/>
  <c r="X847" i="92"/>
  <c r="X849" i="92"/>
  <c r="X851" i="92"/>
  <c r="X852" i="92"/>
  <c r="X853" i="92"/>
  <c r="X855" i="92"/>
  <c r="X858" i="92"/>
  <c r="X859" i="92"/>
  <c r="X861" i="92"/>
  <c r="X863" i="92"/>
  <c r="X867" i="92"/>
  <c r="X870" i="92"/>
  <c r="X871" i="92"/>
  <c r="X873" i="92"/>
  <c r="X875" i="92"/>
  <c r="X877" i="92"/>
  <c r="X882" i="92"/>
  <c r="X883" i="92"/>
  <c r="X885" i="92"/>
  <c r="X886" i="92"/>
  <c r="X887" i="92"/>
  <c r="X888" i="92"/>
  <c r="X889" i="92"/>
  <c r="X891" i="92"/>
  <c r="X893" i="92"/>
  <c r="X894" i="92"/>
  <c r="X895" i="92"/>
  <c r="X897" i="92"/>
  <c r="X898" i="92"/>
  <c r="X899" i="92"/>
  <c r="X902" i="92"/>
  <c r="X906" i="92"/>
  <c r="X907" i="92"/>
  <c r="X909" i="92"/>
  <c r="X911" i="92"/>
  <c r="X912" i="92"/>
  <c r="X918" i="92"/>
  <c r="X919" i="92"/>
  <c r="X921" i="92"/>
  <c r="X923" i="92"/>
  <c r="X924" i="92"/>
  <c r="X925" i="92"/>
  <c r="X927" i="92"/>
  <c r="X930" i="92"/>
  <c r="X931" i="92"/>
  <c r="X933" i="92"/>
  <c r="X934" i="92"/>
  <c r="X935" i="92"/>
  <c r="X936" i="92"/>
  <c r="X937" i="92"/>
  <c r="X942" i="92"/>
  <c r="X943" i="92"/>
  <c r="X945" i="92"/>
  <c r="X946" i="92"/>
  <c r="X947" i="92"/>
  <c r="X951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1" i="92"/>
  <c r="X972" i="92"/>
  <c r="X975" i="92"/>
  <c r="X978" i="92"/>
  <c r="X979" i="92"/>
  <c r="X981" i="92"/>
  <c r="X983" i="92"/>
  <c r="X985" i="92"/>
  <c r="X990" i="92"/>
  <c r="X991" i="92"/>
  <c r="X993" i="92"/>
  <c r="X994" i="92"/>
  <c r="X995" i="92"/>
  <c r="X996" i="92"/>
  <c r="X997" i="92"/>
  <c r="X999" i="92"/>
  <c r="X1002" i="92"/>
  <c r="X1003" i="92"/>
  <c r="X1005" i="92"/>
  <c r="X1007" i="92"/>
  <c r="X1009" i="92"/>
  <c r="X1011" i="92"/>
  <c r="X1014" i="92"/>
  <c r="X1015" i="92"/>
  <c r="X1017" i="92"/>
  <c r="X1019" i="92"/>
  <c r="X1026" i="92"/>
  <c r="X1027" i="92"/>
  <c r="X1029" i="92"/>
  <c r="X1031" i="92"/>
  <c r="X1032" i="92"/>
  <c r="X1033" i="92"/>
  <c r="X1035" i="92"/>
  <c r="X1037" i="92"/>
  <c r="X1038" i="92"/>
  <c r="X1039" i="92"/>
  <c r="X1041" i="92"/>
  <c r="X1042" i="92"/>
  <c r="X1043" i="92"/>
  <c r="X1050" i="92"/>
  <c r="X1051" i="92"/>
  <c r="X1053" i="92"/>
  <c r="X1055" i="92"/>
  <c r="X1056" i="92"/>
  <c r="X1062" i="92"/>
  <c r="X1063" i="92"/>
  <c r="X1065" i="92"/>
  <c r="X1067" i="92"/>
  <c r="X1068" i="92"/>
  <c r="X1071" i="92"/>
  <c r="X1074" i="92"/>
  <c r="X1075" i="92"/>
  <c r="X1077" i="92"/>
  <c r="X1079" i="92"/>
  <c r="U81" i="92"/>
  <c r="U82" i="92"/>
  <c r="U83" i="92"/>
  <c r="U84" i="92"/>
  <c r="U85" i="92"/>
  <c r="U87" i="92"/>
  <c r="U88" i="92"/>
  <c r="U89" i="92"/>
  <c r="U90" i="92"/>
  <c r="U91" i="92"/>
  <c r="U93" i="92"/>
  <c r="U94" i="92"/>
  <c r="U95" i="92"/>
  <c r="U96" i="92"/>
  <c r="U97" i="92"/>
  <c r="U99" i="92"/>
  <c r="U100" i="92"/>
  <c r="U101" i="92"/>
  <c r="U102" i="92"/>
  <c r="U103" i="92"/>
  <c r="U105" i="92"/>
  <c r="U106" i="92"/>
  <c r="U107" i="92"/>
  <c r="U108" i="92"/>
  <c r="U109" i="92"/>
  <c r="U111" i="92"/>
  <c r="U112" i="92"/>
  <c r="U113" i="92"/>
  <c r="U114" i="92"/>
  <c r="U115" i="92"/>
  <c r="U117" i="92"/>
  <c r="U118" i="92"/>
  <c r="U119" i="92"/>
  <c r="U120" i="92"/>
  <c r="U121" i="92"/>
  <c r="U123" i="92"/>
  <c r="U124" i="92"/>
  <c r="U125" i="92"/>
  <c r="U126" i="92"/>
  <c r="U127" i="92"/>
  <c r="U129" i="92"/>
  <c r="U130" i="92"/>
  <c r="U131" i="92"/>
  <c r="U132" i="92"/>
  <c r="U133" i="92"/>
  <c r="U135" i="92"/>
  <c r="U136" i="92"/>
  <c r="U137" i="92"/>
  <c r="U138" i="92"/>
  <c r="U139" i="92"/>
  <c r="U141" i="92"/>
  <c r="U142" i="92"/>
  <c r="U143" i="92"/>
  <c r="U144" i="92"/>
  <c r="U145" i="92"/>
  <c r="U147" i="92"/>
  <c r="U148" i="92"/>
  <c r="U149" i="92"/>
  <c r="U150" i="92"/>
  <c r="U151" i="92"/>
  <c r="U153" i="92"/>
  <c r="U154" i="92"/>
  <c r="U155" i="92"/>
  <c r="U156" i="92"/>
  <c r="U157" i="92"/>
  <c r="U159" i="92"/>
  <c r="U160" i="92"/>
  <c r="U161" i="92"/>
  <c r="U162" i="92"/>
  <c r="U163" i="92"/>
  <c r="U165" i="92"/>
  <c r="U166" i="92"/>
  <c r="U167" i="92"/>
  <c r="U168" i="92"/>
  <c r="U169" i="92"/>
  <c r="U171" i="92"/>
  <c r="U172" i="92"/>
  <c r="U173" i="92"/>
  <c r="U174" i="92"/>
  <c r="U175" i="92"/>
  <c r="U177" i="92"/>
  <c r="U178" i="92"/>
  <c r="U179" i="92"/>
  <c r="U180" i="92"/>
  <c r="U181" i="92"/>
  <c r="U183" i="92"/>
  <c r="U184" i="92"/>
  <c r="U185" i="92"/>
  <c r="U186" i="92"/>
  <c r="U187" i="92"/>
  <c r="U189" i="92"/>
  <c r="U190" i="92"/>
  <c r="U191" i="92"/>
  <c r="U192" i="92"/>
  <c r="U193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9" i="92"/>
  <c r="U220" i="92"/>
  <c r="U221" i="92"/>
  <c r="U222" i="92"/>
  <c r="U223" i="92"/>
  <c r="U225" i="92"/>
  <c r="U226" i="92"/>
  <c r="U227" i="92"/>
  <c r="U228" i="92"/>
  <c r="U229" i="92"/>
  <c r="U231" i="92"/>
  <c r="U232" i="92"/>
  <c r="U233" i="92"/>
  <c r="U234" i="92"/>
  <c r="U235" i="92"/>
  <c r="U237" i="92"/>
  <c r="U238" i="92"/>
  <c r="U239" i="92"/>
  <c r="U240" i="92"/>
  <c r="U241" i="92"/>
  <c r="U243" i="92"/>
  <c r="U244" i="92"/>
  <c r="U245" i="92"/>
  <c r="U246" i="92"/>
  <c r="U247" i="92"/>
  <c r="U249" i="92"/>
  <c r="U250" i="92"/>
  <c r="U251" i="92"/>
  <c r="U252" i="92"/>
  <c r="U253" i="92"/>
  <c r="U255" i="92"/>
  <c r="U256" i="92"/>
  <c r="U257" i="92"/>
  <c r="U258" i="92"/>
  <c r="U259" i="92"/>
  <c r="U261" i="92"/>
  <c r="U262" i="92"/>
  <c r="U263" i="92"/>
  <c r="U264" i="92"/>
  <c r="U265" i="92"/>
  <c r="U267" i="92"/>
  <c r="U268" i="92"/>
  <c r="U269" i="92"/>
  <c r="U270" i="92"/>
  <c r="U271" i="92"/>
  <c r="U273" i="92"/>
  <c r="U275" i="92"/>
  <c r="U276" i="92"/>
  <c r="U277" i="92"/>
  <c r="U279" i="92"/>
  <c r="U280" i="92"/>
  <c r="U281" i="92"/>
  <c r="U282" i="92"/>
  <c r="U283" i="92"/>
  <c r="U285" i="92"/>
  <c r="U286" i="92"/>
  <c r="U287" i="92"/>
  <c r="U288" i="92"/>
  <c r="U289" i="92"/>
  <c r="U291" i="92"/>
  <c r="U292" i="92"/>
  <c r="U293" i="92"/>
  <c r="U294" i="92"/>
  <c r="U295" i="92"/>
  <c r="U297" i="92"/>
  <c r="U298" i="92"/>
  <c r="U299" i="92"/>
  <c r="U300" i="92"/>
  <c r="U301" i="92"/>
  <c r="U303" i="92"/>
  <c r="U304" i="92"/>
  <c r="U305" i="92"/>
  <c r="U306" i="92"/>
  <c r="U307" i="92"/>
  <c r="U309" i="92"/>
  <c r="U311" i="92"/>
  <c r="U312" i="92"/>
  <c r="U313" i="92"/>
  <c r="U315" i="92"/>
  <c r="U316" i="92"/>
  <c r="U317" i="92"/>
  <c r="U318" i="92"/>
  <c r="U319" i="92"/>
  <c r="U321" i="92"/>
  <c r="U322" i="92"/>
  <c r="U323" i="92"/>
  <c r="U324" i="92"/>
  <c r="U325" i="92"/>
  <c r="U327" i="92"/>
  <c r="U328" i="92"/>
  <c r="U329" i="92"/>
  <c r="U330" i="92"/>
  <c r="U331" i="92"/>
  <c r="U333" i="92"/>
  <c r="U334" i="92"/>
  <c r="U335" i="92"/>
  <c r="U336" i="92"/>
  <c r="U337" i="92"/>
  <c r="U339" i="92"/>
  <c r="U340" i="92"/>
  <c r="U342" i="92"/>
  <c r="U343" i="92"/>
  <c r="U345" i="92"/>
  <c r="U347" i="92"/>
  <c r="U348" i="92"/>
  <c r="U349" i="92"/>
  <c r="U351" i="92"/>
  <c r="U352" i="92"/>
  <c r="U354" i="92"/>
  <c r="U355" i="92"/>
  <c r="U357" i="92"/>
  <c r="U358" i="92"/>
  <c r="U359" i="92"/>
  <c r="U360" i="92"/>
  <c r="U361" i="92"/>
  <c r="U363" i="92"/>
  <c r="U364" i="92"/>
  <c r="U366" i="92"/>
  <c r="U367" i="92"/>
  <c r="U369" i="92"/>
  <c r="U370" i="92"/>
  <c r="U371" i="92"/>
  <c r="U372" i="92"/>
  <c r="U373" i="92"/>
  <c r="U375" i="92"/>
  <c r="U376" i="92"/>
  <c r="U378" i="92"/>
  <c r="U379" i="92"/>
  <c r="U381" i="92"/>
  <c r="U382" i="92"/>
  <c r="U383" i="92"/>
  <c r="U384" i="92"/>
  <c r="U385" i="92"/>
  <c r="U387" i="92"/>
  <c r="U388" i="92"/>
  <c r="U390" i="92"/>
  <c r="U391" i="92"/>
  <c r="U393" i="92"/>
  <c r="U395" i="92"/>
  <c r="U396" i="92"/>
  <c r="U397" i="92"/>
  <c r="U399" i="92"/>
  <c r="U400" i="92"/>
  <c r="U402" i="92"/>
  <c r="U403" i="92"/>
  <c r="U405" i="92"/>
  <c r="U406" i="92"/>
  <c r="U407" i="92"/>
  <c r="U408" i="92"/>
  <c r="U409" i="92"/>
  <c r="U411" i="92"/>
  <c r="U412" i="92"/>
  <c r="U414" i="92"/>
  <c r="U415" i="92"/>
  <c r="U417" i="92"/>
  <c r="U419" i="92"/>
  <c r="U420" i="92"/>
  <c r="U421" i="92"/>
  <c r="U423" i="92"/>
  <c r="U424" i="92"/>
  <c r="U426" i="92"/>
  <c r="U427" i="92"/>
  <c r="U429" i="92"/>
  <c r="U430" i="92"/>
  <c r="U431" i="92"/>
  <c r="U432" i="92"/>
  <c r="U433" i="92"/>
  <c r="U435" i="92"/>
  <c r="U437" i="92"/>
  <c r="U438" i="92"/>
  <c r="U439" i="92"/>
  <c r="U441" i="92"/>
  <c r="U442" i="92"/>
  <c r="U443" i="92"/>
  <c r="U444" i="92"/>
  <c r="U445" i="92"/>
  <c r="U447" i="92"/>
  <c r="U448" i="92"/>
  <c r="U450" i="92"/>
  <c r="U451" i="92"/>
  <c r="U453" i="92"/>
  <c r="U455" i="92"/>
  <c r="U456" i="92"/>
  <c r="U457" i="92"/>
  <c r="U459" i="92"/>
  <c r="U462" i="92"/>
  <c r="U463" i="92"/>
  <c r="U465" i="92"/>
  <c r="U466" i="92"/>
  <c r="U467" i="92"/>
  <c r="U468" i="92"/>
  <c r="U469" i="92"/>
  <c r="U471" i="92"/>
  <c r="U474" i="92"/>
  <c r="U475" i="92"/>
  <c r="U477" i="92"/>
  <c r="U478" i="92"/>
  <c r="U479" i="92"/>
  <c r="U480" i="92"/>
  <c r="U481" i="92"/>
  <c r="U483" i="92"/>
  <c r="U486" i="92"/>
  <c r="U487" i="92"/>
  <c r="U489" i="92"/>
  <c r="U491" i="92"/>
  <c r="U492" i="92"/>
  <c r="U493" i="92"/>
  <c r="U495" i="92"/>
  <c r="U498" i="92"/>
  <c r="U499" i="92"/>
  <c r="U501" i="92"/>
  <c r="U502" i="92"/>
  <c r="U503" i="92"/>
  <c r="U504" i="92"/>
  <c r="U505" i="92"/>
  <c r="U507" i="92"/>
  <c r="U510" i="92"/>
  <c r="U511" i="92"/>
  <c r="U513" i="92"/>
  <c r="U514" i="92"/>
  <c r="U515" i="92"/>
  <c r="U516" i="92"/>
  <c r="U517" i="92"/>
  <c r="U519" i="92"/>
  <c r="U522" i="92"/>
  <c r="U523" i="92"/>
  <c r="U525" i="92"/>
  <c r="U527" i="92"/>
  <c r="U528" i="92"/>
  <c r="U529" i="92"/>
  <c r="U531" i="92"/>
  <c r="U534" i="92"/>
  <c r="U535" i="92"/>
  <c r="U537" i="92"/>
  <c r="U538" i="92"/>
  <c r="U539" i="92"/>
  <c r="U540" i="92"/>
  <c r="U541" i="92"/>
  <c r="U543" i="92"/>
  <c r="U546" i="92"/>
  <c r="U547" i="92"/>
  <c r="U549" i="92"/>
  <c r="U550" i="92"/>
  <c r="U551" i="92"/>
  <c r="U552" i="92"/>
  <c r="U553" i="92"/>
  <c r="U555" i="92"/>
  <c r="U558" i="92"/>
  <c r="U559" i="92"/>
  <c r="U561" i="92"/>
  <c r="U563" i="92"/>
  <c r="U564" i="92"/>
  <c r="U565" i="92"/>
  <c r="U566" i="92"/>
  <c r="U567" i="92"/>
  <c r="U570" i="92"/>
  <c r="U571" i="92"/>
  <c r="U573" i="92"/>
  <c r="U574" i="92"/>
  <c r="U575" i="92"/>
  <c r="U576" i="92"/>
  <c r="U577" i="92"/>
  <c r="U579" i="92"/>
  <c r="U581" i="92"/>
  <c r="U582" i="92"/>
  <c r="U583" i="92"/>
  <c r="U585" i="92"/>
  <c r="U586" i="92"/>
  <c r="U587" i="92"/>
  <c r="U588" i="92"/>
  <c r="U589" i="92"/>
  <c r="U591" i="92"/>
  <c r="U594" i="92"/>
  <c r="U595" i="92"/>
  <c r="U597" i="92"/>
  <c r="U598" i="92"/>
  <c r="U599" i="92"/>
  <c r="U600" i="92"/>
  <c r="U601" i="92"/>
  <c r="U603" i="92"/>
  <c r="U606" i="92"/>
  <c r="U607" i="92"/>
  <c r="U609" i="92"/>
  <c r="U610" i="92"/>
  <c r="U611" i="92"/>
  <c r="U612" i="92"/>
  <c r="U613" i="92"/>
  <c r="U615" i="92"/>
  <c r="U618" i="92"/>
  <c r="U619" i="92"/>
  <c r="U621" i="92"/>
  <c r="U623" i="92"/>
  <c r="U624" i="92"/>
  <c r="U625" i="92"/>
  <c r="U627" i="92"/>
  <c r="U630" i="92"/>
  <c r="U631" i="92"/>
  <c r="U633" i="92"/>
  <c r="U634" i="92"/>
  <c r="U635" i="92"/>
  <c r="U636" i="92"/>
  <c r="U637" i="92"/>
  <c r="U639" i="92"/>
  <c r="U642" i="92"/>
  <c r="U643" i="92"/>
  <c r="U645" i="92"/>
  <c r="U647" i="92"/>
  <c r="U648" i="92"/>
  <c r="U649" i="92"/>
  <c r="U651" i="92"/>
  <c r="U654" i="92"/>
  <c r="U655" i="92"/>
  <c r="U657" i="92"/>
  <c r="U658" i="92"/>
  <c r="U659" i="92"/>
  <c r="U660" i="92"/>
  <c r="U661" i="92"/>
  <c r="U663" i="92"/>
  <c r="U666" i="92"/>
  <c r="U667" i="92"/>
  <c r="U669" i="92"/>
  <c r="U670" i="92"/>
  <c r="U671" i="92"/>
  <c r="U672" i="92"/>
  <c r="U673" i="92"/>
  <c r="U675" i="92"/>
  <c r="U678" i="92"/>
  <c r="U679" i="92"/>
  <c r="U681" i="92"/>
  <c r="U682" i="92"/>
  <c r="U683" i="92"/>
  <c r="U684" i="92"/>
  <c r="U685" i="92"/>
  <c r="U687" i="92"/>
  <c r="U690" i="92"/>
  <c r="U691" i="92"/>
  <c r="U693" i="92"/>
  <c r="U695" i="92"/>
  <c r="U696" i="92"/>
  <c r="U697" i="92"/>
  <c r="U699" i="92"/>
  <c r="U702" i="92"/>
  <c r="U703" i="92"/>
  <c r="U705" i="92"/>
  <c r="U706" i="92"/>
  <c r="U707" i="92"/>
  <c r="U708" i="92"/>
  <c r="U709" i="92"/>
  <c r="U711" i="92"/>
  <c r="U714" i="92"/>
  <c r="U715" i="92"/>
  <c r="U717" i="92"/>
  <c r="U719" i="92"/>
  <c r="U720" i="92"/>
  <c r="U721" i="92"/>
  <c r="U723" i="92"/>
  <c r="U725" i="92"/>
  <c r="U726" i="92"/>
  <c r="U727" i="92"/>
  <c r="U729" i="92"/>
  <c r="U730" i="92"/>
  <c r="U731" i="92"/>
  <c r="U732" i="92"/>
  <c r="U733" i="92"/>
  <c r="U735" i="92"/>
  <c r="U738" i="92"/>
  <c r="U739" i="92"/>
  <c r="U741" i="92"/>
  <c r="U742" i="92"/>
  <c r="U743" i="92"/>
  <c r="U744" i="92"/>
  <c r="U745" i="92"/>
  <c r="U747" i="92"/>
  <c r="U750" i="92"/>
  <c r="U751" i="92"/>
  <c r="U753" i="92"/>
  <c r="U755" i="92"/>
  <c r="U756" i="92"/>
  <c r="U757" i="92"/>
  <c r="U759" i="92"/>
  <c r="U762" i="92"/>
  <c r="U763" i="92"/>
  <c r="U765" i="92"/>
  <c r="U766" i="92"/>
  <c r="U767" i="92"/>
  <c r="U768" i="92"/>
  <c r="U769" i="92"/>
  <c r="U771" i="92"/>
  <c r="U774" i="92"/>
  <c r="U775" i="92"/>
  <c r="U777" i="92"/>
  <c r="U778" i="92"/>
  <c r="U779" i="92"/>
  <c r="U780" i="92"/>
  <c r="U781" i="92"/>
  <c r="U783" i="92"/>
  <c r="U786" i="92"/>
  <c r="U787" i="92"/>
  <c r="U789" i="92"/>
  <c r="U791" i="92"/>
  <c r="U792" i="92"/>
  <c r="U793" i="92"/>
  <c r="U794" i="92"/>
  <c r="U795" i="92"/>
  <c r="U798" i="92"/>
  <c r="U799" i="92"/>
  <c r="U801" i="92"/>
  <c r="U802" i="92"/>
  <c r="U803" i="92"/>
  <c r="U804" i="92"/>
  <c r="U805" i="92"/>
  <c r="U807" i="92"/>
  <c r="U810" i="92"/>
  <c r="U811" i="92"/>
  <c r="U813" i="92"/>
  <c r="U815" i="92"/>
  <c r="U816" i="92"/>
  <c r="U817" i="92"/>
  <c r="U819" i="92"/>
  <c r="U822" i="92"/>
  <c r="U823" i="92"/>
  <c r="U825" i="92"/>
  <c r="U827" i="92"/>
  <c r="U828" i="92"/>
  <c r="U829" i="92"/>
  <c r="U830" i="92"/>
  <c r="U831" i="92"/>
  <c r="U834" i="92"/>
  <c r="U835" i="92"/>
  <c r="U837" i="92"/>
  <c r="U838" i="92"/>
  <c r="U839" i="92"/>
  <c r="U840" i="92"/>
  <c r="U841" i="92"/>
  <c r="U843" i="92"/>
  <c r="U844" i="92"/>
  <c r="U846" i="92"/>
  <c r="U847" i="92"/>
  <c r="U849" i="92"/>
  <c r="U850" i="92"/>
  <c r="U851" i="92"/>
  <c r="U852" i="92"/>
  <c r="U853" i="92"/>
  <c r="U855" i="92"/>
  <c r="U858" i="92"/>
  <c r="U859" i="92"/>
  <c r="U861" i="92"/>
  <c r="U863" i="92"/>
  <c r="U864" i="92"/>
  <c r="U865" i="92"/>
  <c r="U867" i="92"/>
  <c r="U869" i="92"/>
  <c r="U870" i="92"/>
  <c r="U871" i="92"/>
  <c r="U873" i="92"/>
  <c r="U875" i="92"/>
  <c r="U876" i="92"/>
  <c r="U877" i="92"/>
  <c r="U879" i="92"/>
  <c r="U882" i="92"/>
  <c r="U883" i="92"/>
  <c r="U885" i="92"/>
  <c r="U887" i="92"/>
  <c r="U888" i="92"/>
  <c r="U889" i="92"/>
  <c r="U891" i="92"/>
  <c r="U894" i="92"/>
  <c r="U895" i="92"/>
  <c r="U897" i="92"/>
  <c r="U899" i="92"/>
  <c r="U900" i="92"/>
  <c r="U901" i="92"/>
  <c r="U903" i="92"/>
  <c r="U906" i="92"/>
  <c r="U907" i="92"/>
  <c r="U909" i="92"/>
  <c r="U910" i="92"/>
  <c r="U911" i="92"/>
  <c r="U912" i="92"/>
  <c r="U913" i="92"/>
  <c r="U915" i="92"/>
  <c r="U918" i="92"/>
  <c r="U919" i="92"/>
  <c r="U921" i="92"/>
  <c r="U923" i="92"/>
  <c r="U924" i="92"/>
  <c r="U925" i="92"/>
  <c r="U927" i="92"/>
  <c r="U930" i="92"/>
  <c r="U931" i="92"/>
  <c r="U933" i="92"/>
  <c r="U934" i="92"/>
  <c r="U935" i="92"/>
  <c r="U936" i="92"/>
  <c r="U937" i="92"/>
  <c r="U939" i="92"/>
  <c r="U942" i="92"/>
  <c r="U943" i="92"/>
  <c r="U945" i="92"/>
  <c r="U947" i="92"/>
  <c r="U948" i="92"/>
  <c r="U949" i="92"/>
  <c r="U951" i="92"/>
  <c r="U954" i="92"/>
  <c r="U955" i="92"/>
  <c r="U957" i="92"/>
  <c r="U959" i="92"/>
  <c r="U960" i="92"/>
  <c r="U961" i="92"/>
  <c r="U963" i="92"/>
  <c r="U966" i="92"/>
  <c r="U967" i="92"/>
  <c r="U969" i="92"/>
  <c r="U971" i="92"/>
  <c r="U972" i="92"/>
  <c r="U973" i="92"/>
  <c r="U975" i="92"/>
  <c r="U976" i="92"/>
  <c r="U978" i="92"/>
  <c r="U979" i="92"/>
  <c r="U981" i="92"/>
  <c r="U982" i="92"/>
  <c r="U983" i="92"/>
  <c r="U984" i="92"/>
  <c r="U985" i="92"/>
  <c r="U987" i="92"/>
  <c r="U990" i="92"/>
  <c r="U991" i="92"/>
  <c r="U993" i="92"/>
  <c r="U995" i="92"/>
  <c r="U996" i="92"/>
  <c r="U997" i="92"/>
  <c r="U999" i="92"/>
  <c r="U1002" i="92"/>
  <c r="U1003" i="92"/>
  <c r="U1005" i="92"/>
  <c r="U1006" i="92"/>
  <c r="U1007" i="92"/>
  <c r="U1008" i="92"/>
  <c r="U1009" i="92"/>
  <c r="U1011" i="92"/>
  <c r="U1013" i="92"/>
  <c r="U1014" i="92"/>
  <c r="U1015" i="92"/>
  <c r="U1017" i="92"/>
  <c r="U1019" i="92"/>
  <c r="U1020" i="92"/>
  <c r="U1021" i="92"/>
  <c r="U1023" i="92"/>
  <c r="U1026" i="92"/>
  <c r="U1027" i="92"/>
  <c r="U1029" i="92"/>
  <c r="U1030" i="92"/>
  <c r="U1031" i="92"/>
  <c r="U1032" i="92"/>
  <c r="U1033" i="92"/>
  <c r="U1035" i="92"/>
  <c r="U1038" i="92"/>
  <c r="U1039" i="92"/>
  <c r="U1041" i="92"/>
  <c r="U1043" i="92"/>
  <c r="U1044" i="92"/>
  <c r="U1045" i="92"/>
  <c r="U1047" i="92"/>
  <c r="U1050" i="92"/>
  <c r="U1051" i="92"/>
  <c r="U1053" i="92"/>
  <c r="U1055" i="92"/>
  <c r="U1056" i="92"/>
  <c r="U1057" i="92"/>
  <c r="U1058" i="92"/>
  <c r="U1059" i="92"/>
  <c r="U1062" i="92"/>
  <c r="U1063" i="92"/>
  <c r="U1065" i="92"/>
  <c r="U1066" i="92"/>
  <c r="U1067" i="92"/>
  <c r="U1068" i="92"/>
  <c r="U1069" i="92"/>
  <c r="U1071" i="92"/>
  <c r="U1074" i="92"/>
  <c r="U1075" i="92"/>
  <c r="U1077" i="92"/>
  <c r="U1078" i="92"/>
  <c r="U1079" i="92"/>
  <c r="T81" i="92"/>
  <c r="T82" i="92"/>
  <c r="T83" i="92"/>
  <c r="T84" i="92"/>
  <c r="T85" i="92"/>
  <c r="T87" i="92"/>
  <c r="T88" i="92"/>
  <c r="T89" i="92"/>
  <c r="T90" i="92"/>
  <c r="T91" i="92"/>
  <c r="T93" i="92"/>
  <c r="T94" i="92"/>
  <c r="T95" i="92"/>
  <c r="T96" i="92"/>
  <c r="T97" i="92"/>
  <c r="T99" i="92"/>
  <c r="T100" i="92"/>
  <c r="T101" i="92"/>
  <c r="T102" i="92"/>
  <c r="T103" i="92"/>
  <c r="T105" i="92"/>
  <c r="T106" i="92"/>
  <c r="T107" i="92"/>
  <c r="T108" i="92"/>
  <c r="T109" i="92"/>
  <c r="T111" i="92"/>
  <c r="T112" i="92"/>
  <c r="T113" i="92"/>
  <c r="T114" i="92"/>
  <c r="T115" i="92"/>
  <c r="T117" i="92"/>
  <c r="T118" i="92"/>
  <c r="T119" i="92"/>
  <c r="T120" i="92"/>
  <c r="T121" i="92"/>
  <c r="T123" i="92"/>
  <c r="T124" i="92"/>
  <c r="T125" i="92"/>
  <c r="T126" i="92"/>
  <c r="T127" i="92"/>
  <c r="T129" i="92"/>
  <c r="T130" i="92"/>
  <c r="T131" i="92"/>
  <c r="T132" i="92"/>
  <c r="T133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9" i="92"/>
  <c r="T160" i="92"/>
  <c r="T161" i="92"/>
  <c r="T162" i="92"/>
  <c r="T163" i="92"/>
  <c r="T165" i="92"/>
  <c r="T166" i="92"/>
  <c r="T167" i="92"/>
  <c r="T168" i="92"/>
  <c r="T169" i="92"/>
  <c r="T171" i="92"/>
  <c r="T172" i="92"/>
  <c r="T173" i="92"/>
  <c r="T174" i="92"/>
  <c r="T175" i="92"/>
  <c r="T177" i="92"/>
  <c r="T178" i="92"/>
  <c r="T179" i="92"/>
  <c r="T180" i="92"/>
  <c r="T181" i="92"/>
  <c r="T183" i="92"/>
  <c r="T184" i="92"/>
  <c r="T185" i="92"/>
  <c r="T186" i="92"/>
  <c r="T187" i="92"/>
  <c r="T189" i="92"/>
  <c r="T190" i="92"/>
  <c r="T191" i="92"/>
  <c r="T192" i="92"/>
  <c r="T193" i="92"/>
  <c r="T195" i="92"/>
  <c r="T196" i="92"/>
  <c r="T197" i="92"/>
  <c r="T198" i="92"/>
  <c r="T199" i="92"/>
  <c r="T201" i="92"/>
  <c r="T202" i="92"/>
  <c r="T203" i="92"/>
  <c r="T204" i="92"/>
  <c r="T205" i="92"/>
  <c r="T207" i="92"/>
  <c r="T208" i="92"/>
  <c r="T209" i="92"/>
  <c r="T210" i="92"/>
  <c r="T211" i="92"/>
  <c r="T213" i="92"/>
  <c r="T214" i="92"/>
  <c r="T215" i="92"/>
  <c r="T216" i="92"/>
  <c r="T217" i="92"/>
  <c r="T219" i="92"/>
  <c r="T220" i="92"/>
  <c r="T221" i="92"/>
  <c r="T222" i="92"/>
  <c r="T223" i="92"/>
  <c r="T225" i="92"/>
  <c r="T226" i="92"/>
  <c r="T227" i="92"/>
  <c r="T228" i="92"/>
  <c r="T229" i="92"/>
  <c r="T231" i="92"/>
  <c r="T232" i="92"/>
  <c r="T233" i="92"/>
  <c r="T234" i="92"/>
  <c r="T235" i="92"/>
  <c r="T237" i="92"/>
  <c r="T238" i="92"/>
  <c r="T239" i="92"/>
  <c r="T240" i="92"/>
  <c r="T241" i="92"/>
  <c r="T243" i="92"/>
  <c r="T244" i="92"/>
  <c r="T245" i="92"/>
  <c r="T246" i="92"/>
  <c r="T247" i="92"/>
  <c r="T249" i="92"/>
  <c r="T250" i="92"/>
  <c r="T251" i="92"/>
  <c r="T252" i="92"/>
  <c r="T253" i="92"/>
  <c r="T255" i="92"/>
  <c r="T256" i="92"/>
  <c r="T257" i="92"/>
  <c r="T258" i="92"/>
  <c r="T259" i="92"/>
  <c r="T261" i="92"/>
  <c r="T262" i="92"/>
  <c r="T263" i="92"/>
  <c r="T264" i="92"/>
  <c r="T265" i="92"/>
  <c r="T267" i="92"/>
  <c r="T268" i="92"/>
  <c r="T269" i="92"/>
  <c r="T270" i="92"/>
  <c r="T271" i="92"/>
  <c r="T273" i="92"/>
  <c r="T274" i="92"/>
  <c r="T275" i="92"/>
  <c r="T276" i="92"/>
  <c r="T277" i="92"/>
  <c r="T279" i="92"/>
  <c r="T280" i="92"/>
  <c r="T281" i="92"/>
  <c r="T282" i="92"/>
  <c r="T283" i="92"/>
  <c r="T285" i="92"/>
  <c r="T286" i="92"/>
  <c r="T287" i="92"/>
  <c r="T288" i="92"/>
  <c r="T289" i="92"/>
  <c r="T291" i="92"/>
  <c r="T292" i="92"/>
  <c r="T293" i="92"/>
  <c r="T294" i="92"/>
  <c r="T295" i="92"/>
  <c r="T297" i="92"/>
  <c r="T298" i="92"/>
  <c r="T299" i="92"/>
  <c r="T300" i="92"/>
  <c r="T301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7" i="92"/>
  <c r="T328" i="92"/>
  <c r="T329" i="92"/>
  <c r="T330" i="92"/>
  <c r="T331" i="92"/>
  <c r="T333" i="92"/>
  <c r="T334" i="92"/>
  <c r="T335" i="92"/>
  <c r="T336" i="92"/>
  <c r="T337" i="92"/>
  <c r="T339" i="92"/>
  <c r="T340" i="92"/>
  <c r="T342" i="92"/>
  <c r="T343" i="92"/>
  <c r="T345" i="92"/>
  <c r="T346" i="92"/>
  <c r="T347" i="92"/>
  <c r="T348" i="92"/>
  <c r="T349" i="92"/>
  <c r="T351" i="92"/>
  <c r="T352" i="92"/>
  <c r="T353" i="92"/>
  <c r="T354" i="92"/>
  <c r="T355" i="92"/>
  <c r="T357" i="92"/>
  <c r="T358" i="92"/>
  <c r="T359" i="92"/>
  <c r="T360" i="92"/>
  <c r="T361" i="92"/>
  <c r="T363" i="92"/>
  <c r="T364" i="92"/>
  <c r="T366" i="92"/>
  <c r="T367" i="92"/>
  <c r="T369" i="92"/>
  <c r="T370" i="92"/>
  <c r="T371" i="92"/>
  <c r="T372" i="92"/>
  <c r="T373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9" i="92"/>
  <c r="T400" i="92"/>
  <c r="T402" i="92"/>
  <c r="T403" i="92"/>
  <c r="T405" i="92"/>
  <c r="T406" i="92"/>
  <c r="T407" i="92"/>
  <c r="T408" i="92"/>
  <c r="T409" i="92"/>
  <c r="T411" i="92"/>
  <c r="T412" i="92"/>
  <c r="T414" i="92"/>
  <c r="T415" i="92"/>
  <c r="T417" i="92"/>
  <c r="T418" i="92"/>
  <c r="T419" i="92"/>
  <c r="T420" i="92"/>
  <c r="T421" i="92"/>
  <c r="T423" i="92"/>
  <c r="T424" i="92"/>
  <c r="T426" i="92"/>
  <c r="T427" i="92"/>
  <c r="T429" i="92"/>
  <c r="T430" i="92"/>
  <c r="T431" i="92"/>
  <c r="T432" i="92"/>
  <c r="T433" i="92"/>
  <c r="T435" i="92"/>
  <c r="T438" i="92"/>
  <c r="T439" i="92"/>
  <c r="T441" i="92"/>
  <c r="T442" i="92"/>
  <c r="T443" i="92"/>
  <c r="T444" i="92"/>
  <c r="T445" i="92"/>
  <c r="T447" i="92"/>
  <c r="T450" i="92"/>
  <c r="T451" i="92"/>
  <c r="T453" i="92"/>
  <c r="T454" i="92"/>
  <c r="T455" i="92"/>
  <c r="T456" i="92"/>
  <c r="T457" i="92"/>
  <c r="T459" i="92"/>
  <c r="T462" i="92"/>
  <c r="T463" i="92"/>
  <c r="T465" i="92"/>
  <c r="T466" i="92"/>
  <c r="T467" i="92"/>
  <c r="T468" i="92"/>
  <c r="T469" i="92"/>
  <c r="T471" i="92"/>
  <c r="T474" i="92"/>
  <c r="T475" i="92"/>
  <c r="T477" i="92"/>
  <c r="T478" i="92"/>
  <c r="T479" i="92"/>
  <c r="T480" i="92"/>
  <c r="T481" i="92"/>
  <c r="T482" i="92"/>
  <c r="T483" i="92"/>
  <c r="T486" i="92"/>
  <c r="T487" i="92"/>
  <c r="T489" i="92"/>
  <c r="T490" i="92"/>
  <c r="T491" i="92"/>
  <c r="T492" i="92"/>
  <c r="T493" i="92"/>
  <c r="T495" i="92"/>
  <c r="T496" i="92"/>
  <c r="T497" i="92"/>
  <c r="T498" i="92"/>
  <c r="T499" i="92"/>
  <c r="T501" i="92"/>
  <c r="T502" i="92"/>
  <c r="T503" i="92"/>
  <c r="T504" i="92"/>
  <c r="T505" i="92"/>
  <c r="T507" i="92"/>
  <c r="T510" i="92"/>
  <c r="T511" i="92"/>
  <c r="T513" i="92"/>
  <c r="T514" i="92"/>
  <c r="T515" i="92"/>
  <c r="T516" i="92"/>
  <c r="T517" i="92"/>
  <c r="T519" i="92"/>
  <c r="T522" i="92"/>
  <c r="T523" i="92"/>
  <c r="T525" i="92"/>
  <c r="T526" i="92"/>
  <c r="T527" i="92"/>
  <c r="T528" i="92"/>
  <c r="T529" i="92"/>
  <c r="T531" i="92"/>
  <c r="T534" i="92"/>
  <c r="T535" i="92"/>
  <c r="T537" i="92"/>
  <c r="T538" i="92"/>
  <c r="T539" i="92"/>
  <c r="T540" i="92"/>
  <c r="T541" i="92"/>
  <c r="T543" i="92"/>
  <c r="T546" i="92"/>
  <c r="T547" i="92"/>
  <c r="T549" i="92"/>
  <c r="T550" i="92"/>
  <c r="T551" i="92"/>
  <c r="T552" i="92"/>
  <c r="T553" i="92"/>
  <c r="T555" i="92"/>
  <c r="T558" i="92"/>
  <c r="T559" i="92"/>
  <c r="T561" i="92"/>
  <c r="T562" i="92"/>
  <c r="T563" i="92"/>
  <c r="T564" i="92"/>
  <c r="T565" i="92"/>
  <c r="T567" i="92"/>
  <c r="T570" i="92"/>
  <c r="T571" i="92"/>
  <c r="T573" i="92"/>
  <c r="T574" i="92"/>
  <c r="T575" i="92"/>
  <c r="T576" i="92"/>
  <c r="T577" i="92"/>
  <c r="T579" i="92"/>
  <c r="T582" i="92"/>
  <c r="T583" i="92"/>
  <c r="T585" i="92"/>
  <c r="T586" i="92"/>
  <c r="T587" i="92"/>
  <c r="T588" i="92"/>
  <c r="T589" i="92"/>
  <c r="T591" i="92"/>
  <c r="T594" i="92"/>
  <c r="T595" i="92"/>
  <c r="T597" i="92"/>
  <c r="T598" i="92"/>
  <c r="T599" i="92"/>
  <c r="T600" i="92"/>
  <c r="T601" i="92"/>
  <c r="T603" i="92"/>
  <c r="T606" i="92"/>
  <c r="T607" i="92"/>
  <c r="T609" i="92"/>
  <c r="T610" i="92"/>
  <c r="T611" i="92"/>
  <c r="T612" i="92"/>
  <c r="T613" i="92"/>
  <c r="T615" i="92"/>
  <c r="T618" i="92"/>
  <c r="T619" i="92"/>
  <c r="T621" i="92"/>
  <c r="T622" i="92"/>
  <c r="T623" i="92"/>
  <c r="T624" i="92"/>
  <c r="T625" i="92"/>
  <c r="T626" i="92"/>
  <c r="T627" i="92"/>
  <c r="T630" i="92"/>
  <c r="T631" i="92"/>
  <c r="T633" i="92"/>
  <c r="T634" i="92"/>
  <c r="T635" i="92"/>
  <c r="T636" i="92"/>
  <c r="T637" i="92"/>
  <c r="T639" i="92"/>
  <c r="T641" i="92"/>
  <c r="T642" i="92"/>
  <c r="T643" i="92"/>
  <c r="T645" i="92"/>
  <c r="T646" i="92"/>
  <c r="T647" i="92"/>
  <c r="T648" i="92"/>
  <c r="T649" i="92"/>
  <c r="T651" i="92"/>
  <c r="T654" i="92"/>
  <c r="T655" i="92"/>
  <c r="T657" i="92"/>
  <c r="T658" i="92"/>
  <c r="T659" i="92"/>
  <c r="T660" i="92"/>
  <c r="T661" i="92"/>
  <c r="T663" i="92"/>
  <c r="T666" i="92"/>
  <c r="T667" i="92"/>
  <c r="T669" i="92"/>
  <c r="T670" i="92"/>
  <c r="T671" i="92"/>
  <c r="T672" i="92"/>
  <c r="T673" i="92"/>
  <c r="T675" i="92"/>
  <c r="T678" i="92"/>
  <c r="T679" i="92"/>
  <c r="T681" i="92"/>
  <c r="T682" i="92"/>
  <c r="T683" i="92"/>
  <c r="T684" i="92"/>
  <c r="T685" i="92"/>
  <c r="T687" i="92"/>
  <c r="T690" i="92"/>
  <c r="T691" i="92"/>
  <c r="T693" i="92"/>
  <c r="T694" i="92"/>
  <c r="T695" i="92"/>
  <c r="T696" i="92"/>
  <c r="T697" i="92"/>
  <c r="T699" i="92"/>
  <c r="T702" i="92"/>
  <c r="T703" i="92"/>
  <c r="T705" i="92"/>
  <c r="T706" i="92"/>
  <c r="T707" i="92"/>
  <c r="T708" i="92"/>
  <c r="T709" i="92"/>
  <c r="T711" i="92"/>
  <c r="T714" i="92"/>
  <c r="T715" i="92"/>
  <c r="T717" i="92"/>
  <c r="T718" i="92"/>
  <c r="T719" i="92"/>
  <c r="T720" i="92"/>
  <c r="T721" i="92"/>
  <c r="T723" i="92"/>
  <c r="T726" i="92"/>
  <c r="T727" i="92"/>
  <c r="T729" i="92"/>
  <c r="T730" i="92"/>
  <c r="T731" i="92"/>
  <c r="T732" i="92"/>
  <c r="T733" i="92"/>
  <c r="T735" i="92"/>
  <c r="T738" i="92"/>
  <c r="T739" i="92"/>
  <c r="T741" i="92"/>
  <c r="T742" i="92"/>
  <c r="T743" i="92"/>
  <c r="T744" i="92"/>
  <c r="T745" i="92"/>
  <c r="T747" i="92"/>
  <c r="T750" i="92"/>
  <c r="T751" i="92"/>
  <c r="T753" i="92"/>
  <c r="T754" i="92"/>
  <c r="T755" i="92"/>
  <c r="T756" i="92"/>
  <c r="T757" i="92"/>
  <c r="T759" i="92"/>
  <c r="T762" i="92"/>
  <c r="T763" i="92"/>
  <c r="T765" i="92"/>
  <c r="T766" i="92"/>
  <c r="T767" i="92"/>
  <c r="T768" i="92"/>
  <c r="T769" i="92"/>
  <c r="T771" i="92"/>
  <c r="T774" i="92"/>
  <c r="T775" i="92"/>
  <c r="T777" i="92"/>
  <c r="T778" i="92"/>
  <c r="T779" i="92"/>
  <c r="T780" i="92"/>
  <c r="T781" i="92"/>
  <c r="T783" i="92"/>
  <c r="T785" i="92"/>
  <c r="T786" i="92"/>
  <c r="T787" i="92"/>
  <c r="T789" i="92"/>
  <c r="T790" i="92"/>
  <c r="T791" i="92"/>
  <c r="T792" i="92"/>
  <c r="T793" i="92"/>
  <c r="T795" i="92"/>
  <c r="T798" i="92"/>
  <c r="T799" i="92"/>
  <c r="T801" i="92"/>
  <c r="T802" i="92"/>
  <c r="T803" i="92"/>
  <c r="T804" i="92"/>
  <c r="T805" i="92"/>
  <c r="T807" i="92"/>
  <c r="T810" i="92"/>
  <c r="T811" i="92"/>
  <c r="T813" i="92"/>
  <c r="T814" i="92"/>
  <c r="T815" i="92"/>
  <c r="T816" i="92"/>
  <c r="T817" i="92"/>
  <c r="T819" i="92"/>
  <c r="T820" i="92"/>
  <c r="T822" i="92"/>
  <c r="T823" i="92"/>
  <c r="T825" i="92"/>
  <c r="T826" i="92"/>
  <c r="T827" i="92"/>
  <c r="T828" i="92"/>
  <c r="T829" i="92"/>
  <c r="T831" i="92"/>
  <c r="T834" i="92"/>
  <c r="T835" i="92"/>
  <c r="T837" i="92"/>
  <c r="T838" i="92"/>
  <c r="T839" i="92"/>
  <c r="T840" i="92"/>
  <c r="T841" i="92"/>
  <c r="T843" i="92"/>
  <c r="T846" i="92"/>
  <c r="T847" i="92"/>
  <c r="T849" i="92"/>
  <c r="T850" i="92"/>
  <c r="T851" i="92"/>
  <c r="T852" i="92"/>
  <c r="T853" i="92"/>
  <c r="T855" i="92"/>
  <c r="T858" i="92"/>
  <c r="T859" i="92"/>
  <c r="T861" i="92"/>
  <c r="T862" i="92"/>
  <c r="T863" i="92"/>
  <c r="T864" i="92"/>
  <c r="T865" i="92"/>
  <c r="T867" i="92"/>
  <c r="T868" i="92"/>
  <c r="T870" i="92"/>
  <c r="T871" i="92"/>
  <c r="T873" i="92"/>
  <c r="T874" i="92"/>
  <c r="T875" i="92"/>
  <c r="T876" i="92"/>
  <c r="T877" i="92"/>
  <c r="T879" i="92"/>
  <c r="T882" i="92"/>
  <c r="T883" i="92"/>
  <c r="T885" i="92"/>
  <c r="T886" i="92"/>
  <c r="T887" i="92"/>
  <c r="T888" i="92"/>
  <c r="T889" i="92"/>
  <c r="T891" i="92"/>
  <c r="T894" i="92"/>
  <c r="T895" i="92"/>
  <c r="T897" i="92"/>
  <c r="T898" i="92"/>
  <c r="T899" i="92"/>
  <c r="T900" i="92"/>
  <c r="T901" i="92"/>
  <c r="T903" i="92"/>
  <c r="T906" i="92"/>
  <c r="T907" i="92"/>
  <c r="T909" i="92"/>
  <c r="T910" i="92"/>
  <c r="T911" i="92"/>
  <c r="T912" i="92"/>
  <c r="T913" i="92"/>
  <c r="T914" i="92"/>
  <c r="T915" i="92"/>
  <c r="T918" i="92"/>
  <c r="T919" i="92"/>
  <c r="T921" i="92"/>
  <c r="T922" i="92"/>
  <c r="T923" i="92"/>
  <c r="T924" i="92"/>
  <c r="T925" i="92"/>
  <c r="T927" i="92"/>
  <c r="T929" i="92"/>
  <c r="T930" i="92"/>
  <c r="T931" i="92"/>
  <c r="T933" i="92"/>
  <c r="T934" i="92"/>
  <c r="T935" i="92"/>
  <c r="T936" i="92"/>
  <c r="T937" i="92"/>
  <c r="T939" i="92"/>
  <c r="T942" i="92"/>
  <c r="T943" i="92"/>
  <c r="T945" i="92"/>
  <c r="T946" i="92"/>
  <c r="T947" i="92"/>
  <c r="T948" i="92"/>
  <c r="T949" i="92"/>
  <c r="T951" i="92"/>
  <c r="T954" i="92"/>
  <c r="T955" i="92"/>
  <c r="T957" i="92"/>
  <c r="T958" i="92"/>
  <c r="T959" i="92"/>
  <c r="T960" i="92"/>
  <c r="T961" i="92"/>
  <c r="T963" i="92"/>
  <c r="T966" i="92"/>
  <c r="T967" i="92"/>
  <c r="T969" i="92"/>
  <c r="T970" i="92"/>
  <c r="T971" i="92"/>
  <c r="T972" i="92"/>
  <c r="T973" i="92"/>
  <c r="T975" i="92"/>
  <c r="T978" i="92"/>
  <c r="T979" i="92"/>
  <c r="T981" i="92"/>
  <c r="T982" i="92"/>
  <c r="T983" i="92"/>
  <c r="T984" i="92"/>
  <c r="T985" i="92"/>
  <c r="T987" i="92"/>
  <c r="T990" i="92"/>
  <c r="T991" i="92"/>
  <c r="T993" i="92"/>
  <c r="T994" i="92"/>
  <c r="T995" i="92"/>
  <c r="T996" i="92"/>
  <c r="T997" i="92"/>
  <c r="T999" i="92"/>
  <c r="T1002" i="92"/>
  <c r="T1003" i="92"/>
  <c r="T1005" i="92"/>
  <c r="T1006" i="92"/>
  <c r="T1007" i="92"/>
  <c r="T1008" i="92"/>
  <c r="T1009" i="92"/>
  <c r="T1010" i="92"/>
  <c r="T1011" i="92"/>
  <c r="T1014" i="92"/>
  <c r="T1015" i="92"/>
  <c r="T1017" i="92"/>
  <c r="T1018" i="92"/>
  <c r="T1019" i="92"/>
  <c r="T1020" i="92"/>
  <c r="T1021" i="92"/>
  <c r="T1023" i="92"/>
  <c r="T1024" i="92"/>
  <c r="T1026" i="92"/>
  <c r="T1027" i="92"/>
  <c r="T1029" i="92"/>
  <c r="T1030" i="92"/>
  <c r="T1031" i="92"/>
  <c r="T1032" i="92"/>
  <c r="T1033" i="92"/>
  <c r="T1035" i="92"/>
  <c r="T1038" i="92"/>
  <c r="T1039" i="92"/>
  <c r="T1041" i="92"/>
  <c r="T1042" i="92"/>
  <c r="T1043" i="92"/>
  <c r="T1044" i="92"/>
  <c r="T1045" i="92"/>
  <c r="T1047" i="92"/>
  <c r="T1050" i="92"/>
  <c r="T1051" i="92"/>
  <c r="T1053" i="92"/>
  <c r="T1054" i="92"/>
  <c r="T1055" i="92"/>
  <c r="T1056" i="92"/>
  <c r="T1057" i="92"/>
  <c r="T1059" i="92"/>
  <c r="T1062" i="92"/>
  <c r="T1063" i="92"/>
  <c r="T1065" i="92"/>
  <c r="T1066" i="92"/>
  <c r="T1067" i="92"/>
  <c r="T1068" i="92"/>
  <c r="T1069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9" i="92"/>
  <c r="S100" i="92"/>
  <c r="S101" i="92"/>
  <c r="S102" i="92"/>
  <c r="S103" i="92"/>
  <c r="S105" i="92"/>
  <c r="S106" i="92"/>
  <c r="S107" i="92"/>
  <c r="S108" i="92"/>
  <c r="S109" i="92"/>
  <c r="S111" i="92"/>
  <c r="S112" i="92"/>
  <c r="S113" i="92"/>
  <c r="S114" i="92"/>
  <c r="S115" i="92"/>
  <c r="S117" i="92"/>
  <c r="S118" i="92"/>
  <c r="S119" i="92"/>
  <c r="S120" i="92"/>
  <c r="S121" i="92"/>
  <c r="S123" i="92"/>
  <c r="S124" i="92"/>
  <c r="S125" i="92"/>
  <c r="S126" i="92"/>
  <c r="S127" i="92"/>
  <c r="S129" i="92"/>
  <c r="S130" i="92"/>
  <c r="S131" i="92"/>
  <c r="S132" i="92"/>
  <c r="S133" i="92"/>
  <c r="S135" i="92"/>
  <c r="S136" i="92"/>
  <c r="S137" i="92"/>
  <c r="S138" i="92"/>
  <c r="S139" i="92"/>
  <c r="S141" i="92"/>
  <c r="S142" i="92"/>
  <c r="S143" i="92"/>
  <c r="S144" i="92"/>
  <c r="S145" i="92"/>
  <c r="S147" i="92"/>
  <c r="S148" i="92"/>
  <c r="S149" i="92"/>
  <c r="S150" i="92"/>
  <c r="S151" i="92"/>
  <c r="S153" i="92"/>
  <c r="S154" i="92"/>
  <c r="S155" i="92"/>
  <c r="S156" i="92"/>
  <c r="S157" i="92"/>
  <c r="S159" i="92"/>
  <c r="S160" i="92"/>
  <c r="S161" i="92"/>
  <c r="S162" i="92"/>
  <c r="S163" i="92"/>
  <c r="S165" i="92"/>
  <c r="S166" i="92"/>
  <c r="S167" i="92"/>
  <c r="S168" i="92"/>
  <c r="S169" i="92"/>
  <c r="S171" i="92"/>
  <c r="S172" i="92"/>
  <c r="S173" i="92"/>
  <c r="S174" i="92"/>
  <c r="S175" i="92"/>
  <c r="S177" i="92"/>
  <c r="S178" i="92"/>
  <c r="S179" i="92"/>
  <c r="S180" i="92"/>
  <c r="S181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7" i="92"/>
  <c r="S208" i="92"/>
  <c r="S209" i="92"/>
  <c r="S210" i="92"/>
  <c r="S211" i="92"/>
  <c r="S213" i="92"/>
  <c r="S214" i="92"/>
  <c r="S215" i="92"/>
  <c r="S216" i="92"/>
  <c r="S217" i="92"/>
  <c r="S219" i="92"/>
  <c r="S220" i="92"/>
  <c r="S221" i="92"/>
  <c r="S222" i="92"/>
  <c r="S223" i="92"/>
  <c r="S225" i="92"/>
  <c r="S226" i="92"/>
  <c r="S227" i="92"/>
  <c r="S228" i="92"/>
  <c r="S229" i="92"/>
  <c r="S231" i="92"/>
  <c r="S232" i="92"/>
  <c r="S233" i="92"/>
  <c r="S234" i="92"/>
  <c r="S235" i="92"/>
  <c r="S237" i="92"/>
  <c r="S238" i="92"/>
  <c r="S239" i="92"/>
  <c r="S240" i="92"/>
  <c r="S241" i="92"/>
  <c r="S243" i="92"/>
  <c r="S244" i="92"/>
  <c r="S245" i="92"/>
  <c r="S246" i="92"/>
  <c r="S247" i="92"/>
  <c r="S249" i="92"/>
  <c r="S250" i="92"/>
  <c r="S251" i="92"/>
  <c r="S252" i="92"/>
  <c r="S253" i="92"/>
  <c r="S255" i="92"/>
  <c r="S256" i="92"/>
  <c r="S257" i="92"/>
  <c r="S258" i="92"/>
  <c r="S259" i="92"/>
  <c r="S261" i="92"/>
  <c r="S262" i="92"/>
  <c r="S263" i="92"/>
  <c r="S264" i="92"/>
  <c r="S265" i="92"/>
  <c r="S267" i="92"/>
  <c r="S268" i="92"/>
  <c r="S269" i="92"/>
  <c r="S270" i="92"/>
  <c r="S271" i="92"/>
  <c r="S273" i="92"/>
  <c r="S274" i="92"/>
  <c r="S275" i="92"/>
  <c r="S276" i="92"/>
  <c r="S277" i="92"/>
  <c r="S279" i="92"/>
  <c r="S280" i="92"/>
  <c r="S281" i="92"/>
  <c r="S282" i="92"/>
  <c r="S283" i="92"/>
  <c r="S285" i="92"/>
  <c r="S286" i="92"/>
  <c r="S287" i="92"/>
  <c r="S288" i="92"/>
  <c r="S289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9" i="92"/>
  <c r="S340" i="92"/>
  <c r="S342" i="92"/>
  <c r="S343" i="92"/>
  <c r="S345" i="92"/>
  <c r="S346" i="92"/>
  <c r="S347" i="92"/>
  <c r="S348" i="92"/>
  <c r="S349" i="92"/>
  <c r="S351" i="92"/>
  <c r="S352" i="92"/>
  <c r="S354" i="92"/>
  <c r="S355" i="92"/>
  <c r="S357" i="92"/>
  <c r="S358" i="92"/>
  <c r="S359" i="92"/>
  <c r="S360" i="92"/>
  <c r="S361" i="92"/>
  <c r="S363" i="92"/>
  <c r="S364" i="92"/>
  <c r="S366" i="92"/>
  <c r="S367" i="92"/>
  <c r="S369" i="92"/>
  <c r="S370" i="92"/>
  <c r="S371" i="92"/>
  <c r="S372" i="92"/>
  <c r="S373" i="92"/>
  <c r="S375" i="92"/>
  <c r="S376" i="92"/>
  <c r="S378" i="92"/>
  <c r="S379" i="92"/>
  <c r="S381" i="92"/>
  <c r="S382" i="92"/>
  <c r="S383" i="92"/>
  <c r="S384" i="92"/>
  <c r="S385" i="92"/>
  <c r="S387" i="92"/>
  <c r="S388" i="92"/>
  <c r="S390" i="92"/>
  <c r="S391" i="92"/>
  <c r="S393" i="92"/>
  <c r="S394" i="92"/>
  <c r="S395" i="92"/>
  <c r="S396" i="92"/>
  <c r="S397" i="92"/>
  <c r="S399" i="92"/>
  <c r="S400" i="92"/>
  <c r="S402" i="92"/>
  <c r="S403" i="92"/>
  <c r="S405" i="92"/>
  <c r="S406" i="92"/>
  <c r="S407" i="92"/>
  <c r="S408" i="92"/>
  <c r="S409" i="92"/>
  <c r="S411" i="92"/>
  <c r="S412" i="92"/>
  <c r="S413" i="92"/>
  <c r="S414" i="92"/>
  <c r="S415" i="92"/>
  <c r="S417" i="92"/>
  <c r="S418" i="92"/>
  <c r="S419" i="92"/>
  <c r="S420" i="92"/>
  <c r="S421" i="92"/>
  <c r="S423" i="92"/>
  <c r="S424" i="92"/>
  <c r="S426" i="92"/>
  <c r="S427" i="92"/>
  <c r="S429" i="92"/>
  <c r="S430" i="92"/>
  <c r="S431" i="92"/>
  <c r="S432" i="92"/>
  <c r="S433" i="92"/>
  <c r="S435" i="92"/>
  <c r="S436" i="92"/>
  <c r="S438" i="92"/>
  <c r="S439" i="92"/>
  <c r="S441" i="92"/>
  <c r="S442" i="92"/>
  <c r="S443" i="92"/>
  <c r="S444" i="92"/>
  <c r="S445" i="92"/>
  <c r="S447" i="92"/>
  <c r="S450" i="92"/>
  <c r="S451" i="92"/>
  <c r="S453" i="92"/>
  <c r="S454" i="92"/>
  <c r="S455" i="92"/>
  <c r="S456" i="92"/>
  <c r="S457" i="92"/>
  <c r="S459" i="92"/>
  <c r="S462" i="92"/>
  <c r="S463" i="92"/>
  <c r="S465" i="92"/>
  <c r="S466" i="92"/>
  <c r="S467" i="92"/>
  <c r="S468" i="92"/>
  <c r="S469" i="92"/>
  <c r="S470" i="92"/>
  <c r="S471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5" i="92"/>
  <c r="S496" i="92"/>
  <c r="S498" i="92"/>
  <c r="S499" i="92"/>
  <c r="S501" i="92"/>
  <c r="S502" i="92"/>
  <c r="S503" i="92"/>
  <c r="S504" i="92"/>
  <c r="S505" i="92"/>
  <c r="S507" i="92"/>
  <c r="S510" i="92"/>
  <c r="S511" i="92"/>
  <c r="S513" i="92"/>
  <c r="S514" i="92"/>
  <c r="S515" i="92"/>
  <c r="S516" i="92"/>
  <c r="S517" i="92"/>
  <c r="S519" i="92"/>
  <c r="S522" i="92"/>
  <c r="S523" i="92"/>
  <c r="S525" i="92"/>
  <c r="S526" i="92"/>
  <c r="S527" i="92"/>
  <c r="S528" i="92"/>
  <c r="S529" i="92"/>
  <c r="S531" i="92"/>
  <c r="S534" i="92"/>
  <c r="S535" i="92"/>
  <c r="S537" i="92"/>
  <c r="S538" i="92"/>
  <c r="S539" i="92"/>
  <c r="S540" i="92"/>
  <c r="S541" i="92"/>
  <c r="S542" i="92"/>
  <c r="S543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7" i="92"/>
  <c r="S570" i="92"/>
  <c r="S571" i="92"/>
  <c r="S573" i="92"/>
  <c r="S574" i="92"/>
  <c r="S575" i="92"/>
  <c r="S576" i="92"/>
  <c r="S577" i="92"/>
  <c r="S579" i="92"/>
  <c r="S582" i="92"/>
  <c r="S583" i="92"/>
  <c r="S585" i="92"/>
  <c r="S586" i="92"/>
  <c r="S587" i="92"/>
  <c r="S588" i="92"/>
  <c r="S589" i="92"/>
  <c r="S591" i="92"/>
  <c r="S594" i="92"/>
  <c r="S595" i="92"/>
  <c r="S597" i="92"/>
  <c r="S598" i="92"/>
  <c r="S599" i="92"/>
  <c r="S600" i="92"/>
  <c r="S601" i="92"/>
  <c r="S603" i="92"/>
  <c r="S606" i="92"/>
  <c r="S607" i="92"/>
  <c r="S609" i="92"/>
  <c r="S610" i="92"/>
  <c r="S611" i="92"/>
  <c r="S612" i="92"/>
  <c r="S613" i="92"/>
  <c r="S615" i="92"/>
  <c r="S618" i="92"/>
  <c r="S619" i="92"/>
  <c r="S621" i="92"/>
  <c r="S622" i="92"/>
  <c r="S623" i="92"/>
  <c r="S624" i="92"/>
  <c r="S625" i="92"/>
  <c r="S627" i="92"/>
  <c r="S630" i="92"/>
  <c r="S631" i="92"/>
  <c r="S633" i="92"/>
  <c r="S634" i="92"/>
  <c r="S635" i="92"/>
  <c r="S636" i="92"/>
  <c r="S637" i="92"/>
  <c r="S639" i="92"/>
  <c r="S642" i="92"/>
  <c r="S643" i="92"/>
  <c r="S645" i="92"/>
  <c r="S646" i="92"/>
  <c r="S647" i="92"/>
  <c r="S648" i="92"/>
  <c r="S649" i="92"/>
  <c r="S651" i="92"/>
  <c r="S654" i="92"/>
  <c r="S655" i="92"/>
  <c r="S657" i="92"/>
  <c r="S658" i="92"/>
  <c r="S659" i="92"/>
  <c r="S660" i="92"/>
  <c r="S661" i="92"/>
  <c r="S663" i="92"/>
  <c r="S666" i="92"/>
  <c r="S667" i="92"/>
  <c r="S669" i="92"/>
  <c r="S670" i="92"/>
  <c r="S671" i="92"/>
  <c r="S672" i="92"/>
  <c r="S673" i="92"/>
  <c r="S675" i="92"/>
  <c r="S678" i="92"/>
  <c r="S679" i="92"/>
  <c r="S681" i="92"/>
  <c r="S682" i="92"/>
  <c r="S683" i="92"/>
  <c r="S684" i="92"/>
  <c r="S685" i="92"/>
  <c r="S687" i="92"/>
  <c r="S690" i="92"/>
  <c r="S691" i="92"/>
  <c r="S693" i="92"/>
  <c r="S694" i="92"/>
  <c r="S695" i="92"/>
  <c r="S696" i="92"/>
  <c r="S697" i="92"/>
  <c r="S699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3" i="92"/>
  <c r="S724" i="92"/>
  <c r="S726" i="92"/>
  <c r="S727" i="92"/>
  <c r="S729" i="92"/>
  <c r="S730" i="92"/>
  <c r="S731" i="92"/>
  <c r="S732" i="92"/>
  <c r="S733" i="92"/>
  <c r="S735" i="92"/>
  <c r="S738" i="92"/>
  <c r="S739" i="92"/>
  <c r="S741" i="92"/>
  <c r="S742" i="92"/>
  <c r="S743" i="92"/>
  <c r="S744" i="92"/>
  <c r="S745" i="92"/>
  <c r="S747" i="92"/>
  <c r="S750" i="92"/>
  <c r="S751" i="92"/>
  <c r="S753" i="92"/>
  <c r="S754" i="92"/>
  <c r="S755" i="92"/>
  <c r="S756" i="92"/>
  <c r="S757" i="92"/>
  <c r="S759" i="92"/>
  <c r="S762" i="92"/>
  <c r="S763" i="92"/>
  <c r="S765" i="92"/>
  <c r="S766" i="92"/>
  <c r="S767" i="92"/>
  <c r="S768" i="92"/>
  <c r="S769" i="92"/>
  <c r="S770" i="92"/>
  <c r="S771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5" i="92"/>
  <c r="S796" i="92"/>
  <c r="S798" i="92"/>
  <c r="S799" i="92"/>
  <c r="S801" i="92"/>
  <c r="S802" i="92"/>
  <c r="S803" i="92"/>
  <c r="S804" i="92"/>
  <c r="S805" i="92"/>
  <c r="S807" i="92"/>
  <c r="S810" i="92"/>
  <c r="S811" i="92"/>
  <c r="S813" i="92"/>
  <c r="S814" i="92"/>
  <c r="S815" i="92"/>
  <c r="S816" i="92"/>
  <c r="S817" i="92"/>
  <c r="S819" i="92"/>
  <c r="S822" i="92"/>
  <c r="S823" i="92"/>
  <c r="S825" i="92"/>
  <c r="S826" i="92"/>
  <c r="S827" i="92"/>
  <c r="S828" i="92"/>
  <c r="S829" i="92"/>
  <c r="S831" i="92"/>
  <c r="S834" i="92"/>
  <c r="S835" i="92"/>
  <c r="S837" i="92"/>
  <c r="S838" i="92"/>
  <c r="S839" i="92"/>
  <c r="S840" i="92"/>
  <c r="S841" i="92"/>
  <c r="S842" i="92"/>
  <c r="S843" i="92"/>
  <c r="S845" i="92"/>
  <c r="S846" i="92"/>
  <c r="S847" i="92"/>
  <c r="S849" i="92"/>
  <c r="S850" i="92"/>
  <c r="S851" i="92"/>
  <c r="S852" i="92"/>
  <c r="S853" i="92"/>
  <c r="S855" i="92"/>
  <c r="S858" i="92"/>
  <c r="S859" i="92"/>
  <c r="S861" i="92"/>
  <c r="S862" i="92"/>
  <c r="S863" i="92"/>
  <c r="S864" i="92"/>
  <c r="S865" i="92"/>
  <c r="S867" i="92"/>
  <c r="S870" i="92"/>
  <c r="S871" i="92"/>
  <c r="S873" i="92"/>
  <c r="S874" i="92"/>
  <c r="S875" i="92"/>
  <c r="S876" i="92"/>
  <c r="S877" i="92"/>
  <c r="S879" i="92"/>
  <c r="S882" i="92"/>
  <c r="S883" i="92"/>
  <c r="S885" i="92"/>
  <c r="S886" i="92"/>
  <c r="S887" i="92"/>
  <c r="S888" i="92"/>
  <c r="S889" i="92"/>
  <c r="S891" i="92"/>
  <c r="S894" i="92"/>
  <c r="S895" i="92"/>
  <c r="S897" i="92"/>
  <c r="S898" i="92"/>
  <c r="S899" i="92"/>
  <c r="S900" i="92"/>
  <c r="S901" i="92"/>
  <c r="S903" i="92"/>
  <c r="S906" i="92"/>
  <c r="S907" i="92"/>
  <c r="S909" i="92"/>
  <c r="S910" i="92"/>
  <c r="S911" i="92"/>
  <c r="S912" i="92"/>
  <c r="S913" i="92"/>
  <c r="S915" i="92"/>
  <c r="S918" i="92"/>
  <c r="S919" i="92"/>
  <c r="S921" i="92"/>
  <c r="S922" i="92"/>
  <c r="S923" i="92"/>
  <c r="S924" i="92"/>
  <c r="S925" i="92"/>
  <c r="S927" i="92"/>
  <c r="S930" i="92"/>
  <c r="S931" i="92"/>
  <c r="S933" i="92"/>
  <c r="S934" i="92"/>
  <c r="S935" i="92"/>
  <c r="S936" i="92"/>
  <c r="S937" i="92"/>
  <c r="S939" i="92"/>
  <c r="S942" i="92"/>
  <c r="S943" i="92"/>
  <c r="S945" i="92"/>
  <c r="S946" i="92"/>
  <c r="S947" i="92"/>
  <c r="S948" i="92"/>
  <c r="S949" i="92"/>
  <c r="S951" i="92"/>
  <c r="S954" i="92"/>
  <c r="S955" i="92"/>
  <c r="S957" i="92"/>
  <c r="S958" i="92"/>
  <c r="S959" i="92"/>
  <c r="S960" i="92"/>
  <c r="S961" i="92"/>
  <c r="S963" i="92"/>
  <c r="S966" i="92"/>
  <c r="S967" i="92"/>
  <c r="S969" i="92"/>
  <c r="S970" i="92"/>
  <c r="S971" i="92"/>
  <c r="S972" i="92"/>
  <c r="S973" i="92"/>
  <c r="S975" i="92"/>
  <c r="S978" i="92"/>
  <c r="S979" i="92"/>
  <c r="S981" i="92"/>
  <c r="S982" i="92"/>
  <c r="S983" i="92"/>
  <c r="S984" i="92"/>
  <c r="S985" i="92"/>
  <c r="S987" i="92"/>
  <c r="S989" i="92"/>
  <c r="S990" i="92"/>
  <c r="S991" i="92"/>
  <c r="S993" i="92"/>
  <c r="S994" i="92"/>
  <c r="S995" i="92"/>
  <c r="S996" i="92"/>
  <c r="S997" i="92"/>
  <c r="S998" i="92"/>
  <c r="S999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3" i="92"/>
  <c r="S1024" i="92"/>
  <c r="S1026" i="92"/>
  <c r="S1027" i="92"/>
  <c r="S1029" i="92"/>
  <c r="S1030" i="92"/>
  <c r="S1031" i="92"/>
  <c r="S1032" i="92"/>
  <c r="S1033" i="92"/>
  <c r="S1035" i="92"/>
  <c r="S1038" i="92"/>
  <c r="S1039" i="92"/>
  <c r="S1041" i="92"/>
  <c r="S1042" i="92"/>
  <c r="S1043" i="92"/>
  <c r="S1044" i="92"/>
  <c r="S1045" i="92"/>
  <c r="S1047" i="92"/>
  <c r="S1050" i="92"/>
  <c r="S1051" i="92"/>
  <c r="S1053" i="92"/>
  <c r="S1054" i="92"/>
  <c r="S1055" i="92"/>
  <c r="S1056" i="92"/>
  <c r="S1057" i="92"/>
  <c r="S1059" i="92"/>
  <c r="S1062" i="92"/>
  <c r="S1063" i="92"/>
  <c r="S1065" i="92"/>
  <c r="S1066" i="92"/>
  <c r="S1067" i="92"/>
  <c r="S1068" i="92"/>
  <c r="S1069" i="92"/>
  <c r="S1070" i="92"/>
  <c r="S1071" i="92"/>
  <c r="S1074" i="92"/>
  <c r="S1075" i="92"/>
  <c r="S1077" i="92"/>
  <c r="S1078" i="92"/>
  <c r="S1079" i="92"/>
  <c r="R81" i="92"/>
  <c r="R82" i="92"/>
  <c r="R83" i="92"/>
  <c r="R84" i="92"/>
  <c r="R85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5" i="92"/>
  <c r="R136" i="92"/>
  <c r="R137" i="92"/>
  <c r="R138" i="92"/>
  <c r="R139" i="92"/>
  <c r="R141" i="92"/>
  <c r="R142" i="92"/>
  <c r="R143" i="92"/>
  <c r="R144" i="92"/>
  <c r="R145" i="92"/>
  <c r="R147" i="92"/>
  <c r="R148" i="92"/>
  <c r="R149" i="92"/>
  <c r="R150" i="92"/>
  <c r="R151" i="92"/>
  <c r="R153" i="92"/>
  <c r="R154" i="92"/>
  <c r="R155" i="92"/>
  <c r="R156" i="92"/>
  <c r="R157" i="92"/>
  <c r="R159" i="92"/>
  <c r="R160" i="92"/>
  <c r="R161" i="92"/>
  <c r="R162" i="92"/>
  <c r="R163" i="92"/>
  <c r="R165" i="92"/>
  <c r="R166" i="92"/>
  <c r="R167" i="92"/>
  <c r="R168" i="92"/>
  <c r="R169" i="92"/>
  <c r="R171" i="92"/>
  <c r="R172" i="92"/>
  <c r="R173" i="92"/>
  <c r="R174" i="92"/>
  <c r="R175" i="92"/>
  <c r="R177" i="92"/>
  <c r="R178" i="92"/>
  <c r="R179" i="92"/>
  <c r="R180" i="92"/>
  <c r="R181" i="92"/>
  <c r="R183" i="92"/>
  <c r="R184" i="92"/>
  <c r="R185" i="92"/>
  <c r="R186" i="92"/>
  <c r="R187" i="92"/>
  <c r="R189" i="92"/>
  <c r="R190" i="92"/>
  <c r="R191" i="92"/>
  <c r="R192" i="92"/>
  <c r="R193" i="92"/>
  <c r="R195" i="92"/>
  <c r="R196" i="92"/>
  <c r="R197" i="92"/>
  <c r="R198" i="92"/>
  <c r="R199" i="92"/>
  <c r="R201" i="92"/>
  <c r="R202" i="92"/>
  <c r="R203" i="92"/>
  <c r="R204" i="92"/>
  <c r="R205" i="92"/>
  <c r="R207" i="92"/>
  <c r="R208" i="92"/>
  <c r="R209" i="92"/>
  <c r="R210" i="92"/>
  <c r="R211" i="92"/>
  <c r="R213" i="92"/>
  <c r="R214" i="92"/>
  <c r="R215" i="92"/>
  <c r="R216" i="92"/>
  <c r="R217" i="92"/>
  <c r="R219" i="92"/>
  <c r="R220" i="92"/>
  <c r="R221" i="92"/>
  <c r="R222" i="92"/>
  <c r="R223" i="92"/>
  <c r="R225" i="92"/>
  <c r="R226" i="92"/>
  <c r="R227" i="92"/>
  <c r="R228" i="92"/>
  <c r="R229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9" i="92"/>
  <c r="R280" i="92"/>
  <c r="R281" i="92"/>
  <c r="R282" i="92"/>
  <c r="R283" i="92"/>
  <c r="R285" i="92"/>
  <c r="R286" i="92"/>
  <c r="R287" i="92"/>
  <c r="R288" i="92"/>
  <c r="R289" i="92"/>
  <c r="R291" i="92"/>
  <c r="R292" i="92"/>
  <c r="R293" i="92"/>
  <c r="R294" i="92"/>
  <c r="R295" i="92"/>
  <c r="R297" i="92"/>
  <c r="R298" i="92"/>
  <c r="R299" i="92"/>
  <c r="R300" i="92"/>
  <c r="R301" i="92"/>
  <c r="R303" i="92"/>
  <c r="R304" i="92"/>
  <c r="R305" i="92"/>
  <c r="R306" i="92"/>
  <c r="R307" i="92"/>
  <c r="R309" i="92"/>
  <c r="R310" i="92"/>
  <c r="R311" i="92"/>
  <c r="R312" i="92"/>
  <c r="R313" i="92"/>
  <c r="R315" i="92"/>
  <c r="R316" i="92"/>
  <c r="R317" i="92"/>
  <c r="R318" i="92"/>
  <c r="R319" i="92"/>
  <c r="R321" i="92"/>
  <c r="R322" i="92"/>
  <c r="R323" i="92"/>
  <c r="R324" i="92"/>
  <c r="R325" i="92"/>
  <c r="R327" i="92"/>
  <c r="R328" i="92"/>
  <c r="R329" i="92"/>
  <c r="R330" i="92"/>
  <c r="R331" i="92"/>
  <c r="R333" i="92"/>
  <c r="R334" i="92"/>
  <c r="R335" i="92"/>
  <c r="R336" i="92"/>
  <c r="R337" i="92"/>
  <c r="R339" i="92"/>
  <c r="R340" i="92"/>
  <c r="R342" i="92"/>
  <c r="R343" i="92"/>
  <c r="R345" i="92"/>
  <c r="R346" i="92"/>
  <c r="R347" i="92"/>
  <c r="R348" i="92"/>
  <c r="R349" i="92"/>
  <c r="R351" i="92"/>
  <c r="R352" i="92"/>
  <c r="R353" i="92"/>
  <c r="R354" i="92"/>
  <c r="R355" i="92"/>
  <c r="R357" i="92"/>
  <c r="R358" i="92"/>
  <c r="R359" i="92"/>
  <c r="R360" i="92"/>
  <c r="R361" i="92"/>
  <c r="R363" i="92"/>
  <c r="R364" i="92"/>
  <c r="R366" i="92"/>
  <c r="R367" i="92"/>
  <c r="R369" i="92"/>
  <c r="R370" i="92"/>
  <c r="R371" i="92"/>
  <c r="R372" i="92"/>
  <c r="R373" i="92"/>
  <c r="R375" i="92"/>
  <c r="R376" i="92"/>
  <c r="R378" i="92"/>
  <c r="R379" i="92"/>
  <c r="R381" i="92"/>
  <c r="R382" i="92"/>
  <c r="R383" i="92"/>
  <c r="R384" i="92"/>
  <c r="R385" i="92"/>
  <c r="R387" i="92"/>
  <c r="R388" i="92"/>
  <c r="R390" i="92"/>
  <c r="R391" i="92"/>
  <c r="R393" i="92"/>
  <c r="R394" i="92"/>
  <c r="R395" i="92"/>
  <c r="R396" i="92"/>
  <c r="R397" i="92"/>
  <c r="R399" i="92"/>
  <c r="R400" i="92"/>
  <c r="R402" i="92"/>
  <c r="R403" i="92"/>
  <c r="R405" i="92"/>
  <c r="R406" i="92"/>
  <c r="R407" i="92"/>
  <c r="R408" i="92"/>
  <c r="R409" i="92"/>
  <c r="R411" i="92"/>
  <c r="R412" i="92"/>
  <c r="R414" i="92"/>
  <c r="R415" i="92"/>
  <c r="R417" i="92"/>
  <c r="R418" i="92"/>
  <c r="R419" i="92"/>
  <c r="R420" i="92"/>
  <c r="R421" i="92"/>
  <c r="R423" i="92"/>
  <c r="R424" i="92"/>
  <c r="R426" i="92"/>
  <c r="R427" i="92"/>
  <c r="R429" i="92"/>
  <c r="R430" i="92"/>
  <c r="R431" i="92"/>
  <c r="R432" i="92"/>
  <c r="R433" i="92"/>
  <c r="R435" i="92"/>
  <c r="R436" i="92"/>
  <c r="R438" i="92"/>
  <c r="R439" i="92"/>
  <c r="R441" i="92"/>
  <c r="R442" i="92"/>
  <c r="R443" i="92"/>
  <c r="R444" i="92"/>
  <c r="R445" i="92"/>
  <c r="R447" i="92"/>
  <c r="R450" i="92"/>
  <c r="R451" i="92"/>
  <c r="R453" i="92"/>
  <c r="R454" i="92"/>
  <c r="R455" i="92"/>
  <c r="R456" i="92"/>
  <c r="R457" i="92"/>
  <c r="R459" i="92"/>
  <c r="R462" i="92"/>
  <c r="R463" i="92"/>
  <c r="R465" i="92"/>
  <c r="R466" i="92"/>
  <c r="R467" i="92"/>
  <c r="R468" i="92"/>
  <c r="R469" i="92"/>
  <c r="R471" i="92"/>
  <c r="R473" i="92"/>
  <c r="R474" i="92"/>
  <c r="R475" i="92"/>
  <c r="R477" i="92"/>
  <c r="R478" i="92"/>
  <c r="R479" i="92"/>
  <c r="R480" i="92"/>
  <c r="R481" i="92"/>
  <c r="R483" i="92"/>
  <c r="R486" i="92"/>
  <c r="R487" i="92"/>
  <c r="R489" i="92"/>
  <c r="R490" i="92"/>
  <c r="R491" i="92"/>
  <c r="R492" i="92"/>
  <c r="R493" i="92"/>
  <c r="R495" i="92"/>
  <c r="R497" i="92"/>
  <c r="R498" i="92"/>
  <c r="R499" i="92"/>
  <c r="R501" i="92"/>
  <c r="R502" i="92"/>
  <c r="R503" i="92"/>
  <c r="R504" i="92"/>
  <c r="R505" i="92"/>
  <c r="R507" i="92"/>
  <c r="R510" i="92"/>
  <c r="R511" i="92"/>
  <c r="R513" i="92"/>
  <c r="R514" i="92"/>
  <c r="R515" i="92"/>
  <c r="R516" i="92"/>
  <c r="R517" i="92"/>
  <c r="R519" i="92"/>
  <c r="R522" i="92"/>
  <c r="R523" i="92"/>
  <c r="R525" i="92"/>
  <c r="R526" i="92"/>
  <c r="R527" i="92"/>
  <c r="R528" i="92"/>
  <c r="R529" i="92"/>
  <c r="R531" i="92"/>
  <c r="R534" i="92"/>
  <c r="R535" i="92"/>
  <c r="R537" i="92"/>
  <c r="R538" i="92"/>
  <c r="R539" i="92"/>
  <c r="R540" i="92"/>
  <c r="R541" i="92"/>
  <c r="R543" i="92"/>
  <c r="R546" i="92"/>
  <c r="R547" i="92"/>
  <c r="R549" i="92"/>
  <c r="R550" i="92"/>
  <c r="R551" i="92"/>
  <c r="R552" i="92"/>
  <c r="R553" i="92"/>
  <c r="R555" i="92"/>
  <c r="R558" i="92"/>
  <c r="R559" i="92"/>
  <c r="R561" i="92"/>
  <c r="R562" i="92"/>
  <c r="R563" i="92"/>
  <c r="R564" i="92"/>
  <c r="R565" i="92"/>
  <c r="R567" i="92"/>
  <c r="R570" i="92"/>
  <c r="R571" i="92"/>
  <c r="R573" i="92"/>
  <c r="R574" i="92"/>
  <c r="R575" i="92"/>
  <c r="R576" i="92"/>
  <c r="R577" i="92"/>
  <c r="R579" i="92"/>
  <c r="R582" i="92"/>
  <c r="R583" i="92"/>
  <c r="R585" i="92"/>
  <c r="R586" i="92"/>
  <c r="R587" i="92"/>
  <c r="R588" i="92"/>
  <c r="R589" i="92"/>
  <c r="R591" i="92"/>
  <c r="R594" i="92"/>
  <c r="R595" i="92"/>
  <c r="R597" i="92"/>
  <c r="R598" i="92"/>
  <c r="R599" i="92"/>
  <c r="R600" i="92"/>
  <c r="R601" i="92"/>
  <c r="R603" i="92"/>
  <c r="R606" i="92"/>
  <c r="R607" i="92"/>
  <c r="R609" i="92"/>
  <c r="R610" i="92"/>
  <c r="R611" i="92"/>
  <c r="R612" i="92"/>
  <c r="R613" i="92"/>
  <c r="R615" i="92"/>
  <c r="R617" i="92"/>
  <c r="R618" i="92"/>
  <c r="R619" i="92"/>
  <c r="R621" i="92"/>
  <c r="R622" i="92"/>
  <c r="R623" i="92"/>
  <c r="R624" i="92"/>
  <c r="R625" i="92"/>
  <c r="R627" i="92"/>
  <c r="R628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8" i="92"/>
  <c r="R649" i="92"/>
  <c r="R651" i="92"/>
  <c r="R654" i="92"/>
  <c r="R655" i="92"/>
  <c r="R657" i="92"/>
  <c r="R658" i="92"/>
  <c r="R659" i="92"/>
  <c r="R660" i="92"/>
  <c r="R661" i="92"/>
  <c r="R663" i="92"/>
  <c r="R666" i="92"/>
  <c r="R667" i="92"/>
  <c r="R669" i="92"/>
  <c r="R670" i="92"/>
  <c r="R671" i="92"/>
  <c r="R672" i="92"/>
  <c r="R673" i="92"/>
  <c r="R675" i="92"/>
  <c r="R678" i="92"/>
  <c r="R679" i="92"/>
  <c r="R681" i="92"/>
  <c r="R682" i="92"/>
  <c r="R683" i="92"/>
  <c r="R684" i="92"/>
  <c r="R685" i="92"/>
  <c r="R687" i="92"/>
  <c r="R690" i="92"/>
  <c r="R691" i="92"/>
  <c r="R693" i="92"/>
  <c r="R694" i="92"/>
  <c r="R695" i="92"/>
  <c r="R696" i="92"/>
  <c r="R697" i="92"/>
  <c r="R699" i="92"/>
  <c r="R702" i="92"/>
  <c r="R703" i="92"/>
  <c r="R705" i="92"/>
  <c r="R706" i="92"/>
  <c r="R707" i="92"/>
  <c r="R708" i="92"/>
  <c r="R709" i="92"/>
  <c r="R711" i="92"/>
  <c r="R714" i="92"/>
  <c r="R715" i="92"/>
  <c r="R717" i="92"/>
  <c r="R718" i="92"/>
  <c r="R719" i="92"/>
  <c r="R720" i="92"/>
  <c r="R721" i="92"/>
  <c r="R723" i="92"/>
  <c r="R726" i="92"/>
  <c r="R727" i="92"/>
  <c r="R729" i="92"/>
  <c r="R730" i="92"/>
  <c r="R731" i="92"/>
  <c r="R732" i="92"/>
  <c r="R733" i="92"/>
  <c r="R735" i="92"/>
  <c r="R738" i="92"/>
  <c r="R739" i="92"/>
  <c r="R741" i="92"/>
  <c r="R742" i="92"/>
  <c r="R743" i="92"/>
  <c r="R744" i="92"/>
  <c r="R745" i="92"/>
  <c r="R747" i="92"/>
  <c r="R750" i="92"/>
  <c r="R751" i="92"/>
  <c r="R753" i="92"/>
  <c r="R754" i="92"/>
  <c r="R755" i="92"/>
  <c r="R756" i="92"/>
  <c r="R757" i="92"/>
  <c r="R759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3" i="92"/>
  <c r="R784" i="92"/>
  <c r="R786" i="92"/>
  <c r="R787" i="92"/>
  <c r="R789" i="92"/>
  <c r="R790" i="92"/>
  <c r="R791" i="92"/>
  <c r="R792" i="92"/>
  <c r="R793" i="92"/>
  <c r="R795" i="92"/>
  <c r="R798" i="92"/>
  <c r="R799" i="92"/>
  <c r="R801" i="92"/>
  <c r="R802" i="92"/>
  <c r="R803" i="92"/>
  <c r="R804" i="92"/>
  <c r="R805" i="92"/>
  <c r="R807" i="92"/>
  <c r="R810" i="92"/>
  <c r="R811" i="92"/>
  <c r="R813" i="92"/>
  <c r="R814" i="92"/>
  <c r="R815" i="92"/>
  <c r="R816" i="92"/>
  <c r="R817" i="92"/>
  <c r="R819" i="92"/>
  <c r="R822" i="92"/>
  <c r="R823" i="92"/>
  <c r="R825" i="92"/>
  <c r="R826" i="92"/>
  <c r="R827" i="92"/>
  <c r="R828" i="92"/>
  <c r="R829" i="92"/>
  <c r="R830" i="92"/>
  <c r="R831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5" i="92"/>
  <c r="R856" i="92"/>
  <c r="R858" i="92"/>
  <c r="R859" i="92"/>
  <c r="R861" i="92"/>
  <c r="R862" i="92"/>
  <c r="R863" i="92"/>
  <c r="R864" i="92"/>
  <c r="R865" i="92"/>
  <c r="R867" i="92"/>
  <c r="R870" i="92"/>
  <c r="R871" i="92"/>
  <c r="R873" i="92"/>
  <c r="R874" i="92"/>
  <c r="R875" i="92"/>
  <c r="R876" i="92"/>
  <c r="R877" i="92"/>
  <c r="R879" i="92"/>
  <c r="R882" i="92"/>
  <c r="R883" i="92"/>
  <c r="R885" i="92"/>
  <c r="R886" i="92"/>
  <c r="R887" i="92"/>
  <c r="R888" i="92"/>
  <c r="R889" i="92"/>
  <c r="R891" i="92"/>
  <c r="R894" i="92"/>
  <c r="R895" i="92"/>
  <c r="R897" i="92"/>
  <c r="R898" i="92"/>
  <c r="R899" i="92"/>
  <c r="R900" i="92"/>
  <c r="R901" i="92"/>
  <c r="R902" i="92"/>
  <c r="R903" i="92"/>
  <c r="R905" i="92"/>
  <c r="R906" i="92"/>
  <c r="R907" i="92"/>
  <c r="R909" i="92"/>
  <c r="R910" i="92"/>
  <c r="R911" i="92"/>
  <c r="R912" i="92"/>
  <c r="R913" i="92"/>
  <c r="R915" i="92"/>
  <c r="R918" i="92"/>
  <c r="R919" i="92"/>
  <c r="R921" i="92"/>
  <c r="R922" i="92"/>
  <c r="R923" i="92"/>
  <c r="R924" i="92"/>
  <c r="R925" i="92"/>
  <c r="R927" i="92"/>
  <c r="R930" i="92"/>
  <c r="R931" i="92"/>
  <c r="R933" i="92"/>
  <c r="R934" i="92"/>
  <c r="R935" i="92"/>
  <c r="R936" i="92"/>
  <c r="R937" i="92"/>
  <c r="R939" i="92"/>
  <c r="R942" i="92"/>
  <c r="R943" i="92"/>
  <c r="R945" i="92"/>
  <c r="R946" i="92"/>
  <c r="R947" i="92"/>
  <c r="R948" i="92"/>
  <c r="R949" i="92"/>
  <c r="R951" i="92"/>
  <c r="R954" i="92"/>
  <c r="R955" i="92"/>
  <c r="R957" i="92"/>
  <c r="R958" i="92"/>
  <c r="R959" i="92"/>
  <c r="R960" i="92"/>
  <c r="R961" i="92"/>
  <c r="R963" i="92"/>
  <c r="R966" i="92"/>
  <c r="R967" i="92"/>
  <c r="R969" i="92"/>
  <c r="R970" i="92"/>
  <c r="R971" i="92"/>
  <c r="R972" i="92"/>
  <c r="R973" i="92"/>
  <c r="R975" i="92"/>
  <c r="R978" i="92"/>
  <c r="R979" i="92"/>
  <c r="R981" i="92"/>
  <c r="R982" i="92"/>
  <c r="R983" i="92"/>
  <c r="R984" i="92"/>
  <c r="R985" i="92"/>
  <c r="R987" i="92"/>
  <c r="R990" i="92"/>
  <c r="R991" i="92"/>
  <c r="R993" i="92"/>
  <c r="R994" i="92"/>
  <c r="R995" i="92"/>
  <c r="R996" i="92"/>
  <c r="R997" i="92"/>
  <c r="R999" i="92"/>
  <c r="R1002" i="92"/>
  <c r="R1003" i="92"/>
  <c r="R1005" i="92"/>
  <c r="R1006" i="92"/>
  <c r="R1007" i="92"/>
  <c r="R1008" i="92"/>
  <c r="R1009" i="92"/>
  <c r="R1011" i="92"/>
  <c r="R1014" i="92"/>
  <c r="R1015" i="92"/>
  <c r="R1017" i="92"/>
  <c r="R1018" i="92"/>
  <c r="R1019" i="92"/>
  <c r="R1020" i="92"/>
  <c r="R1021" i="92"/>
  <c r="R1023" i="92"/>
  <c r="R1026" i="92"/>
  <c r="R1027" i="92"/>
  <c r="R1029" i="92"/>
  <c r="R1030" i="92"/>
  <c r="R1031" i="92"/>
  <c r="R1032" i="92"/>
  <c r="R1033" i="92"/>
  <c r="R1035" i="92"/>
  <c r="R1038" i="92"/>
  <c r="R1039" i="92"/>
  <c r="R1041" i="92"/>
  <c r="R1042" i="92"/>
  <c r="R1043" i="92"/>
  <c r="R1044" i="92"/>
  <c r="R1045" i="92"/>
  <c r="R1047" i="92"/>
  <c r="R1049" i="92"/>
  <c r="R1050" i="92"/>
  <c r="R1051" i="92"/>
  <c r="R1053" i="92"/>
  <c r="R1054" i="92"/>
  <c r="R1055" i="92"/>
  <c r="R1056" i="92"/>
  <c r="R1057" i="92"/>
  <c r="R1058" i="92"/>
  <c r="R1059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W506" i="92" l="1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BE107" i="83" s="1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BE106" i="83" s="1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BA33" i="82" s="1"/>
  <c r="Y8" i="82"/>
  <c r="BA23" i="82" s="1"/>
  <c r="Y7" i="82"/>
  <c r="BA15" i="82" s="1"/>
  <c r="Y6" i="82"/>
  <c r="BA7" i="82" s="1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AS39" i="82" s="1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BB23" i="82" s="1"/>
  <c r="AA9" i="82"/>
  <c r="BB33" i="82" s="1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B7" i="90" s="1"/>
  <c r="H8" i="82"/>
  <c r="AB8" i="90" s="1"/>
  <c r="H9" i="82"/>
  <c r="AB9" i="90" s="1"/>
  <c r="H10" i="82"/>
  <c r="AB10" i="90" s="1"/>
  <c r="H11" i="82"/>
  <c r="AB11" i="90" s="1"/>
  <c r="H12" i="82"/>
  <c r="AB12" i="90" s="1"/>
  <c r="H13" i="82"/>
  <c r="AB13" i="90" s="1"/>
  <c r="H14" i="82"/>
  <c r="H15" i="82"/>
  <c r="AB15" i="90" s="1"/>
  <c r="H16" i="82"/>
  <c r="AB16" i="90" s="1"/>
  <c r="H17" i="82"/>
  <c r="AB17" i="90" s="1"/>
  <c r="H18" i="82"/>
  <c r="AB18" i="90" s="1"/>
  <c r="H19" i="82"/>
  <c r="AB19" i="90" s="1"/>
  <c r="H20" i="82"/>
  <c r="H6" i="82"/>
  <c r="AT13" i="82" l="1"/>
  <c r="AT12" i="82"/>
  <c r="AS11" i="82"/>
  <c r="AS13" i="82"/>
  <c r="AS12" i="82"/>
  <c r="AS26" i="82"/>
  <c r="AS30" i="82"/>
  <c r="AS31" i="82"/>
  <c r="AS100" i="82"/>
  <c r="AE14" i="82"/>
  <c r="AB14" i="90"/>
  <c r="BA201" i="82"/>
  <c r="O88" i="81"/>
  <c r="R6" i="82"/>
  <c r="AB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8" i="82"/>
  <c r="BC98" i="82"/>
  <c r="BC89" i="82"/>
  <c r="BC25" i="82"/>
  <c r="BC139" i="82"/>
  <c r="BC94" i="82"/>
  <c r="BC36" i="82"/>
  <c r="BC97" i="82"/>
  <c r="BC95" i="82"/>
  <c r="BC90" i="82"/>
  <c r="BC88" i="82"/>
  <c r="BC28" i="82"/>
  <c r="BC160" i="82"/>
  <c r="BC153" i="82"/>
  <c r="BC151" i="82"/>
  <c r="BC138" i="82"/>
  <c r="BC100" i="82"/>
  <c r="BC93" i="82"/>
  <c r="BC91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10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158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9" i="82"/>
  <c r="AS6" i="82"/>
  <c r="AS10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S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35" i="82" l="1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D5" i="90" s="1"/>
  <c r="AG5" i="90" s="1"/>
  <c r="AI5" i="90" s="1"/>
  <c r="AN6" i="90" s="1"/>
  <c r="AL208" i="82"/>
  <c r="BC32" i="82"/>
  <c r="BC92" i="82"/>
  <c r="BC96" i="82"/>
  <c r="BC39" i="82"/>
  <c r="AL166" i="82"/>
  <c r="AL103" i="82"/>
  <c r="BC37" i="82"/>
  <c r="BC99" i="82"/>
  <c r="AM9" i="82"/>
  <c r="AD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D16" i="90" l="1"/>
  <c r="AF18" i="90"/>
  <c r="AF17" i="90"/>
  <c r="AF6" i="90"/>
  <c r="AF11" i="90"/>
  <c r="AF7" i="90"/>
  <c r="AF13" i="90"/>
  <c r="AF8" i="90"/>
  <c r="AD17" i="90"/>
  <c r="AD19" i="90"/>
  <c r="AD10" i="90"/>
  <c r="AD15" i="90"/>
  <c r="AF12" i="90"/>
  <c r="AD18" i="90"/>
  <c r="AG18" i="90" s="1"/>
  <c r="AI18" i="90" s="1"/>
  <c r="AN136" i="90" s="1"/>
  <c r="AF19" i="90"/>
  <c r="AD13" i="90"/>
  <c r="AD7" i="90"/>
  <c r="AF14" i="90"/>
  <c r="AF10" i="90"/>
  <c r="AF15" i="90"/>
  <c r="AD14" i="90"/>
  <c r="AD8" i="90"/>
  <c r="AD12" i="90"/>
  <c r="AF9" i="90"/>
  <c r="AG9" i="90" s="1"/>
  <c r="AI9" i="90" s="1"/>
  <c r="AN46" i="90" s="1"/>
  <c r="AF16" i="90"/>
  <c r="AG16" i="90" s="1"/>
  <c r="AI16" i="90" s="1"/>
  <c r="AN116" i="90" s="1"/>
  <c r="AS8" i="90"/>
  <c r="AS9" i="90"/>
  <c r="AS10" i="90"/>
  <c r="AS11" i="90"/>
  <c r="AS12" i="90"/>
  <c r="AS13" i="90"/>
  <c r="AS14" i="90"/>
  <c r="AS5" i="90"/>
  <c r="AS6" i="90"/>
  <c r="AS7" i="90"/>
  <c r="AD11" i="90"/>
  <c r="AD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G6" i="90" l="1"/>
  <c r="AI6" i="90" s="1"/>
  <c r="AN16" i="90" s="1"/>
  <c r="AG17" i="90"/>
  <c r="AI17" i="90" s="1"/>
  <c r="AN126" i="90" s="1"/>
  <c r="AS129" i="90" s="1"/>
  <c r="AG11" i="90"/>
  <c r="AI11" i="90" s="1"/>
  <c r="AN66" i="90" s="1"/>
  <c r="AG8" i="90"/>
  <c r="AI8" i="90" s="1"/>
  <c r="AN36" i="90" s="1"/>
  <c r="AS41" i="90" s="1"/>
  <c r="AG12" i="90"/>
  <c r="AI12" i="90" s="1"/>
  <c r="AN76" i="90" s="1"/>
  <c r="AS82" i="90" s="1"/>
  <c r="AG7" i="90"/>
  <c r="AI7" i="90" s="1"/>
  <c r="AN26" i="90" s="1"/>
  <c r="AS29" i="90" s="1"/>
  <c r="AG13" i="90"/>
  <c r="AI13" i="90" s="1"/>
  <c r="AN86" i="90" s="1"/>
  <c r="AS92" i="90" s="1"/>
  <c r="AG19" i="90"/>
  <c r="AI19" i="90" s="1"/>
  <c r="AN146" i="90" s="1"/>
  <c r="AS154" i="90" s="1"/>
  <c r="AS130" i="90"/>
  <c r="AS132" i="90"/>
  <c r="AG10" i="90"/>
  <c r="AI10" i="90" s="1"/>
  <c r="AN56" i="90" s="1"/>
  <c r="AS62" i="90" s="1"/>
  <c r="AS125" i="90"/>
  <c r="AS46" i="90"/>
  <c r="AS49" i="90"/>
  <c r="AS50" i="90"/>
  <c r="AS54" i="90"/>
  <c r="AS53" i="90"/>
  <c r="AS45" i="90"/>
  <c r="AS51" i="90"/>
  <c r="AS48" i="90"/>
  <c r="AS47" i="90"/>
  <c r="AS52" i="90"/>
  <c r="AS118" i="90"/>
  <c r="AS119" i="90"/>
  <c r="AS120" i="90"/>
  <c r="AS115" i="90"/>
  <c r="AS116" i="90"/>
  <c r="AS124" i="90"/>
  <c r="AS123" i="90"/>
  <c r="AS122" i="90"/>
  <c r="AS117" i="90"/>
  <c r="AS121" i="90"/>
  <c r="AS42" i="90"/>
  <c r="AG14" i="90"/>
  <c r="AI14" i="90" s="1"/>
  <c r="AN96" i="90" s="1"/>
  <c r="AS26" i="90"/>
  <c r="AS30" i="90"/>
  <c r="AS34" i="90"/>
  <c r="AS33" i="90"/>
  <c r="AS16" i="90"/>
  <c r="AS17" i="90"/>
  <c r="AS18" i="90"/>
  <c r="AS19" i="90"/>
  <c r="AS20" i="90"/>
  <c r="AS21" i="90"/>
  <c r="AS23" i="90"/>
  <c r="AS24" i="90"/>
  <c r="AS15" i="90"/>
  <c r="AS22" i="90"/>
  <c r="AS66" i="90"/>
  <c r="AS74" i="90"/>
  <c r="AS71" i="90"/>
  <c r="AS65" i="90"/>
  <c r="AS69" i="90"/>
  <c r="AS70" i="90"/>
  <c r="AS68" i="90"/>
  <c r="AS73" i="90"/>
  <c r="AS67" i="90"/>
  <c r="AS72" i="90"/>
  <c r="AS138" i="90"/>
  <c r="AS141" i="90"/>
  <c r="AS136" i="90"/>
  <c r="AS142" i="90"/>
  <c r="AS143" i="90"/>
  <c r="AS137" i="90"/>
  <c r="AS140" i="90"/>
  <c r="AS144" i="90"/>
  <c r="AS139" i="90"/>
  <c r="AS135" i="90"/>
  <c r="AG15" i="90"/>
  <c r="AI15" i="90" s="1"/>
  <c r="AN106" i="90" s="1"/>
  <c r="S4" i="85"/>
  <c r="R15" i="85"/>
  <c r="AT8" i="90"/>
  <c r="AT9" i="90"/>
  <c r="AT11" i="90"/>
  <c r="AT7" i="90"/>
  <c r="AT10" i="90"/>
  <c r="AT5" i="90"/>
  <c r="AT12" i="90"/>
  <c r="AT13" i="90"/>
  <c r="AT14" i="90"/>
  <c r="AT6" i="90"/>
  <c r="AS77" i="90"/>
  <c r="B4" i="88"/>
  <c r="O4" i="88" s="1"/>
  <c r="Q4" i="88" s="1"/>
  <c r="R5" i="85"/>
  <c r="S17" i="85" s="1"/>
  <c r="D19" i="89"/>
  <c r="B15" i="88"/>
  <c r="M15" i="88" s="1"/>
  <c r="R12" i="85"/>
  <c r="J114" i="81" s="1"/>
  <c r="K114" i="81" s="1"/>
  <c r="R16" i="85"/>
  <c r="R8" i="85"/>
  <c r="R11" i="85"/>
  <c r="B9" i="92" s="1"/>
  <c r="R6" i="85"/>
  <c r="B5" i="92" s="1"/>
  <c r="R17" i="85"/>
  <c r="R7" i="85"/>
  <c r="R10" i="85"/>
  <c r="B8" i="92" s="1"/>
  <c r="R18" i="85"/>
  <c r="R14" i="85"/>
  <c r="J61" i="81"/>
  <c r="K61" i="81" s="1"/>
  <c r="J62" i="81"/>
  <c r="K62" i="81" s="1"/>
  <c r="R9" i="85"/>
  <c r="B7" i="92" s="1"/>
  <c r="R13" i="85"/>
  <c r="B13" i="92" s="1"/>
  <c r="AS58" i="90" l="1"/>
  <c r="AS31" i="90"/>
  <c r="AS38" i="90"/>
  <c r="AS126" i="90"/>
  <c r="AS131" i="90"/>
  <c r="AS27" i="90"/>
  <c r="AS127" i="90"/>
  <c r="AS128" i="90"/>
  <c r="AS134" i="90"/>
  <c r="AS78" i="90"/>
  <c r="AS133" i="90"/>
  <c r="AS81" i="90"/>
  <c r="AS83" i="90"/>
  <c r="AS75" i="90"/>
  <c r="AS79" i="90"/>
  <c r="AS80" i="90"/>
  <c r="AS76" i="90"/>
  <c r="AS84" i="90"/>
  <c r="AS35" i="90"/>
  <c r="AS91" i="90"/>
  <c r="AS87" i="90"/>
  <c r="AS89" i="90"/>
  <c r="AS86" i="90"/>
  <c r="AS32" i="90"/>
  <c r="AS25" i="90"/>
  <c r="AS93" i="90"/>
  <c r="AS28" i="90"/>
  <c r="AS43" i="90"/>
  <c r="AS39" i="90"/>
  <c r="AS37" i="90"/>
  <c r="AS40" i="90"/>
  <c r="AS36" i="90"/>
  <c r="AS44" i="90"/>
  <c r="AS151" i="90"/>
  <c r="AS153" i="90"/>
  <c r="AS88" i="90"/>
  <c r="AS149" i="90"/>
  <c r="AS90" i="90"/>
  <c r="AS94" i="90"/>
  <c r="AS85" i="90"/>
  <c r="AS147" i="90"/>
  <c r="AS150" i="90"/>
  <c r="AS146" i="90"/>
  <c r="AS148" i="90"/>
  <c r="AS145" i="90"/>
  <c r="AS152" i="90"/>
  <c r="AS63" i="90"/>
  <c r="AT20" i="90"/>
  <c r="AS57" i="90"/>
  <c r="AS64" i="90"/>
  <c r="AS56" i="90"/>
  <c r="AS55" i="90"/>
  <c r="AS61" i="90"/>
  <c r="AT24" i="90"/>
  <c r="AS59" i="90"/>
  <c r="AT23" i="90"/>
  <c r="AS60" i="90"/>
  <c r="AT15" i="90"/>
  <c r="AT22" i="90"/>
  <c r="AT19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AT17" i="90"/>
  <c r="AT18" i="90"/>
  <c r="S11" i="85"/>
  <c r="S7" i="85"/>
  <c r="AT21" i="90"/>
  <c r="J115" i="81"/>
  <c r="K115" i="81" s="1"/>
  <c r="J117" i="81" s="1"/>
  <c r="P113" i="81" s="1"/>
  <c r="S16" i="85"/>
  <c r="AS109" i="90"/>
  <c r="AS114" i="90"/>
  <c r="AS112" i="90"/>
  <c r="AS105" i="90"/>
  <c r="AS110" i="90"/>
  <c r="AS113" i="90"/>
  <c r="AS108" i="90"/>
  <c r="AS111" i="90"/>
  <c r="AS107" i="90"/>
  <c r="AS106" i="90"/>
  <c r="J102" i="81"/>
  <c r="K102" i="81" s="1"/>
  <c r="J142" i="81"/>
  <c r="K142" i="81" s="1"/>
  <c r="J141" i="81"/>
  <c r="K141" i="81" s="1"/>
  <c r="B5" i="88"/>
  <c r="O5" i="88" s="1"/>
  <c r="Q5" i="88" s="1"/>
  <c r="S5" i="85"/>
  <c r="AS98" i="90"/>
  <c r="AS103" i="90"/>
  <c r="AS102" i="90"/>
  <c r="AS100" i="90"/>
  <c r="AS99" i="90"/>
  <c r="AS101" i="90"/>
  <c r="AS95" i="90"/>
  <c r="AS96" i="90"/>
  <c r="AS97" i="90"/>
  <c r="AS104" i="90"/>
  <c r="AT16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J184" i="81"/>
  <c r="K184" i="81" s="1"/>
  <c r="J183" i="81"/>
  <c r="K183" i="81" s="1"/>
  <c r="K24" i="88"/>
  <c r="P5" i="92"/>
  <c r="O5" i="92"/>
  <c r="R5" i="92"/>
  <c r="Q5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AT29" i="90" l="1"/>
  <c r="AT26" i="90"/>
  <c r="AT35" i="90"/>
  <c r="AT36" i="90"/>
  <c r="AT30" i="90"/>
  <c r="AT55" i="90"/>
  <c r="AT33" i="90"/>
  <c r="AT37" i="90"/>
  <c r="AT34" i="90"/>
  <c r="AT39" i="90"/>
  <c r="AT25" i="90"/>
  <c r="AT27" i="90"/>
  <c r="AT28" i="90"/>
  <c r="AT32" i="90"/>
  <c r="AT49" i="90"/>
  <c r="AT42" i="90"/>
  <c r="AT31" i="90"/>
  <c r="AT48" i="90"/>
  <c r="AT45" i="90"/>
  <c r="AT44" i="90"/>
  <c r="AT46" i="90"/>
  <c r="AT38" i="90"/>
  <c r="AT57" i="90"/>
  <c r="AT53" i="90"/>
  <c r="AT41" i="90"/>
  <c r="AT47" i="90"/>
  <c r="AT50" i="90"/>
  <c r="AT51" i="90"/>
  <c r="AT52" i="90"/>
  <c r="AT54" i="90"/>
  <c r="AT40" i="90"/>
  <c r="AT43" i="90"/>
  <c r="AT91" i="90"/>
  <c r="J144" i="81"/>
  <c r="AT56" i="90"/>
  <c r="AT58" i="90"/>
  <c r="AT87" i="90"/>
  <c r="AT60" i="90"/>
  <c r="AT78" i="90"/>
  <c r="AT65" i="90"/>
  <c r="AT80" i="90"/>
  <c r="AT76" i="90"/>
  <c r="AT77" i="90"/>
  <c r="AT89" i="90"/>
  <c r="AT72" i="90"/>
  <c r="AT61" i="90"/>
  <c r="AT88" i="90"/>
  <c r="AT90" i="90"/>
  <c r="AT62" i="90"/>
  <c r="AT67" i="90"/>
  <c r="AT79" i="90"/>
  <c r="AT63" i="90"/>
  <c r="AT73" i="90"/>
  <c r="AT59" i="90"/>
  <c r="AT64" i="90"/>
  <c r="AT86" i="90"/>
  <c r="AT93" i="90"/>
  <c r="AT115" i="90"/>
  <c r="AT82" i="90"/>
  <c r="AT92" i="90"/>
  <c r="AT66" i="90"/>
  <c r="AT75" i="90"/>
  <c r="K25" i="88"/>
  <c r="AT68" i="90"/>
  <c r="AT74" i="90"/>
  <c r="AT83" i="90"/>
  <c r="AT81" i="90"/>
  <c r="AT84" i="90"/>
  <c r="AT94" i="90"/>
  <c r="AT69" i="90"/>
  <c r="AT70" i="90"/>
  <c r="AT85" i="90"/>
  <c r="AT71" i="90"/>
  <c r="AT108" i="90"/>
  <c r="AT132" i="90"/>
  <c r="J172" i="81"/>
  <c r="P175" i="81" s="1"/>
  <c r="AT146" i="90"/>
  <c r="AT140" i="90"/>
  <c r="J186" i="81"/>
  <c r="K185" i="81" s="1"/>
  <c r="J200" i="81"/>
  <c r="P199" i="81" s="1"/>
  <c r="AT151" i="90"/>
  <c r="AT125" i="90"/>
  <c r="AT123" i="90"/>
  <c r="AT154" i="90"/>
  <c r="AT147" i="90"/>
  <c r="AT105" i="90"/>
  <c r="AT126" i="90"/>
  <c r="AT98" i="90"/>
  <c r="AT133" i="90"/>
  <c r="AT153" i="90"/>
  <c r="AT119" i="90"/>
  <c r="AT113" i="90"/>
  <c r="AT136" i="90"/>
  <c r="AT101" i="90"/>
  <c r="AT142" i="90"/>
  <c r="AT150" i="90"/>
  <c r="AT134" i="90"/>
  <c r="AT149" i="90"/>
  <c r="AT111" i="90"/>
  <c r="AT118" i="90"/>
  <c r="AT143" i="90"/>
  <c r="AT102" i="90"/>
  <c r="AT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T100" i="90"/>
  <c r="AT148" i="90"/>
  <c r="AT144" i="90"/>
  <c r="AT96" i="90"/>
  <c r="AT104" i="90"/>
  <c r="AT145" i="90"/>
  <c r="R16" i="92"/>
  <c r="AT103" i="90"/>
  <c r="AT131" i="90"/>
  <c r="AT127" i="90"/>
  <c r="AT97" i="90"/>
  <c r="AT138" i="90"/>
  <c r="AT122" i="90"/>
  <c r="AT128" i="90"/>
  <c r="P172" i="81"/>
  <c r="P166" i="81"/>
  <c r="AT110" i="90"/>
  <c r="O16" i="92"/>
  <c r="AT152" i="90"/>
  <c r="AT135" i="90"/>
  <c r="AT99" i="90"/>
  <c r="AT117" i="90"/>
  <c r="AT139" i="90"/>
  <c r="AT124" i="90"/>
  <c r="Q16" i="92"/>
  <c r="AT114" i="90"/>
  <c r="AT121" i="90"/>
  <c r="P139" i="81"/>
  <c r="P143" i="81"/>
  <c r="P144" i="81"/>
  <c r="P145" i="81"/>
  <c r="P138" i="81"/>
  <c r="P142" i="81"/>
  <c r="P147" i="81"/>
  <c r="K143" i="81"/>
  <c r="P146" i="81"/>
  <c r="P140" i="81"/>
  <c r="P141" i="81"/>
  <c r="AT112" i="90"/>
  <c r="AT116" i="90"/>
  <c r="AT141" i="90"/>
  <c r="J104" i="81"/>
  <c r="P107" i="81" s="1"/>
  <c r="AT106" i="90"/>
  <c r="AT130" i="90"/>
  <c r="J158" i="81"/>
  <c r="AT95" i="90"/>
  <c r="AT107" i="90"/>
  <c r="AT109" i="90"/>
  <c r="AT129" i="90"/>
  <c r="O13" i="92"/>
  <c r="P13" i="92"/>
  <c r="R13" i="92"/>
  <c r="Q13" i="92"/>
  <c r="AT120" i="90"/>
  <c r="P58" i="81"/>
  <c r="Q10" i="92"/>
  <c r="R10" i="92"/>
  <c r="P10" i="92"/>
  <c r="O10" i="92"/>
  <c r="P6" i="92"/>
  <c r="P19" i="92" s="1"/>
  <c r="P20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K199" i="81" l="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F6" i="93" l="1"/>
  <c r="D29" i="93" s="1"/>
  <c r="D34" i="93"/>
  <c r="D15" i="93"/>
  <c r="D16" i="93"/>
  <c r="D14" i="93"/>
  <c r="D17" i="93"/>
  <c r="D18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19" i="93" l="1"/>
  <c r="D23" i="93"/>
  <c r="D22" i="93"/>
  <c r="D21" i="93"/>
  <c r="D20" i="93"/>
  <c r="D31" i="93"/>
  <c r="D33" i="93"/>
  <c r="O90" i="90"/>
  <c r="D25" i="93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AV15" i="83" l="1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s="1"/>
  <c r="AY6" i="83" s="1"/>
  <c r="BF11" i="83" l="1"/>
  <c r="BF27" i="83"/>
  <c r="BF59" i="83"/>
  <c r="BF76" i="83"/>
  <c r="BF92" i="83"/>
  <c r="BF53" i="83"/>
  <c r="AV55" i="83"/>
  <c r="AY55" i="83" s="1"/>
  <c r="BD16" i="83"/>
  <c r="BD36" i="83"/>
  <c r="BD40" i="83"/>
  <c r="BD48" i="83"/>
  <c r="BD56" i="83"/>
  <c r="BD64" i="83"/>
  <c r="BD84" i="83"/>
  <c r="BD88" i="83"/>
  <c r="BD96" i="83"/>
  <c r="BD104" i="83"/>
  <c r="BD18" i="83"/>
  <c r="BD58" i="83"/>
  <c r="BD66" i="83"/>
  <c r="BD82" i="83"/>
  <c r="BD98" i="83"/>
  <c r="BD7" i="83"/>
  <c r="BD29" i="83"/>
  <c r="BD33" i="83"/>
  <c r="BD41" i="83"/>
  <c r="BD49" i="83"/>
  <c r="BD57" i="83"/>
  <c r="BD77" i="83"/>
  <c r="BD81" i="83"/>
  <c r="BD89" i="83"/>
  <c r="BD97" i="83"/>
  <c r="BD105" i="83"/>
  <c r="BD46" i="83"/>
  <c r="BD54" i="83"/>
  <c r="BD70" i="83"/>
  <c r="BD86" i="83"/>
  <c r="BD102" i="83"/>
  <c r="BD75" i="83"/>
  <c r="BD91" i="83"/>
  <c r="BD35" i="83"/>
  <c r="BD99" i="83"/>
  <c r="BD71" i="83"/>
  <c r="BD63" i="83"/>
  <c r="BD79" i="83"/>
  <c r="BD51" i="83"/>
  <c r="BD23" i="83"/>
  <c r="BD87" i="83"/>
  <c r="AY11" i="83"/>
  <c r="BE15" i="83" s="1"/>
  <c r="BE71" i="83"/>
  <c r="BE87" i="83"/>
  <c r="BC35" i="83"/>
  <c r="BC51" i="83"/>
  <c r="BC83" i="83"/>
  <c r="BC99" i="83"/>
  <c r="AZ107" i="93" s="1"/>
  <c r="BE24" i="83"/>
  <c r="BE40" i="83"/>
  <c r="BE56" i="83"/>
  <c r="BE104" i="83"/>
  <c r="BC20" i="83"/>
  <c r="BC36" i="83"/>
  <c r="BC52" i="83"/>
  <c r="AZ60" i="93" s="1"/>
  <c r="BC68" i="83"/>
  <c r="BC84" i="83"/>
  <c r="BC100" i="83"/>
  <c r="AZ108" i="93" s="1"/>
  <c r="BE17" i="83"/>
  <c r="BE33" i="83"/>
  <c r="BE49" i="83"/>
  <c r="BE65" i="83"/>
  <c r="BE81" i="83"/>
  <c r="BE97" i="83"/>
  <c r="BC13" i="83"/>
  <c r="BC29" i="83"/>
  <c r="BC45" i="83"/>
  <c r="BC61" i="83"/>
  <c r="BC77" i="83"/>
  <c r="BC93" i="83"/>
  <c r="BE10" i="83"/>
  <c r="BE26" i="83"/>
  <c r="BE42" i="83"/>
  <c r="BE58" i="83"/>
  <c r="BE74" i="83"/>
  <c r="BE90" i="83"/>
  <c r="BE6" i="83"/>
  <c r="BC22" i="83"/>
  <c r="BC38" i="83"/>
  <c r="BC54" i="83"/>
  <c r="BC70" i="83"/>
  <c r="BC86" i="83"/>
  <c r="BC102" i="83"/>
  <c r="N42" i="81"/>
  <c r="O47" i="81" s="1"/>
  <c r="C2" i="84"/>
  <c r="D7" i="84" s="1"/>
  <c r="AZ91" i="93" l="1"/>
  <c r="BD19" i="83"/>
  <c r="AZ28" i="93" s="1"/>
  <c r="BD95" i="83"/>
  <c r="BD62" i="83"/>
  <c r="BD85" i="83"/>
  <c r="AZ94" i="93" s="1"/>
  <c r="BD37" i="83"/>
  <c r="AZ46" i="93" s="1"/>
  <c r="BD74" i="83"/>
  <c r="BD92" i="83"/>
  <c r="AZ101" i="93" s="1"/>
  <c r="BD44" i="83"/>
  <c r="AZ53" i="93" s="1"/>
  <c r="BF9" i="83"/>
  <c r="BF43" i="83"/>
  <c r="AZ44" i="9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AZ78" i="93" s="1"/>
  <c r="BD21" i="83"/>
  <c r="AZ30" i="93" s="1"/>
  <c r="BD42" i="83"/>
  <c r="BD76" i="83"/>
  <c r="AZ85" i="93" s="1"/>
  <c r="BD28" i="83"/>
  <c r="AZ37" i="93" s="1"/>
  <c r="BF44" i="83"/>
  <c r="BF33" i="83"/>
  <c r="BD15" i="83"/>
  <c r="BD27" i="83"/>
  <c r="BD22" i="83"/>
  <c r="BD65" i="83"/>
  <c r="BD17" i="83"/>
  <c r="BD34" i="83"/>
  <c r="AZ43" i="93" s="1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AZ59" i="93"/>
  <c r="BD55" i="83"/>
  <c r="BD39" i="83"/>
  <c r="BD94" i="83"/>
  <c r="BD101" i="83"/>
  <c r="AZ110" i="93" s="1"/>
  <c r="BD53" i="83"/>
  <c r="AZ62" i="93" s="1"/>
  <c r="BD6" i="83"/>
  <c r="BD10" i="83"/>
  <c r="BD60" i="83"/>
  <c r="AZ69" i="93" s="1"/>
  <c r="BD12" i="83"/>
  <c r="AZ21" i="93" s="1"/>
  <c r="BF25" i="83"/>
  <c r="BF54" i="83"/>
  <c r="BF91" i="83"/>
  <c r="BF38" i="83"/>
  <c r="BD8" i="83"/>
  <c r="BD83" i="83"/>
  <c r="AZ92" i="93" s="1"/>
  <c r="BD67" i="83"/>
  <c r="AZ76" i="93" s="1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AZ27" i="93" s="1"/>
  <c r="BE55" i="83"/>
  <c r="BE72" i="83"/>
  <c r="BE8" i="83"/>
  <c r="BC67" i="83"/>
  <c r="AZ75" i="93" s="1"/>
  <c r="BE103" i="83"/>
  <c r="BE39" i="83"/>
  <c r="BE23" i="83"/>
  <c r="BC98" i="83"/>
  <c r="AZ106" i="93" s="1"/>
  <c r="BC50" i="83"/>
  <c r="AZ58" i="93" s="1"/>
  <c r="BC34" i="83"/>
  <c r="AZ42" i="93" s="1"/>
  <c r="BC18" i="83"/>
  <c r="AZ26" i="93" s="1"/>
  <c r="BE102" i="83"/>
  <c r="BE86" i="83"/>
  <c r="BE70" i="83"/>
  <c r="BE54" i="83"/>
  <c r="BE38" i="83"/>
  <c r="BE22" i="83"/>
  <c r="BC6" i="83"/>
  <c r="AZ14" i="93" s="1"/>
  <c r="BC89" i="83"/>
  <c r="AZ97" i="93" s="1"/>
  <c r="BC73" i="83"/>
  <c r="AZ81" i="93" s="1"/>
  <c r="BC57" i="83"/>
  <c r="AZ65" i="93" s="1"/>
  <c r="BC41" i="83"/>
  <c r="AZ49" i="93" s="1"/>
  <c r="BC25" i="83"/>
  <c r="AZ33" i="93" s="1"/>
  <c r="BC9" i="83"/>
  <c r="BE93" i="83"/>
  <c r="BE77" i="83"/>
  <c r="BE61" i="83"/>
  <c r="BE45" i="83"/>
  <c r="BE29" i="83"/>
  <c r="BE13" i="83"/>
  <c r="BC96" i="83"/>
  <c r="AZ104" i="93" s="1"/>
  <c r="BC80" i="83"/>
  <c r="AZ88" i="93" s="1"/>
  <c r="BC64" i="83"/>
  <c r="AZ72" i="93" s="1"/>
  <c r="BC48" i="83"/>
  <c r="AZ56" i="93" s="1"/>
  <c r="BC32" i="83"/>
  <c r="BC16" i="83"/>
  <c r="AZ24" i="93" s="1"/>
  <c r="BE100" i="83"/>
  <c r="BE84" i="83"/>
  <c r="BE68" i="83"/>
  <c r="BE52" i="83"/>
  <c r="BE36" i="83"/>
  <c r="BE20" i="83"/>
  <c r="BC95" i="83"/>
  <c r="BC79" i="83"/>
  <c r="AZ87" i="93" s="1"/>
  <c r="BC63" i="83"/>
  <c r="AZ71" i="93" s="1"/>
  <c r="BC47" i="83"/>
  <c r="AZ55" i="93" s="1"/>
  <c r="BC31" i="83"/>
  <c r="AZ39" i="93" s="1"/>
  <c r="BC15" i="83"/>
  <c r="BE99" i="83"/>
  <c r="BE83" i="83"/>
  <c r="BE67" i="83"/>
  <c r="BE51" i="83"/>
  <c r="BE35" i="83"/>
  <c r="BE19" i="83"/>
  <c r="BC82" i="83"/>
  <c r="AZ90" i="93" s="1"/>
  <c r="BC94" i="83"/>
  <c r="AZ102" i="93" s="1"/>
  <c r="BC78" i="83"/>
  <c r="AZ86" i="93" s="1"/>
  <c r="BC62" i="83"/>
  <c r="BC46" i="83"/>
  <c r="AZ54" i="93" s="1"/>
  <c r="BC30" i="83"/>
  <c r="AZ38" i="93" s="1"/>
  <c r="BC14" i="83"/>
  <c r="BE98" i="83"/>
  <c r="BE82" i="83"/>
  <c r="BE66" i="83"/>
  <c r="BE50" i="83"/>
  <c r="BE34" i="83"/>
  <c r="BE18" i="83"/>
  <c r="BC101" i="83"/>
  <c r="BC85" i="83"/>
  <c r="AZ93" i="93" s="1"/>
  <c r="BC69" i="83"/>
  <c r="AZ77" i="93" s="1"/>
  <c r="BC53" i="83"/>
  <c r="BC37" i="83"/>
  <c r="AZ45" i="93" s="1"/>
  <c r="BC21" i="83"/>
  <c r="AZ29" i="93" s="1"/>
  <c r="BE105" i="83"/>
  <c r="BE89" i="83"/>
  <c r="BE73" i="83"/>
  <c r="BE57" i="83"/>
  <c r="BE41" i="83"/>
  <c r="BE25" i="83"/>
  <c r="BE9" i="83"/>
  <c r="BC92" i="83"/>
  <c r="AZ100" i="93" s="1"/>
  <c r="BC76" i="83"/>
  <c r="AZ84" i="93" s="1"/>
  <c r="BC60" i="83"/>
  <c r="AZ68" i="93" s="1"/>
  <c r="BC44" i="83"/>
  <c r="BC28" i="83"/>
  <c r="BC12" i="83"/>
  <c r="AZ20" i="93" s="1"/>
  <c r="BE96" i="83"/>
  <c r="BE80" i="83"/>
  <c r="BE64" i="83"/>
  <c r="BE48" i="83"/>
  <c r="BE32" i="83"/>
  <c r="BE16" i="83"/>
  <c r="BC105" i="83"/>
  <c r="AZ113" i="93" s="1"/>
  <c r="BC91" i="83"/>
  <c r="AZ99" i="93" s="1"/>
  <c r="BC75" i="83"/>
  <c r="BC59" i="83"/>
  <c r="AZ67" i="93" s="1"/>
  <c r="BC43" i="83"/>
  <c r="BC27" i="83"/>
  <c r="AZ35" i="93" s="1"/>
  <c r="BC11" i="83"/>
  <c r="AZ19" i="93" s="1"/>
  <c r="BE95" i="83"/>
  <c r="BE79" i="83"/>
  <c r="BE63" i="83"/>
  <c r="BE47" i="83"/>
  <c r="BE31" i="83"/>
  <c r="BE11" i="83"/>
  <c r="BC66" i="83"/>
  <c r="BC90" i="83"/>
  <c r="AZ98" i="93" s="1"/>
  <c r="BC74" i="83"/>
  <c r="AZ82" i="93" s="1"/>
  <c r="BC58" i="83"/>
  <c r="AZ66" i="93" s="1"/>
  <c r="BC42" i="83"/>
  <c r="AZ50" i="93" s="1"/>
  <c r="BC26" i="83"/>
  <c r="BC10" i="83"/>
  <c r="BE94" i="83"/>
  <c r="BE78" i="83"/>
  <c r="BE62" i="83"/>
  <c r="BE46" i="83"/>
  <c r="BE30" i="83"/>
  <c r="BE14" i="83"/>
  <c r="BC97" i="83"/>
  <c r="AZ105" i="93" s="1"/>
  <c r="BC81" i="83"/>
  <c r="AZ89" i="93" s="1"/>
  <c r="BC65" i="83"/>
  <c r="AZ73" i="93" s="1"/>
  <c r="BC49" i="83"/>
  <c r="AZ57" i="93" s="1"/>
  <c r="BC33" i="83"/>
  <c r="AZ41" i="93" s="1"/>
  <c r="BC17" i="83"/>
  <c r="AZ25" i="93" s="1"/>
  <c r="BE101" i="83"/>
  <c r="BE85" i="83"/>
  <c r="BE69" i="83"/>
  <c r="BE53" i="83"/>
  <c r="BE37" i="83"/>
  <c r="BE21" i="83"/>
  <c r="BC104" i="83"/>
  <c r="AZ112" i="93" s="1"/>
  <c r="BC88" i="83"/>
  <c r="AZ96" i="93" s="1"/>
  <c r="BC72" i="83"/>
  <c r="AZ80" i="93" s="1"/>
  <c r="BC56" i="83"/>
  <c r="AZ64" i="93" s="1"/>
  <c r="BC40" i="83"/>
  <c r="BC24" i="83"/>
  <c r="AZ32" i="93" s="1"/>
  <c r="BC8" i="83"/>
  <c r="AZ16" i="93" s="1"/>
  <c r="BE92" i="83"/>
  <c r="BE76" i="83"/>
  <c r="BE60" i="83"/>
  <c r="BE44" i="83"/>
  <c r="BE28" i="83"/>
  <c r="BE12" i="83"/>
  <c r="BC103" i="83"/>
  <c r="AZ111" i="93" s="1"/>
  <c r="BC87" i="83"/>
  <c r="AZ95" i="93" s="1"/>
  <c r="BC71" i="83"/>
  <c r="AZ79" i="93" s="1"/>
  <c r="BC55" i="83"/>
  <c r="AZ63" i="93" s="1"/>
  <c r="BC39" i="83"/>
  <c r="AZ47" i="93" s="1"/>
  <c r="BC23" i="83"/>
  <c r="BC7" i="83"/>
  <c r="AZ15" i="93" s="1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48" i="93" l="1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P37" i="81" l="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<sst xmlns="http://schemas.openxmlformats.org/spreadsheetml/2006/main" count="4374" uniqueCount="812">
  <si>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</si>
  <si>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</si>
  <si>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</si>
  <si>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</si>
  <si>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</si>
  <si>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</si>
  <si>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</si>
  <si>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</si>
  <si>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</si>
  <si>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</si>
  <si>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</si>
  <si>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</si>
  <si>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</si>
  <si>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</si>
  <si>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</si>
  <si>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</si>
  <si>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</si>
  <si>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</si>
  <si>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</si>
  <si>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</si>
  <si>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</si>
  <si>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</si>
  <si>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</si>
  <si>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</si>
  <si>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</si>
  <si>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</si>
  <si>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</si>
  <si>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</si>
  <si>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</si>
  <si>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</si>
  <si>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</si>
  <si>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</si>
  <si>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</si>
  <si>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</si>
  <si>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</si>
  <si>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</si>
  <si>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</si>
  <si>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</si>
  <si>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</si>
  <si>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</si>
  <si>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</si>
  <si>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</si>
  <si>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</si>
  <si>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</si>
  <si>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</si>
  <si>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</si>
  <si>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</si>
  <si>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</si>
  <si>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</si>
  <si>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</si>
  <si>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</si>
  <si>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</si>
  <si>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</si>
  <si>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</si>
  <si>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</si>
  <si>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</si>
  <si>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</si>
  <si>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</si>
  <si>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</si>
  <si>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</si>
  <si>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</si>
  <si>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</si>
  <si>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</si>
  <si>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</si>
  <si>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</si>
  <si>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</si>
  <si>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</si>
  <si>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</si>
  <si>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</si>
  <si>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</si>
  <si>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</si>
  <si>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</si>
  <si>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</si>
  <si>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</si>
  <si>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</si>
  <si>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</si>
  <si>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</si>
  <si>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</si>
  <si>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</si>
  <si>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</si>
  <si>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</si>
  <si>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</si>
  <si>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</si>
  <si>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</si>
  <si>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</si>
  <si>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</si>
  <si>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</si>
  <si>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</si>
  <si>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</si>
  <si>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</si>
  <si>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</si>
  <si>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</si>
  <si>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</si>
  <si>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</si>
  <si>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</si>
  <si>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</si>
  <si>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</si>
  <si>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</si>
  <si>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</si>
  <si>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</si>
  <si>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</si>
  <si>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</si>
  <si>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</si>
  <si>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</si>
  <si>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</si>
  <si>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</si>
  <si>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</si>
  <si>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</si>
  <si>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</si>
  <si>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</si>
  <si>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</si>
  <si>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</si>
  <si>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</si>
  <si>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</si>
  <si>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</si>
  <si>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</si>
  <si>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</si>
  <si>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</si>
  <si>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</si>
  <si>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</si>
  <si>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</si>
  <si>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</si>
  <si>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</si>
  <si>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</si>
  <si>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</si>
  <si>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</si>
  <si>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</si>
  <si>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</si>
  <si>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</si>
  <si>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</si>
  <si>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</si>
  <si>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</si>
  <si>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</si>
  <si>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</si>
  <si>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</si>
  <si>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</si>
  <si>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</si>
  <si>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</si>
  <si>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</si>
  <si>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</si>
  <si>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</si>
  <si>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</si>
  <si>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</si>
  <si>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</si>
  <si>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</si>
  <si>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</si>
  <si>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</si>
  <si>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</si>
  <si>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</si>
  <si>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</si>
  <si>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</si>
  <si>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</si>
  <si>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</si>
  <si>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</si>
  <si>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</si>
  <si>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</si>
  <si>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</si>
  <si>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</si>
  <si>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</si>
  <si>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</si>
  <si>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</si>
  <si>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</si>
  <si>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</si>
  <si>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</si>
  <si>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</si>
  <si>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</si>
  <si>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</si>
  <si>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</si>
  <si>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</si>
  <si>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</si>
  <si>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</si>
  <si>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</si>
  <si>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</si>
  <si>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</si>
  <si>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</si>
  <si>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</si>
  <si>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</si>
  <si>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</si>
  <si>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</si>
  <si>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</si>
  <si>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</si>
  <si>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</si>
  <si>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</si>
  <si>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</si>
  <si>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</si>
  <si>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</si>
  <si>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</si>
  <si>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</si>
  <si>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</si>
  <si>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</si>
  <si>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</si>
  <si>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</si>
  <si>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</si>
  <si>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</si>
  <si>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</si>
  <si>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</si>
  <si>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</si>
  <si>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</si>
  <si>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</si>
  <si>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</si>
  <si>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</si>
  <si>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</si>
  <si>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</si>
  <si>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</si>
  <si>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</si>
  <si>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</si>
  <si>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</si>
  <si>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</si>
  <si>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</si>
  <si>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</si>
  <si>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</si>
  <si>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</si>
  <si>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</si>
  <si>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</si>
  <si>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</si>
  <si>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</si>
  <si>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</si>
  <si>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</si>
  <si>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</si>
  <si>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</si>
  <si>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</si>
  <si>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</si>
  <si>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</si>
  <si>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</si>
  <si>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</si>
  <si>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</si>
  <si>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</si>
  <si>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</si>
  <si>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</si>
  <si>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</si>
  <si>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</si>
  <si>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</si>
  <si>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</si>
  <si>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</si>
  <si>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</si>
  <si>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</si>
  <si>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</si>
  <si>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</si>
  <si>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</si>
  <si>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</si>
  <si>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</si>
  <si>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</si>
  <si>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</si>
  <si>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</si>
  <si>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</si>
  <si>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</si>
  <si>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</si>
  <si>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</si>
  <si>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</si>
  <si>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</si>
  <si>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</si>
  <si>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</si>
  <si>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</si>
  <si>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</si>
  <si>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</si>
  <si>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</si>
  <si>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</si>
  <si>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</si>
  <si>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</si>
  <si>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</si>
  <si>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</si>
  <si>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</si>
  <si>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</si>
  <si>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</si>
  <si>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</si>
  <si>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</si>
  <si>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</si>
  <si>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</si>
  <si>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</si>
  <si>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</si>
  <si>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</si>
  <si>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</si>
  <si>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</si>
  <si>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</si>
  <si>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</si>
  <si>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</si>
  <si>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</si>
  <si>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</si>
  <si>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</si>
  <si>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</si>
  <si>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</si>
  <si>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</si>
  <si>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</si>
  <si>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</si>
  <si>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</si>
  <si>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</si>
  <si>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</si>
  <si>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</si>
  <si>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</si>
  <si>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</si>
  <si>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</si>
  <si>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</si>
  <si>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</si>
  <si>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</si>
  <si>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</si>
  <si>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</si>
  <si>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</si>
  <si>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</si>
  <si>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</si>
  <si>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</si>
  <si>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</si>
  <si>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</si>
  <si>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</si>
  <si>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</si>
  <si>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</si>
  <si>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</si>
  <si>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</si>
  <si>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</si>
  <si>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</si>
  <si>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</si>
  <si>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</si>
  <si>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</si>
  <si>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</si>
  <si>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</si>
  <si>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</si>
  <si>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</si>
  <si>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</si>
  <si>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</si>
  <si>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</si>
  <si>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</si>
  <si>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</si>
  <si>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</si>
  <si>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</si>
  <si>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</si>
  <si>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</si>
  <si>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</si>
  <si>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</si>
  <si>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</si>
  <si>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</si>
  <si>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</si>
  <si>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</si>
  <si>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</si>
  <si>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</si>
  <si>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</si>
  <si>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</si>
  <si>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</si>
  <si>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</si>
  <si>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</si>
  <si>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</si>
  <si>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</si>
  <si>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</si>
  <si>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</si>
  <si>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</si>
  <si>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</si>
  <si>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</si>
  <si>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</si>
  <si>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</si>
  <si>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</si>
  <si>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</si>
  <si>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</si>
  <si>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</si>
  <si>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</si>
  <si>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</si>
  <si>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</si>
  <si>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</si>
  <si>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</si>
  <si>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</si>
  <si>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</si>
  <si>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</si>
  <si>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</si>
  <si>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</si>
  <si>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</si>
  <si>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</si>
  <si>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</si>
  <si>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</si>
  <si>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</si>
  <si>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</si>
  <si>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</si>
  <si>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</si>
  <si>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</si>
  <si>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</si>
  <si>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</si>
  <si>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</si>
  <si>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</si>
  <si>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</si>
  <si>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</si>
  <si>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</si>
  <si>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</si>
  <si>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</si>
  <si>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</si>
  <si>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</si>
  <si>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</si>
  <si>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</si>
  <si>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</si>
  <si>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</si>
  <si>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</si>
  <si>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</si>
  <si>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</si>
  <si>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</si>
  <si>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</si>
  <si>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</si>
  <si>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</si>
  <si>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</si>
  <si>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</si>
  <si>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</si>
  <si>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</si>
  <si>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</si>
  <si>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</si>
  <si>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</si>
  <si>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</si>
  <si>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</si>
  <si>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</si>
  <si>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</si>
  <si>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</si>
  <si>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</si>
  <si>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</si>
  <si>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</si>
  <si>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</si>
  <si>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</si>
  <si>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</si>
  <si>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</si>
  <si>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</si>
  <si>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</si>
  <si>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</si>
  <si>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</si>
  <si>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</si>
  <si>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</si>
  <si>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</si>
  <si>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</si>
  <si>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</si>
  <si>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</si>
  <si>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</si>
  <si>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</si>
  <si>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</si>
  <si>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</si>
  <si>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</si>
  <si>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</si>
  <si>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</si>
  <si>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</si>
  <si>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</si>
  <si>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</si>
  <si>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</si>
  <si>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</si>
  <si>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</si>
  <si>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</si>
  <si>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</si>
  <si>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</si>
  <si>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</si>
  <si>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</si>
  <si>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</si>
  <si>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</si>
  <si>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</si>
  <si>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</si>
  <si>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</si>
  <si>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</si>
  <si>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</si>
  <si>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</si>
  <si>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</si>
  <si>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</si>
  <si>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</si>
  <si>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</si>
  <si>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</si>
  <si>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</si>
  <si>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</si>
  <si>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</si>
  <si>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</si>
  <si>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</si>
  <si>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</si>
  <si>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</si>
  <si>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</si>
  <si>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</si>
  <si>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</si>
  <si>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</si>
  <si>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</si>
  <si>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</si>
  <si>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</si>
  <si>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</si>
  <si>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</si>
  <si>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</si>
  <si>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</si>
  <si>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</si>
  <si>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</si>
  <si>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</si>
  <si>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</si>
  <si>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</si>
  <si>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</si>
  <si>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</si>
  <si>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</si>
  <si>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</si>
  <si>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</si>
  <si>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</si>
  <si>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</si>
  <si>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</si>
  <si>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</si>
  <si>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</si>
  <si>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</si>
  <si>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</si>
  <si>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</si>
  <si>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</si>
  <si>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</si>
  <si>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</si>
  <si>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</si>
  <si>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</si>
  <si>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</si>
  <si>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</si>
  <si>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</si>
  <si>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</si>
  <si>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</si>
  <si>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</si>
  <si>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</si>
  <si>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</si>
  <si>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</si>
  <si>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</si>
  <si>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</si>
  <si>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</si>
  <si>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</si>
  <si>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</si>
  <si>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</si>
  <si>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</si>
  <si>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</si>
  <si>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</si>
  <si>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</si>
  <si>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</si>
  <si>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</si>
  <si>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</si>
  <si>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</si>
  <si>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</si>
  <si>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</si>
  <si>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</si>
  <si>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</si>
  <si>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</si>
  <si>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</si>
  <si>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</si>
  <si>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</si>
  <si>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</si>
  <si>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</si>
  <si>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</si>
  <si>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</si>
  <si>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</si>
  <si>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</si>
  <si>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</si>
  <si>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</si>
  <si>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</si>
  <si>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</si>
  <si>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</si>
  <si>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</si>
  <si>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</si>
  <si>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</si>
  <si>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</si>
  <si>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</si>
  <si>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</si>
  <si>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</si>
  <si>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</si>
  <si>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</si>
  <si>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</si>
  <si>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</si>
  <si>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</si>
  <si>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</si>
  <si>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</si>
  <si>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</si>
  <si>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</si>
  <si>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</si>
  <si>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</si>
  <si>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</si>
  <si>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</si>
  <si>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</si>
  <si>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</si>
  <si>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</si>
  <si>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</si>
  <si>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</si>
  <si>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</si>
  <si>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</si>
  <si>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</si>
  <si>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</si>
  <si>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</si>
  <si>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</si>
  <si>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</si>
  <si>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</si>
  <si>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</si>
  <si>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</si>
  <si>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</si>
  <si>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</si>
  <si>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</si>
  <si>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</si>
  <si>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</si>
  <si>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</si>
  <si>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</si>
  <si>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</si>
  <si>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</si>
  <si>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</si>
  <si>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</si>
  <si>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</si>
  <si>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</si>
  <si>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</si>
  <si>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</si>
  <si>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</si>
  <si>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</si>
  <si>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</si>
  <si>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</si>
  <si>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</si>
  <si>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</si>
  <si>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</si>
  <si>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</si>
  <si>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</si>
  <si>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</si>
  <si>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</si>
  <si>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</si>
  <si>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</si>
  <si>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</si>
  <si>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</si>
  <si>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</si>
  <si>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</si>
  <si>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</si>
  <si>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</si>
  <si>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</si>
  <si>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</si>
  <si>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</si>
  <si>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</si>
  <si>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</si>
  <si>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</si>
  <si>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</si>
  <si>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</si>
  <si>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</si>
  <si>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</si>
  <si>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</si>
  <si>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</si>
  <si>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</si>
  <si>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</si>
  <si>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</si>
  <si>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</si>
  <si>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</si>
  <si>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</si>
  <si>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</si>
  <si>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</si>
  <si>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</si>
  <si>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</si>
  <si>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</si>
  <si>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</si>
  <si>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</si>
  <si>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</si>
  <si>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</si>
  <si>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</si>
  <si>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</si>
  <si>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</si>
  <si>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</si>
  <si>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</si>
  <si>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</si>
  <si>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</si>
  <si>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</si>
  <si>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</si>
  <si>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</si>
  <si>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</si>
  <si>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</si>
  <si>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</si>
  <si>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</si>
  <si>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</si>
  <si>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</si>
  <si>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</si>
  <si>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</si>
  <si>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</si>
  <si>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</si>
  <si>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</si>
  <si>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</si>
  <si>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</si>
  <si>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</si>
  <si>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</si>
  <si>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</si>
  <si>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</si>
  <si>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</si>
  <si>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</si>
  <si>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</si>
  <si>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每回合水晶+2</t>
    <phoneticPr fontId="2" type="noConversion"/>
  </si>
  <si>
    <t>初级神器1-1</t>
    <phoneticPr fontId="2" type="noConversion"/>
  </si>
  <si>
    <t>初始回合红水晶+1</t>
    <phoneticPr fontId="2" type="noConversion"/>
  </si>
  <si>
    <t>初始回合黄水晶+1</t>
    <phoneticPr fontId="2" type="noConversion"/>
  </si>
  <si>
    <t>初始回合蓝水晶+1</t>
    <phoneticPr fontId="2" type="noConversion"/>
  </si>
  <si>
    <t>守护灵首次普攻伤害提升20%</t>
    <phoneticPr fontId="2" type="noConversion"/>
  </si>
  <si>
    <t>守护灵首次普攻伤害提升50%</t>
    <phoneticPr fontId="2" type="noConversion"/>
  </si>
  <si>
    <t>守护灵普攻对寄灵人伤害提升20%</t>
    <phoneticPr fontId="2" type="noConversion"/>
  </si>
  <si>
    <t>守护灵普攻对寄灵人伤害提升50%</t>
    <phoneticPr fontId="2" type="noConversion"/>
  </si>
  <si>
    <t>每回合对生命值最低的单位回复200生命</t>
    <phoneticPr fontId="2" type="noConversion"/>
  </si>
  <si>
    <t>每回合对生命值最低的单位再回复5%生命</t>
    <phoneticPr fontId="2" type="noConversion"/>
  </si>
  <si>
    <t>每回合对生命值最低的单位再回复10%生命</t>
    <phoneticPr fontId="2" type="noConversion"/>
  </si>
  <si>
    <t>每回合对生命值最低的单位再回复15%生命</t>
    <phoneticPr fontId="2" type="noConversion"/>
  </si>
  <si>
    <t>每回合对生命值最低的单位再回复20%生命</t>
    <phoneticPr fontId="2" type="noConversion"/>
  </si>
  <si>
    <t>水晶共鸣（蓝）</t>
    <phoneticPr fontId="2" type="noConversion"/>
  </si>
  <si>
    <t>普攻强化（蓝）</t>
    <phoneticPr fontId="2" type="noConversion"/>
  </si>
  <si>
    <t>生命训练（紫）</t>
    <phoneticPr fontId="2" type="noConversion"/>
  </si>
  <si>
    <t>攻击训练（紫）</t>
    <phoneticPr fontId="2" type="noConversion"/>
  </si>
  <si>
    <t>先攻（橙）</t>
    <phoneticPr fontId="2" type="noConversion"/>
  </si>
  <si>
    <t>奥义（橙）</t>
    <phoneticPr fontId="2" type="noConversion"/>
  </si>
  <si>
    <t>爆伤提升25%</t>
    <phoneticPr fontId="2" type="noConversion"/>
  </si>
  <si>
    <t>爆伤提升25%</t>
    <phoneticPr fontId="2" type="noConversion"/>
  </si>
  <si>
    <t>如果杀死敌方单位，则回复3点随机水晶</t>
    <phoneticPr fontId="2" type="noConversion"/>
  </si>
  <si>
    <t>防御训练（紫）</t>
    <phoneticPr fontId="2" type="noConversion"/>
  </si>
  <si>
    <t>防御大于对方攻击一半时，所受伤害降低10%</t>
    <phoneticPr fontId="2" type="noConversion"/>
  </si>
  <si>
    <t>百分比提升防御1%*等级</t>
    <phoneticPr fontId="2" type="noConversion"/>
  </si>
  <si>
    <t>百分比提升攻击1%*等级</t>
    <phoneticPr fontId="2" type="noConversion"/>
  </si>
  <si>
    <t>百分比提升生命1%*等级</t>
    <phoneticPr fontId="2" type="noConversion"/>
  </si>
  <si>
    <t>队伍先攻+x*等级</t>
    <phoneticPr fontId="2" type="noConversion"/>
  </si>
  <si>
    <t>如果等级高于对方，先攻增加等级差</t>
    <phoneticPr fontId="2" type="noConversion"/>
  </si>
  <si>
    <t>第一次召唤守护灵，返还对应水晶2点</t>
    <phoneticPr fontId="2" type="noConversion"/>
  </si>
  <si>
    <t>格挡效果提升10%</t>
    <phoneticPr fontId="2" type="noConversion"/>
  </si>
  <si>
    <t>对生命值高于70%的单位伤害提升20%</t>
    <phoneticPr fontId="2" type="noConversion"/>
  </si>
  <si>
    <t>防御大于对方攻击一半时，所受伤害降低20%</t>
    <phoneticPr fontId="2" type="noConversion"/>
  </si>
  <si>
    <t>对生命值低于40%的单位，伤害提升30%</t>
    <phoneticPr fontId="2" type="noConversion"/>
  </si>
  <si>
    <t>对生命值高于70%时，受到暴击概率降低10%</t>
    <phoneticPr fontId="2" type="noConversion"/>
  </si>
  <si>
    <t>对生命值低于40%的单位，防御提升30%</t>
    <phoneticPr fontId="2" type="noConversion"/>
  </si>
  <si>
    <t>首次释放奥义技能，效果命中提升20%</t>
    <phoneticPr fontId="2" type="noConversion"/>
  </si>
  <si>
    <t>奥义伤害+x*等级%</t>
    <phoneticPr fontId="2" type="noConversion"/>
  </si>
  <si>
    <t>恶灵入侵中，奥义伤害提升20%</t>
    <phoneticPr fontId="2" type="noConversion"/>
  </si>
  <si>
    <t>提升血量50*等级</t>
    <phoneticPr fontId="2" type="noConversion"/>
  </si>
  <si>
    <t>提升攻击5*等级</t>
    <phoneticPr fontId="2" type="noConversion"/>
  </si>
  <si>
    <t>守护灵首次普攻技能效果翻倍</t>
    <phoneticPr fontId="2" type="noConversion"/>
  </si>
  <si>
    <t>寄灵人首次普攻，技能效果翻倍</t>
    <phoneticPr fontId="2" type="noConversion"/>
  </si>
  <si>
    <t>守护灵召唤出时，立即对对方进行一次普攻</t>
    <phoneticPr fontId="2" type="noConversion"/>
  </si>
  <si>
    <t>首次释放奥义技能，返回2点对应水晶</t>
    <phoneticPr fontId="2" type="noConversion"/>
  </si>
  <si>
    <t>每个守护灵第2次奥义伤害提升25%</t>
    <phoneticPr fontId="2" type="noConversion"/>
  </si>
  <si>
    <t>每个守护灵第3次奥义伤害提升25%</t>
    <phoneticPr fontId="2" type="noConversion"/>
  </si>
  <si>
    <t>2绿1蓝</t>
    <phoneticPr fontId="2" type="noConversion"/>
  </si>
  <si>
    <t>2绿2蓝1紫</t>
    <phoneticPr fontId="2" type="noConversion"/>
  </si>
  <si>
    <t>2绿3蓝2紫1橙</t>
    <phoneticPr fontId="2" type="noConversion"/>
  </si>
  <si>
    <t>2绿3蓝2紫1橙</t>
    <phoneticPr fontId="2" type="noConversion"/>
  </si>
  <si>
    <t>3蓝3紫2橙</t>
    <phoneticPr fontId="2" type="noConversion"/>
  </si>
  <si>
    <t>当前版本碎片数先不改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</si>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</sst>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1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9" t="s">
        <v>13</v>
      </c>
      <c r="C2" s="80"/>
      <c r="D2" s="80"/>
      <c r="E2" s="81"/>
    </row>
    <row r="3" spans="2:5" ht="35.1" customHeight="1" x14ac:dyDescent="0.2">
      <c r="B3" s="2" t="s">
        <v>0</v>
      </c>
      <c r="C3" s="3" t="s">
        <v>11</v>
      </c>
      <c r="D3" s="82" t="s">
        <v>1</v>
      </c>
      <c r="E3" s="84" t="s">
        <v>14</v>
      </c>
    </row>
    <row r="4" spans="2:5" ht="35.1" customHeight="1" x14ac:dyDescent="0.2">
      <c r="B4" s="2" t="s">
        <v>2</v>
      </c>
      <c r="C4" s="3" t="s">
        <v>12</v>
      </c>
      <c r="D4" s="83"/>
      <c r="E4" s="85"/>
    </row>
    <row r="5" spans="2:5" ht="35.1" customHeight="1" x14ac:dyDescent="0.2">
      <c r="B5" s="4" t="s">
        <v>3</v>
      </c>
      <c r="C5" s="86" t="s">
        <v>15</v>
      </c>
      <c r="D5" s="87"/>
      <c r="E5" s="88"/>
    </row>
    <row r="6" spans="2:5" ht="18" x14ac:dyDescent="0.2">
      <c r="B6" s="89" t="s">
        <v>4</v>
      </c>
      <c r="C6" s="90"/>
      <c r="D6" s="90"/>
      <c r="E6" s="91"/>
    </row>
    <row r="7" spans="2:5" ht="18" x14ac:dyDescent="0.2">
      <c r="B7" s="5" t="s">
        <v>5</v>
      </c>
      <c r="C7" s="6" t="s">
        <v>6</v>
      </c>
      <c r="D7" s="77" t="s">
        <v>7</v>
      </c>
      <c r="E7" s="78"/>
    </row>
    <row r="8" spans="2:5" x14ac:dyDescent="0.2">
      <c r="B8" s="7">
        <v>43490</v>
      </c>
      <c r="C8" s="8" t="s">
        <v>10</v>
      </c>
      <c r="D8" s="72" t="s">
        <v>8</v>
      </c>
      <c r="E8" s="73"/>
    </row>
    <row r="9" spans="2:5" x14ac:dyDescent="0.2">
      <c r="B9" s="7"/>
      <c r="C9" s="8"/>
      <c r="D9" s="72"/>
      <c r="E9" s="73"/>
    </row>
    <row r="10" spans="2:5" x14ac:dyDescent="0.2">
      <c r="B10" s="9"/>
      <c r="C10" s="8"/>
      <c r="D10" s="72"/>
      <c r="E10" s="73"/>
    </row>
    <row r="11" spans="2:5" x14ac:dyDescent="0.2">
      <c r="B11" s="9"/>
      <c r="C11" s="8"/>
      <c r="D11" s="72"/>
      <c r="E11" s="73"/>
    </row>
    <row r="12" spans="2:5" x14ac:dyDescent="0.2">
      <c r="B12" s="9"/>
      <c r="C12" s="8"/>
      <c r="D12" s="72"/>
      <c r="E12" s="73"/>
    </row>
    <row r="13" spans="2:5" x14ac:dyDescent="0.2">
      <c r="B13" s="9"/>
      <c r="C13" s="8"/>
      <c r="D13" s="72"/>
      <c r="E13" s="73"/>
    </row>
    <row r="14" spans="2:5" x14ac:dyDescent="0.2">
      <c r="B14" s="9"/>
      <c r="C14" s="8"/>
      <c r="D14" s="72"/>
      <c r="E14" s="73"/>
    </row>
    <row r="15" spans="2:5" x14ac:dyDescent="0.2">
      <c r="B15" s="9"/>
      <c r="C15" s="8"/>
      <c r="D15" s="72"/>
      <c r="E15" s="73"/>
    </row>
    <row r="16" spans="2:5" x14ac:dyDescent="0.2">
      <c r="B16" s="9"/>
      <c r="C16" s="8"/>
      <c r="D16" s="72"/>
      <c r="E16" s="73"/>
    </row>
    <row r="17" spans="2:5" x14ac:dyDescent="0.2">
      <c r="B17" s="9"/>
      <c r="C17" s="8"/>
      <c r="D17" s="72"/>
      <c r="E17" s="73"/>
    </row>
    <row r="18" spans="2:5" x14ac:dyDescent="0.2">
      <c r="B18" s="9"/>
      <c r="C18" s="8"/>
      <c r="D18" s="72"/>
      <c r="E18" s="73"/>
    </row>
    <row r="19" spans="2:5" x14ac:dyDescent="0.2">
      <c r="B19" s="9"/>
      <c r="C19" s="8"/>
      <c r="D19" s="72"/>
      <c r="E19" s="73"/>
    </row>
    <row r="20" spans="2:5" x14ac:dyDescent="0.2">
      <c r="B20" s="9"/>
      <c r="C20" s="8"/>
      <c r="D20" s="72"/>
      <c r="E20" s="73"/>
    </row>
    <row r="21" spans="2:5" x14ac:dyDescent="0.2">
      <c r="B21" s="9"/>
      <c r="C21" s="8"/>
      <c r="D21" s="72"/>
      <c r="E21" s="73"/>
    </row>
    <row r="22" spans="2:5" x14ac:dyDescent="0.2">
      <c r="B22" s="9"/>
      <c r="C22" s="8"/>
      <c r="D22" s="72"/>
      <c r="E22" s="73"/>
    </row>
    <row r="23" spans="2:5" x14ac:dyDescent="0.2">
      <c r="B23" s="9"/>
      <c r="C23" s="8"/>
      <c r="D23" s="72"/>
      <c r="E23" s="73"/>
    </row>
    <row r="24" spans="2:5" x14ac:dyDescent="0.2">
      <c r="B24" s="9"/>
      <c r="C24" s="8"/>
      <c r="D24" s="72"/>
      <c r="E24" s="73"/>
    </row>
    <row r="25" spans="2:5" x14ac:dyDescent="0.2">
      <c r="B25" s="9"/>
      <c r="C25" s="8"/>
      <c r="D25" s="72"/>
      <c r="E25" s="73"/>
    </row>
    <row r="26" spans="2:5" x14ac:dyDescent="0.2">
      <c r="B26" s="9"/>
      <c r="C26" s="8"/>
      <c r="D26" s="72"/>
      <c r="E26" s="73"/>
    </row>
    <row r="27" spans="2:5" x14ac:dyDescent="0.2">
      <c r="B27" s="9"/>
      <c r="C27" s="8"/>
      <c r="D27" s="72"/>
      <c r="E27" s="73"/>
    </row>
    <row r="28" spans="2:5" ht="18" thickBot="1" x14ac:dyDescent="0.25">
      <c r="B28" s="10"/>
      <c r="C28" s="11"/>
      <c r="D28" s="74"/>
      <c r="E28" s="75"/>
    </row>
    <row r="30" spans="2:5" x14ac:dyDescent="0.2">
      <c r="B30" s="76" t="s">
        <v>9</v>
      </c>
      <c r="C30" s="76"/>
      <c r="D30" s="76"/>
      <c r="E30" s="76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229</v>
      </c>
      <c r="S1" s="29">
        <v>3</v>
      </c>
      <c r="T1" s="16"/>
    </row>
    <row r="2" spans="1:47" ht="16.5" x14ac:dyDescent="0.2">
      <c r="A2" s="28" t="s">
        <v>227</v>
      </c>
      <c r="B2" s="29">
        <v>1</v>
      </c>
    </row>
    <row r="3" spans="1:47" ht="20.25" x14ac:dyDescent="0.2">
      <c r="A3" s="92" t="s">
        <v>141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R3" s="92" t="s">
        <v>219</v>
      </c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</row>
    <row r="4" spans="1:47" ht="17.25" x14ac:dyDescent="0.2">
      <c r="A4" s="16"/>
      <c r="B4" s="16"/>
      <c r="C4" s="16"/>
      <c r="D4" s="16"/>
      <c r="E4" s="28" t="s">
        <v>215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195</v>
      </c>
      <c r="S4" s="12" t="s">
        <v>196</v>
      </c>
      <c r="T4" s="12" t="s">
        <v>228</v>
      </c>
      <c r="U4" s="12" t="s">
        <v>205</v>
      </c>
      <c r="V4" s="12" t="s">
        <v>207</v>
      </c>
      <c r="W4" s="12" t="s">
        <v>197</v>
      </c>
      <c r="X4" s="12" t="s">
        <v>198</v>
      </c>
      <c r="Y4" s="12" t="s">
        <v>199</v>
      </c>
      <c r="Z4" s="12" t="s">
        <v>200</v>
      </c>
      <c r="AA4" s="12" t="s">
        <v>217</v>
      </c>
      <c r="AB4" s="12" t="s">
        <v>201</v>
      </c>
      <c r="AC4" s="12" t="s">
        <v>202</v>
      </c>
      <c r="AD4" s="12" t="s">
        <v>203</v>
      </c>
      <c r="AE4" s="12" t="s">
        <v>204</v>
      </c>
      <c r="AJ4" s="12" t="s">
        <v>257</v>
      </c>
      <c r="AK4" s="12" t="s">
        <v>258</v>
      </c>
      <c r="AL4" s="12" t="s">
        <v>259</v>
      </c>
      <c r="AM4" s="12" t="s">
        <v>260</v>
      </c>
      <c r="AN4" s="12" t="s">
        <v>238</v>
      </c>
      <c r="AQ4" s="12" t="s">
        <v>624</v>
      </c>
      <c r="AR4" s="12" t="s">
        <v>258</v>
      </c>
      <c r="AS4" s="12" t="s">
        <v>625</v>
      </c>
      <c r="AT4" s="12" t="s">
        <v>260</v>
      </c>
      <c r="AU4" s="12" t="s">
        <v>80</v>
      </c>
    </row>
    <row r="5" spans="1:47" ht="16.5" x14ac:dyDescent="0.2">
      <c r="A5" s="16"/>
      <c r="B5" s="16"/>
      <c r="C5" s="16"/>
      <c r="D5" s="16"/>
      <c r="E5" s="28" t="s">
        <v>216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206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171</v>
      </c>
      <c r="B6" s="12" t="s">
        <v>221</v>
      </c>
      <c r="C6" s="12" t="s">
        <v>220</v>
      </c>
      <c r="D6" s="12" t="s">
        <v>106</v>
      </c>
      <c r="E6" s="12" t="s">
        <v>194</v>
      </c>
      <c r="F6" s="12" t="s">
        <v>187</v>
      </c>
      <c r="G6" s="12" t="s">
        <v>188</v>
      </c>
      <c r="H6" s="12" t="s">
        <v>189</v>
      </c>
      <c r="I6" s="12" t="s">
        <v>190</v>
      </c>
      <c r="J6" s="12" t="s">
        <v>218</v>
      </c>
      <c r="K6" s="12" t="s">
        <v>17</v>
      </c>
      <c r="L6" s="12" t="s">
        <v>18</v>
      </c>
      <c r="M6" s="12" t="s">
        <v>191</v>
      </c>
      <c r="N6" s="12" t="s">
        <v>193</v>
      </c>
      <c r="O6" s="12" t="s">
        <v>240</v>
      </c>
      <c r="P6" s="12" t="s">
        <v>239</v>
      </c>
      <c r="R6" s="29">
        <v>2</v>
      </c>
      <c r="S6" s="29" t="s">
        <v>208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208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209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209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210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210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211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211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211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211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212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212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212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212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213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213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213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230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213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232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214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233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231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236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234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235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222</v>
      </c>
      <c r="C34" s="12" t="s">
        <v>57</v>
      </c>
      <c r="D34" s="12" t="s">
        <v>226</v>
      </c>
      <c r="E34" s="12" t="s">
        <v>187</v>
      </c>
      <c r="F34" s="12" t="s">
        <v>188</v>
      </c>
      <c r="G34" s="12" t="s">
        <v>189</v>
      </c>
      <c r="H34" s="12" t="s">
        <v>190</v>
      </c>
      <c r="I34" s="12" t="s">
        <v>218</v>
      </c>
      <c r="J34" s="12" t="s">
        <v>223</v>
      </c>
      <c r="K34" s="12" t="s">
        <v>224</v>
      </c>
      <c r="L34" s="12" t="s">
        <v>225</v>
      </c>
      <c r="M34" s="12" t="s">
        <v>192</v>
      </c>
      <c r="N34" s="12" t="s">
        <v>237</v>
      </c>
      <c r="O34" s="12" t="s">
        <v>238</v>
      </c>
      <c r="R34" s="12" t="s">
        <v>195</v>
      </c>
      <c r="S34" s="12" t="s">
        <v>196</v>
      </c>
      <c r="T34" s="12" t="s">
        <v>228</v>
      </c>
      <c r="U34" s="12" t="s">
        <v>205</v>
      </c>
      <c r="V34" s="12" t="s">
        <v>207</v>
      </c>
      <c r="W34" s="12" t="s">
        <v>324</v>
      </c>
      <c r="X34" s="12" t="s">
        <v>325</v>
      </c>
      <c r="Y34" s="12" t="s">
        <v>326</v>
      </c>
      <c r="Z34" s="12" t="s">
        <v>197</v>
      </c>
      <c r="AA34" s="12" t="s">
        <v>198</v>
      </c>
      <c r="AB34" s="12" t="s">
        <v>199</v>
      </c>
      <c r="AC34" s="12" t="s">
        <v>200</v>
      </c>
      <c r="AD34" s="12" t="s">
        <v>217</v>
      </c>
      <c r="AE34" s="12" t="s">
        <v>201</v>
      </c>
      <c r="AF34" s="12" t="s">
        <v>202</v>
      </c>
      <c r="AG34" s="12" t="s">
        <v>203</v>
      </c>
      <c r="AH34" s="12" t="s">
        <v>334</v>
      </c>
      <c r="AI34" s="12" t="s">
        <v>261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327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206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208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208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209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209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210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210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211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211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211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211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212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212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212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212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213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213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213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213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214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7"/>
  <sheetViews>
    <sheetView topLeftCell="A40" workbookViewId="0">
      <selection activeCell="AK26" sqref="AJ26:AK2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328</v>
      </c>
      <c r="H2" s="35" t="s">
        <v>329</v>
      </c>
      <c r="I2" s="35" t="s">
        <v>330</v>
      </c>
      <c r="J2" s="35" t="s">
        <v>331</v>
      </c>
      <c r="K2" s="35" t="s">
        <v>332</v>
      </c>
      <c r="L2" s="35" t="s">
        <v>333</v>
      </c>
    </row>
    <row r="3" spans="1:46" ht="20.25" x14ac:dyDescent="0.2">
      <c r="A3" s="92" t="s">
        <v>262</v>
      </c>
      <c r="B3" s="92"/>
      <c r="C3" s="92"/>
      <c r="D3" s="92"/>
      <c r="E3" s="92"/>
      <c r="Z3" s="92" t="s">
        <v>621</v>
      </c>
      <c r="AA3" s="92"/>
      <c r="AB3" s="92"/>
      <c r="AC3" s="92"/>
      <c r="AD3" s="92"/>
      <c r="AE3" s="92"/>
      <c r="AF3" s="92"/>
      <c r="AG3" s="92"/>
      <c r="AH3" s="92"/>
      <c r="AI3" s="92"/>
      <c r="AJ3" s="92"/>
    </row>
    <row r="4" spans="1:46" ht="17.25" x14ac:dyDescent="0.2">
      <c r="A4" s="12" t="s">
        <v>267</v>
      </c>
      <c r="B4" s="12" t="s">
        <v>263</v>
      </c>
      <c r="C4" s="12" t="s">
        <v>264</v>
      </c>
      <c r="D4" s="12" t="s">
        <v>265</v>
      </c>
      <c r="E4" s="12" t="s">
        <v>266</v>
      </c>
      <c r="Z4" s="12" t="s">
        <v>622</v>
      </c>
      <c r="AA4" s="12" t="s">
        <v>623</v>
      </c>
      <c r="AB4" s="12" t="s">
        <v>640</v>
      </c>
      <c r="AC4" s="12" t="s">
        <v>643</v>
      </c>
      <c r="AD4" s="12" t="s">
        <v>642</v>
      </c>
      <c r="AE4" s="12" t="s">
        <v>645</v>
      </c>
      <c r="AF4" s="12" t="s">
        <v>644</v>
      </c>
      <c r="AG4" s="36" t="s">
        <v>646</v>
      </c>
      <c r="AH4" s="36" t="s">
        <v>647</v>
      </c>
      <c r="AI4" s="36" t="s">
        <v>648</v>
      </c>
      <c r="AJ4" s="12" t="s">
        <v>649</v>
      </c>
      <c r="AM4" s="12" t="s">
        <v>650</v>
      </c>
      <c r="AN4" s="12" t="s">
        <v>626</v>
      </c>
      <c r="AO4" s="12" t="s">
        <v>651</v>
      </c>
      <c r="AP4" s="12" t="s">
        <v>652</v>
      </c>
      <c r="AQ4" s="12" t="s">
        <v>653</v>
      </c>
      <c r="AR4" s="12" t="s">
        <v>654</v>
      </c>
      <c r="AS4" s="12" t="s">
        <v>626</v>
      </c>
      <c r="AT4" s="12" t="s">
        <v>626</v>
      </c>
    </row>
    <row r="5" spans="1:46" ht="16.5" x14ac:dyDescent="0.2">
      <c r="A5" s="34" t="s">
        <v>268</v>
      </c>
      <c r="B5" s="20">
        <v>0.5</v>
      </c>
      <c r="C5" s="20">
        <v>0.8</v>
      </c>
      <c r="D5" s="20">
        <v>1</v>
      </c>
      <c r="E5" s="20">
        <v>1.2</v>
      </c>
      <c r="Z5" s="67" t="s">
        <v>627</v>
      </c>
      <c r="AA5" s="67">
        <v>10</v>
      </c>
      <c r="AB5" s="67">
        <f>章节关卡!H5*节奏总表!L4*60</f>
        <v>1200</v>
      </c>
      <c r="AC5" s="67">
        <v>1</v>
      </c>
      <c r="AD5" s="67">
        <f>SUMIFS(章节关卡!$AU$5:$AU$205,章节关卡!$AQ$5:$AQ$205,"="&amp;卡牌消耗!AC5)</f>
        <v>6750</v>
      </c>
      <c r="AE5" s="67"/>
      <c r="AF5" s="67"/>
      <c r="AG5" s="67">
        <f>AB5+AD5+AF5</f>
        <v>7950</v>
      </c>
      <c r="AH5" s="20">
        <v>0.5</v>
      </c>
      <c r="AI5" s="67">
        <f>INT(AG5*AH5)</f>
        <v>3975</v>
      </c>
      <c r="AJ5" s="67">
        <v>1</v>
      </c>
      <c r="AM5" s="67" t="s">
        <v>657</v>
      </c>
      <c r="AN5">
        <v>1</v>
      </c>
      <c r="AO5" s="67">
        <v>1</v>
      </c>
      <c r="AP5" s="67">
        <v>1</v>
      </c>
      <c r="AQ5" s="22">
        <f>AP5/$AN$8</f>
        <v>1.8181818181818181E-2</v>
      </c>
      <c r="AR5" s="67">
        <v>1</v>
      </c>
      <c r="AS5" s="67">
        <f>INT($AN$6*AQ5/AR5/5)*5</f>
        <v>70</v>
      </c>
      <c r="AT5" s="67">
        <f>SUM(AS$5:AS5)</f>
        <v>70</v>
      </c>
    </row>
    <row r="6" spans="1:46" ht="16.5" x14ac:dyDescent="0.2">
      <c r="A6" s="34" t="s">
        <v>269</v>
      </c>
      <c r="B6" s="20">
        <v>0.5</v>
      </c>
      <c r="C6" s="20">
        <v>0.8</v>
      </c>
      <c r="D6" s="20">
        <v>1</v>
      </c>
      <c r="E6" s="20">
        <v>1.2</v>
      </c>
      <c r="Z6" s="67" t="s">
        <v>628</v>
      </c>
      <c r="AA6" s="67">
        <v>20</v>
      </c>
      <c r="AB6" s="67">
        <f>章节关卡!H6*节奏总表!L5*60</f>
        <v>6000</v>
      </c>
      <c r="AC6" s="67">
        <v>2</v>
      </c>
      <c r="AD6" s="67">
        <f>SUMIFS(章节关卡!$AU$5:$AU$205,章节关卡!$AQ$5:$AQ$205,"="&amp;卡牌消耗!AC6)</f>
        <v>11340</v>
      </c>
      <c r="AE6" s="67">
        <v>1</v>
      </c>
      <c r="AF6" s="67">
        <f>SUMIFS(章节关卡!$BC$5:$BC$205,章节关卡!$AY$5:$AY$205,"="&amp;卡牌消耗!AE6)</f>
        <v>10125</v>
      </c>
      <c r="AG6" s="67">
        <f t="shared" ref="AG6:AG19" si="0">AB6+AD6+AF6</f>
        <v>27465</v>
      </c>
      <c r="AH6" s="20">
        <v>0.7</v>
      </c>
      <c r="AI6" s="67">
        <f t="shared" ref="AI6:AI19" si="1">INT(AG6*AH6)</f>
        <v>19225</v>
      </c>
      <c r="AJ6" s="67">
        <v>2</v>
      </c>
      <c r="AM6" s="15" t="str">
        <f>INDEX($Z$5:$Z$19,AN5)</f>
        <v>1~10</v>
      </c>
      <c r="AN6" s="15">
        <f>INDEX($AI$5:$AI$19,AN5)</f>
        <v>3975</v>
      </c>
      <c r="AO6" s="67">
        <v>2</v>
      </c>
      <c r="AP6" s="67">
        <v>2</v>
      </c>
      <c r="AQ6" s="22">
        <f t="shared" ref="AQ6:AQ13" si="2">AP6/$AN$8</f>
        <v>3.6363636363636362E-2</v>
      </c>
      <c r="AR6" s="67">
        <v>1</v>
      </c>
      <c r="AS6" s="67">
        <f t="shared" ref="AS6:AS14" si="3">INT($AN$6*AQ6/AR6/5)*5</f>
        <v>140</v>
      </c>
      <c r="AT6" s="67">
        <f>SUM(AS$5:AS6)</f>
        <v>210</v>
      </c>
    </row>
    <row r="7" spans="1:46" ht="16.5" x14ac:dyDescent="0.2">
      <c r="A7" s="34" t="s">
        <v>270</v>
      </c>
      <c r="B7" s="22">
        <v>1</v>
      </c>
      <c r="C7" s="22">
        <v>1</v>
      </c>
      <c r="D7" s="22">
        <v>1</v>
      </c>
      <c r="E7" s="22">
        <v>1</v>
      </c>
      <c r="Z7" s="67" t="s">
        <v>629</v>
      </c>
      <c r="AA7" s="67">
        <v>30</v>
      </c>
      <c r="AB7" s="67">
        <f>章节关卡!H7*节奏总表!L6*60</f>
        <v>30240</v>
      </c>
      <c r="AC7" s="67">
        <v>3</v>
      </c>
      <c r="AD7" s="67">
        <f>SUMIFS(章节关卡!$AU$5:$AU$205,章节关卡!$AQ$5:$AQ$205,"="&amp;卡牌消耗!AC7)</f>
        <v>18900</v>
      </c>
      <c r="AE7" s="67">
        <v>2</v>
      </c>
      <c r="AF7" s="67">
        <f>SUMIFS(章节关卡!$BC$5:$BC$205,章节关卡!$AY$5:$AY$205,"="&amp;卡牌消耗!AE7)</f>
        <v>17010</v>
      </c>
      <c r="AG7" s="67">
        <f t="shared" si="0"/>
        <v>66150</v>
      </c>
      <c r="AH7" s="20">
        <v>0.85</v>
      </c>
      <c r="AI7" s="67">
        <f t="shared" si="1"/>
        <v>56227</v>
      </c>
      <c r="AJ7" s="67">
        <v>3</v>
      </c>
      <c r="AM7" s="67" t="s">
        <v>655</v>
      </c>
      <c r="AN7" s="15">
        <f>INDEX($AJ$5:$AJ$19,AN5)</f>
        <v>1</v>
      </c>
      <c r="AO7" s="67">
        <v>3</v>
      </c>
      <c r="AP7" s="67">
        <v>3</v>
      </c>
      <c r="AQ7" s="22">
        <f t="shared" si="2"/>
        <v>5.4545454545454543E-2</v>
      </c>
      <c r="AR7" s="67">
        <v>1</v>
      </c>
      <c r="AS7" s="67">
        <f t="shared" si="3"/>
        <v>215</v>
      </c>
      <c r="AT7" s="67">
        <f>SUM(AS$5:AS7)</f>
        <v>425</v>
      </c>
    </row>
    <row r="8" spans="1:46" ht="16.5" x14ac:dyDescent="0.2">
      <c r="A8" s="34" t="s">
        <v>86</v>
      </c>
      <c r="B8" s="22">
        <v>0.5</v>
      </c>
      <c r="C8" s="22">
        <v>0.7</v>
      </c>
      <c r="D8" s="22">
        <v>1</v>
      </c>
      <c r="E8" s="22">
        <v>1.5</v>
      </c>
      <c r="Z8" s="67" t="s">
        <v>656</v>
      </c>
      <c r="AA8" s="67">
        <v>40</v>
      </c>
      <c r="AB8" s="67">
        <f>章节关卡!H8*节奏总表!L7*60</f>
        <v>100800</v>
      </c>
      <c r="AC8" s="67">
        <v>4</v>
      </c>
      <c r="AD8" s="67">
        <f>SUMIFS(章节关卡!$AU$5:$AU$205,章节关卡!$AQ$5:$AQ$205,"="&amp;卡牌消耗!AC8)</f>
        <v>28080</v>
      </c>
      <c r="AE8" s="67">
        <v>3</v>
      </c>
      <c r="AF8" s="67">
        <f>SUMIFS(章节关卡!$BC$5:$BC$205,章节关卡!$AY$5:$AY$205,"="&amp;卡牌消耗!AE8)</f>
        <v>28350</v>
      </c>
      <c r="AG8" s="67">
        <f t="shared" si="0"/>
        <v>157230</v>
      </c>
      <c r="AH8" s="20">
        <v>1</v>
      </c>
      <c r="AI8" s="67">
        <f t="shared" si="1"/>
        <v>157230</v>
      </c>
      <c r="AJ8" s="67">
        <v>3</v>
      </c>
      <c r="AM8" s="16"/>
      <c r="AN8" s="15">
        <f>SUM(AP5:AP14)</f>
        <v>55</v>
      </c>
      <c r="AO8" s="67">
        <v>4</v>
      </c>
      <c r="AP8" s="67">
        <v>4</v>
      </c>
      <c r="AQ8" s="22">
        <f t="shared" si="2"/>
        <v>7.2727272727272724E-2</v>
      </c>
      <c r="AR8" s="67">
        <v>1</v>
      </c>
      <c r="AS8" s="67">
        <f t="shared" si="3"/>
        <v>285</v>
      </c>
      <c r="AT8" s="67">
        <f>SUM(AS$5:AS8)</f>
        <v>710</v>
      </c>
    </row>
    <row r="9" spans="1:46" ht="16.5" x14ac:dyDescent="0.2">
      <c r="Z9" s="67" t="s">
        <v>630</v>
      </c>
      <c r="AA9" s="67">
        <v>50</v>
      </c>
      <c r="AB9" s="67">
        <f>章节关卡!H9*节奏总表!L8*60</f>
        <v>249600</v>
      </c>
      <c r="AC9" s="67">
        <v>5</v>
      </c>
      <c r="AD9" s="67">
        <f>SUMIFS(章节关卡!$AU$5:$AU$205,章节关卡!$AQ$5:$AQ$205,"="&amp;卡牌消耗!AC9)</f>
        <v>64800</v>
      </c>
      <c r="AE9" s="67">
        <v>4</v>
      </c>
      <c r="AF9" s="67">
        <f>SUMIFS(章节关卡!$BC$5:$BC$205,章节关卡!$AY$5:$AY$205,"="&amp;卡牌消耗!AE9)</f>
        <v>42120</v>
      </c>
      <c r="AG9" s="67">
        <f t="shared" si="0"/>
        <v>356520</v>
      </c>
      <c r="AH9" s="20">
        <v>1</v>
      </c>
      <c r="AI9" s="67">
        <f t="shared" si="1"/>
        <v>356520</v>
      </c>
      <c r="AJ9" s="67">
        <v>4</v>
      </c>
      <c r="AM9" s="16"/>
      <c r="AN9" s="16"/>
      <c r="AO9" s="67">
        <v>5</v>
      </c>
      <c r="AP9" s="67">
        <v>5</v>
      </c>
      <c r="AQ9" s="22">
        <f t="shared" si="2"/>
        <v>9.0909090909090912E-2</v>
      </c>
      <c r="AR9" s="67">
        <v>1</v>
      </c>
      <c r="AS9" s="67">
        <f t="shared" si="3"/>
        <v>360</v>
      </c>
      <c r="AT9" s="67">
        <f>SUM(AS$5:AS9)</f>
        <v>1070</v>
      </c>
    </row>
    <row r="10" spans="1:46" ht="16.5" x14ac:dyDescent="0.2">
      <c r="Z10" s="67" t="s">
        <v>631</v>
      </c>
      <c r="AA10" s="67">
        <v>60</v>
      </c>
      <c r="AB10" s="67">
        <f>章节关卡!H10*节奏总表!L9*60</f>
        <v>518400</v>
      </c>
      <c r="AC10" s="67">
        <v>6</v>
      </c>
      <c r="AD10" s="67">
        <f>SUMIFS(章节关卡!$AU$5:$AU$205,章节关卡!$AQ$5:$AQ$205,"="&amp;卡牌消耗!AC10)</f>
        <v>90000</v>
      </c>
      <c r="AE10" s="67">
        <v>5</v>
      </c>
      <c r="AF10" s="67">
        <f>SUMIFS(章节关卡!$BC$5:$BC$205,章节关卡!$AY$5:$AY$205,"="&amp;卡牌消耗!AE10)</f>
        <v>97200</v>
      </c>
      <c r="AG10" s="67">
        <f t="shared" si="0"/>
        <v>705600</v>
      </c>
      <c r="AH10" s="20">
        <v>1</v>
      </c>
      <c r="AI10" s="67">
        <f t="shared" si="1"/>
        <v>705600</v>
      </c>
      <c r="AJ10" s="67">
        <v>5</v>
      </c>
      <c r="AM10" s="16"/>
      <c r="AN10" s="16"/>
      <c r="AO10" s="67">
        <v>6</v>
      </c>
      <c r="AP10" s="67">
        <v>6</v>
      </c>
      <c r="AQ10" s="22">
        <f t="shared" si="2"/>
        <v>0.10909090909090909</v>
      </c>
      <c r="AR10" s="67">
        <v>1</v>
      </c>
      <c r="AS10" s="67">
        <f t="shared" si="3"/>
        <v>430</v>
      </c>
      <c r="AT10" s="67">
        <f>SUM(AS$5:AS10)</f>
        <v>1500</v>
      </c>
    </row>
    <row r="11" spans="1:46" ht="16.5" x14ac:dyDescent="0.2">
      <c r="A11" s="38" t="s">
        <v>288</v>
      </c>
      <c r="B11">
        <v>20</v>
      </c>
      <c r="C11">
        <v>30</v>
      </c>
      <c r="D11">
        <v>45</v>
      </c>
      <c r="Z11" s="67" t="s">
        <v>632</v>
      </c>
      <c r="AA11" s="67">
        <v>70</v>
      </c>
      <c r="AB11" s="67">
        <f>章节关卡!H11*节奏总表!L10*60</f>
        <v>960000</v>
      </c>
      <c r="AC11" s="67">
        <v>7</v>
      </c>
      <c r="AD11" s="67">
        <f>SUMIFS(章节关卡!$AU$5:$AU$205,章节关卡!$AQ$5:$AQ$205,"="&amp;卡牌消耗!AC11)</f>
        <v>123750</v>
      </c>
      <c r="AE11" s="67">
        <v>6</v>
      </c>
      <c r="AF11" s="67">
        <f>SUMIFS(章节关卡!$BC$5:$BC$205,章节关卡!$AY$5:$AY$205,"="&amp;卡牌消耗!AE11)</f>
        <v>135000</v>
      </c>
      <c r="AG11" s="67">
        <f t="shared" si="0"/>
        <v>1218750</v>
      </c>
      <c r="AH11" s="20">
        <v>1</v>
      </c>
      <c r="AI11" s="67">
        <f t="shared" si="1"/>
        <v>1218750</v>
      </c>
      <c r="AJ11" s="67">
        <v>6</v>
      </c>
      <c r="AM11" s="16"/>
      <c r="AN11" s="16"/>
      <c r="AO11" s="67">
        <v>7</v>
      </c>
      <c r="AP11" s="67">
        <v>7</v>
      </c>
      <c r="AQ11" s="22">
        <f t="shared" si="2"/>
        <v>0.12727272727272726</v>
      </c>
      <c r="AR11" s="67">
        <v>1</v>
      </c>
      <c r="AS11" s="67">
        <f t="shared" si="3"/>
        <v>505</v>
      </c>
      <c r="AT11" s="67">
        <f>SUM(AS$5:AS11)</f>
        <v>2005</v>
      </c>
    </row>
    <row r="12" spans="1:46" ht="17.25" x14ac:dyDescent="0.2">
      <c r="A12" s="12" t="s">
        <v>271</v>
      </c>
      <c r="B12" s="12" t="s">
        <v>272</v>
      </c>
      <c r="C12" s="12" t="s">
        <v>273</v>
      </c>
      <c r="D12" s="12" t="s">
        <v>274</v>
      </c>
      <c r="E12" s="12" t="s">
        <v>275</v>
      </c>
      <c r="F12" s="12" t="s">
        <v>276</v>
      </c>
      <c r="G12" s="12" t="s">
        <v>277</v>
      </c>
      <c r="H12" s="12" t="s">
        <v>449</v>
      </c>
      <c r="Z12" s="67" t="s">
        <v>633</v>
      </c>
      <c r="AA12" s="67">
        <v>80</v>
      </c>
      <c r="AB12" s="67">
        <f>章节关卡!H12*节奏总表!L11*60</f>
        <v>1650000</v>
      </c>
      <c r="AC12" s="67">
        <v>8</v>
      </c>
      <c r="AD12" s="67">
        <f>SUMIFS(章节关卡!$AU$5:$AU$205,章节关卡!$AQ$5:$AQ$205,"="&amp;卡牌消耗!AC12)</f>
        <v>162000</v>
      </c>
      <c r="AE12" s="67">
        <v>7</v>
      </c>
      <c r="AF12" s="67">
        <f>SUMIFS(章节关卡!$BC$5:$BC$205,章节关卡!$AY$5:$AY$205,"="&amp;卡牌消耗!AE12)</f>
        <v>185625</v>
      </c>
      <c r="AG12" s="67">
        <f t="shared" si="0"/>
        <v>1997625</v>
      </c>
      <c r="AH12" s="20">
        <v>1</v>
      </c>
      <c r="AI12" s="67">
        <f t="shared" si="1"/>
        <v>1997625</v>
      </c>
      <c r="AJ12" s="67">
        <v>6</v>
      </c>
      <c r="AM12" s="16"/>
      <c r="AN12" s="16"/>
      <c r="AO12" s="67">
        <v>8</v>
      </c>
      <c r="AP12" s="67">
        <v>8</v>
      </c>
      <c r="AQ12" s="22">
        <f t="shared" si="2"/>
        <v>0.14545454545454545</v>
      </c>
      <c r="AR12" s="67">
        <v>1</v>
      </c>
      <c r="AS12" s="67">
        <f t="shared" si="3"/>
        <v>575</v>
      </c>
      <c r="AT12" s="67">
        <f>SUM(AS$5:AS12)</f>
        <v>2580</v>
      </c>
    </row>
    <row r="13" spans="1:46" ht="16.5" x14ac:dyDescent="0.2">
      <c r="A13" s="15">
        <v>1102001</v>
      </c>
      <c r="B13" s="15" t="s">
        <v>289</v>
      </c>
      <c r="C13" s="15">
        <v>4</v>
      </c>
      <c r="D13" s="15">
        <v>45</v>
      </c>
      <c r="E13" s="15">
        <v>1</v>
      </c>
      <c r="F13" s="35" t="s">
        <v>281</v>
      </c>
      <c r="G13" s="35" t="str">
        <f t="shared" ref="G13:G33" si="4">F13&amp;"修身材料"</f>
        <v>土修身材料</v>
      </c>
      <c r="H13" s="49">
        <v>1501001</v>
      </c>
      <c r="Z13" s="67" t="s">
        <v>634</v>
      </c>
      <c r="AA13" s="67">
        <v>90</v>
      </c>
      <c r="AB13" s="67">
        <f>章节关卡!H13*节奏总表!L12*60</f>
        <v>3240000</v>
      </c>
      <c r="AC13" s="67">
        <v>9</v>
      </c>
      <c r="AD13" s="67">
        <f>SUMIFS(章节关卡!$AU$5:$AU$205,章节关卡!$AQ$5:$AQ$205,"="&amp;卡牌消耗!AC13)</f>
        <v>210600</v>
      </c>
      <c r="AE13" s="67">
        <v>8</v>
      </c>
      <c r="AF13" s="67">
        <f>SUMIFS(章节关卡!$BC$5:$BC$205,章节关卡!$AY$5:$AY$205,"="&amp;卡牌消耗!AE13)</f>
        <v>243000</v>
      </c>
      <c r="AG13" s="67">
        <f t="shared" si="0"/>
        <v>3693600</v>
      </c>
      <c r="AH13" s="20">
        <v>1</v>
      </c>
      <c r="AI13" s="67">
        <f t="shared" si="1"/>
        <v>3693600</v>
      </c>
      <c r="AJ13" s="67">
        <v>7</v>
      </c>
      <c r="AM13" s="16"/>
      <c r="AN13" s="16"/>
      <c r="AO13" s="67">
        <v>9</v>
      </c>
      <c r="AP13" s="67">
        <v>9</v>
      </c>
      <c r="AQ13" s="22">
        <f t="shared" si="2"/>
        <v>0.16363636363636364</v>
      </c>
      <c r="AR13" s="67">
        <v>1</v>
      </c>
      <c r="AS13" s="67">
        <f t="shared" si="3"/>
        <v>650</v>
      </c>
      <c r="AT13" s="67">
        <f>SUM(AS$5:AS13)</f>
        <v>3230</v>
      </c>
    </row>
    <row r="14" spans="1:46" ht="16.5" x14ac:dyDescent="0.2">
      <c r="A14" s="15">
        <v>1102002</v>
      </c>
      <c r="B14" s="15" t="s">
        <v>290</v>
      </c>
      <c r="C14" s="15">
        <v>3</v>
      </c>
      <c r="D14" s="15">
        <v>30</v>
      </c>
      <c r="E14" s="15">
        <v>1</v>
      </c>
      <c r="F14" s="35" t="s">
        <v>279</v>
      </c>
      <c r="G14" s="35" t="str">
        <f t="shared" si="4"/>
        <v>雷修身材料</v>
      </c>
      <c r="H14" s="49">
        <v>1501002</v>
      </c>
      <c r="Z14" s="67" t="s">
        <v>635</v>
      </c>
      <c r="AA14" s="67">
        <v>100</v>
      </c>
      <c r="AB14" s="67">
        <f>章节关卡!H14*节奏总表!L13*60</f>
        <v>7020000</v>
      </c>
      <c r="AC14" s="67">
        <v>10</v>
      </c>
      <c r="AD14" s="67">
        <f>SUMIFS(章节关卡!$AU$5:$AU$205,章节关卡!$AQ$5:$AQ$205,"="&amp;卡牌消耗!AC14)</f>
        <v>277200</v>
      </c>
      <c r="AE14" s="67">
        <v>9</v>
      </c>
      <c r="AF14" s="67">
        <f>SUMIFS(章节关卡!$BC$5:$BC$205,章节关卡!$AY$5:$AY$205,"="&amp;卡牌消耗!AE14)</f>
        <v>315900</v>
      </c>
      <c r="AG14" s="67">
        <f t="shared" si="0"/>
        <v>7613100</v>
      </c>
      <c r="AH14" s="20">
        <v>1</v>
      </c>
      <c r="AI14" s="67">
        <f t="shared" si="1"/>
        <v>7613100</v>
      </c>
      <c r="AJ14" s="67">
        <v>8</v>
      </c>
      <c r="AO14" s="67">
        <v>10</v>
      </c>
      <c r="AP14" s="67">
        <v>10</v>
      </c>
      <c r="AQ14" s="22">
        <f>AP14/$AN$8</f>
        <v>0.18181818181818182</v>
      </c>
      <c r="AR14" s="67">
        <v>1</v>
      </c>
      <c r="AS14" s="67">
        <f t="shared" si="3"/>
        <v>720</v>
      </c>
      <c r="AT14" s="67">
        <f>SUM(AS$5:AS14)</f>
        <v>3950</v>
      </c>
    </row>
    <row r="15" spans="1:46" ht="16.5" x14ac:dyDescent="0.2">
      <c r="A15" s="15">
        <v>1102003</v>
      </c>
      <c r="B15" s="15" t="s">
        <v>291</v>
      </c>
      <c r="C15" s="15">
        <v>3</v>
      </c>
      <c r="D15" s="15">
        <v>30</v>
      </c>
      <c r="E15" s="15">
        <v>2</v>
      </c>
      <c r="F15" s="35" t="s">
        <v>279</v>
      </c>
      <c r="G15" s="35" t="str">
        <f t="shared" si="4"/>
        <v>雷修身材料</v>
      </c>
      <c r="H15" s="49">
        <v>1501003</v>
      </c>
      <c r="Z15" s="67" t="s">
        <v>636</v>
      </c>
      <c r="AA15" s="67">
        <v>110</v>
      </c>
      <c r="AB15" s="67">
        <f>章节关卡!H15*节奏总表!L14*60</f>
        <v>14784000</v>
      </c>
      <c r="AC15" s="67">
        <v>11</v>
      </c>
      <c r="AD15" s="67">
        <f>SUMIFS(章节关卡!$AU$5:$AU$205,章节关卡!$AQ$5:$AQ$205,"="&amp;卡牌消耗!AC15)</f>
        <v>357750</v>
      </c>
      <c r="AE15" s="67">
        <v>10</v>
      </c>
      <c r="AF15" s="67">
        <f>SUMIFS(章节关卡!$BC$5:$BC$205,章节关卡!$AY$5:$AY$205,"="&amp;卡牌消耗!AE15)</f>
        <v>415800</v>
      </c>
      <c r="AG15" s="67">
        <f t="shared" si="0"/>
        <v>15557550</v>
      </c>
      <c r="AH15" s="20">
        <v>1</v>
      </c>
      <c r="AI15" s="67">
        <f t="shared" si="1"/>
        <v>15557550</v>
      </c>
      <c r="AJ15" s="67">
        <v>9</v>
      </c>
      <c r="AM15" s="67" t="s">
        <v>657</v>
      </c>
      <c r="AN15" s="67">
        <v>2</v>
      </c>
      <c r="AO15" s="67">
        <v>11</v>
      </c>
      <c r="AP15" s="67">
        <v>5</v>
      </c>
      <c r="AQ15" s="22">
        <f>AP15/$AN$18</f>
        <v>0.05</v>
      </c>
      <c r="AR15" s="67">
        <v>1.1000000000000001</v>
      </c>
      <c r="AS15" s="67">
        <f>INT(AN$16*AQ15/AR15/5)*5</f>
        <v>870</v>
      </c>
      <c r="AT15" s="67">
        <f>SUM(AS$5:AS15)</f>
        <v>4820</v>
      </c>
    </row>
    <row r="16" spans="1:46" ht="16.5" x14ac:dyDescent="0.2">
      <c r="A16" s="15">
        <v>1102004</v>
      </c>
      <c r="B16" s="15" t="s">
        <v>292</v>
      </c>
      <c r="C16" s="15">
        <v>2</v>
      </c>
      <c r="D16" s="15">
        <v>20</v>
      </c>
      <c r="E16" s="15">
        <v>2</v>
      </c>
      <c r="F16" s="35" t="s">
        <v>282</v>
      </c>
      <c r="G16" s="35" t="str">
        <f t="shared" si="4"/>
        <v>风修身材料</v>
      </c>
      <c r="H16" s="49">
        <v>1501004</v>
      </c>
      <c r="Z16" s="67" t="s">
        <v>637</v>
      </c>
      <c r="AA16" s="67">
        <v>120</v>
      </c>
      <c r="AB16" s="67">
        <f>章节关卡!H16*节奏总表!L15*60</f>
        <v>26235000</v>
      </c>
      <c r="AC16" s="67">
        <v>12</v>
      </c>
      <c r="AD16" s="67">
        <f>SUMIFS(章节关卡!$AU$5:$AU$205,章节关卡!$AQ$5:$AQ$205,"="&amp;卡牌消耗!AC16)</f>
        <v>468000</v>
      </c>
      <c r="AE16" s="67">
        <v>11</v>
      </c>
      <c r="AF16" s="67">
        <f>SUMIFS(章节关卡!$BC$5:$BC$205,章节关卡!$AY$5:$AY$205,"="&amp;卡牌消耗!AE16)</f>
        <v>536625</v>
      </c>
      <c r="AG16" s="67">
        <f t="shared" si="0"/>
        <v>27239625</v>
      </c>
      <c r="AH16" s="20">
        <v>1</v>
      </c>
      <c r="AI16" s="67">
        <f t="shared" si="1"/>
        <v>27239625</v>
      </c>
      <c r="AJ16" s="67">
        <v>9</v>
      </c>
      <c r="AM16" s="15" t="str">
        <f>INDEX($Z$5:$Z$19,AN15)</f>
        <v>10~20</v>
      </c>
      <c r="AN16" s="15">
        <f>INDEX($AI$5:$AI$19,AN15)</f>
        <v>19225</v>
      </c>
      <c r="AO16" s="67">
        <v>12</v>
      </c>
      <c r="AP16" s="67">
        <v>6</v>
      </c>
      <c r="AQ16" s="22">
        <f t="shared" ref="AQ16:AQ24" si="5">AP16/$AN$18</f>
        <v>0.06</v>
      </c>
      <c r="AR16" s="67">
        <v>1.2</v>
      </c>
      <c r="AS16" s="67">
        <f t="shared" ref="AS16:AS24" si="6">INT(AN$16*AQ16/AR16/5)*5</f>
        <v>960</v>
      </c>
      <c r="AT16" s="67">
        <f>SUM(AS$5:AS16)</f>
        <v>5780</v>
      </c>
    </row>
    <row r="17" spans="1:46" ht="16.5" x14ac:dyDescent="0.2">
      <c r="A17" s="15">
        <v>1102005</v>
      </c>
      <c r="B17" s="15" t="s">
        <v>293</v>
      </c>
      <c r="C17" s="15">
        <v>3</v>
      </c>
      <c r="D17" s="15">
        <v>30</v>
      </c>
      <c r="E17" s="15">
        <v>3</v>
      </c>
      <c r="F17" s="35" t="s">
        <v>279</v>
      </c>
      <c r="G17" s="35" t="str">
        <f t="shared" si="4"/>
        <v>雷修身材料</v>
      </c>
      <c r="H17" s="49">
        <v>1501005</v>
      </c>
      <c r="Z17" s="67" t="s">
        <v>638</v>
      </c>
      <c r="AA17" s="67">
        <v>130</v>
      </c>
      <c r="AB17" s="67">
        <f>章节关卡!H17*节奏总表!L16*60</f>
        <v>43680000</v>
      </c>
      <c r="AC17" s="67">
        <v>13</v>
      </c>
      <c r="AD17" s="67">
        <f>SUMIFS(章节关卡!$AU$5:$AU$205,章节关卡!$AQ$5:$AQ$205,"="&amp;卡牌消耗!AC17)</f>
        <v>612000</v>
      </c>
      <c r="AE17" s="67">
        <v>12</v>
      </c>
      <c r="AF17" s="67">
        <f>SUMIFS(章节关卡!$BC$5:$BC$205,章节关卡!$AY$5:$AY$205,"="&amp;卡牌消耗!AE17)</f>
        <v>702000</v>
      </c>
      <c r="AG17" s="67">
        <f t="shared" si="0"/>
        <v>44994000</v>
      </c>
      <c r="AH17" s="20">
        <v>1</v>
      </c>
      <c r="AI17" s="67">
        <f t="shared" si="1"/>
        <v>44994000</v>
      </c>
      <c r="AJ17" s="67">
        <v>9</v>
      </c>
      <c r="AM17" s="67" t="s">
        <v>655</v>
      </c>
      <c r="AN17" s="15">
        <f>INDEX($AJ$5:$AJ$19,AN15)</f>
        <v>2</v>
      </c>
      <c r="AO17" s="67">
        <v>13</v>
      </c>
      <c r="AP17" s="67">
        <v>7</v>
      </c>
      <c r="AQ17" s="22">
        <f t="shared" si="5"/>
        <v>7.0000000000000007E-2</v>
      </c>
      <c r="AR17" s="67">
        <v>1.3</v>
      </c>
      <c r="AS17" s="67">
        <f t="shared" si="6"/>
        <v>1035</v>
      </c>
      <c r="AT17" s="67">
        <f>SUM(AS$5:AS17)</f>
        <v>6815</v>
      </c>
    </row>
    <row r="18" spans="1:46" ht="18.75" customHeight="1" x14ac:dyDescent="0.2">
      <c r="A18" s="15">
        <v>1102006</v>
      </c>
      <c r="B18" s="15" t="s">
        <v>294</v>
      </c>
      <c r="C18" s="15">
        <v>4</v>
      </c>
      <c r="D18" s="15">
        <v>45</v>
      </c>
      <c r="E18" s="15">
        <v>2</v>
      </c>
      <c r="F18" s="35" t="s">
        <v>280</v>
      </c>
      <c r="G18" s="35" t="str">
        <f t="shared" si="4"/>
        <v>水修身材料</v>
      </c>
      <c r="H18" s="49">
        <v>1501006</v>
      </c>
      <c r="Z18" s="67" t="s">
        <v>641</v>
      </c>
      <c r="AA18" s="67">
        <v>140</v>
      </c>
      <c r="AB18" s="67">
        <f>章节关卡!H18*节奏总表!L17*60</f>
        <v>81600000</v>
      </c>
      <c r="AC18" s="67">
        <v>14</v>
      </c>
      <c r="AD18" s="67">
        <f>SUMIFS(章节关卡!$AU$5:$AU$205,章节关卡!$AQ$5:$AQ$205,"="&amp;卡牌消耗!AC18)</f>
        <v>810000</v>
      </c>
      <c r="AE18" s="67">
        <v>13</v>
      </c>
      <c r="AF18" s="67">
        <f>SUMIFS(章节关卡!$BC$5:$BC$205,章节关卡!$AY$5:$AY$205,"="&amp;卡牌消耗!AE18)</f>
        <v>918000</v>
      </c>
      <c r="AG18" s="67">
        <f t="shared" si="0"/>
        <v>83328000</v>
      </c>
      <c r="AH18" s="20">
        <v>1</v>
      </c>
      <c r="AI18" s="67">
        <f t="shared" si="1"/>
        <v>83328000</v>
      </c>
      <c r="AJ18" s="67">
        <v>9</v>
      </c>
      <c r="AM18" s="16"/>
      <c r="AN18" s="15">
        <f>SUM(AP15:AP24)</f>
        <v>100</v>
      </c>
      <c r="AO18" s="67">
        <v>14</v>
      </c>
      <c r="AP18" s="67">
        <v>8</v>
      </c>
      <c r="AQ18" s="22">
        <f t="shared" si="5"/>
        <v>0.08</v>
      </c>
      <c r="AR18" s="67">
        <v>1.4</v>
      </c>
      <c r="AS18" s="67">
        <f t="shared" si="6"/>
        <v>1095</v>
      </c>
      <c r="AT18" s="67">
        <f>SUM(AS$5:AS18)</f>
        <v>7910</v>
      </c>
    </row>
    <row r="19" spans="1:46" ht="16.5" x14ac:dyDescent="0.2">
      <c r="A19" s="15">
        <v>1102007</v>
      </c>
      <c r="B19" s="15" t="s">
        <v>295</v>
      </c>
      <c r="C19" s="15">
        <v>4</v>
      </c>
      <c r="D19" s="15">
        <v>30</v>
      </c>
      <c r="E19" s="15">
        <v>1</v>
      </c>
      <c r="F19" s="35" t="s">
        <v>282</v>
      </c>
      <c r="G19" s="35" t="str">
        <f t="shared" si="4"/>
        <v>风修身材料</v>
      </c>
      <c r="H19" s="49">
        <v>1501007</v>
      </c>
      <c r="Z19" s="67" t="s">
        <v>639</v>
      </c>
      <c r="AA19" s="67">
        <v>150</v>
      </c>
      <c r="AB19" s="67">
        <f>章节关卡!H19*节奏总表!L18*60</f>
        <v>162000000</v>
      </c>
      <c r="AC19" s="67">
        <v>15</v>
      </c>
      <c r="AD19" s="67">
        <f>SUMIFS(章节关卡!$AU$5:$AU$205,章节关卡!$AQ$5:$AQ$205,"="&amp;卡牌消耗!AC19)</f>
        <v>1125000</v>
      </c>
      <c r="AE19" s="67">
        <v>14</v>
      </c>
      <c r="AF19" s="67">
        <f>SUMIFS(章节关卡!$BC$5:$BC$205,章节关卡!$AY$5:$AY$205,"="&amp;卡牌消耗!AE19)</f>
        <v>1215000</v>
      </c>
      <c r="AG19" s="67">
        <f t="shared" si="0"/>
        <v>164340000</v>
      </c>
      <c r="AH19" s="20">
        <v>1</v>
      </c>
      <c r="AI19" s="67">
        <f t="shared" si="1"/>
        <v>164340000</v>
      </c>
      <c r="AJ19" s="67">
        <v>9</v>
      </c>
      <c r="AM19" s="16"/>
      <c r="AN19" s="16"/>
      <c r="AO19" s="67">
        <v>15</v>
      </c>
      <c r="AP19" s="67">
        <v>9</v>
      </c>
      <c r="AQ19" s="22">
        <f t="shared" si="5"/>
        <v>0.09</v>
      </c>
      <c r="AR19" s="67">
        <v>1.5</v>
      </c>
      <c r="AS19" s="67">
        <f t="shared" si="6"/>
        <v>1150</v>
      </c>
      <c r="AT19" s="67">
        <f>SUM(AS$5:AS19)</f>
        <v>9060</v>
      </c>
    </row>
    <row r="20" spans="1:46" ht="16.5" x14ac:dyDescent="0.2">
      <c r="A20" s="15">
        <v>1102008</v>
      </c>
      <c r="B20" s="15" t="s">
        <v>296</v>
      </c>
      <c r="C20" s="15">
        <v>3</v>
      </c>
      <c r="D20" s="15">
        <v>45</v>
      </c>
      <c r="E20" s="15">
        <v>1</v>
      </c>
      <c r="F20" s="35" t="s">
        <v>282</v>
      </c>
      <c r="G20" s="35" t="str">
        <f t="shared" si="4"/>
        <v>风修身材料</v>
      </c>
      <c r="H20" s="49">
        <v>1501008</v>
      </c>
      <c r="AM20" s="16"/>
      <c r="AN20" s="16"/>
      <c r="AO20" s="67">
        <v>16</v>
      </c>
      <c r="AP20" s="67">
        <v>11</v>
      </c>
      <c r="AQ20" s="22">
        <f t="shared" si="5"/>
        <v>0.11</v>
      </c>
      <c r="AR20" s="67">
        <v>1.6</v>
      </c>
      <c r="AS20" s="67">
        <f t="shared" si="6"/>
        <v>1320</v>
      </c>
      <c r="AT20" s="67">
        <f>SUM(AS$5:AS20)</f>
        <v>10380</v>
      </c>
    </row>
    <row r="21" spans="1:46" ht="16.5" x14ac:dyDescent="0.2">
      <c r="A21" s="15">
        <v>1102009</v>
      </c>
      <c r="B21" s="15" t="s">
        <v>297</v>
      </c>
      <c r="C21" s="15">
        <v>4</v>
      </c>
      <c r="D21" s="15">
        <v>45</v>
      </c>
      <c r="E21" s="15">
        <v>2</v>
      </c>
      <c r="F21" s="35" t="s">
        <v>280</v>
      </c>
      <c r="G21" s="35" t="str">
        <f t="shared" si="4"/>
        <v>水修身材料</v>
      </c>
      <c r="H21" s="49">
        <v>1501009</v>
      </c>
      <c r="AM21" s="16"/>
      <c r="AN21" s="16"/>
      <c r="AO21" s="67">
        <v>17</v>
      </c>
      <c r="AP21" s="67">
        <v>12</v>
      </c>
      <c r="AQ21" s="22">
        <f t="shared" si="5"/>
        <v>0.12</v>
      </c>
      <c r="AR21" s="67">
        <v>1.7</v>
      </c>
      <c r="AS21" s="67">
        <f t="shared" si="6"/>
        <v>1355</v>
      </c>
      <c r="AT21" s="67">
        <f>SUM(AS$5:AS21)</f>
        <v>11735</v>
      </c>
    </row>
    <row r="22" spans="1:46" ht="16.5" x14ac:dyDescent="0.2">
      <c r="A22" s="15">
        <v>1102010</v>
      </c>
      <c r="B22" s="15" t="s">
        <v>298</v>
      </c>
      <c r="C22" s="15">
        <v>4</v>
      </c>
      <c r="D22" s="15">
        <v>45</v>
      </c>
      <c r="E22" s="15">
        <v>3</v>
      </c>
      <c r="F22" s="35" t="s">
        <v>283</v>
      </c>
      <c r="G22" s="35" t="str">
        <f t="shared" si="4"/>
        <v>火修身材料</v>
      </c>
      <c r="H22" s="49">
        <v>1501010</v>
      </c>
      <c r="AM22" s="16"/>
      <c r="AN22" s="16"/>
      <c r="AO22" s="67">
        <v>18</v>
      </c>
      <c r="AP22" s="67">
        <v>13</v>
      </c>
      <c r="AQ22" s="22">
        <f t="shared" si="5"/>
        <v>0.13</v>
      </c>
      <c r="AR22" s="67">
        <v>1.8</v>
      </c>
      <c r="AS22" s="67">
        <f t="shared" si="6"/>
        <v>1385</v>
      </c>
      <c r="AT22" s="67">
        <f>SUM(AS$5:AS22)</f>
        <v>13120</v>
      </c>
    </row>
    <row r="23" spans="1:46" ht="16.5" x14ac:dyDescent="0.2">
      <c r="A23" s="15">
        <v>1102011</v>
      </c>
      <c r="B23" s="15" t="s">
        <v>299</v>
      </c>
      <c r="C23" s="15">
        <v>4</v>
      </c>
      <c r="D23" s="15">
        <v>45</v>
      </c>
      <c r="E23" s="15">
        <v>2</v>
      </c>
      <c r="F23" s="35" t="s">
        <v>278</v>
      </c>
      <c r="G23" s="35" t="str">
        <f t="shared" si="4"/>
        <v>火修身材料</v>
      </c>
      <c r="H23" s="49">
        <v>1501011</v>
      </c>
      <c r="AM23" s="16"/>
      <c r="AN23" s="16"/>
      <c r="AO23" s="67">
        <v>19</v>
      </c>
      <c r="AP23" s="67">
        <v>14</v>
      </c>
      <c r="AQ23" s="22">
        <f t="shared" si="5"/>
        <v>0.14000000000000001</v>
      </c>
      <c r="AR23" s="67">
        <v>1.9</v>
      </c>
      <c r="AS23" s="67">
        <f t="shared" si="6"/>
        <v>1415</v>
      </c>
      <c r="AT23" s="67">
        <f>SUM(AS$5:AS23)</f>
        <v>14535</v>
      </c>
    </row>
    <row r="24" spans="1:46" ht="16.5" x14ac:dyDescent="0.2">
      <c r="A24" s="15">
        <v>1102012</v>
      </c>
      <c r="B24" s="15" t="s">
        <v>300</v>
      </c>
      <c r="C24" s="15">
        <v>4</v>
      </c>
      <c r="D24" s="15">
        <v>45</v>
      </c>
      <c r="E24" s="15">
        <v>1</v>
      </c>
      <c r="F24" s="35" t="s">
        <v>279</v>
      </c>
      <c r="G24" s="35" t="str">
        <f t="shared" si="4"/>
        <v>雷修身材料</v>
      </c>
      <c r="H24" s="49">
        <v>1501012</v>
      </c>
      <c r="AM24" s="16"/>
      <c r="AN24" s="16"/>
      <c r="AO24" s="67">
        <v>20</v>
      </c>
      <c r="AP24" s="67">
        <v>15</v>
      </c>
      <c r="AQ24" s="22">
        <f t="shared" si="5"/>
        <v>0.15</v>
      </c>
      <c r="AR24" s="67">
        <v>2</v>
      </c>
      <c r="AS24" s="67">
        <f t="shared" si="6"/>
        <v>1440</v>
      </c>
      <c r="AT24" s="67">
        <f>SUM(AS$5:AS24)</f>
        <v>15975</v>
      </c>
    </row>
    <row r="25" spans="1:46" ht="16.5" x14ac:dyDescent="0.2">
      <c r="A25" s="15">
        <v>1102013</v>
      </c>
      <c r="B25" s="15" t="s">
        <v>301</v>
      </c>
      <c r="C25" s="15">
        <v>2</v>
      </c>
      <c r="D25" s="15">
        <v>20</v>
      </c>
      <c r="E25" s="15">
        <v>3</v>
      </c>
      <c r="F25" s="35" t="s">
        <v>280</v>
      </c>
      <c r="G25" s="35" t="str">
        <f t="shared" si="4"/>
        <v>水修身材料</v>
      </c>
      <c r="H25" s="49">
        <v>1501013</v>
      </c>
      <c r="AM25" s="67" t="s">
        <v>657</v>
      </c>
      <c r="AN25" s="67">
        <v>3</v>
      </c>
      <c r="AO25" s="67">
        <v>21</v>
      </c>
      <c r="AP25" s="67">
        <v>10</v>
      </c>
      <c r="AQ25" s="22">
        <f>AP25/AN$28</f>
        <v>6.8493150684931503E-2</v>
      </c>
      <c r="AR25" s="67">
        <v>2.1</v>
      </c>
      <c r="AS25" s="67">
        <f>INT(AN$26*AQ25/AR25/5)*5</f>
        <v>1830</v>
      </c>
      <c r="AT25" s="67">
        <f>SUM(AS$5:AS25)</f>
        <v>17805</v>
      </c>
    </row>
    <row r="26" spans="1:46" ht="16.5" x14ac:dyDescent="0.2">
      <c r="A26" s="15">
        <v>1102014</v>
      </c>
      <c r="B26" s="15" t="s">
        <v>302</v>
      </c>
      <c r="C26" s="15">
        <v>3</v>
      </c>
      <c r="D26" s="15">
        <v>30</v>
      </c>
      <c r="E26" s="15">
        <v>1</v>
      </c>
      <c r="F26" s="35" t="s">
        <v>281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56227</v>
      </c>
      <c r="AO26" s="67">
        <v>22</v>
      </c>
      <c r="AP26" s="67">
        <v>11</v>
      </c>
      <c r="AQ26" s="22">
        <f t="shared" ref="AQ26:AQ34" si="7">AP26/AN$28</f>
        <v>7.5342465753424653E-2</v>
      </c>
      <c r="AR26" s="67">
        <v>2.2000000000000002</v>
      </c>
      <c r="AS26" s="67">
        <f t="shared" ref="AS26:AS34" si="8">INT(AN$26*AQ26/AR26/5)*5</f>
        <v>1925</v>
      </c>
      <c r="AT26" s="67">
        <f>SUM(AS$5:AS26)</f>
        <v>19730</v>
      </c>
    </row>
    <row r="27" spans="1:46" ht="16.5" x14ac:dyDescent="0.2">
      <c r="A27" s="15">
        <v>1102015</v>
      </c>
      <c r="B27" s="15" t="s">
        <v>303</v>
      </c>
      <c r="C27" s="15">
        <v>2</v>
      </c>
      <c r="D27" s="15">
        <v>20</v>
      </c>
      <c r="E27" s="15">
        <v>1</v>
      </c>
      <c r="F27" s="35" t="s">
        <v>278</v>
      </c>
      <c r="G27" s="35" t="str">
        <f t="shared" si="4"/>
        <v>火修身材料</v>
      </c>
      <c r="H27" s="49">
        <v>1501015</v>
      </c>
      <c r="AM27" s="67" t="s">
        <v>655</v>
      </c>
      <c r="AN27" s="15">
        <f>INDEX($AJ$5:$AJ$19,AN25)</f>
        <v>3</v>
      </c>
      <c r="AO27" s="67">
        <v>23</v>
      </c>
      <c r="AP27" s="67">
        <v>12</v>
      </c>
      <c r="AQ27" s="22">
        <f t="shared" si="7"/>
        <v>8.2191780821917804E-2</v>
      </c>
      <c r="AR27" s="67">
        <v>2.2999999999999998</v>
      </c>
      <c r="AS27" s="67">
        <f t="shared" si="8"/>
        <v>2005</v>
      </c>
      <c r="AT27" s="67">
        <f>SUM(AS$5:AS27)</f>
        <v>21735</v>
      </c>
    </row>
    <row r="28" spans="1:46" ht="16.5" x14ac:dyDescent="0.2">
      <c r="A28" s="15">
        <v>1102016</v>
      </c>
      <c r="B28" s="15" t="s">
        <v>304</v>
      </c>
      <c r="C28" s="15">
        <v>4</v>
      </c>
      <c r="D28" s="15">
        <v>45</v>
      </c>
      <c r="E28" s="15">
        <v>2</v>
      </c>
      <c r="F28" s="35" t="s">
        <v>284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7">
        <v>24</v>
      </c>
      <c r="AP28" s="67">
        <v>13</v>
      </c>
      <c r="AQ28" s="22">
        <f t="shared" si="7"/>
        <v>8.9041095890410954E-2</v>
      </c>
      <c r="AR28" s="67">
        <v>2.4</v>
      </c>
      <c r="AS28" s="67">
        <f t="shared" si="8"/>
        <v>2085</v>
      </c>
      <c r="AT28" s="67">
        <f>SUM(AS$5:AS28)</f>
        <v>23820</v>
      </c>
    </row>
    <row r="29" spans="1:46" ht="16.5" x14ac:dyDescent="0.2">
      <c r="A29" s="15">
        <v>1102017</v>
      </c>
      <c r="B29" s="15" t="s">
        <v>305</v>
      </c>
      <c r="C29" s="15">
        <v>3</v>
      </c>
      <c r="D29" s="15">
        <v>30</v>
      </c>
      <c r="E29" s="15">
        <v>3</v>
      </c>
      <c r="F29" s="35" t="s">
        <v>285</v>
      </c>
      <c r="G29" s="35" t="str">
        <f t="shared" si="4"/>
        <v>雷修身材料</v>
      </c>
      <c r="H29" s="49">
        <v>1501017</v>
      </c>
      <c r="AM29" s="16"/>
      <c r="AN29" s="16"/>
      <c r="AO29" s="67">
        <v>25</v>
      </c>
      <c r="AP29" s="67">
        <v>14</v>
      </c>
      <c r="AQ29" s="22">
        <f t="shared" si="7"/>
        <v>9.5890410958904104E-2</v>
      </c>
      <c r="AR29" s="67">
        <v>2.5</v>
      </c>
      <c r="AS29" s="67">
        <f t="shared" si="8"/>
        <v>2155</v>
      </c>
      <c r="AT29" s="67">
        <f>SUM(AS$5:AS29)</f>
        <v>25975</v>
      </c>
    </row>
    <row r="30" spans="1:46" ht="16.5" x14ac:dyDescent="0.2">
      <c r="A30" s="15">
        <v>1102018</v>
      </c>
      <c r="B30" s="15" t="s">
        <v>306</v>
      </c>
      <c r="C30" s="15">
        <v>3</v>
      </c>
      <c r="D30" s="15">
        <v>20</v>
      </c>
      <c r="E30" s="15">
        <v>2</v>
      </c>
      <c r="F30" s="35" t="s">
        <v>286</v>
      </c>
      <c r="G30" s="35" t="str">
        <f t="shared" si="4"/>
        <v>风修身材料</v>
      </c>
      <c r="H30" s="49">
        <v>1501018</v>
      </c>
      <c r="AM30" s="16"/>
      <c r="AN30" s="16"/>
      <c r="AO30" s="67">
        <v>26</v>
      </c>
      <c r="AP30" s="67">
        <v>15</v>
      </c>
      <c r="AQ30" s="22">
        <f t="shared" si="7"/>
        <v>0.10273972602739725</v>
      </c>
      <c r="AR30" s="67">
        <v>2.6</v>
      </c>
      <c r="AS30" s="67">
        <f t="shared" si="8"/>
        <v>2220</v>
      </c>
      <c r="AT30" s="67">
        <f>SUM(AS$5:AS30)</f>
        <v>28195</v>
      </c>
    </row>
    <row r="31" spans="1:46" ht="16.5" x14ac:dyDescent="0.2">
      <c r="A31" s="15">
        <v>1102019</v>
      </c>
      <c r="B31" s="15" t="s">
        <v>307</v>
      </c>
      <c r="C31" s="15">
        <v>3</v>
      </c>
      <c r="D31" s="15">
        <v>20</v>
      </c>
      <c r="E31" s="15">
        <v>1</v>
      </c>
      <c r="F31" s="35" t="s">
        <v>280</v>
      </c>
      <c r="G31" s="35" t="str">
        <f t="shared" si="4"/>
        <v>水修身材料</v>
      </c>
      <c r="H31" s="49">
        <v>1501019</v>
      </c>
      <c r="AM31" s="16"/>
      <c r="AN31" s="16"/>
      <c r="AO31" s="67">
        <v>27</v>
      </c>
      <c r="AP31" s="67">
        <v>16</v>
      </c>
      <c r="AQ31" s="22">
        <f t="shared" si="7"/>
        <v>0.1095890410958904</v>
      </c>
      <c r="AR31" s="67">
        <v>2.7</v>
      </c>
      <c r="AS31" s="67">
        <f t="shared" si="8"/>
        <v>2280</v>
      </c>
      <c r="AT31" s="67">
        <f>SUM(AS$5:AS31)</f>
        <v>30475</v>
      </c>
    </row>
    <row r="32" spans="1:46" ht="16.5" x14ac:dyDescent="0.2">
      <c r="A32" s="15">
        <v>1102020</v>
      </c>
      <c r="B32" s="15" t="s">
        <v>308</v>
      </c>
      <c r="C32" s="15">
        <v>3</v>
      </c>
      <c r="D32" s="15">
        <v>30</v>
      </c>
      <c r="E32" s="15">
        <v>2</v>
      </c>
      <c r="F32" s="35" t="s">
        <v>287</v>
      </c>
      <c r="G32" s="35" t="str">
        <f t="shared" si="4"/>
        <v>火修身材料</v>
      </c>
      <c r="H32" s="49">
        <v>1501020</v>
      </c>
      <c r="AO32" s="67">
        <v>28</v>
      </c>
      <c r="AP32" s="67">
        <v>17</v>
      </c>
      <c r="AQ32" s="22">
        <f t="shared" si="7"/>
        <v>0.11643835616438356</v>
      </c>
      <c r="AR32" s="67">
        <v>2.8</v>
      </c>
      <c r="AS32" s="67">
        <f t="shared" si="8"/>
        <v>2335</v>
      </c>
      <c r="AT32" s="67">
        <f>SUM(AS$5:AS32)</f>
        <v>32810</v>
      </c>
    </row>
    <row r="33" spans="1:46" ht="16.5" x14ac:dyDescent="0.2">
      <c r="A33" s="15">
        <v>1102021</v>
      </c>
      <c r="B33" s="15" t="s">
        <v>309</v>
      </c>
      <c r="C33" s="15">
        <v>2</v>
      </c>
      <c r="D33" s="15">
        <v>20</v>
      </c>
      <c r="E33" s="15">
        <v>2</v>
      </c>
      <c r="F33" s="35" t="s">
        <v>281</v>
      </c>
      <c r="G33" s="35" t="str">
        <f t="shared" si="4"/>
        <v>土修身材料</v>
      </c>
      <c r="H33" s="49">
        <v>1501021</v>
      </c>
      <c r="AO33" s="67">
        <v>29</v>
      </c>
      <c r="AP33" s="67">
        <v>18</v>
      </c>
      <c r="AQ33" s="22">
        <f t="shared" si="7"/>
        <v>0.12328767123287671</v>
      </c>
      <c r="AR33" s="67">
        <v>2.9</v>
      </c>
      <c r="AS33" s="67">
        <f t="shared" si="8"/>
        <v>2390</v>
      </c>
      <c r="AT33" s="67">
        <f>SUM(AS$5:AS33)</f>
        <v>35200</v>
      </c>
    </row>
    <row r="34" spans="1:46" ht="16.5" x14ac:dyDescent="0.2">
      <c r="AO34" s="67">
        <v>30</v>
      </c>
      <c r="AP34" s="67">
        <v>20</v>
      </c>
      <c r="AQ34" s="22">
        <f t="shared" si="7"/>
        <v>0.13698630136986301</v>
      </c>
      <c r="AR34" s="67">
        <v>3</v>
      </c>
      <c r="AS34" s="67">
        <f t="shared" si="8"/>
        <v>2565</v>
      </c>
      <c r="AT34" s="67">
        <f>SUM(AS$5:AS34)</f>
        <v>37765</v>
      </c>
    </row>
    <row r="35" spans="1:46" ht="20.25" x14ac:dyDescent="0.2">
      <c r="I35" s="92" t="s">
        <v>318</v>
      </c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AM35" s="67" t="s">
        <v>657</v>
      </c>
      <c r="AN35" s="67">
        <v>4</v>
      </c>
      <c r="AO35" s="67">
        <v>31</v>
      </c>
      <c r="AP35" s="67">
        <v>8</v>
      </c>
      <c r="AQ35" s="22">
        <f>AP35/AN$38</f>
        <v>6.4000000000000001E-2</v>
      </c>
      <c r="AR35" s="67">
        <v>3</v>
      </c>
      <c r="AS35" s="67">
        <f>INT(AN$36*AQ35/AR35)</f>
        <v>3354</v>
      </c>
      <c r="AT35" s="67">
        <f>SUM(AS$5:AS35)</f>
        <v>41119</v>
      </c>
    </row>
    <row r="36" spans="1:46" ht="17.25" x14ac:dyDescent="0.2">
      <c r="I36" s="12" t="s">
        <v>310</v>
      </c>
      <c r="J36" s="12" t="s">
        <v>311</v>
      </c>
      <c r="K36" s="12" t="s">
        <v>312</v>
      </c>
      <c r="L36" s="12" t="s">
        <v>313</v>
      </c>
      <c r="M36" s="12" t="s">
        <v>275</v>
      </c>
      <c r="N36" s="12" t="s">
        <v>336</v>
      </c>
      <c r="O36" s="12" t="s">
        <v>337</v>
      </c>
      <c r="P36" s="12" t="s">
        <v>314</v>
      </c>
      <c r="Q36" s="12" t="s">
        <v>315</v>
      </c>
      <c r="R36" s="12" t="s">
        <v>316</v>
      </c>
      <c r="S36" s="12" t="s">
        <v>317</v>
      </c>
      <c r="T36" s="12" t="s">
        <v>335</v>
      </c>
      <c r="U36" s="12" t="s">
        <v>315</v>
      </c>
      <c r="AM36" s="15" t="str">
        <f>INDEX($Z$5:$Z$19,AN35)</f>
        <v>30~40</v>
      </c>
      <c r="AN36" s="15">
        <f>INDEX($AI$5:$AI$19,AN35)</f>
        <v>157230</v>
      </c>
      <c r="AO36" s="67">
        <v>32</v>
      </c>
      <c r="AP36" s="67">
        <v>9</v>
      </c>
      <c r="AQ36" s="22">
        <f t="shared" ref="AQ36:AQ44" si="9">AP36/AN$38</f>
        <v>7.1999999999999995E-2</v>
      </c>
      <c r="AR36" s="67">
        <v>3</v>
      </c>
      <c r="AS36" s="67">
        <f t="shared" ref="AS36:AS44" si="10">INT(AN$36*AQ36/AR36)</f>
        <v>3773</v>
      </c>
      <c r="AT36" s="67">
        <f>SUM(AS$5:AS36)</f>
        <v>44892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7" t="s">
        <v>655</v>
      </c>
      <c r="AN37" s="15">
        <f>INDEX($AJ$5:$AJ$19,AN35)</f>
        <v>3</v>
      </c>
      <c r="AO37" s="67">
        <v>33</v>
      </c>
      <c r="AP37" s="67">
        <v>10</v>
      </c>
      <c r="AQ37" s="22">
        <f t="shared" si="9"/>
        <v>0.08</v>
      </c>
      <c r="AR37" s="67">
        <v>3</v>
      </c>
      <c r="AS37" s="67">
        <f t="shared" si="10"/>
        <v>4192</v>
      </c>
      <c r="AT37" s="67">
        <f>SUM(AS$5:AS37)</f>
        <v>49084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7">
        <v>34</v>
      </c>
      <c r="AP38" s="67">
        <v>11</v>
      </c>
      <c r="AQ38" s="22">
        <f t="shared" si="9"/>
        <v>8.7999999999999995E-2</v>
      </c>
      <c r="AR38" s="67">
        <v>3</v>
      </c>
      <c r="AS38" s="67">
        <f t="shared" si="10"/>
        <v>4612</v>
      </c>
      <c r="AT38" s="67">
        <f>SUM(AS$5:AS38)</f>
        <v>53696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7">
        <v>35</v>
      </c>
      <c r="AP39" s="67">
        <v>12</v>
      </c>
      <c r="AQ39" s="22">
        <f t="shared" si="9"/>
        <v>9.6000000000000002E-2</v>
      </c>
      <c r="AR39" s="67">
        <v>3</v>
      </c>
      <c r="AS39" s="67">
        <f t="shared" si="10"/>
        <v>5031</v>
      </c>
      <c r="AT39" s="67">
        <f>SUM(AS$5:AS39)</f>
        <v>58727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7">
        <v>36</v>
      </c>
      <c r="AP40" s="67">
        <v>13</v>
      </c>
      <c r="AQ40" s="22">
        <f t="shared" si="9"/>
        <v>0.104</v>
      </c>
      <c r="AR40" s="67">
        <v>3</v>
      </c>
      <c r="AS40" s="67">
        <f t="shared" si="10"/>
        <v>5450</v>
      </c>
      <c r="AT40" s="67">
        <f>SUM(AS$5:AS40)</f>
        <v>64177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7">
        <v>37</v>
      </c>
      <c r="AP41" s="67">
        <v>14</v>
      </c>
      <c r="AQ41" s="22">
        <f t="shared" si="9"/>
        <v>0.112</v>
      </c>
      <c r="AR41" s="67">
        <v>3</v>
      </c>
      <c r="AS41" s="67">
        <f t="shared" si="10"/>
        <v>5869</v>
      </c>
      <c r="AT41" s="67">
        <f>SUM(AS$5:AS41)</f>
        <v>70046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7">
        <v>38</v>
      </c>
      <c r="AP42" s="67">
        <v>15</v>
      </c>
      <c r="AQ42" s="22">
        <f t="shared" si="9"/>
        <v>0.12</v>
      </c>
      <c r="AR42" s="67">
        <v>3</v>
      </c>
      <c r="AS42" s="67">
        <f t="shared" si="10"/>
        <v>6289</v>
      </c>
      <c r="AT42" s="67">
        <f>SUM(AS$5:AS42)</f>
        <v>76335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7">
        <v>39</v>
      </c>
      <c r="AP43" s="67">
        <v>16</v>
      </c>
      <c r="AQ43" s="22">
        <f t="shared" si="9"/>
        <v>0.128</v>
      </c>
      <c r="AR43" s="67">
        <v>3</v>
      </c>
      <c r="AS43" s="67">
        <f t="shared" si="10"/>
        <v>6708</v>
      </c>
      <c r="AT43" s="67">
        <f>SUM(AS$5:AS43)</f>
        <v>83043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66000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7">
        <v>40</v>
      </c>
      <c r="AP44" s="67">
        <v>17</v>
      </c>
      <c r="AQ44" s="22">
        <f t="shared" si="9"/>
        <v>0.13600000000000001</v>
      </c>
      <c r="AR44" s="67">
        <v>3</v>
      </c>
      <c r="AS44" s="67">
        <f t="shared" si="10"/>
        <v>7127</v>
      </c>
      <c r="AT44" s="67">
        <f>SUM(AS$5:AS44)</f>
        <v>90170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7" t="s">
        <v>657</v>
      </c>
      <c r="AN45" s="67">
        <v>5</v>
      </c>
      <c r="AO45" s="67">
        <v>41</v>
      </c>
      <c r="AP45" s="67">
        <v>10</v>
      </c>
      <c r="AQ45" s="22">
        <f>AP45/AN$48</f>
        <v>6.8493150684931503E-2</v>
      </c>
      <c r="AR45" s="67">
        <v>3.1</v>
      </c>
      <c r="AS45" s="67">
        <f>INT(AN$46*AQ45/AR45)</f>
        <v>7877</v>
      </c>
      <c r="AT45" s="67">
        <f>SUM(AS$5:AS45)</f>
        <v>98047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356520</v>
      </c>
      <c r="AO46" s="67">
        <v>42</v>
      </c>
      <c r="AP46" s="67">
        <v>11</v>
      </c>
      <c r="AQ46" s="22">
        <f t="shared" ref="AQ46:AQ54" si="16">AP46/AN$48</f>
        <v>7.5342465753424653E-2</v>
      </c>
      <c r="AR46" s="67">
        <v>3.2</v>
      </c>
      <c r="AS46" s="67">
        <f t="shared" ref="AS46:AS54" si="17">INT(AN$46*AQ46/AR46)</f>
        <v>8394</v>
      </c>
      <c r="AT46" s="67">
        <f>SUM(AS$5:AS46)</f>
        <v>106441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7" t="s">
        <v>655</v>
      </c>
      <c r="AN47" s="15">
        <f>INDEX($AJ$5:$AJ$19,AN45)</f>
        <v>4</v>
      </c>
      <c r="AO47" s="67">
        <v>43</v>
      </c>
      <c r="AP47" s="67">
        <v>12</v>
      </c>
      <c r="AQ47" s="22">
        <f t="shared" si="16"/>
        <v>8.2191780821917804E-2</v>
      </c>
      <c r="AR47" s="67">
        <v>3.3</v>
      </c>
      <c r="AS47" s="67">
        <f t="shared" si="17"/>
        <v>8879</v>
      </c>
      <c r="AT47" s="67">
        <f>SUM(AS$5:AS47)</f>
        <v>115320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7">
        <v>44</v>
      </c>
      <c r="AP48" s="67">
        <v>13</v>
      </c>
      <c r="AQ48" s="22">
        <f t="shared" si="16"/>
        <v>8.9041095890410954E-2</v>
      </c>
      <c r="AR48" s="67">
        <v>3.4</v>
      </c>
      <c r="AS48" s="67">
        <f t="shared" si="17"/>
        <v>9336</v>
      </c>
      <c r="AT48" s="67">
        <f>SUM(AS$5:AS48)</f>
        <v>124656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7">
        <v>45</v>
      </c>
      <c r="AP49" s="67">
        <v>14</v>
      </c>
      <c r="AQ49" s="22">
        <f t="shared" si="16"/>
        <v>9.5890410958904104E-2</v>
      </c>
      <c r="AR49" s="67">
        <v>3.5</v>
      </c>
      <c r="AS49" s="67">
        <f t="shared" si="17"/>
        <v>9767</v>
      </c>
      <c r="AT49" s="67">
        <f>SUM(AS$5:AS49)</f>
        <v>134423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7">
        <v>46</v>
      </c>
      <c r="AP50" s="67">
        <v>15</v>
      </c>
      <c r="AQ50" s="22">
        <f t="shared" si="16"/>
        <v>0.10273972602739725</v>
      </c>
      <c r="AR50" s="67">
        <v>3.6</v>
      </c>
      <c r="AS50" s="67">
        <f t="shared" si="17"/>
        <v>10174</v>
      </c>
      <c r="AT50" s="67">
        <f>SUM(AS$5:AS50)</f>
        <v>144597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7">
        <v>47</v>
      </c>
      <c r="AP51" s="67">
        <v>16</v>
      </c>
      <c r="AQ51" s="22">
        <f t="shared" si="16"/>
        <v>0.1095890410958904</v>
      </c>
      <c r="AR51" s="67">
        <v>3.7</v>
      </c>
      <c r="AS51" s="67">
        <f t="shared" si="17"/>
        <v>10559</v>
      </c>
      <c r="AT51" s="67">
        <f>SUM(AS$5:AS51)</f>
        <v>155156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7">
        <v>48</v>
      </c>
      <c r="AP52" s="67">
        <v>17</v>
      </c>
      <c r="AQ52" s="22">
        <f t="shared" si="16"/>
        <v>0.11643835616438356</v>
      </c>
      <c r="AR52" s="67">
        <v>3.8</v>
      </c>
      <c r="AS52" s="67">
        <f t="shared" si="17"/>
        <v>10924</v>
      </c>
      <c r="AT52" s="67">
        <f>SUM(AS$5:AS52)</f>
        <v>166080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7">
        <v>49</v>
      </c>
      <c r="AP53" s="67">
        <v>18</v>
      </c>
      <c r="AQ53" s="22">
        <f t="shared" si="16"/>
        <v>0.12328767123287671</v>
      </c>
      <c r="AR53" s="67">
        <v>3.9</v>
      </c>
      <c r="AS53" s="67">
        <f t="shared" si="17"/>
        <v>11270</v>
      </c>
      <c r="AT53" s="67">
        <f>SUM(AS$5:AS53)</f>
        <v>177350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7">
        <v>50</v>
      </c>
      <c r="AP54" s="67">
        <v>20</v>
      </c>
      <c r="AQ54" s="22">
        <f t="shared" si="16"/>
        <v>0.13698630136986301</v>
      </c>
      <c r="AR54" s="67">
        <v>4</v>
      </c>
      <c r="AS54" s="67">
        <f t="shared" si="17"/>
        <v>12209</v>
      </c>
      <c r="AT54" s="67">
        <f>SUM(AS$5:AS54)</f>
        <v>189559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7" t="s">
        <v>657</v>
      </c>
      <c r="AN55" s="67">
        <v>6</v>
      </c>
      <c r="AO55" s="67">
        <v>51</v>
      </c>
      <c r="AP55" s="67">
        <v>15</v>
      </c>
      <c r="AQ55" s="22">
        <f>AP55/AN$58</f>
        <v>7.6923076923076927E-2</v>
      </c>
      <c r="AR55" s="67">
        <v>4.0999999999999996</v>
      </c>
      <c r="AS55" s="67">
        <f>INT(AN$56*AQ55/AR55)</f>
        <v>13238</v>
      </c>
      <c r="AT55" s="67">
        <f>SUM(AS$5:AS55)</f>
        <v>202797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705600</v>
      </c>
      <c r="AO56" s="67">
        <v>52</v>
      </c>
      <c r="AP56" s="67">
        <v>16</v>
      </c>
      <c r="AQ56" s="22">
        <f t="shared" ref="AQ56:AQ64" si="18">AP56/AN$58</f>
        <v>8.2051282051282051E-2</v>
      </c>
      <c r="AR56" s="67">
        <v>4.2</v>
      </c>
      <c r="AS56" s="67">
        <f t="shared" ref="AS56:AS64" si="19">INT(AN$56*AQ56/AR56)</f>
        <v>13784</v>
      </c>
      <c r="AT56" s="67">
        <f>SUM(AS$5:AS56)</f>
        <v>216581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7" t="s">
        <v>655</v>
      </c>
      <c r="AN57" s="15">
        <f>INDEX($AJ$5:$AJ$19,AN55)</f>
        <v>5</v>
      </c>
      <c r="AO57" s="67">
        <v>53</v>
      </c>
      <c r="AP57" s="67">
        <v>17</v>
      </c>
      <c r="AQ57" s="22">
        <f t="shared" si="18"/>
        <v>8.7179487179487175E-2</v>
      </c>
      <c r="AR57" s="67">
        <v>4.3</v>
      </c>
      <c r="AS57" s="67">
        <f t="shared" si="19"/>
        <v>14305</v>
      </c>
      <c r="AT57" s="67">
        <f>SUM(AS$5:AS57)</f>
        <v>230886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7">
        <v>54</v>
      </c>
      <c r="AP58" s="67">
        <v>18</v>
      </c>
      <c r="AQ58" s="22">
        <f t="shared" si="18"/>
        <v>9.2307692307692313E-2</v>
      </c>
      <c r="AR58" s="67">
        <v>4.4000000000000004</v>
      </c>
      <c r="AS58" s="67">
        <f t="shared" si="19"/>
        <v>14802</v>
      </c>
      <c r="AT58" s="67">
        <f>SUM(AS$5:AS58)</f>
        <v>245688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7">
        <v>55</v>
      </c>
      <c r="AP59" s="67">
        <v>19</v>
      </c>
      <c r="AQ59" s="22">
        <f t="shared" si="18"/>
        <v>9.7435897435897437E-2</v>
      </c>
      <c r="AR59" s="67">
        <v>4.5</v>
      </c>
      <c r="AS59" s="67">
        <f t="shared" si="19"/>
        <v>15277</v>
      </c>
      <c r="AT59" s="67">
        <f>SUM(AS$5:AS59)</f>
        <v>260965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7">
        <v>56</v>
      </c>
      <c r="AP60" s="67">
        <v>20</v>
      </c>
      <c r="AQ60" s="22">
        <f t="shared" si="18"/>
        <v>0.10256410256410256</v>
      </c>
      <c r="AR60" s="67">
        <v>4.5999999999999996</v>
      </c>
      <c r="AS60" s="67">
        <f t="shared" si="19"/>
        <v>15732</v>
      </c>
      <c r="AT60" s="67">
        <f>SUM(AS$5:AS60)</f>
        <v>276697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7">
        <v>57</v>
      </c>
      <c r="AP61" s="67">
        <v>21</v>
      </c>
      <c r="AQ61" s="22">
        <f t="shared" si="18"/>
        <v>0.1076923076923077</v>
      </c>
      <c r="AR61" s="67">
        <v>4.7</v>
      </c>
      <c r="AS61" s="67">
        <f t="shared" si="19"/>
        <v>16167</v>
      </c>
      <c r="AT61" s="67">
        <f>SUM(AS$5:AS61)</f>
        <v>292864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7">
        <v>58</v>
      </c>
      <c r="AP62" s="67">
        <v>22</v>
      </c>
      <c r="AQ62" s="22">
        <f t="shared" si="18"/>
        <v>0.11282051282051282</v>
      </c>
      <c r="AR62" s="67">
        <v>4.8</v>
      </c>
      <c r="AS62" s="67">
        <f t="shared" si="19"/>
        <v>16584</v>
      </c>
      <c r="AT62" s="67">
        <f>SUM(AS$5:AS62)</f>
        <v>309448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7">
        <v>59</v>
      </c>
      <c r="AP63" s="67">
        <v>23</v>
      </c>
      <c r="AQ63" s="22">
        <f t="shared" si="18"/>
        <v>0.11794871794871795</v>
      </c>
      <c r="AR63" s="67">
        <v>4.9000000000000004</v>
      </c>
      <c r="AS63" s="67">
        <f t="shared" si="19"/>
        <v>16984</v>
      </c>
      <c r="AT63" s="67">
        <f>SUM(AS$5:AS63)</f>
        <v>326432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7">
        <v>60</v>
      </c>
      <c r="AP64" s="67">
        <v>24</v>
      </c>
      <c r="AQ64" s="22">
        <f t="shared" si="18"/>
        <v>0.12307692307692308</v>
      </c>
      <c r="AR64" s="67">
        <v>5</v>
      </c>
      <c r="AS64" s="67">
        <f t="shared" si="19"/>
        <v>17368</v>
      </c>
      <c r="AT64" s="67">
        <f>SUM(AS$5:AS64)</f>
        <v>343800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66000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7" t="s">
        <v>657</v>
      </c>
      <c r="AN65" s="67">
        <v>7</v>
      </c>
      <c r="AO65" s="67">
        <v>61</v>
      </c>
      <c r="AP65" s="67">
        <v>15</v>
      </c>
      <c r="AQ65" s="22">
        <f>AP65/AN$68</f>
        <v>7.6923076923076927E-2</v>
      </c>
      <c r="AR65" s="67">
        <v>5.0999999999999996</v>
      </c>
      <c r="AS65" s="67">
        <f>INT(AN$66*AQ65/AR65)</f>
        <v>18382</v>
      </c>
      <c r="AT65" s="67">
        <f>SUM(AS$5:AS65)</f>
        <v>362182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1218750</v>
      </c>
      <c r="AO66" s="67">
        <v>62</v>
      </c>
      <c r="AP66" s="67">
        <v>16</v>
      </c>
      <c r="AQ66" s="22">
        <f t="shared" ref="AQ66:AQ73" si="20">AP66/AN$68</f>
        <v>8.2051282051282051E-2</v>
      </c>
      <c r="AR66" s="67">
        <v>5.2</v>
      </c>
      <c r="AS66" s="67">
        <f t="shared" ref="AS66:AS74" si="21">INT(AN$66*AQ66/AR66)</f>
        <v>19230</v>
      </c>
      <c r="AT66" s="67">
        <f>SUM(AS$5:AS66)</f>
        <v>381412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7" t="s">
        <v>655</v>
      </c>
      <c r="AN67" s="15">
        <f>INDEX($AJ$5:$AJ$19,AN65)</f>
        <v>6</v>
      </c>
      <c r="AO67" s="67">
        <v>63</v>
      </c>
      <c r="AP67" s="67">
        <v>17</v>
      </c>
      <c r="AQ67" s="22">
        <f t="shared" si="20"/>
        <v>8.7179487179487175E-2</v>
      </c>
      <c r="AR67" s="67">
        <v>5.3</v>
      </c>
      <c r="AS67" s="67">
        <f t="shared" si="21"/>
        <v>20047</v>
      </c>
      <c r="AT67" s="67">
        <f>SUM(AS$5:AS67)</f>
        <v>401459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7">
        <v>64</v>
      </c>
      <c r="AP68" s="67">
        <v>18</v>
      </c>
      <c r="AQ68" s="22">
        <f t="shared" si="20"/>
        <v>9.2307692307692313E-2</v>
      </c>
      <c r="AR68" s="67">
        <v>5.4</v>
      </c>
      <c r="AS68" s="67">
        <f t="shared" si="21"/>
        <v>20833</v>
      </c>
      <c r="AT68" s="67">
        <f>SUM(AS$5:AS68)</f>
        <v>422292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7">
        <v>65</v>
      </c>
      <c r="AP69" s="67">
        <v>19</v>
      </c>
      <c r="AQ69" s="22">
        <f t="shared" si="20"/>
        <v>9.7435897435897437E-2</v>
      </c>
      <c r="AR69" s="67">
        <v>5.5</v>
      </c>
      <c r="AS69" s="67">
        <f t="shared" si="21"/>
        <v>21590</v>
      </c>
      <c r="AT69" s="67">
        <f>SUM(AS$5:AS69)</f>
        <v>443882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7">
        <v>66</v>
      </c>
      <c r="AP70" s="67">
        <v>20</v>
      </c>
      <c r="AQ70" s="22">
        <f t="shared" si="20"/>
        <v>0.10256410256410256</v>
      </c>
      <c r="AR70" s="67">
        <v>5.6</v>
      </c>
      <c r="AS70" s="67">
        <f t="shared" si="21"/>
        <v>22321</v>
      </c>
      <c r="AT70" s="67">
        <f>SUM(AS$5:AS70)</f>
        <v>466203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7">
        <v>67</v>
      </c>
      <c r="AP71" s="67">
        <v>21</v>
      </c>
      <c r="AQ71" s="22">
        <f t="shared" si="20"/>
        <v>0.1076923076923077</v>
      </c>
      <c r="AR71" s="67">
        <v>5.7</v>
      </c>
      <c r="AS71" s="67">
        <f t="shared" si="21"/>
        <v>23026</v>
      </c>
      <c r="AT71" s="67">
        <f>SUM(AS$5:AS71)</f>
        <v>489229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7">
        <v>68</v>
      </c>
      <c r="AP72" s="67">
        <v>22</v>
      </c>
      <c r="AQ72" s="22">
        <f t="shared" si="20"/>
        <v>0.11282051282051282</v>
      </c>
      <c r="AR72" s="67">
        <v>5.8</v>
      </c>
      <c r="AS72" s="67">
        <f t="shared" si="21"/>
        <v>23706</v>
      </c>
      <c r="AT72" s="67">
        <f>SUM(AS$5:AS72)</f>
        <v>512935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7">
        <v>69</v>
      </c>
      <c r="AP73" s="67">
        <v>23</v>
      </c>
      <c r="AQ73" s="22">
        <f t="shared" si="20"/>
        <v>0.11794871794871795</v>
      </c>
      <c r="AR73" s="67">
        <v>5.9</v>
      </c>
      <c r="AS73" s="67">
        <f t="shared" si="21"/>
        <v>24364</v>
      </c>
      <c r="AT73" s="67">
        <f>SUM(AS$5:AS73)</f>
        <v>537299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7">
        <v>70</v>
      </c>
      <c r="AP74" s="67">
        <v>24</v>
      </c>
      <c r="AQ74" s="22">
        <f>AP74/AN$68</f>
        <v>0.12307692307692308</v>
      </c>
      <c r="AR74" s="67">
        <v>6</v>
      </c>
      <c r="AS74" s="67">
        <f t="shared" si="21"/>
        <v>25000</v>
      </c>
      <c r="AT74" s="67">
        <f>SUM(AS$5:AS74)</f>
        <v>562299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7" t="s">
        <v>657</v>
      </c>
      <c r="AN75" s="67">
        <v>8</v>
      </c>
      <c r="AO75" s="67">
        <v>71</v>
      </c>
      <c r="AP75" s="67">
        <v>20</v>
      </c>
      <c r="AQ75" s="22">
        <f>AP75/AN$78</f>
        <v>8.1632653061224483E-2</v>
      </c>
      <c r="AR75" s="67">
        <v>6</v>
      </c>
      <c r="AS75" s="67">
        <f>INT(AN$76*AQ75/AR75)</f>
        <v>27178</v>
      </c>
      <c r="AT75" s="67">
        <f>SUM(AS$5:AS75)</f>
        <v>589477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1997625</v>
      </c>
      <c r="AO76" s="67">
        <v>72</v>
      </c>
      <c r="AP76" s="67">
        <v>21</v>
      </c>
      <c r="AQ76" s="22">
        <f t="shared" ref="AQ76:AQ84" si="22">AP76/AN$78</f>
        <v>8.5714285714285715E-2</v>
      </c>
      <c r="AR76" s="67">
        <v>6</v>
      </c>
      <c r="AS76" s="67">
        <f t="shared" ref="AS76:AS84" si="23">INT(AN$76*AQ76/AR76)</f>
        <v>28537</v>
      </c>
      <c r="AT76" s="67">
        <f>SUM(AS$5:AS76)</f>
        <v>618014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7" t="s">
        <v>655</v>
      </c>
      <c r="AN77" s="15">
        <f>INDEX($AJ$5:$AJ$19,AN75)</f>
        <v>6</v>
      </c>
      <c r="AO77" s="67">
        <v>73</v>
      </c>
      <c r="AP77" s="67">
        <v>22</v>
      </c>
      <c r="AQ77" s="22">
        <f t="shared" si="22"/>
        <v>8.9795918367346933E-2</v>
      </c>
      <c r="AR77" s="67">
        <v>6</v>
      </c>
      <c r="AS77" s="67">
        <f t="shared" si="23"/>
        <v>29896</v>
      </c>
      <c r="AT77" s="67">
        <f>SUM(AS$5:AS77)</f>
        <v>647910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7">
        <v>74</v>
      </c>
      <c r="AP78" s="67">
        <v>23</v>
      </c>
      <c r="AQ78" s="22">
        <f t="shared" si="22"/>
        <v>9.3877551020408165E-2</v>
      </c>
      <c r="AR78" s="67">
        <v>6</v>
      </c>
      <c r="AS78" s="67">
        <f t="shared" si="23"/>
        <v>31255</v>
      </c>
      <c r="AT78" s="67">
        <f>SUM(AS$5:AS78)</f>
        <v>679165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7">
        <v>75</v>
      </c>
      <c r="AP79" s="67">
        <v>24</v>
      </c>
      <c r="AQ79" s="22">
        <f t="shared" si="22"/>
        <v>9.7959183673469383E-2</v>
      </c>
      <c r="AR79" s="67">
        <v>6</v>
      </c>
      <c r="AS79" s="67">
        <f t="shared" si="23"/>
        <v>32614</v>
      </c>
      <c r="AT79" s="67">
        <f>SUM(AS$5:AS79)</f>
        <v>711779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7">
        <v>76</v>
      </c>
      <c r="AP80" s="67">
        <v>25</v>
      </c>
      <c r="AQ80" s="22">
        <f t="shared" si="22"/>
        <v>0.10204081632653061</v>
      </c>
      <c r="AR80" s="67">
        <v>6</v>
      </c>
      <c r="AS80" s="67">
        <f t="shared" si="23"/>
        <v>33973</v>
      </c>
      <c r="AT80" s="67">
        <f>SUM(AS$5:AS80)</f>
        <v>745752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7">
        <v>77</v>
      </c>
      <c r="AP81" s="67">
        <v>26</v>
      </c>
      <c r="AQ81" s="22">
        <f t="shared" si="22"/>
        <v>0.10612244897959183</v>
      </c>
      <c r="AR81" s="67">
        <v>6</v>
      </c>
      <c r="AS81" s="67">
        <f t="shared" si="23"/>
        <v>35332</v>
      </c>
      <c r="AT81" s="67">
        <f>SUM(AS$5:AS81)</f>
        <v>781084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7">
        <v>78</v>
      </c>
      <c r="AP82" s="67">
        <v>27</v>
      </c>
      <c r="AQ82" s="22">
        <f t="shared" si="22"/>
        <v>0.11020408163265306</v>
      </c>
      <c r="AR82" s="67">
        <v>6</v>
      </c>
      <c r="AS82" s="67">
        <f t="shared" si="23"/>
        <v>36691</v>
      </c>
      <c r="AT82" s="67">
        <f>SUM(AS$5:AS82)</f>
        <v>817775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7">
        <v>79</v>
      </c>
      <c r="AP83" s="67">
        <v>28</v>
      </c>
      <c r="AQ83" s="22">
        <f t="shared" si="22"/>
        <v>0.11428571428571428</v>
      </c>
      <c r="AR83" s="67">
        <v>6</v>
      </c>
      <c r="AS83" s="67">
        <f t="shared" si="23"/>
        <v>38050</v>
      </c>
      <c r="AT83" s="67">
        <f>SUM(AS$5:AS83)</f>
        <v>855825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7">
        <v>80</v>
      </c>
      <c r="AP84" s="67">
        <v>29</v>
      </c>
      <c r="AQ84" s="22">
        <f t="shared" si="22"/>
        <v>0.11836734693877551</v>
      </c>
      <c r="AR84" s="67">
        <v>6</v>
      </c>
      <c r="AS84" s="67">
        <f t="shared" si="23"/>
        <v>39408</v>
      </c>
      <c r="AT84" s="67">
        <f>SUM(AS$5:AS84)</f>
        <v>895233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7" t="s">
        <v>657</v>
      </c>
      <c r="AN85" s="67">
        <v>9</v>
      </c>
      <c r="AO85" s="67">
        <v>81</v>
      </c>
      <c r="AP85" s="67">
        <v>20</v>
      </c>
      <c r="AQ85" s="22">
        <f>AP85/AN$88</f>
        <v>8.1632653061224483E-2</v>
      </c>
      <c r="AR85" s="67">
        <v>6.1</v>
      </c>
      <c r="AS85" s="67">
        <f>INT(AN$86*AQ85/AR85)</f>
        <v>49429</v>
      </c>
      <c r="AT85" s="67">
        <f>SUM(AS$5:AS85)</f>
        <v>944662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66000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3693600</v>
      </c>
      <c r="AO86" s="67">
        <v>82</v>
      </c>
      <c r="AP86" s="67">
        <v>21</v>
      </c>
      <c r="AQ86" s="22">
        <f t="shared" ref="AQ86:AQ94" si="24">AP86/AN$88</f>
        <v>8.5714285714285715E-2</v>
      </c>
      <c r="AR86" s="67">
        <v>6.2</v>
      </c>
      <c r="AS86" s="67">
        <f t="shared" ref="AS86:AS94" si="25">INT(AN$86*AQ86/AR86)</f>
        <v>51063</v>
      </c>
      <c r="AT86" s="67">
        <f>SUM(AS$5:AS86)</f>
        <v>995725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7" t="s">
        <v>655</v>
      </c>
      <c r="AN87" s="15">
        <f>INDEX($AJ$5:$AJ$19,AN85)</f>
        <v>7</v>
      </c>
      <c r="AO87" s="67">
        <v>83</v>
      </c>
      <c r="AP87" s="67">
        <v>22</v>
      </c>
      <c r="AQ87" s="22">
        <f t="shared" si="24"/>
        <v>8.9795918367346933E-2</v>
      </c>
      <c r="AR87" s="67">
        <v>6.3</v>
      </c>
      <c r="AS87" s="67">
        <f t="shared" si="25"/>
        <v>52646</v>
      </c>
      <c r="AT87" s="67">
        <f>SUM(AS$5:AS87)</f>
        <v>1048371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7">
        <v>84</v>
      </c>
      <c r="AP88" s="67">
        <v>23</v>
      </c>
      <c r="AQ88" s="22">
        <f t="shared" si="24"/>
        <v>9.3877551020408165E-2</v>
      </c>
      <c r="AR88" s="67">
        <v>6.4</v>
      </c>
      <c r="AS88" s="67">
        <f t="shared" si="25"/>
        <v>54179</v>
      </c>
      <c r="AT88" s="67">
        <f>SUM(AS$5:AS88)</f>
        <v>1102550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7">
        <v>85</v>
      </c>
      <c r="AP89" s="67">
        <v>24</v>
      </c>
      <c r="AQ89" s="22">
        <f t="shared" si="24"/>
        <v>9.7959183673469383E-2</v>
      </c>
      <c r="AR89" s="67">
        <v>6.5</v>
      </c>
      <c r="AS89" s="67">
        <f t="shared" si="25"/>
        <v>55664</v>
      </c>
      <c r="AT89" s="67">
        <f>SUM(AS$5:AS89)</f>
        <v>1158214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7">
        <v>86</v>
      </c>
      <c r="AP90" s="67">
        <v>25</v>
      </c>
      <c r="AQ90" s="22">
        <f t="shared" si="24"/>
        <v>0.10204081632653061</v>
      </c>
      <c r="AR90" s="67">
        <v>6.6</v>
      </c>
      <c r="AS90" s="67">
        <f t="shared" si="25"/>
        <v>57105</v>
      </c>
      <c r="AT90" s="67">
        <f>SUM(AS$5:AS90)</f>
        <v>1215319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7">
        <v>87</v>
      </c>
      <c r="AP91" s="67">
        <v>26</v>
      </c>
      <c r="AQ91" s="22">
        <f t="shared" si="24"/>
        <v>0.10612244897959183</v>
      </c>
      <c r="AR91" s="67">
        <v>6.7</v>
      </c>
      <c r="AS91" s="67">
        <f t="shared" si="25"/>
        <v>58503</v>
      </c>
      <c r="AT91" s="67">
        <f>SUM(AS$5:AS91)</f>
        <v>1273822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7">
        <v>88</v>
      </c>
      <c r="AP92" s="67">
        <v>27</v>
      </c>
      <c r="AQ92" s="22">
        <f t="shared" si="24"/>
        <v>0.11020408163265306</v>
      </c>
      <c r="AR92" s="67">
        <v>6.8</v>
      </c>
      <c r="AS92" s="67">
        <f t="shared" si="25"/>
        <v>59860</v>
      </c>
      <c r="AT92" s="67">
        <f>SUM(AS$5:AS92)</f>
        <v>1333682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7">
        <v>89</v>
      </c>
      <c r="AP93" s="67">
        <v>28</v>
      </c>
      <c r="AQ93" s="22">
        <f t="shared" si="24"/>
        <v>0.11428571428571428</v>
      </c>
      <c r="AR93" s="67">
        <v>6.9</v>
      </c>
      <c r="AS93" s="67">
        <f t="shared" si="25"/>
        <v>61177</v>
      </c>
      <c r="AT93" s="67">
        <f>SUM(AS$5:AS93)</f>
        <v>1394859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7">
        <v>90</v>
      </c>
      <c r="AP94" s="67">
        <v>29</v>
      </c>
      <c r="AQ94" s="22">
        <f t="shared" si="24"/>
        <v>0.11836734693877551</v>
      </c>
      <c r="AR94" s="67">
        <v>7</v>
      </c>
      <c r="AS94" s="67">
        <f t="shared" si="25"/>
        <v>62457</v>
      </c>
      <c r="AT94" s="67">
        <f>SUM(AS$5:AS94)</f>
        <v>1457316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7" t="s">
        <v>657</v>
      </c>
      <c r="AN95" s="67">
        <v>10</v>
      </c>
      <c r="AO95" s="67">
        <v>91</v>
      </c>
      <c r="AP95" s="67">
        <v>20</v>
      </c>
      <c r="AQ95" s="22">
        <f>AP95/AN$98</f>
        <v>8.1632653061224483E-2</v>
      </c>
      <c r="AR95" s="67">
        <v>7.1</v>
      </c>
      <c r="AS95" s="67">
        <f>INT(AN$96*AQ95/AR95)</f>
        <v>87532</v>
      </c>
      <c r="AT95" s="67">
        <f>SUM(AS$5:AS95)</f>
        <v>1544848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7613100</v>
      </c>
      <c r="AO96" s="67">
        <v>92</v>
      </c>
      <c r="AP96" s="67">
        <v>21</v>
      </c>
      <c r="AQ96" s="22">
        <f t="shared" ref="AQ96:AQ104" si="26">AP96/AN$98</f>
        <v>8.5714285714285715E-2</v>
      </c>
      <c r="AR96" s="67">
        <v>7.2</v>
      </c>
      <c r="AS96" s="67">
        <f t="shared" ref="AS96:AS104" si="27">INT(AN$96*AQ96/AR96)</f>
        <v>90632</v>
      </c>
      <c r="AT96" s="67">
        <f>SUM(AS$5:AS96)</f>
        <v>1635480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7" t="s">
        <v>655</v>
      </c>
      <c r="AN97" s="15">
        <f>INDEX($AJ$5:$AJ$19,AN95)</f>
        <v>8</v>
      </c>
      <c r="AO97" s="67">
        <v>93</v>
      </c>
      <c r="AP97" s="67">
        <v>22</v>
      </c>
      <c r="AQ97" s="22">
        <f t="shared" si="26"/>
        <v>8.9795918367346933E-2</v>
      </c>
      <c r="AR97" s="67">
        <v>7.3</v>
      </c>
      <c r="AS97" s="67">
        <f t="shared" si="27"/>
        <v>93647</v>
      </c>
      <c r="AT97" s="67">
        <f>SUM(AS$5:AS97)</f>
        <v>1729127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7">
        <v>94</v>
      </c>
      <c r="AP98" s="67">
        <v>23</v>
      </c>
      <c r="AQ98" s="22">
        <f t="shared" si="26"/>
        <v>9.3877551020408165E-2</v>
      </c>
      <c r="AR98" s="67">
        <v>7.4</v>
      </c>
      <c r="AS98" s="67">
        <f t="shared" si="27"/>
        <v>96580</v>
      </c>
      <c r="AT98" s="67">
        <f>SUM(AS$5:AS98)</f>
        <v>1825707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7">
        <v>95</v>
      </c>
      <c r="AP99" s="67">
        <v>24</v>
      </c>
      <c r="AQ99" s="22">
        <f t="shared" si="26"/>
        <v>9.7959183673469383E-2</v>
      </c>
      <c r="AR99" s="67">
        <v>7.4999999999999902</v>
      </c>
      <c r="AS99" s="67">
        <f t="shared" si="27"/>
        <v>99436</v>
      </c>
      <c r="AT99" s="67">
        <f>SUM(AS$5:AS99)</f>
        <v>1925143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7">
        <v>96</v>
      </c>
      <c r="AP100" s="67">
        <v>25</v>
      </c>
      <c r="AQ100" s="22">
        <f t="shared" si="26"/>
        <v>0.10204081632653061</v>
      </c>
      <c r="AR100" s="67">
        <v>7.5999999999999899</v>
      </c>
      <c r="AS100" s="67">
        <f t="shared" si="27"/>
        <v>102216</v>
      </c>
      <c r="AT100" s="67">
        <f>SUM(AS$5:AS100)</f>
        <v>2027359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7">
        <v>97</v>
      </c>
      <c r="AP101" s="67">
        <v>26</v>
      </c>
      <c r="AQ101" s="22">
        <f t="shared" si="26"/>
        <v>0.10612244897959183</v>
      </c>
      <c r="AR101" s="67">
        <v>7.6999999999999904</v>
      </c>
      <c r="AS101" s="67">
        <f t="shared" si="27"/>
        <v>104924</v>
      </c>
      <c r="AT101" s="67">
        <f>SUM(AS$5:AS101)</f>
        <v>2132283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7">
        <v>98</v>
      </c>
      <c r="AP102" s="67">
        <v>27</v>
      </c>
      <c r="AQ102" s="22">
        <f t="shared" si="26"/>
        <v>0.11020408163265306</v>
      </c>
      <c r="AR102" s="67">
        <v>7.7999999999999901</v>
      </c>
      <c r="AS102" s="67">
        <f t="shared" si="27"/>
        <v>107563</v>
      </c>
      <c r="AT102" s="67">
        <f>SUM(AS$5:AS102)</f>
        <v>2239846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7">
        <v>99</v>
      </c>
      <c r="AP103" s="67">
        <v>28</v>
      </c>
      <c r="AQ103" s="22">
        <f t="shared" si="26"/>
        <v>0.11428571428571428</v>
      </c>
      <c r="AR103" s="67">
        <v>7.8999999999999897</v>
      </c>
      <c r="AS103" s="67">
        <f t="shared" si="27"/>
        <v>110135</v>
      </c>
      <c r="AT103" s="67">
        <f>SUM(AS$5:AS103)</f>
        <v>2349981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7">
        <v>100</v>
      </c>
      <c r="AP104" s="67">
        <v>29</v>
      </c>
      <c r="AQ104" s="22">
        <f t="shared" si="26"/>
        <v>0.11836734693877551</v>
      </c>
      <c r="AR104" s="67">
        <v>7.9999999999999902</v>
      </c>
      <c r="AS104" s="67">
        <f t="shared" si="27"/>
        <v>112642</v>
      </c>
      <c r="AT104" s="67">
        <f>SUM(AS$5:AS104)</f>
        <v>2462623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7" t="s">
        <v>657</v>
      </c>
      <c r="AN105" s="67">
        <v>11</v>
      </c>
      <c r="AO105" s="67">
        <v>101</v>
      </c>
      <c r="AP105" s="67">
        <v>20</v>
      </c>
      <c r="AQ105" s="22">
        <f>AP105/AN$108</f>
        <v>8.1632653061224483E-2</v>
      </c>
      <c r="AR105" s="67">
        <v>8.0999999999999908</v>
      </c>
      <c r="AS105" s="67">
        <f>INT(AN$106*AQ105/AR105)</f>
        <v>156790</v>
      </c>
      <c r="AT105" s="67">
        <f>SUM(AS$5:AS105)</f>
        <v>2619413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15557550</v>
      </c>
      <c r="AO106" s="67">
        <v>102</v>
      </c>
      <c r="AP106" s="67">
        <v>21</v>
      </c>
      <c r="AQ106" s="22">
        <f t="shared" ref="AQ106:AQ114" si="33">AP106/AN$108</f>
        <v>8.5714285714285715E-2</v>
      </c>
      <c r="AR106" s="67">
        <v>8.1999999999999904</v>
      </c>
      <c r="AS106" s="67">
        <f t="shared" ref="AS106:AS114" si="34">INT(AN$106*AQ106/AR106)</f>
        <v>162622</v>
      </c>
      <c r="AT106" s="67">
        <f>SUM(AS$5:AS106)</f>
        <v>2782035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66000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7" t="s">
        <v>655</v>
      </c>
      <c r="AN107" s="15">
        <f>INDEX($AJ$5:$AJ$19,AN105)</f>
        <v>9</v>
      </c>
      <c r="AO107" s="67">
        <v>103</v>
      </c>
      <c r="AP107" s="67">
        <v>22</v>
      </c>
      <c r="AQ107" s="22">
        <f t="shared" si="33"/>
        <v>8.9795918367346933E-2</v>
      </c>
      <c r="AR107" s="67">
        <v>8.2999999999999901</v>
      </c>
      <c r="AS107" s="67">
        <f t="shared" si="34"/>
        <v>168313</v>
      </c>
      <c r="AT107" s="67">
        <f>SUM(AS$5:AS107)</f>
        <v>2950348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7">
        <v>104</v>
      </c>
      <c r="AP108" s="67">
        <v>23</v>
      </c>
      <c r="AQ108" s="22">
        <f t="shared" si="33"/>
        <v>9.3877551020408165E-2</v>
      </c>
      <c r="AR108" s="67">
        <v>8.3999999999999897</v>
      </c>
      <c r="AS108" s="67">
        <f t="shared" si="34"/>
        <v>173869</v>
      </c>
      <c r="AT108" s="67">
        <f>SUM(AS$5:AS108)</f>
        <v>3124217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7">
        <v>105</v>
      </c>
      <c r="AP109" s="67">
        <v>24</v>
      </c>
      <c r="AQ109" s="22">
        <f t="shared" si="33"/>
        <v>9.7959183673469383E-2</v>
      </c>
      <c r="AR109" s="67">
        <v>8.4999999999999893</v>
      </c>
      <c r="AS109" s="67">
        <f t="shared" si="34"/>
        <v>179294</v>
      </c>
      <c r="AT109" s="67">
        <f>SUM(AS$5:AS109)</f>
        <v>3303511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7">
        <v>106</v>
      </c>
      <c r="AP110" s="67">
        <v>25</v>
      </c>
      <c r="AQ110" s="22">
        <f t="shared" si="33"/>
        <v>0.10204081632653061</v>
      </c>
      <c r="AR110" s="67">
        <v>8.5999999999999908</v>
      </c>
      <c r="AS110" s="67">
        <f t="shared" si="34"/>
        <v>184593</v>
      </c>
      <c r="AT110" s="67">
        <f>SUM(AS$5:AS110)</f>
        <v>3488104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7">
        <v>107</v>
      </c>
      <c r="AP111" s="67">
        <v>26</v>
      </c>
      <c r="AQ111" s="22">
        <f t="shared" si="33"/>
        <v>0.10612244897959183</v>
      </c>
      <c r="AR111" s="67">
        <v>8.6999999999999904</v>
      </c>
      <c r="AS111" s="67">
        <f t="shared" si="34"/>
        <v>189770</v>
      </c>
      <c r="AT111" s="67">
        <f>SUM(AS$5:AS111)</f>
        <v>3677874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7">
        <v>108</v>
      </c>
      <c r="AP112" s="67">
        <v>27</v>
      </c>
      <c r="AQ112" s="22">
        <f t="shared" si="33"/>
        <v>0.11020408163265306</v>
      </c>
      <c r="AR112" s="67">
        <v>8.7999999999999901</v>
      </c>
      <c r="AS112" s="67">
        <f t="shared" si="34"/>
        <v>194830</v>
      </c>
      <c r="AT112" s="67">
        <f>SUM(AS$5:AS112)</f>
        <v>3872704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7">
        <v>109</v>
      </c>
      <c r="AP113" s="67">
        <v>28</v>
      </c>
      <c r="AQ113" s="22">
        <f t="shared" si="33"/>
        <v>0.11428571428571428</v>
      </c>
      <c r="AR113" s="67">
        <v>8.8999999999999897</v>
      </c>
      <c r="AS113" s="67">
        <f t="shared" si="34"/>
        <v>199775</v>
      </c>
      <c r="AT113" s="67">
        <f>SUM(AS$5:AS113)</f>
        <v>4072479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7">
        <v>110</v>
      </c>
      <c r="AP114" s="67">
        <v>29</v>
      </c>
      <c r="AQ114" s="22">
        <f t="shared" si="33"/>
        <v>0.11836734693877551</v>
      </c>
      <c r="AR114" s="67">
        <v>8.9999999999999893</v>
      </c>
      <c r="AS114" s="67">
        <f t="shared" si="34"/>
        <v>204611</v>
      </c>
      <c r="AT114" s="67">
        <f>SUM(AS$5:AS114)</f>
        <v>4277090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7" t="s">
        <v>657</v>
      </c>
      <c r="AN115" s="67">
        <v>12</v>
      </c>
      <c r="AO115" s="67">
        <v>111</v>
      </c>
      <c r="AP115" s="67">
        <v>10</v>
      </c>
      <c r="AQ115" s="22">
        <f>AP115/AN$118</f>
        <v>6.8965517241379309E-2</v>
      </c>
      <c r="AR115" s="67">
        <v>8.9999999999999893</v>
      </c>
      <c r="AS115" s="67">
        <f>INT(AN$116*AQ115/AR115)</f>
        <v>208732</v>
      </c>
      <c r="AT115" s="67">
        <f>SUM(AS$5:AS115)</f>
        <v>4485822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27239625</v>
      </c>
      <c r="AO116" s="67">
        <v>112</v>
      </c>
      <c r="AP116" s="67">
        <v>11</v>
      </c>
      <c r="AQ116" s="22">
        <f t="shared" ref="AQ116:AQ124" si="35">AP116/AN$118</f>
        <v>7.586206896551724E-2</v>
      </c>
      <c r="AR116" s="67">
        <v>8.9999999999999893</v>
      </c>
      <c r="AS116" s="67">
        <f t="shared" ref="AS116:AS124" si="36">INT(AN$116*AQ116/AR116)</f>
        <v>229606</v>
      </c>
      <c r="AT116" s="67">
        <f>SUM(AS$5:AS116)</f>
        <v>4715428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7" t="s">
        <v>655</v>
      </c>
      <c r="AN117" s="15">
        <f>INDEX($AJ$5:$AJ$19,AN115)</f>
        <v>9</v>
      </c>
      <c r="AO117" s="67">
        <v>113</v>
      </c>
      <c r="AP117" s="67">
        <v>12</v>
      </c>
      <c r="AQ117" s="22">
        <f t="shared" si="35"/>
        <v>8.2758620689655171E-2</v>
      </c>
      <c r="AR117" s="67">
        <v>8.9999999999999893</v>
      </c>
      <c r="AS117" s="67">
        <f t="shared" si="36"/>
        <v>250479</v>
      </c>
      <c r="AT117" s="67">
        <f>SUM(AS$5:AS117)</f>
        <v>4965907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7">
        <v>114</v>
      </c>
      <c r="AP118" s="67">
        <v>13</v>
      </c>
      <c r="AQ118" s="22">
        <f t="shared" si="35"/>
        <v>8.9655172413793102E-2</v>
      </c>
      <c r="AR118" s="67">
        <v>8.9999999999999893</v>
      </c>
      <c r="AS118" s="67">
        <f t="shared" si="36"/>
        <v>271352</v>
      </c>
      <c r="AT118" s="67">
        <f>SUM(AS$5:AS118)</f>
        <v>5237259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7">
        <v>115</v>
      </c>
      <c r="AP119" s="67">
        <v>14</v>
      </c>
      <c r="AQ119" s="22">
        <f t="shared" si="35"/>
        <v>9.6551724137931033E-2</v>
      </c>
      <c r="AR119" s="67">
        <v>8.9999999999999893</v>
      </c>
      <c r="AS119" s="67">
        <f t="shared" si="36"/>
        <v>292225</v>
      </c>
      <c r="AT119" s="67">
        <f>SUM(AS$5:AS119)</f>
        <v>5529484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7">
        <v>116</v>
      </c>
      <c r="AP120" s="67">
        <v>15</v>
      </c>
      <c r="AQ120" s="22">
        <f t="shared" si="35"/>
        <v>0.10344827586206896</v>
      </c>
      <c r="AR120" s="67">
        <v>8.9999999999999893</v>
      </c>
      <c r="AS120" s="67">
        <f t="shared" si="36"/>
        <v>313099</v>
      </c>
      <c r="AT120" s="67">
        <f>SUM(AS$5:AS120)</f>
        <v>5842583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7">
        <v>117</v>
      </c>
      <c r="AP121" s="67">
        <v>16</v>
      </c>
      <c r="AQ121" s="22">
        <f t="shared" si="35"/>
        <v>0.1103448275862069</v>
      </c>
      <c r="AR121" s="67">
        <v>8.9999999999999893</v>
      </c>
      <c r="AS121" s="67">
        <f t="shared" si="36"/>
        <v>333972</v>
      </c>
      <c r="AT121" s="67">
        <f>SUM(AS$5:AS121)</f>
        <v>6176555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7">
        <v>118</v>
      </c>
      <c r="AP122" s="67">
        <v>17</v>
      </c>
      <c r="AQ122" s="22">
        <f t="shared" si="35"/>
        <v>0.11724137931034483</v>
      </c>
      <c r="AR122" s="67">
        <v>8.9999999999999893</v>
      </c>
      <c r="AS122" s="67">
        <f t="shared" si="36"/>
        <v>354845</v>
      </c>
      <c r="AT122" s="67">
        <f>SUM(AS$5:AS122)</f>
        <v>6531400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7">
        <v>119</v>
      </c>
      <c r="AP123" s="67">
        <v>18</v>
      </c>
      <c r="AQ123" s="22">
        <f t="shared" si="35"/>
        <v>0.12413793103448276</v>
      </c>
      <c r="AR123" s="67">
        <v>8.9999999999999893</v>
      </c>
      <c r="AS123" s="67">
        <f t="shared" si="36"/>
        <v>375718</v>
      </c>
      <c r="AT123" s="67">
        <f>SUM(AS$5:AS123)</f>
        <v>6907118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7">
        <v>120</v>
      </c>
      <c r="AP124" s="67">
        <v>19</v>
      </c>
      <c r="AQ124" s="22">
        <f t="shared" si="35"/>
        <v>0.1310344827586207</v>
      </c>
      <c r="AR124" s="67">
        <v>8.9999999999999893</v>
      </c>
      <c r="AS124" s="67">
        <f t="shared" si="36"/>
        <v>396592</v>
      </c>
      <c r="AT124" s="67">
        <f>SUM(AS$5:AS124)</f>
        <v>7303710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7" t="s">
        <v>657</v>
      </c>
      <c r="AN125" s="67">
        <v>13</v>
      </c>
      <c r="AO125" s="67">
        <v>121</v>
      </c>
      <c r="AP125" s="67">
        <v>10</v>
      </c>
      <c r="AQ125" s="22">
        <f>AP125/AN$128</f>
        <v>6.8965517241379309E-2</v>
      </c>
      <c r="AR125" s="67">
        <v>8.9999999999999893</v>
      </c>
      <c r="AS125" s="67">
        <f>INT(AN$126*AQ125/AR125)</f>
        <v>344781</v>
      </c>
      <c r="AT125" s="67">
        <f>SUM(AS$5:AS125)</f>
        <v>7648491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44994000</v>
      </c>
      <c r="AO126" s="67">
        <v>122</v>
      </c>
      <c r="AP126" s="67">
        <v>11</v>
      </c>
      <c r="AQ126" s="22">
        <f t="shared" ref="AQ126:AQ134" si="37">AP126/AN$128</f>
        <v>7.586206896551724E-2</v>
      </c>
      <c r="AR126" s="67">
        <v>8.9999999999999893</v>
      </c>
      <c r="AS126" s="67">
        <f t="shared" ref="AS126:AS134" si="38">INT(AN$126*AQ126/AR126)</f>
        <v>379259</v>
      </c>
      <c r="AT126" s="67">
        <f>SUM(AS$5:AS126)</f>
        <v>8027750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7" t="s">
        <v>655</v>
      </c>
      <c r="AN127" s="15">
        <f>INDEX($AJ$5:$AJ$19,AN125)</f>
        <v>9</v>
      </c>
      <c r="AO127" s="67">
        <v>123</v>
      </c>
      <c r="AP127" s="67">
        <v>12</v>
      </c>
      <c r="AQ127" s="22">
        <f t="shared" si="37"/>
        <v>8.2758620689655171E-2</v>
      </c>
      <c r="AR127" s="67">
        <v>8.9999999999999893</v>
      </c>
      <c r="AS127" s="67">
        <f t="shared" si="38"/>
        <v>413737</v>
      </c>
      <c r="AT127" s="67">
        <f>SUM(AS$5:AS127)</f>
        <v>8441487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66000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7">
        <v>124</v>
      </c>
      <c r="AP128" s="67">
        <v>13</v>
      </c>
      <c r="AQ128" s="22">
        <f t="shared" si="37"/>
        <v>8.9655172413793102E-2</v>
      </c>
      <c r="AR128" s="67">
        <v>8.9999999999999893</v>
      </c>
      <c r="AS128" s="67">
        <f t="shared" si="38"/>
        <v>448216</v>
      </c>
      <c r="AT128" s="67">
        <f>SUM(AS$5:AS128)</f>
        <v>8889703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7">
        <v>125</v>
      </c>
      <c r="AP129" s="67">
        <v>14</v>
      </c>
      <c r="AQ129" s="22">
        <f t="shared" si="37"/>
        <v>9.6551724137931033E-2</v>
      </c>
      <c r="AR129" s="67">
        <v>8.9999999999999893</v>
      </c>
      <c r="AS129" s="67">
        <f t="shared" si="38"/>
        <v>482694</v>
      </c>
      <c r="AT129" s="67">
        <f>SUM(AS$5:AS129)</f>
        <v>9372397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7">
        <v>126</v>
      </c>
      <c r="AP130" s="67">
        <v>15</v>
      </c>
      <c r="AQ130" s="22">
        <f t="shared" si="37"/>
        <v>0.10344827586206896</v>
      </c>
      <c r="AR130" s="67">
        <v>8.9999999999999893</v>
      </c>
      <c r="AS130" s="67">
        <f t="shared" si="38"/>
        <v>517172</v>
      </c>
      <c r="AT130" s="67">
        <f>SUM(AS$5:AS130)</f>
        <v>9889569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7">
        <v>127</v>
      </c>
      <c r="AP131" s="67">
        <v>16</v>
      </c>
      <c r="AQ131" s="22">
        <f t="shared" si="37"/>
        <v>0.1103448275862069</v>
      </c>
      <c r="AR131" s="67">
        <v>8.9999999999999893</v>
      </c>
      <c r="AS131" s="67">
        <f t="shared" si="38"/>
        <v>551650</v>
      </c>
      <c r="AT131" s="67">
        <f>SUM(AS$5:AS131)</f>
        <v>10441219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7">
        <v>128</v>
      </c>
      <c r="AP132" s="67">
        <v>17</v>
      </c>
      <c r="AQ132" s="22">
        <f t="shared" si="37"/>
        <v>0.11724137931034483</v>
      </c>
      <c r="AR132" s="67">
        <v>8.9999999999999893</v>
      </c>
      <c r="AS132" s="67">
        <f t="shared" si="38"/>
        <v>586128</v>
      </c>
      <c r="AT132" s="67">
        <f>SUM(AS$5:AS132)</f>
        <v>11027347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7">
        <v>129</v>
      </c>
      <c r="AP133" s="67">
        <v>18</v>
      </c>
      <c r="AQ133" s="22">
        <f t="shared" si="37"/>
        <v>0.12413793103448276</v>
      </c>
      <c r="AR133" s="67">
        <v>8.9999999999999893</v>
      </c>
      <c r="AS133" s="67">
        <f t="shared" si="38"/>
        <v>620606</v>
      </c>
      <c r="AT133" s="67">
        <f>SUM(AS$5:AS133)</f>
        <v>11647953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7">
        <v>130</v>
      </c>
      <c r="AP134" s="67">
        <v>19</v>
      </c>
      <c r="AQ134" s="22">
        <f t="shared" si="37"/>
        <v>0.1310344827586207</v>
      </c>
      <c r="AR134" s="67">
        <v>8.9999999999999893</v>
      </c>
      <c r="AS134" s="67">
        <f t="shared" si="38"/>
        <v>655085</v>
      </c>
      <c r="AT134" s="67">
        <f>SUM(AS$5:AS134)</f>
        <v>12303038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7" t="s">
        <v>657</v>
      </c>
      <c r="AN135" s="67">
        <v>14</v>
      </c>
      <c r="AO135" s="67">
        <v>131</v>
      </c>
      <c r="AP135" s="67">
        <v>10</v>
      </c>
      <c r="AQ135" s="22">
        <f>AP135/AN$138</f>
        <v>6.8965517241379309E-2</v>
      </c>
      <c r="AR135" s="67">
        <v>8.9999999999999893</v>
      </c>
      <c r="AS135" s="67">
        <f>INT(AN$136*AQ135/AR135)</f>
        <v>638528</v>
      </c>
      <c r="AT135" s="67">
        <f>SUM(AS$5:AS135)</f>
        <v>12941566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83328000</v>
      </c>
      <c r="AO136" s="67">
        <v>132</v>
      </c>
      <c r="AP136" s="67">
        <v>11</v>
      </c>
      <c r="AQ136" s="22">
        <f t="shared" ref="AQ136:AQ144" si="39">AP136/AN$138</f>
        <v>7.586206896551724E-2</v>
      </c>
      <c r="AR136" s="67">
        <v>8.9999999999999893</v>
      </c>
      <c r="AS136" s="67">
        <f t="shared" ref="AS136:AS144" si="40">INT(AN$136*AQ136/AR136)</f>
        <v>702381</v>
      </c>
      <c r="AT136" s="67">
        <f>SUM(AS$5:AS136)</f>
        <v>13643947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7" t="s">
        <v>655</v>
      </c>
      <c r="AN137" s="15">
        <f>INDEX($AJ$5:$AJ$19,AN135)</f>
        <v>9</v>
      </c>
      <c r="AO137" s="67">
        <v>133</v>
      </c>
      <c r="AP137" s="67">
        <v>12</v>
      </c>
      <c r="AQ137" s="22">
        <f t="shared" si="39"/>
        <v>8.2758620689655171E-2</v>
      </c>
      <c r="AR137" s="67">
        <v>8.9999999999999893</v>
      </c>
      <c r="AS137" s="67">
        <f t="shared" si="40"/>
        <v>766234</v>
      </c>
      <c r="AT137" s="67">
        <f>SUM(AS$5:AS137)</f>
        <v>14410181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7">
        <v>134</v>
      </c>
      <c r="AP138" s="67">
        <v>13</v>
      </c>
      <c r="AQ138" s="22">
        <f t="shared" si="39"/>
        <v>8.9655172413793102E-2</v>
      </c>
      <c r="AR138" s="67">
        <v>8.9999999999999893</v>
      </c>
      <c r="AS138" s="67">
        <f t="shared" si="40"/>
        <v>830087</v>
      </c>
      <c r="AT138" s="67">
        <f>SUM(AS$5:AS138)</f>
        <v>15240268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7">
        <v>135</v>
      </c>
      <c r="AP139" s="67">
        <v>14</v>
      </c>
      <c r="AQ139" s="22">
        <f t="shared" si="39"/>
        <v>9.6551724137931033E-2</v>
      </c>
      <c r="AR139" s="67">
        <v>8.9999999999999893</v>
      </c>
      <c r="AS139" s="67">
        <f t="shared" si="40"/>
        <v>893940</v>
      </c>
      <c r="AT139" s="67">
        <f>SUM(AS$5:AS139)</f>
        <v>16134208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7">
        <v>136</v>
      </c>
      <c r="AP140" s="67">
        <v>15</v>
      </c>
      <c r="AQ140" s="22">
        <f t="shared" si="39"/>
        <v>0.10344827586206896</v>
      </c>
      <c r="AR140" s="67">
        <v>8.9999999999999893</v>
      </c>
      <c r="AS140" s="67">
        <f t="shared" si="40"/>
        <v>957793</v>
      </c>
      <c r="AT140" s="67">
        <f>SUM(AS$5:AS140)</f>
        <v>17092001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7">
        <v>137</v>
      </c>
      <c r="AP141" s="67">
        <v>16</v>
      </c>
      <c r="AQ141" s="22">
        <f t="shared" si="39"/>
        <v>0.1103448275862069</v>
      </c>
      <c r="AR141" s="67">
        <v>8.9999999999999893</v>
      </c>
      <c r="AS141" s="67">
        <f t="shared" si="40"/>
        <v>1021645</v>
      </c>
      <c r="AT141" s="67">
        <f>SUM(AS$5:AS141)</f>
        <v>18113646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7">
        <v>138</v>
      </c>
      <c r="AP142" s="67">
        <v>17</v>
      </c>
      <c r="AQ142" s="22">
        <f t="shared" si="39"/>
        <v>0.11724137931034483</v>
      </c>
      <c r="AR142" s="67">
        <v>8.9999999999999893</v>
      </c>
      <c r="AS142" s="67">
        <f t="shared" si="40"/>
        <v>1085498</v>
      </c>
      <c r="AT142" s="67">
        <f>SUM(AS$5:AS142)</f>
        <v>19199144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7">
        <v>139</v>
      </c>
      <c r="AP143" s="67">
        <v>18</v>
      </c>
      <c r="AQ143" s="22">
        <f t="shared" si="39"/>
        <v>0.12413793103448276</v>
      </c>
      <c r="AR143" s="67">
        <v>8.9999999999999893</v>
      </c>
      <c r="AS143" s="67">
        <f t="shared" si="40"/>
        <v>1149351</v>
      </c>
      <c r="AT143" s="67">
        <f>SUM(AS$5:AS143)</f>
        <v>20348495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7">
        <v>140</v>
      </c>
      <c r="AP144" s="67">
        <v>19</v>
      </c>
      <c r="AQ144" s="22">
        <f t="shared" si="39"/>
        <v>0.1310344827586207</v>
      </c>
      <c r="AR144" s="67">
        <v>8.9999999999999893</v>
      </c>
      <c r="AS144" s="67">
        <f t="shared" si="40"/>
        <v>1213204</v>
      </c>
      <c r="AT144" s="67">
        <f>SUM(AS$5:AS144)</f>
        <v>21561699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7" t="s">
        <v>657</v>
      </c>
      <c r="AN145" s="67">
        <v>15</v>
      </c>
      <c r="AO145" s="67">
        <v>141</v>
      </c>
      <c r="AP145" s="67">
        <v>10</v>
      </c>
      <c r="AQ145" s="22">
        <f>AP145/AN$148</f>
        <v>6.8965517241379309E-2</v>
      </c>
      <c r="AR145" s="67">
        <v>8.9999999999999893</v>
      </c>
      <c r="AS145" s="67">
        <f>INT(AN$146*AQ145/AR145)</f>
        <v>1259310</v>
      </c>
      <c r="AT145" s="67">
        <f>SUM(AS$5:AS145)</f>
        <v>22821009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164340000</v>
      </c>
      <c r="AO146" s="67">
        <v>142</v>
      </c>
      <c r="AP146" s="67">
        <v>11</v>
      </c>
      <c r="AQ146" s="22">
        <f t="shared" ref="AQ146:AQ154" si="41">AP146/AN$148</f>
        <v>7.586206896551724E-2</v>
      </c>
      <c r="AR146" s="67">
        <v>8.9999999999999893</v>
      </c>
      <c r="AS146" s="67">
        <f t="shared" ref="AS146:AS154" si="42">INT(AN$146*AQ146/AR146)</f>
        <v>1385241</v>
      </c>
      <c r="AT146" s="67">
        <f>SUM(AS$5:AS146)</f>
        <v>24206250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7" t="s">
        <v>655</v>
      </c>
      <c r="AN147" s="15">
        <f>INDEX($AJ$5:$AJ$19,AN145)</f>
        <v>9</v>
      </c>
      <c r="AO147" s="67">
        <v>143</v>
      </c>
      <c r="AP147" s="67">
        <v>12</v>
      </c>
      <c r="AQ147" s="22">
        <f t="shared" si="41"/>
        <v>8.2758620689655171E-2</v>
      </c>
      <c r="AR147" s="67">
        <v>8.9999999999999893</v>
      </c>
      <c r="AS147" s="67">
        <f t="shared" si="42"/>
        <v>1511172</v>
      </c>
      <c r="AT147" s="67">
        <f>SUM(AS$5:AS147)</f>
        <v>25717422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7">
        <v>144</v>
      </c>
      <c r="AP148" s="67">
        <v>13</v>
      </c>
      <c r="AQ148" s="22">
        <f t="shared" si="41"/>
        <v>8.9655172413793102E-2</v>
      </c>
      <c r="AR148" s="67">
        <v>8.9999999999999893</v>
      </c>
      <c r="AS148" s="67">
        <f t="shared" si="42"/>
        <v>1637103</v>
      </c>
      <c r="AT148" s="67">
        <f>SUM(AS$5:AS148)</f>
        <v>27354525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66000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7">
        <v>145</v>
      </c>
      <c r="AP149" s="67">
        <v>14</v>
      </c>
      <c r="AQ149" s="22">
        <f t="shared" si="41"/>
        <v>9.6551724137931033E-2</v>
      </c>
      <c r="AR149" s="67">
        <v>8.9999999999999893</v>
      </c>
      <c r="AS149" s="67">
        <f t="shared" si="42"/>
        <v>1763034</v>
      </c>
      <c r="AT149" s="67">
        <f>SUM(AS$5:AS149)</f>
        <v>29117559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7">
        <v>146</v>
      </c>
      <c r="AP150" s="67">
        <v>15</v>
      </c>
      <c r="AQ150" s="22">
        <f t="shared" si="41"/>
        <v>0.10344827586206896</v>
      </c>
      <c r="AR150" s="67">
        <v>8.9999999999999893</v>
      </c>
      <c r="AS150" s="67">
        <f t="shared" si="42"/>
        <v>1888965</v>
      </c>
      <c r="AT150" s="67">
        <f>SUM(AS$5:AS150)</f>
        <v>31006524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7">
        <v>147</v>
      </c>
      <c r="AP151" s="67">
        <v>16</v>
      </c>
      <c r="AQ151" s="22">
        <f t="shared" si="41"/>
        <v>0.1103448275862069</v>
      </c>
      <c r="AR151" s="67">
        <v>8.9999999999999893</v>
      </c>
      <c r="AS151" s="67">
        <f t="shared" si="42"/>
        <v>2014896</v>
      </c>
      <c r="AT151" s="67">
        <f>SUM(AS$5:AS151)</f>
        <v>33021420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7">
        <v>148</v>
      </c>
      <c r="AP152" s="67">
        <v>17</v>
      </c>
      <c r="AQ152" s="22">
        <f t="shared" si="41"/>
        <v>0.11724137931034483</v>
      </c>
      <c r="AR152" s="67">
        <v>8.9999999999999893</v>
      </c>
      <c r="AS152" s="67">
        <f t="shared" si="42"/>
        <v>2140827</v>
      </c>
      <c r="AT152" s="67">
        <f>SUM(AS$5:AS152)</f>
        <v>35162247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7">
        <v>149</v>
      </c>
      <c r="AP153" s="67">
        <v>18</v>
      </c>
      <c r="AQ153" s="22">
        <f t="shared" si="41"/>
        <v>0.12413793103448276</v>
      </c>
      <c r="AR153" s="67">
        <v>8.9999999999999893</v>
      </c>
      <c r="AS153" s="67">
        <f t="shared" si="42"/>
        <v>2266758</v>
      </c>
      <c r="AT153" s="67">
        <f>SUM(AS$5:AS153)</f>
        <v>37429005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7">
        <v>150</v>
      </c>
      <c r="AP154" s="67">
        <v>19</v>
      </c>
      <c r="AQ154" s="22">
        <f t="shared" si="41"/>
        <v>0.1310344827586207</v>
      </c>
      <c r="AR154" s="67">
        <v>8.9999999999999893</v>
      </c>
      <c r="AS154" s="67">
        <f t="shared" si="42"/>
        <v>2392689</v>
      </c>
      <c r="AT154" s="67">
        <f>SUM(AS$5:AS154)</f>
        <v>39821694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66000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66000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66000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66000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66000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66000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66000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66000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66000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66000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66000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66000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66000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66000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66000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381</v>
      </c>
      <c r="C3" s="12" t="s">
        <v>384</v>
      </c>
      <c r="D3" s="12" t="s">
        <v>376</v>
      </c>
      <c r="E3" s="12" t="s">
        <v>377</v>
      </c>
      <c r="F3" s="12" t="s">
        <v>390</v>
      </c>
      <c r="G3" s="12" t="s">
        <v>391</v>
      </c>
      <c r="H3" s="12" t="s">
        <v>383</v>
      </c>
      <c r="I3" s="12" t="s">
        <v>385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378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386</v>
      </c>
    </row>
    <row r="6" spans="1:9" ht="16.5" x14ac:dyDescent="0.2">
      <c r="A6" s="43" t="s">
        <v>379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387</v>
      </c>
    </row>
    <row r="7" spans="1:9" ht="16.5" x14ac:dyDescent="0.2">
      <c r="A7" s="43" t="s">
        <v>380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388</v>
      </c>
    </row>
    <row r="8" spans="1:9" ht="16.5" x14ac:dyDescent="0.2">
      <c r="A8" s="43" t="s">
        <v>382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389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tabSelected="1" topLeftCell="AF805" workbookViewId="0">
      <selection activeCell="AP4" sqref="AP4:AU837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1" t="s">
        <v>785</v>
      </c>
      <c r="M2" s="15">
        <f>SUMPRODUCT(K4:K7,M4:M7)*SUM(Q4:Q21)</f>
        <v>843200</v>
      </c>
      <c r="O2" s="71" t="s">
        <v>806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573</v>
      </c>
      <c r="AY2" s="12" t="s">
        <v>574</v>
      </c>
      <c r="AZ2" s="12" t="s">
        <v>575</v>
      </c>
      <c r="BA2" s="12" t="s">
        <v>618</v>
      </c>
      <c r="BB2" s="12" t="s">
        <v>577</v>
      </c>
      <c r="BC2" s="12" t="s">
        <v>578</v>
      </c>
      <c r="BD2" s="12" t="s">
        <v>579</v>
      </c>
      <c r="BE2" s="16"/>
      <c r="BF2" s="24" t="s">
        <v>575</v>
      </c>
      <c r="BG2" s="24" t="s">
        <v>576</v>
      </c>
    </row>
    <row r="3" spans="1:72" ht="17.25" x14ac:dyDescent="0.2">
      <c r="A3" s="12" t="s">
        <v>538</v>
      </c>
      <c r="B3" s="12" t="s">
        <v>536</v>
      </c>
      <c r="C3" s="12" t="s">
        <v>537</v>
      </c>
      <c r="E3" s="12" t="s">
        <v>539</v>
      </c>
      <c r="F3" s="12" t="s">
        <v>537</v>
      </c>
      <c r="G3" s="12" t="s">
        <v>543</v>
      </c>
      <c r="I3" s="12" t="s">
        <v>786</v>
      </c>
      <c r="J3" s="12" t="s">
        <v>787</v>
      </c>
      <c r="K3" s="12" t="s">
        <v>788</v>
      </c>
      <c r="L3" s="12" t="s">
        <v>789</v>
      </c>
      <c r="M3" s="59" t="s">
        <v>790</v>
      </c>
      <c r="O3" s="12" t="s">
        <v>795</v>
      </c>
      <c r="P3" s="12" t="s">
        <v>796</v>
      </c>
      <c r="Q3" s="12" t="s">
        <v>797</v>
      </c>
      <c r="R3" s="12" t="s">
        <v>798</v>
      </c>
      <c r="S3" s="12" t="s">
        <v>90</v>
      </c>
      <c r="T3" s="12" t="s">
        <v>799</v>
      </c>
      <c r="U3" s="12" t="s">
        <v>800</v>
      </c>
      <c r="V3" s="12" t="s">
        <v>801</v>
      </c>
      <c r="W3" s="12" t="s">
        <v>802</v>
      </c>
      <c r="X3" s="12" t="s">
        <v>803</v>
      </c>
      <c r="Y3" s="12" t="s">
        <v>804</v>
      </c>
      <c r="Z3" s="12" t="s">
        <v>805</v>
      </c>
      <c r="AB3" s="24" t="s">
        <v>715</v>
      </c>
      <c r="AC3" s="24" t="s">
        <v>778</v>
      </c>
      <c r="AD3" s="24" t="s">
        <v>779</v>
      </c>
      <c r="AE3" s="24" t="s">
        <v>780</v>
      </c>
      <c r="AF3" s="24" t="s">
        <v>774</v>
      </c>
      <c r="AG3" s="24" t="s">
        <v>781</v>
      </c>
      <c r="AH3" s="24" t="s">
        <v>782</v>
      </c>
      <c r="AK3" s="12" t="s">
        <v>33</v>
      </c>
      <c r="AL3" s="12" t="s">
        <v>783</v>
      </c>
      <c r="AM3" s="12" t="s">
        <v>784</v>
      </c>
      <c r="AN3" s="12" t="s">
        <v>271</v>
      </c>
      <c r="AO3" s="12" t="s">
        <v>37</v>
      </c>
      <c r="AP3" s="12" t="s">
        <v>544</v>
      </c>
      <c r="AQ3" s="12" t="s">
        <v>545</v>
      </c>
      <c r="AR3" s="12" t="s">
        <v>546</v>
      </c>
      <c r="AS3" s="12" t="s">
        <v>547</v>
      </c>
      <c r="AT3" s="12" t="s">
        <v>560</v>
      </c>
      <c r="AU3" s="12" t="s">
        <v>561</v>
      </c>
      <c r="AX3" s="62">
        <v>1</v>
      </c>
      <c r="AY3" s="62">
        <v>20</v>
      </c>
      <c r="AZ3" s="62">
        <v>2</v>
      </c>
      <c r="BA3" s="64">
        <f>AY3*AZ3</f>
        <v>40</v>
      </c>
      <c r="BB3" s="62">
        <f>1/AY3</f>
        <v>0.05</v>
      </c>
      <c r="BC3" s="62">
        <f>SUMPRODUCT(BB3:BB9,AZ3:AZ9)</f>
        <v>0.4238095238095238</v>
      </c>
      <c r="BD3" s="62">
        <f>BB3/$BC$3</f>
        <v>0.11797752808988765</v>
      </c>
      <c r="BF3" s="62">
        <v>1</v>
      </c>
      <c r="BG3" s="20">
        <v>0.5</v>
      </c>
    </row>
    <row r="4" spans="1:7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70" t="s">
        <v>791</v>
      </c>
      <c r="J4" s="70">
        <v>1</v>
      </c>
      <c r="K4" s="70">
        <v>7</v>
      </c>
      <c r="L4" s="70">
        <v>1</v>
      </c>
      <c r="M4" s="70">
        <v>40</v>
      </c>
      <c r="O4" s="70">
        <v>1</v>
      </c>
      <c r="P4" s="70">
        <v>0</v>
      </c>
      <c r="Q4" s="70">
        <v>1</v>
      </c>
      <c r="R4" s="70">
        <v>1</v>
      </c>
      <c r="S4" s="15">
        <v>0</v>
      </c>
      <c r="T4" s="70">
        <f>SUMIFS(芦花古楼!$BH$6:$BH$505,芦花古楼!$BB$6:$BB$505,"&lt;="&amp;神器!S4)</f>
        <v>0</v>
      </c>
      <c r="U4" s="70"/>
      <c r="V4" s="70"/>
      <c r="W4" s="70"/>
      <c r="X4" s="70"/>
      <c r="Y4" s="70"/>
      <c r="Z4" s="70"/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K4" s="70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2">
        <v>2</v>
      </c>
      <c r="AY4" s="62">
        <v>30</v>
      </c>
      <c r="AZ4" s="62">
        <v>2</v>
      </c>
      <c r="BA4" s="64">
        <f t="shared" ref="BA4:BA9" si="0">AY4*AZ4</f>
        <v>60</v>
      </c>
      <c r="BB4" s="62">
        <f t="shared" ref="BB4:BB9" si="1">1/AY4</f>
        <v>3.3333333333333333E-2</v>
      </c>
      <c r="BD4" s="62">
        <f t="shared" ref="BD4:BD9" si="2">BB4/$BC$3</f>
        <v>7.8651685393258425E-2</v>
      </c>
      <c r="BF4" s="62">
        <v>2</v>
      </c>
      <c r="BG4" s="20">
        <v>0.3</v>
      </c>
    </row>
    <row r="5" spans="1:72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5</v>
      </c>
      <c r="F5" s="15">
        <f>C5+C6/2</f>
        <v>528838</v>
      </c>
      <c r="G5" s="15">
        <f>SUMIF($A$14:$A$53,"&lt;="&amp;E5,$B$14:$B$53)</f>
        <v>10</v>
      </c>
      <c r="I5" s="70" t="s">
        <v>792</v>
      </c>
      <c r="J5" s="70">
        <v>2</v>
      </c>
      <c r="K5" s="70">
        <v>15</v>
      </c>
      <c r="L5" s="70">
        <v>3</v>
      </c>
      <c r="M5" s="70">
        <v>120</v>
      </c>
      <c r="O5" s="70">
        <v>2</v>
      </c>
      <c r="P5" s="70">
        <v>2</v>
      </c>
      <c r="Q5" s="70">
        <v>1</v>
      </c>
      <c r="R5" s="70">
        <v>1</v>
      </c>
      <c r="S5" s="15">
        <f>SUM(P$4:P5)</f>
        <v>2</v>
      </c>
      <c r="T5" s="70">
        <f>SUMIFS(芦花古楼!$BH$6:$BH$505,芦花古楼!$BB$6:$BB$505,"&lt;="&amp;神器!S5)</f>
        <v>810</v>
      </c>
      <c r="U5" s="70">
        <f>T5-T4</f>
        <v>810</v>
      </c>
      <c r="V5" s="70">
        <v>5</v>
      </c>
      <c r="W5" s="70">
        <v>5</v>
      </c>
      <c r="X5" s="70">
        <f t="shared" ref="X5:Z20" si="3">INT($U5*X$2/$V5)*$V5</f>
        <v>5</v>
      </c>
      <c r="Y5" s="70">
        <f t="shared" si="3"/>
        <v>20</v>
      </c>
      <c r="Z5" s="70">
        <f t="shared" si="3"/>
        <v>45</v>
      </c>
      <c r="AB5" s="70">
        <v>1</v>
      </c>
      <c r="AC5" s="70">
        <v>101</v>
      </c>
      <c r="AD5" s="70">
        <v>1606003</v>
      </c>
      <c r="AE5" s="70" t="s">
        <v>724</v>
      </c>
      <c r="AF5" s="70">
        <v>1</v>
      </c>
      <c r="AG5" s="70">
        <v>15</v>
      </c>
      <c r="AH5" s="70">
        <f>SUM(AG$5:AG5)</f>
        <v>15</v>
      </c>
      <c r="AK5" s="70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315</v>
      </c>
      <c r="AX5" s="62">
        <v>3</v>
      </c>
      <c r="AY5" s="62">
        <v>50</v>
      </c>
      <c r="AZ5" s="62">
        <v>4</v>
      </c>
      <c r="BA5" s="64">
        <f t="shared" si="0"/>
        <v>200</v>
      </c>
      <c r="BB5" s="62">
        <f t="shared" si="1"/>
        <v>0.02</v>
      </c>
      <c r="BD5" s="62">
        <f t="shared" si="2"/>
        <v>4.7191011235955059E-2</v>
      </c>
      <c r="BF5" s="62">
        <v>3</v>
      </c>
      <c r="BG5" s="20">
        <v>0.2</v>
      </c>
    </row>
    <row r="6" spans="1:72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10</v>
      </c>
      <c r="F6" s="15">
        <f>C7+C6/2</f>
        <v>2120070</v>
      </c>
      <c r="G6" s="15">
        <f>SUMIFS($B$14:$B$53,$A$14:$A$53,"&lt;="&amp;E6,$A$14:$A$53,"&gt;"&amp;E5)</f>
        <v>23</v>
      </c>
      <c r="I6" s="70" t="s">
        <v>793</v>
      </c>
      <c r="J6" s="70">
        <v>3</v>
      </c>
      <c r="K6" s="70">
        <v>13</v>
      </c>
      <c r="L6" s="70">
        <v>7</v>
      </c>
      <c r="M6" s="70">
        <v>280</v>
      </c>
      <c r="O6" s="70">
        <v>3</v>
      </c>
      <c r="P6" s="70">
        <v>3</v>
      </c>
      <c r="Q6" s="70">
        <v>1</v>
      </c>
      <c r="R6" s="70">
        <v>1</v>
      </c>
      <c r="S6" s="15">
        <f>SUM(P$4:P6)</f>
        <v>5</v>
      </c>
      <c r="T6" s="70">
        <f>SUMIFS(芦花古楼!$BH$6:$BH$505,芦花古楼!$BB$6:$BB$505,"&lt;="&amp;神器!S6)</f>
        <v>5130</v>
      </c>
      <c r="U6" s="70">
        <f t="shared" ref="U6:U24" si="14">T6-T5</f>
        <v>4320</v>
      </c>
      <c r="V6" s="70">
        <v>5</v>
      </c>
      <c r="W6" s="70">
        <f t="shared" ref="W6:Z24" si="15">INT($U6*W$2/$V6)*$V6</f>
        <v>15</v>
      </c>
      <c r="X6" s="70">
        <f t="shared" si="3"/>
        <v>50</v>
      </c>
      <c r="Y6" s="70">
        <f t="shared" si="3"/>
        <v>120</v>
      </c>
      <c r="Z6" s="70">
        <f t="shared" si="3"/>
        <v>255</v>
      </c>
      <c r="AB6" s="70">
        <v>2</v>
      </c>
      <c r="AC6" s="70">
        <v>101</v>
      </c>
      <c r="AD6" s="70">
        <v>1606004</v>
      </c>
      <c r="AE6" s="70" t="s">
        <v>725</v>
      </c>
      <c r="AF6" s="70">
        <v>1</v>
      </c>
      <c r="AG6" s="70">
        <v>15</v>
      </c>
      <c r="AH6" s="70">
        <f>SUM(AG$5:AG6)</f>
        <v>30</v>
      </c>
      <c r="AK6" s="70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420</v>
      </c>
      <c r="AX6" s="62">
        <v>4</v>
      </c>
      <c r="AY6" s="62">
        <v>70</v>
      </c>
      <c r="AZ6" s="62">
        <v>4</v>
      </c>
      <c r="BA6" s="64">
        <f t="shared" si="0"/>
        <v>280</v>
      </c>
      <c r="BB6" s="62">
        <f t="shared" si="1"/>
        <v>1.4285714285714285E-2</v>
      </c>
      <c r="BD6" s="62">
        <f t="shared" si="2"/>
        <v>3.3707865168539325E-2</v>
      </c>
    </row>
    <row r="7" spans="1:72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15</v>
      </c>
      <c r="F7" s="15">
        <f>C8</f>
        <v>4345420</v>
      </c>
      <c r="G7" s="15">
        <f t="shared" ref="G7:G8" si="16">SUMIFS($B$14:$B$53,$A$14:$A$53,"&lt;="&amp;E7,$A$14:$A$53,"&gt;"&amp;E6)</f>
        <v>20</v>
      </c>
      <c r="I7" s="70" t="s">
        <v>794</v>
      </c>
      <c r="J7" s="70">
        <v>4</v>
      </c>
      <c r="K7" s="70">
        <v>7</v>
      </c>
      <c r="L7" s="70">
        <v>15</v>
      </c>
      <c r="M7" s="70">
        <v>600</v>
      </c>
      <c r="O7" s="70">
        <v>4</v>
      </c>
      <c r="P7" s="70">
        <v>4</v>
      </c>
      <c r="Q7" s="70">
        <v>2</v>
      </c>
      <c r="R7" s="70">
        <v>1</v>
      </c>
      <c r="S7" s="15">
        <f>SUM(P$4:P7)</f>
        <v>9</v>
      </c>
      <c r="T7" s="70">
        <f>SUMIFS(芦花古楼!$BH$6:$BH$505,芦花古楼!$BB$6:$BB$505,"&lt;="&amp;神器!S7)</f>
        <v>11820</v>
      </c>
      <c r="U7" s="70">
        <f t="shared" si="14"/>
        <v>6690</v>
      </c>
      <c r="V7" s="70">
        <v>5</v>
      </c>
      <c r="W7" s="70">
        <f t="shared" si="15"/>
        <v>25</v>
      </c>
      <c r="X7" s="70">
        <f t="shared" si="3"/>
        <v>80</v>
      </c>
      <c r="Y7" s="70">
        <f t="shared" si="3"/>
        <v>185</v>
      </c>
      <c r="Z7" s="70">
        <f t="shared" si="3"/>
        <v>400</v>
      </c>
      <c r="AB7" s="70">
        <v>3</v>
      </c>
      <c r="AC7" s="70">
        <v>101</v>
      </c>
      <c r="AD7" s="70">
        <v>1606005</v>
      </c>
      <c r="AE7" s="70" t="s">
        <v>726</v>
      </c>
      <c r="AF7" s="70">
        <v>2</v>
      </c>
      <c r="AG7" s="70">
        <v>15</v>
      </c>
      <c r="AH7" s="70">
        <f>SUM(AG$5:AG7)</f>
        <v>45</v>
      </c>
      <c r="AK7" s="70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520</v>
      </c>
      <c r="AX7" s="62">
        <v>5</v>
      </c>
      <c r="AY7" s="62">
        <v>150</v>
      </c>
      <c r="AZ7" s="62">
        <v>6</v>
      </c>
      <c r="BA7" s="64">
        <f t="shared" si="0"/>
        <v>900</v>
      </c>
      <c r="BB7" s="62">
        <f t="shared" si="1"/>
        <v>6.6666666666666671E-3</v>
      </c>
      <c r="BD7" s="62">
        <f t="shared" si="2"/>
        <v>1.5730337078651686E-2</v>
      </c>
    </row>
    <row r="8" spans="1:72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21</v>
      </c>
      <c r="F8" s="15">
        <f>C9</f>
        <v>17044300</v>
      </c>
      <c r="G8" s="15">
        <f t="shared" si="16"/>
        <v>43</v>
      </c>
      <c r="O8" s="70">
        <v>5</v>
      </c>
      <c r="P8" s="70">
        <v>5</v>
      </c>
      <c r="Q8" s="70">
        <v>2</v>
      </c>
      <c r="R8" s="70">
        <v>1</v>
      </c>
      <c r="S8" s="15">
        <f>SUM(P$4:P8)</f>
        <v>14</v>
      </c>
      <c r="T8" s="70">
        <f>SUMIFS(芦花古楼!$BH$6:$BH$505,芦花古楼!$BB$6:$BB$505,"&lt;="&amp;神器!S8)</f>
        <v>18410</v>
      </c>
      <c r="U8" s="70">
        <f t="shared" si="14"/>
        <v>6590</v>
      </c>
      <c r="V8" s="70">
        <v>5</v>
      </c>
      <c r="W8" s="70">
        <f t="shared" si="15"/>
        <v>25</v>
      </c>
      <c r="X8" s="70">
        <f t="shared" si="3"/>
        <v>75</v>
      </c>
      <c r="Y8" s="70">
        <f t="shared" si="3"/>
        <v>180</v>
      </c>
      <c r="Z8" s="70">
        <f t="shared" si="3"/>
        <v>395</v>
      </c>
      <c r="AB8" s="70">
        <v>4</v>
      </c>
      <c r="AC8" s="70">
        <v>102</v>
      </c>
      <c r="AD8" s="70">
        <v>1606006</v>
      </c>
      <c r="AE8" s="70" t="s">
        <v>727</v>
      </c>
      <c r="AF8" s="70">
        <v>1</v>
      </c>
      <c r="AG8" s="70">
        <v>15</v>
      </c>
      <c r="AH8" s="70">
        <f>SUM(AG$5:AG8)</f>
        <v>60</v>
      </c>
      <c r="AK8" s="70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630</v>
      </c>
      <c r="AX8" s="62">
        <v>6</v>
      </c>
      <c r="AY8" s="62">
        <v>150</v>
      </c>
      <c r="AZ8" s="62">
        <v>6</v>
      </c>
      <c r="BA8" s="64">
        <f t="shared" si="0"/>
        <v>900</v>
      </c>
      <c r="BB8" s="62">
        <f t="shared" si="1"/>
        <v>6.6666666666666671E-3</v>
      </c>
      <c r="BD8" s="62">
        <f t="shared" si="2"/>
        <v>1.5730337078651686E-2</v>
      </c>
    </row>
    <row r="9" spans="1:72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O9" s="70">
        <v>6</v>
      </c>
      <c r="P9" s="70">
        <v>6</v>
      </c>
      <c r="Q9" s="70">
        <v>2</v>
      </c>
      <c r="R9" s="70">
        <v>1</v>
      </c>
      <c r="S9" s="15">
        <f>SUM(P$4:P9)</f>
        <v>20</v>
      </c>
      <c r="T9" s="70">
        <f>SUMIFS(芦花古楼!$BH$6:$BH$505,芦花古楼!$BB$6:$BB$505,"&lt;="&amp;神器!S9)</f>
        <v>27710</v>
      </c>
      <c r="U9" s="70">
        <f t="shared" si="14"/>
        <v>9300</v>
      </c>
      <c r="V9" s="70">
        <v>5</v>
      </c>
      <c r="W9" s="70">
        <f t="shared" si="15"/>
        <v>35</v>
      </c>
      <c r="X9" s="70">
        <f t="shared" si="3"/>
        <v>110</v>
      </c>
      <c r="Y9" s="70">
        <f t="shared" si="3"/>
        <v>260</v>
      </c>
      <c r="Z9" s="70">
        <f t="shared" si="3"/>
        <v>555</v>
      </c>
      <c r="AB9" s="70">
        <v>5</v>
      </c>
      <c r="AC9" s="70">
        <v>102</v>
      </c>
      <c r="AD9" s="70">
        <v>1606007</v>
      </c>
      <c r="AE9" s="70" t="s">
        <v>728</v>
      </c>
      <c r="AF9" s="70">
        <v>1</v>
      </c>
      <c r="AG9" s="70">
        <v>15</v>
      </c>
      <c r="AH9" s="70">
        <f>SUM(AG$5:AG9)</f>
        <v>75</v>
      </c>
      <c r="AK9" s="70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1280</v>
      </c>
      <c r="AX9" s="62">
        <v>7</v>
      </c>
      <c r="AY9" s="62">
        <v>150</v>
      </c>
      <c r="AZ9" s="62">
        <v>6</v>
      </c>
      <c r="BA9" s="64">
        <f t="shared" si="0"/>
        <v>900</v>
      </c>
      <c r="BB9" s="62">
        <f t="shared" si="1"/>
        <v>6.6666666666666671E-3</v>
      </c>
      <c r="BD9" s="62">
        <f t="shared" si="2"/>
        <v>1.5730337078651686E-2</v>
      </c>
    </row>
    <row r="10" spans="1:72" ht="16.5" x14ac:dyDescent="0.2">
      <c r="O10" s="70">
        <v>7</v>
      </c>
      <c r="P10" s="70">
        <v>8</v>
      </c>
      <c r="Q10" s="70">
        <v>3</v>
      </c>
      <c r="R10" s="70">
        <v>1</v>
      </c>
      <c r="S10" s="15">
        <f>SUM(P$4:P10)</f>
        <v>28</v>
      </c>
      <c r="T10" s="70">
        <f>SUMIFS(芦花古楼!$BH$6:$BH$505,芦花古楼!$BB$6:$BB$505,"&lt;="&amp;神器!S10)</f>
        <v>37880</v>
      </c>
      <c r="U10" s="70">
        <f t="shared" si="14"/>
        <v>10170</v>
      </c>
      <c r="V10" s="70">
        <v>5</v>
      </c>
      <c r="W10" s="70">
        <f t="shared" si="15"/>
        <v>40</v>
      </c>
      <c r="X10" s="70">
        <f t="shared" si="3"/>
        <v>120</v>
      </c>
      <c r="Y10" s="70">
        <f t="shared" si="3"/>
        <v>280</v>
      </c>
      <c r="Z10" s="70">
        <f t="shared" si="3"/>
        <v>610</v>
      </c>
      <c r="AB10" s="70">
        <v>6</v>
      </c>
      <c r="AC10" s="70">
        <v>102</v>
      </c>
      <c r="AD10" s="70">
        <v>1606008</v>
      </c>
      <c r="AE10" s="70" t="s">
        <v>729</v>
      </c>
      <c r="AF10" s="70">
        <v>1</v>
      </c>
      <c r="AG10" s="70">
        <v>15</v>
      </c>
      <c r="AH10" s="70">
        <f>SUM(AG$5:AG10)</f>
        <v>90</v>
      </c>
      <c r="AK10" s="70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1460</v>
      </c>
    </row>
    <row r="11" spans="1:72" ht="16.5" x14ac:dyDescent="0.2">
      <c r="O11" s="70">
        <v>8</v>
      </c>
      <c r="P11" s="70">
        <v>10</v>
      </c>
      <c r="Q11" s="70">
        <v>3</v>
      </c>
      <c r="R11" s="70">
        <v>1</v>
      </c>
      <c r="S11" s="15">
        <f>SUM(P$4:P11)</f>
        <v>38</v>
      </c>
      <c r="T11" s="70">
        <f>SUMIFS(芦花古楼!$BH$6:$BH$505,芦花古楼!$BB$6:$BB$505,"&lt;="&amp;神器!S11)</f>
        <v>49310</v>
      </c>
      <c r="U11" s="70">
        <f t="shared" si="14"/>
        <v>11430</v>
      </c>
      <c r="V11" s="70">
        <v>5</v>
      </c>
      <c r="W11" s="70">
        <f t="shared" si="15"/>
        <v>45</v>
      </c>
      <c r="X11" s="70">
        <f t="shared" si="3"/>
        <v>135</v>
      </c>
      <c r="Y11" s="70">
        <f t="shared" si="3"/>
        <v>320</v>
      </c>
      <c r="Z11" s="70">
        <f t="shared" si="3"/>
        <v>685</v>
      </c>
      <c r="AB11" s="70">
        <v>7</v>
      </c>
      <c r="AC11" s="70">
        <v>102</v>
      </c>
      <c r="AD11" s="70">
        <v>1606009</v>
      </c>
      <c r="AE11" s="70" t="s">
        <v>730</v>
      </c>
      <c r="AF11" s="70">
        <v>2</v>
      </c>
      <c r="AG11" s="70">
        <v>15</v>
      </c>
      <c r="AH11" s="70">
        <f>SUM(AG$5:AG11)</f>
        <v>105</v>
      </c>
      <c r="AK11" s="70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1640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70">
        <v>9</v>
      </c>
      <c r="P12" s="70">
        <v>12</v>
      </c>
      <c r="Q12" s="70">
        <v>3</v>
      </c>
      <c r="R12" s="70">
        <v>1</v>
      </c>
      <c r="S12" s="15">
        <f>SUM(P$4:P12)</f>
        <v>50</v>
      </c>
      <c r="T12" s="70">
        <f>SUMIFS(芦花古楼!$BH$6:$BH$505,芦花古楼!$BB$6:$BB$505,"&lt;="&amp;神器!S12)</f>
        <v>62750</v>
      </c>
      <c r="U12" s="70">
        <f t="shared" si="14"/>
        <v>13440</v>
      </c>
      <c r="V12" s="70">
        <v>5</v>
      </c>
      <c r="W12" s="70">
        <f t="shared" si="15"/>
        <v>50</v>
      </c>
      <c r="X12" s="70">
        <f t="shared" si="3"/>
        <v>160</v>
      </c>
      <c r="Y12" s="70">
        <f t="shared" si="3"/>
        <v>375</v>
      </c>
      <c r="Z12" s="70">
        <f t="shared" si="3"/>
        <v>805</v>
      </c>
      <c r="AA12" s="16"/>
      <c r="AB12" s="70">
        <v>8</v>
      </c>
      <c r="AC12" s="70">
        <v>102</v>
      </c>
      <c r="AD12" s="70">
        <v>1606010</v>
      </c>
      <c r="AE12" s="70" t="s">
        <v>731</v>
      </c>
      <c r="AF12" s="70">
        <v>3</v>
      </c>
      <c r="AG12" s="70">
        <v>15</v>
      </c>
      <c r="AH12" s="70">
        <f>SUM(AG$5:AG12)</f>
        <v>120</v>
      </c>
      <c r="AK12" s="70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1840</v>
      </c>
      <c r="BH12" s="63" t="s">
        <v>614</v>
      </c>
      <c r="BI12" s="15">
        <f>SUMPRODUCT(BF14:BF103,BG14:BG103,BI14:BI103)/10000</f>
        <v>120.066</v>
      </c>
    </row>
    <row r="13" spans="1:72" ht="17.25" x14ac:dyDescent="0.2">
      <c r="A13" s="12" t="s">
        <v>540</v>
      </c>
      <c r="B13" s="12" t="s">
        <v>541</v>
      </c>
      <c r="C13" s="12" t="s">
        <v>542</v>
      </c>
      <c r="D13" s="12" t="s">
        <v>231</v>
      </c>
      <c r="E13" s="12" t="s">
        <v>811</v>
      </c>
      <c r="F13" s="12" t="s">
        <v>802</v>
      </c>
      <c r="G13" s="12" t="s">
        <v>803</v>
      </c>
      <c r="H13" s="12" t="s">
        <v>804</v>
      </c>
      <c r="I13" s="12" t="s">
        <v>805</v>
      </c>
      <c r="J13" s="16"/>
      <c r="K13" s="16"/>
      <c r="L13" s="16"/>
      <c r="M13" s="16"/>
      <c r="N13" s="16"/>
      <c r="O13" s="70">
        <v>10</v>
      </c>
      <c r="P13" s="70">
        <v>15</v>
      </c>
      <c r="Q13" s="70">
        <v>5</v>
      </c>
      <c r="R13" s="70">
        <v>1</v>
      </c>
      <c r="S13" s="15">
        <f>SUM(P$4:P13)</f>
        <v>65</v>
      </c>
      <c r="T13" s="70">
        <f>SUMIFS(芦花古楼!$BH$6:$BH$505,芦花古楼!$BB$6:$BB$505,"&lt;="&amp;神器!S13)</f>
        <v>80170</v>
      </c>
      <c r="U13" s="70">
        <f t="shared" si="14"/>
        <v>17420</v>
      </c>
      <c r="V13" s="70">
        <v>5</v>
      </c>
      <c r="W13" s="70">
        <f t="shared" si="15"/>
        <v>65</v>
      </c>
      <c r="X13" s="70">
        <f t="shared" si="3"/>
        <v>205</v>
      </c>
      <c r="Y13" s="70">
        <f t="shared" si="3"/>
        <v>485</v>
      </c>
      <c r="Z13" s="70">
        <f t="shared" si="3"/>
        <v>1045</v>
      </c>
      <c r="AA13" s="16"/>
      <c r="AB13" s="70">
        <v>9</v>
      </c>
      <c r="AC13" s="70">
        <v>103</v>
      </c>
      <c r="AD13" s="70">
        <v>1606011</v>
      </c>
      <c r="AE13" s="70" t="s">
        <v>732</v>
      </c>
      <c r="AF13" s="70">
        <v>1</v>
      </c>
      <c r="AG13" s="70">
        <v>21</v>
      </c>
      <c r="AH13" s="70">
        <f>SUM(AG$5:AG13)</f>
        <v>141</v>
      </c>
      <c r="AK13" s="70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2200</v>
      </c>
      <c r="AX13" s="12" t="s">
        <v>569</v>
      </c>
      <c r="AY13" s="12" t="s">
        <v>572</v>
      </c>
      <c r="AZ13" s="12" t="s">
        <v>570</v>
      </c>
      <c r="BA13" s="16"/>
      <c r="BD13" s="24" t="s">
        <v>580</v>
      </c>
      <c r="BE13" s="24" t="s">
        <v>612</v>
      </c>
      <c r="BF13" s="24" t="s">
        <v>615</v>
      </c>
      <c r="BG13" s="24" t="s">
        <v>575</v>
      </c>
      <c r="BH13" s="24" t="s">
        <v>611</v>
      </c>
      <c r="BI13" s="24" t="s">
        <v>613</v>
      </c>
      <c r="BK13" s="24" t="s">
        <v>619</v>
      </c>
      <c r="BL13" s="24" t="s">
        <v>620</v>
      </c>
      <c r="BN13" s="24" t="s">
        <v>617</v>
      </c>
      <c r="BO13" s="24" t="s">
        <v>96</v>
      </c>
      <c r="BP13" s="24" t="s">
        <v>97</v>
      </c>
      <c r="BQ13" s="24" t="s">
        <v>98</v>
      </c>
      <c r="BR13" s="24" t="s">
        <v>99</v>
      </c>
      <c r="BS13" s="24" t="s">
        <v>100</v>
      </c>
      <c r="BT13" s="24" t="s">
        <v>101</v>
      </c>
    </row>
    <row r="14" spans="1:72" ht="16.5" x14ac:dyDescent="0.2">
      <c r="A14" s="60">
        <v>1</v>
      </c>
      <c r="B14" s="60">
        <v>1</v>
      </c>
      <c r="C14" s="22">
        <f>B14/INDEX($G$5:$G$8,MATCH(A14-1,$E$4:$E$8,1))</f>
        <v>0.1</v>
      </c>
      <c r="D14" s="60">
        <f>INT(INDEX($F$5:$F$8,MATCH(A14-1,$E$4:$E$8,1))*C14)</f>
        <v>52883</v>
      </c>
      <c r="E14" s="70">
        <v>5</v>
      </c>
      <c r="F14" s="70">
        <f>INT($D14*F$12/$E14)*$E14</f>
        <v>210</v>
      </c>
      <c r="G14" s="70">
        <f t="shared" ref="G14:I29" si="17">INT($D14*G$12/$E14)*$E14</f>
        <v>630</v>
      </c>
      <c r="H14" s="70">
        <f t="shared" si="17"/>
        <v>1480</v>
      </c>
      <c r="I14" s="70">
        <f t="shared" si="17"/>
        <v>3170</v>
      </c>
      <c r="J14" s="16"/>
      <c r="K14" s="16"/>
      <c r="L14" s="16"/>
      <c r="M14" s="16"/>
      <c r="N14" s="16"/>
      <c r="O14" s="70">
        <v>11</v>
      </c>
      <c r="P14" s="70">
        <v>18</v>
      </c>
      <c r="Q14" s="70">
        <v>5</v>
      </c>
      <c r="R14" s="70">
        <v>1</v>
      </c>
      <c r="S14" s="15">
        <f>SUM(P$4:P14)</f>
        <v>83</v>
      </c>
      <c r="T14" s="70">
        <f>SUMIFS(芦花古楼!$BH$6:$BH$505,芦花古楼!$BB$6:$BB$505,"&lt;="&amp;神器!S14)</f>
        <v>100620</v>
      </c>
      <c r="U14" s="70">
        <f t="shared" si="14"/>
        <v>20450</v>
      </c>
      <c r="V14" s="70">
        <v>5</v>
      </c>
      <c r="W14" s="70">
        <f t="shared" si="15"/>
        <v>80</v>
      </c>
      <c r="X14" s="70">
        <f t="shared" si="3"/>
        <v>245</v>
      </c>
      <c r="Y14" s="70">
        <f t="shared" si="3"/>
        <v>570</v>
      </c>
      <c r="Z14" s="70">
        <f t="shared" si="3"/>
        <v>1225</v>
      </c>
      <c r="AA14" s="16"/>
      <c r="AB14" s="70">
        <v>10</v>
      </c>
      <c r="AC14" s="70">
        <v>103</v>
      </c>
      <c r="AD14" s="70">
        <v>1606012</v>
      </c>
      <c r="AE14" s="70" t="s">
        <v>733</v>
      </c>
      <c r="AF14" s="70">
        <v>2</v>
      </c>
      <c r="AG14" s="70">
        <v>21</v>
      </c>
      <c r="AH14" s="70">
        <f>SUM(AG$5:AG14)</f>
        <v>162</v>
      </c>
      <c r="AK14" s="70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2600</v>
      </c>
      <c r="AX14" s="62">
        <v>1</v>
      </c>
      <c r="AY14" s="62">
        <f>INDEX(节奏总表!$I$4:$I$18,MATCH(AX14,节奏总表!$S$4:$S$18,1))</f>
        <v>4</v>
      </c>
      <c r="AZ14" s="15">
        <f>芦花古楼!BC6</f>
        <v>75</v>
      </c>
      <c r="BA14" s="16"/>
      <c r="BD14" s="65" t="s">
        <v>581</v>
      </c>
      <c r="BE14" s="62">
        <v>1</v>
      </c>
      <c r="BF14" s="62">
        <v>20</v>
      </c>
      <c r="BG14" s="62">
        <v>1</v>
      </c>
      <c r="BH14" s="62">
        <f t="shared" ref="BH14:BH43" si="18">ROUND(INDEX($BD$3:$BD$9,BE14)*$BG$3*10000,0)</f>
        <v>590</v>
      </c>
      <c r="BI14" s="62">
        <v>590</v>
      </c>
      <c r="BK14" s="64">
        <v>1</v>
      </c>
      <c r="BL14" s="64">
        <v>1</v>
      </c>
      <c r="BN14" s="64">
        <v>1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</row>
    <row r="15" spans="1:72" ht="16.5" x14ac:dyDescent="0.2">
      <c r="A15" s="60">
        <v>2</v>
      </c>
      <c r="B15" s="60">
        <v>1.5</v>
      </c>
      <c r="C15" s="22">
        <f t="shared" ref="C15:C34" si="19">B15/INDEX($G$5:$G$8,MATCH(A15-1,$E$4:$E$8,1))</f>
        <v>0.15</v>
      </c>
      <c r="D15" s="60">
        <f t="shared" ref="D15:D34" si="20">INT(INDEX($F$5:$F$8,MATCH(A15-1,$E$4:$E$8,1))*C15)</f>
        <v>79325</v>
      </c>
      <c r="E15" s="70">
        <v>5</v>
      </c>
      <c r="F15" s="70">
        <f t="shared" ref="F15:I34" si="21">INT($D15*F$12/$E15)*$E15</f>
        <v>315</v>
      </c>
      <c r="G15" s="70">
        <f t="shared" si="17"/>
        <v>950</v>
      </c>
      <c r="H15" s="70">
        <f t="shared" si="17"/>
        <v>2220</v>
      </c>
      <c r="I15" s="70">
        <f t="shared" si="17"/>
        <v>4755</v>
      </c>
      <c r="J15" s="16"/>
      <c r="K15" s="16"/>
      <c r="L15" s="16"/>
      <c r="M15" s="16"/>
      <c r="N15" s="16"/>
      <c r="O15" s="70">
        <v>12</v>
      </c>
      <c r="P15" s="70">
        <v>20</v>
      </c>
      <c r="Q15" s="70">
        <v>6</v>
      </c>
      <c r="R15" s="70">
        <v>1</v>
      </c>
      <c r="S15" s="15">
        <f>SUM(P$4:P15)</f>
        <v>103</v>
      </c>
      <c r="T15" s="70">
        <f>SUMIFS(芦花古楼!$BH$6:$BH$505,芦花古楼!$BB$6:$BB$505,"&lt;="&amp;神器!S15)</f>
        <v>124360</v>
      </c>
      <c r="U15" s="70">
        <f t="shared" si="14"/>
        <v>23740</v>
      </c>
      <c r="V15" s="70">
        <v>5</v>
      </c>
      <c r="W15" s="70">
        <f t="shared" si="15"/>
        <v>90</v>
      </c>
      <c r="X15" s="70">
        <f t="shared" si="3"/>
        <v>280</v>
      </c>
      <c r="Y15" s="70">
        <f t="shared" si="3"/>
        <v>660</v>
      </c>
      <c r="Z15" s="70">
        <f t="shared" si="3"/>
        <v>1420</v>
      </c>
      <c r="AA15" s="16"/>
      <c r="AB15" s="70">
        <v>11</v>
      </c>
      <c r="AC15" s="70">
        <v>103</v>
      </c>
      <c r="AD15" s="70">
        <v>1606013</v>
      </c>
      <c r="AE15" s="70" t="s">
        <v>734</v>
      </c>
      <c r="AF15" s="70">
        <v>2</v>
      </c>
      <c r="AG15" s="70">
        <v>21</v>
      </c>
      <c r="AH15" s="70">
        <f>SUM(AG$5:AG15)</f>
        <v>183</v>
      </c>
      <c r="AK15" s="70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3000</v>
      </c>
      <c r="AX15" s="62">
        <v>2</v>
      </c>
      <c r="AY15" s="62">
        <f>INDEX(节奏总表!$I$4:$I$18,MATCH(AX15,节奏总表!$S$4:$S$18,1))</f>
        <v>5</v>
      </c>
      <c r="AZ15" s="15">
        <f>芦花古楼!BC7+芦花古楼!BD6</f>
        <v>330</v>
      </c>
      <c r="BA15" s="16"/>
      <c r="BD15" s="65" t="s">
        <v>582</v>
      </c>
      <c r="BE15" s="62">
        <v>1</v>
      </c>
      <c r="BF15" s="62">
        <v>20</v>
      </c>
      <c r="BG15" s="62">
        <v>1</v>
      </c>
      <c r="BH15" s="62">
        <f t="shared" si="18"/>
        <v>590</v>
      </c>
      <c r="BI15" s="62">
        <v>590</v>
      </c>
      <c r="BK15" s="64">
        <v>2</v>
      </c>
      <c r="BL15" s="64">
        <v>1</v>
      </c>
      <c r="BN15" s="64">
        <v>1</v>
      </c>
      <c r="BO15" s="64">
        <v>1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</row>
    <row r="16" spans="1:72" ht="16.5" x14ac:dyDescent="0.2">
      <c r="A16" s="60">
        <v>3</v>
      </c>
      <c r="B16" s="60">
        <v>2</v>
      </c>
      <c r="C16" s="22">
        <f t="shared" si="19"/>
        <v>0.2</v>
      </c>
      <c r="D16" s="60">
        <f t="shared" si="20"/>
        <v>105767</v>
      </c>
      <c r="E16" s="70">
        <v>10</v>
      </c>
      <c r="F16" s="70">
        <f t="shared" si="21"/>
        <v>420</v>
      </c>
      <c r="G16" s="70">
        <f t="shared" si="17"/>
        <v>1260</v>
      </c>
      <c r="H16" s="70">
        <f t="shared" si="17"/>
        <v>2960</v>
      </c>
      <c r="I16" s="70">
        <f t="shared" si="17"/>
        <v>6340</v>
      </c>
      <c r="J16" s="16"/>
      <c r="K16" s="16"/>
      <c r="L16" s="16"/>
      <c r="M16" s="16"/>
      <c r="N16" s="16"/>
      <c r="O16" s="70">
        <v>13</v>
      </c>
      <c r="P16" s="70">
        <v>22</v>
      </c>
      <c r="Q16" s="70">
        <v>7</v>
      </c>
      <c r="R16" s="70">
        <v>1</v>
      </c>
      <c r="S16" s="15">
        <f>SUM(P$4:P16)</f>
        <v>125</v>
      </c>
      <c r="T16" s="70">
        <f>SUMIFS(芦花古楼!$BH$6:$BH$505,芦花古楼!$BB$6:$BB$505,"&lt;="&amp;神器!S16)</f>
        <v>145480</v>
      </c>
      <c r="U16" s="70">
        <f t="shared" si="14"/>
        <v>21120</v>
      </c>
      <c r="V16" s="70">
        <v>5</v>
      </c>
      <c r="W16" s="70">
        <f t="shared" si="15"/>
        <v>80</v>
      </c>
      <c r="X16" s="70">
        <f t="shared" si="3"/>
        <v>250</v>
      </c>
      <c r="Y16" s="70">
        <f t="shared" si="3"/>
        <v>590</v>
      </c>
      <c r="Z16" s="70">
        <f t="shared" si="3"/>
        <v>1265</v>
      </c>
      <c r="AA16" s="16"/>
      <c r="AB16" s="70">
        <v>12</v>
      </c>
      <c r="AC16" s="70">
        <v>103</v>
      </c>
      <c r="AD16" s="70">
        <v>1606014</v>
      </c>
      <c r="AE16" s="70" t="s">
        <v>735</v>
      </c>
      <c r="AF16" s="70">
        <v>3</v>
      </c>
      <c r="AG16" s="70">
        <v>21</v>
      </c>
      <c r="AH16" s="70">
        <f>SUM(AG$5:AG16)</f>
        <v>204</v>
      </c>
      <c r="AK16" s="70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3450</v>
      </c>
      <c r="AX16" s="62">
        <v>3</v>
      </c>
      <c r="AY16" s="62">
        <f>INDEX(节奏总表!$I$4:$I$18,MATCH(AX16,节奏总表!$S$4:$S$18,1))</f>
        <v>5</v>
      </c>
      <c r="AZ16" s="15">
        <f>芦花古楼!BC8+芦花古楼!BD7</f>
        <v>540</v>
      </c>
      <c r="BA16" s="16"/>
      <c r="BD16" s="65" t="s">
        <v>583</v>
      </c>
      <c r="BE16" s="62">
        <v>2</v>
      </c>
      <c r="BF16" s="62">
        <v>30</v>
      </c>
      <c r="BG16" s="62">
        <v>1</v>
      </c>
      <c r="BH16" s="62">
        <f t="shared" si="18"/>
        <v>393</v>
      </c>
      <c r="BI16" s="62">
        <v>393</v>
      </c>
      <c r="BK16" s="64">
        <v>3</v>
      </c>
      <c r="BL16" s="64">
        <v>2</v>
      </c>
      <c r="BN16" s="64">
        <v>2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</row>
    <row r="17" spans="1:72" ht="16.5" x14ac:dyDescent="0.2">
      <c r="A17" s="60">
        <v>4</v>
      </c>
      <c r="B17" s="60">
        <v>2.5</v>
      </c>
      <c r="C17" s="22">
        <f t="shared" si="19"/>
        <v>0.25</v>
      </c>
      <c r="D17" s="60">
        <f t="shared" si="20"/>
        <v>132209</v>
      </c>
      <c r="E17" s="70">
        <v>10</v>
      </c>
      <c r="F17" s="70">
        <f t="shared" si="21"/>
        <v>520</v>
      </c>
      <c r="G17" s="70">
        <f t="shared" si="17"/>
        <v>1580</v>
      </c>
      <c r="H17" s="70">
        <f t="shared" si="17"/>
        <v>3700</v>
      </c>
      <c r="I17" s="70">
        <f t="shared" si="17"/>
        <v>7930</v>
      </c>
      <c r="J17" s="16"/>
      <c r="K17" s="16"/>
      <c r="L17" s="16"/>
      <c r="M17" s="16"/>
      <c r="N17" s="16"/>
      <c r="O17" s="70">
        <v>14</v>
      </c>
      <c r="P17" s="70">
        <v>25</v>
      </c>
      <c r="Q17" s="70">
        <v>7</v>
      </c>
      <c r="R17" s="70">
        <v>1</v>
      </c>
      <c r="S17" s="15">
        <f>SUM(P$4:P17)</f>
        <v>150</v>
      </c>
      <c r="T17" s="70">
        <f>SUMIFS(芦花古楼!$BH$6:$BH$505,芦花古楼!$BB$6:$BB$505,"&lt;="&amp;神器!S17)</f>
        <v>169480</v>
      </c>
      <c r="U17" s="70">
        <f t="shared" si="14"/>
        <v>24000</v>
      </c>
      <c r="V17" s="70">
        <v>5</v>
      </c>
      <c r="W17" s="70">
        <f t="shared" si="15"/>
        <v>95</v>
      </c>
      <c r="X17" s="70">
        <f t="shared" si="3"/>
        <v>285</v>
      </c>
      <c r="Y17" s="70">
        <f t="shared" si="3"/>
        <v>670</v>
      </c>
      <c r="Z17" s="70">
        <f t="shared" si="3"/>
        <v>1440</v>
      </c>
      <c r="AA17" s="16"/>
      <c r="AB17" s="70">
        <v>13</v>
      </c>
      <c r="AC17" s="70">
        <v>103</v>
      </c>
      <c r="AD17" s="70">
        <v>1606015</v>
      </c>
      <c r="AE17" s="70" t="s">
        <v>736</v>
      </c>
      <c r="AF17" s="70">
        <v>3</v>
      </c>
      <c r="AG17" s="70">
        <v>21</v>
      </c>
      <c r="AH17" s="70">
        <f>SUM(AG$5:AG17)</f>
        <v>225</v>
      </c>
      <c r="AK17" s="70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3900</v>
      </c>
      <c r="AX17" s="62">
        <v>4</v>
      </c>
      <c r="AY17" s="62">
        <f>INDEX(节奏总表!$I$4:$I$18,MATCH(AX17,节奏总表!$S$4:$S$18,1))</f>
        <v>6</v>
      </c>
      <c r="AZ17" s="15">
        <f>芦花古楼!BC9+芦花古楼!BD8</f>
        <v>805</v>
      </c>
      <c r="BA17" s="16"/>
      <c r="BD17" s="65" t="s">
        <v>584</v>
      </c>
      <c r="BE17" s="62">
        <v>2</v>
      </c>
      <c r="BF17" s="62">
        <v>30</v>
      </c>
      <c r="BG17" s="62">
        <v>1</v>
      </c>
      <c r="BH17" s="62">
        <f t="shared" si="18"/>
        <v>393</v>
      </c>
      <c r="BI17" s="62">
        <v>393</v>
      </c>
      <c r="BK17" s="64">
        <v>4</v>
      </c>
      <c r="BL17" s="64">
        <v>3</v>
      </c>
      <c r="BN17" s="64">
        <v>2</v>
      </c>
      <c r="BO17" s="64">
        <v>2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</row>
    <row r="18" spans="1:72" ht="16.5" x14ac:dyDescent="0.2">
      <c r="A18" s="60">
        <v>5</v>
      </c>
      <c r="B18" s="60">
        <v>3</v>
      </c>
      <c r="C18" s="22">
        <f t="shared" si="19"/>
        <v>0.3</v>
      </c>
      <c r="D18" s="60">
        <f t="shared" si="20"/>
        <v>158651</v>
      </c>
      <c r="E18" s="70">
        <v>10</v>
      </c>
      <c r="F18" s="70">
        <f t="shared" si="21"/>
        <v>630</v>
      </c>
      <c r="G18" s="70">
        <f t="shared" si="17"/>
        <v>1900</v>
      </c>
      <c r="H18" s="70">
        <f t="shared" si="17"/>
        <v>4440</v>
      </c>
      <c r="I18" s="70">
        <f t="shared" si="17"/>
        <v>9510</v>
      </c>
      <c r="J18" s="16"/>
      <c r="K18" s="16"/>
      <c r="L18" s="16"/>
      <c r="M18" s="16"/>
      <c r="N18" s="16"/>
      <c r="O18" s="70">
        <v>15</v>
      </c>
      <c r="P18" s="70">
        <v>30</v>
      </c>
      <c r="Q18" s="70">
        <v>7</v>
      </c>
      <c r="R18" s="70">
        <v>1</v>
      </c>
      <c r="S18" s="15">
        <f>SUM(P$4:P18)</f>
        <v>180</v>
      </c>
      <c r="T18" s="70">
        <f>SUMIFS(芦花古楼!$BH$6:$BH$505,芦花古楼!$BB$6:$BB$505,"&lt;="&amp;神器!S18)</f>
        <v>198280</v>
      </c>
      <c r="U18" s="70">
        <f t="shared" si="14"/>
        <v>28800</v>
      </c>
      <c r="V18" s="70">
        <v>5</v>
      </c>
      <c r="W18" s="70">
        <f t="shared" si="15"/>
        <v>115</v>
      </c>
      <c r="X18" s="70">
        <f t="shared" si="3"/>
        <v>345</v>
      </c>
      <c r="Y18" s="70">
        <f t="shared" si="3"/>
        <v>805</v>
      </c>
      <c r="Z18" s="70">
        <f t="shared" si="3"/>
        <v>1725</v>
      </c>
      <c r="AA18" s="16"/>
      <c r="AB18" s="70">
        <v>14</v>
      </c>
      <c r="AC18" s="70">
        <v>103</v>
      </c>
      <c r="AD18" s="70">
        <v>1606016</v>
      </c>
      <c r="AE18" s="70" t="s">
        <v>737</v>
      </c>
      <c r="AF18" s="70">
        <v>4</v>
      </c>
      <c r="AG18" s="70">
        <v>21</v>
      </c>
      <c r="AH18" s="70">
        <f>SUM(AG$5:AG18)</f>
        <v>246</v>
      </c>
      <c r="AK18" s="70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4300</v>
      </c>
      <c r="AX18" s="62">
        <v>5</v>
      </c>
      <c r="AY18" s="62">
        <f>INDEX(节奏总表!$I$4:$I$18,MATCH(AX18,节奏总表!$S$4:$S$18,1))</f>
        <v>6</v>
      </c>
      <c r="AZ18" s="15">
        <f>芦花古楼!BC10+芦花古楼!BD9</f>
        <v>815</v>
      </c>
      <c r="BA18" s="16"/>
      <c r="BD18" s="65" t="s">
        <v>585</v>
      </c>
      <c r="BE18" s="62">
        <v>3</v>
      </c>
      <c r="BF18" s="62">
        <v>50</v>
      </c>
      <c r="BG18" s="62">
        <v>1</v>
      </c>
      <c r="BH18" s="62">
        <f t="shared" si="18"/>
        <v>236</v>
      </c>
      <c r="BI18" s="62">
        <v>236</v>
      </c>
      <c r="BK18" s="64">
        <v>5</v>
      </c>
      <c r="BL18" s="64">
        <v>3</v>
      </c>
      <c r="BN18" s="64">
        <v>3</v>
      </c>
      <c r="BO18" s="64">
        <v>2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</row>
    <row r="19" spans="1:72" ht="16.5" x14ac:dyDescent="0.2">
      <c r="A19" s="60">
        <v>6</v>
      </c>
      <c r="B19" s="60">
        <v>3.5</v>
      </c>
      <c r="C19" s="22">
        <f t="shared" si="19"/>
        <v>0.15217391304347827</v>
      </c>
      <c r="D19" s="60">
        <f t="shared" si="20"/>
        <v>322619</v>
      </c>
      <c r="E19" s="70">
        <v>20</v>
      </c>
      <c r="F19" s="70">
        <f t="shared" si="21"/>
        <v>1280</v>
      </c>
      <c r="G19" s="70">
        <f t="shared" si="17"/>
        <v>3860</v>
      </c>
      <c r="H19" s="70">
        <f t="shared" si="17"/>
        <v>9020</v>
      </c>
      <c r="I19" s="70">
        <f t="shared" si="17"/>
        <v>19340</v>
      </c>
      <c r="J19" s="16"/>
      <c r="K19" s="16"/>
      <c r="L19" s="16"/>
      <c r="M19" s="16"/>
      <c r="N19" s="16"/>
      <c r="O19" s="70">
        <v>16</v>
      </c>
      <c r="P19" s="70">
        <v>35</v>
      </c>
      <c r="Q19" s="70">
        <v>10</v>
      </c>
      <c r="R19" s="70">
        <v>1</v>
      </c>
      <c r="S19" s="15">
        <f>SUM(P$4:P19)</f>
        <v>215</v>
      </c>
      <c r="T19" s="70">
        <f>SUMIFS(芦花古楼!$BH$6:$BH$505,芦花古楼!$BB$6:$BB$505,"&lt;="&amp;神器!S19)</f>
        <v>231880</v>
      </c>
      <c r="U19" s="70">
        <f t="shared" si="14"/>
        <v>33600</v>
      </c>
      <c r="V19" s="70">
        <v>5</v>
      </c>
      <c r="W19" s="70">
        <f t="shared" si="15"/>
        <v>130</v>
      </c>
      <c r="X19" s="70">
        <f t="shared" si="3"/>
        <v>400</v>
      </c>
      <c r="Y19" s="70">
        <f t="shared" si="3"/>
        <v>940</v>
      </c>
      <c r="Z19" s="70">
        <f t="shared" si="3"/>
        <v>2015</v>
      </c>
      <c r="AA19" s="16"/>
      <c r="AB19" s="70">
        <v>15</v>
      </c>
      <c r="AC19" s="70">
        <v>104</v>
      </c>
      <c r="AD19" s="70">
        <v>1606017</v>
      </c>
      <c r="AE19" s="70" t="s">
        <v>738</v>
      </c>
      <c r="AF19" s="70">
        <v>1</v>
      </c>
      <c r="AG19" s="70">
        <v>21</v>
      </c>
      <c r="AH19" s="70">
        <f>SUM(AG$5:AG19)</f>
        <v>267</v>
      </c>
      <c r="AK19" s="70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2">
        <v>6</v>
      </c>
      <c r="AY19" s="62">
        <f>INDEX(节奏总表!$I$4:$I$18,MATCH(AX19,节奏总表!$S$4:$S$18,1))</f>
        <v>7</v>
      </c>
      <c r="AZ19" s="15">
        <f>芦花古楼!BC11+芦花古楼!BD10</f>
        <v>825</v>
      </c>
      <c r="BA19" s="16"/>
      <c r="BD19" s="65" t="s">
        <v>586</v>
      </c>
      <c r="BE19" s="62">
        <v>3</v>
      </c>
      <c r="BF19" s="62">
        <v>50</v>
      </c>
      <c r="BG19" s="62">
        <v>1</v>
      </c>
      <c r="BH19" s="62">
        <f t="shared" si="18"/>
        <v>236</v>
      </c>
      <c r="BI19" s="62">
        <v>236</v>
      </c>
      <c r="BK19" s="64">
        <v>6</v>
      </c>
      <c r="BL19" s="64">
        <v>4</v>
      </c>
      <c r="BN19" s="64">
        <v>3</v>
      </c>
      <c r="BO19" s="64">
        <v>3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</row>
    <row r="20" spans="1:72" ht="16.5" x14ac:dyDescent="0.2">
      <c r="A20" s="60">
        <v>7</v>
      </c>
      <c r="B20" s="60">
        <v>4</v>
      </c>
      <c r="C20" s="22">
        <f t="shared" si="19"/>
        <v>0.17391304347826086</v>
      </c>
      <c r="D20" s="60">
        <f t="shared" si="20"/>
        <v>368707</v>
      </c>
      <c r="E20" s="70">
        <v>20</v>
      </c>
      <c r="F20" s="70">
        <f t="shared" si="21"/>
        <v>1460</v>
      </c>
      <c r="G20" s="70">
        <f t="shared" si="17"/>
        <v>4420</v>
      </c>
      <c r="H20" s="70">
        <f t="shared" si="17"/>
        <v>10320</v>
      </c>
      <c r="I20" s="70">
        <f t="shared" si="17"/>
        <v>22120</v>
      </c>
      <c r="J20" s="16"/>
      <c r="K20" s="16"/>
      <c r="L20" s="16"/>
      <c r="M20" s="16"/>
      <c r="N20" s="16"/>
      <c r="O20" s="70">
        <v>17</v>
      </c>
      <c r="P20" s="70">
        <v>40</v>
      </c>
      <c r="Q20" s="70">
        <v>10</v>
      </c>
      <c r="R20" s="70">
        <v>1</v>
      </c>
      <c r="S20" s="15">
        <f>SUM(P$4:P20)</f>
        <v>255</v>
      </c>
      <c r="T20" s="70">
        <f>SUMIFS(芦花古楼!$BH$6:$BH$505,芦花古楼!$BB$6:$BB$505,"&lt;="&amp;神器!S20)</f>
        <v>270280</v>
      </c>
      <c r="U20" s="70">
        <f t="shared" si="14"/>
        <v>38400</v>
      </c>
      <c r="V20" s="70">
        <v>5</v>
      </c>
      <c r="W20" s="70">
        <f t="shared" si="15"/>
        <v>150</v>
      </c>
      <c r="X20" s="70">
        <f t="shared" si="3"/>
        <v>460</v>
      </c>
      <c r="Y20" s="70">
        <f t="shared" si="3"/>
        <v>1075</v>
      </c>
      <c r="Z20" s="70">
        <f t="shared" si="3"/>
        <v>2300</v>
      </c>
      <c r="AA20" s="16"/>
      <c r="AB20" s="70">
        <v>16</v>
      </c>
      <c r="AC20" s="70">
        <v>104</v>
      </c>
      <c r="AD20" s="70">
        <v>1606018</v>
      </c>
      <c r="AE20" s="70" t="s">
        <v>739</v>
      </c>
      <c r="AF20" s="70">
        <v>1</v>
      </c>
      <c r="AG20" s="70">
        <v>21</v>
      </c>
      <c r="AH20" s="70">
        <f>SUM(AG$5:AG20)</f>
        <v>288</v>
      </c>
      <c r="AK20" s="70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315</v>
      </c>
      <c r="AX20" s="62">
        <v>7</v>
      </c>
      <c r="AY20" s="62">
        <f>INDEX(节奏总表!$I$4:$I$18,MATCH(AX20,节奏总表!$S$4:$S$18,1))</f>
        <v>7</v>
      </c>
      <c r="AZ20" s="15">
        <f>芦花古楼!BC12+芦花古楼!BD11</f>
        <v>845</v>
      </c>
      <c r="BA20" s="16"/>
      <c r="BD20" s="65" t="s">
        <v>587</v>
      </c>
      <c r="BE20" s="62">
        <v>3</v>
      </c>
      <c r="BF20" s="62">
        <v>50</v>
      </c>
      <c r="BG20" s="62">
        <v>1</v>
      </c>
      <c r="BH20" s="62">
        <f t="shared" si="18"/>
        <v>236</v>
      </c>
      <c r="BI20" s="62">
        <v>236</v>
      </c>
      <c r="BK20" s="64">
        <v>7</v>
      </c>
      <c r="BL20" s="64">
        <v>4</v>
      </c>
      <c r="BN20" s="64">
        <v>3</v>
      </c>
      <c r="BO20" s="64">
        <v>3</v>
      </c>
      <c r="BP20" s="64">
        <v>1</v>
      </c>
      <c r="BQ20" s="64">
        <v>0</v>
      </c>
      <c r="BR20" s="64">
        <v>0</v>
      </c>
      <c r="BS20" s="64">
        <v>0</v>
      </c>
      <c r="BT20" s="64">
        <v>0</v>
      </c>
    </row>
    <row r="21" spans="1:72" ht="16.5" x14ac:dyDescent="0.2">
      <c r="A21" s="60">
        <v>8</v>
      </c>
      <c r="B21" s="60">
        <v>4.5</v>
      </c>
      <c r="C21" s="22">
        <f t="shared" si="19"/>
        <v>0.19565217391304349</v>
      </c>
      <c r="D21" s="60">
        <f t="shared" si="20"/>
        <v>414796</v>
      </c>
      <c r="E21" s="70">
        <v>20</v>
      </c>
      <c r="F21" s="70">
        <f t="shared" si="21"/>
        <v>1640</v>
      </c>
      <c r="G21" s="70">
        <f t="shared" si="17"/>
        <v>4960</v>
      </c>
      <c r="H21" s="70">
        <f t="shared" si="17"/>
        <v>11600</v>
      </c>
      <c r="I21" s="70">
        <f t="shared" si="17"/>
        <v>24880</v>
      </c>
      <c r="J21" s="16"/>
      <c r="K21" s="16"/>
      <c r="L21" s="16"/>
      <c r="M21" s="16"/>
      <c r="N21" s="16"/>
      <c r="O21" s="70">
        <v>18</v>
      </c>
      <c r="P21" s="70">
        <v>45</v>
      </c>
      <c r="Q21" s="70">
        <v>10</v>
      </c>
      <c r="R21" s="70">
        <v>1</v>
      </c>
      <c r="S21" s="15">
        <f>SUM(P$4:P21)</f>
        <v>300</v>
      </c>
      <c r="T21" s="70">
        <f>SUMIFS(芦花古楼!$BH$6:$BH$505,芦花古楼!$BB$6:$BB$505,"&lt;="&amp;神器!S21)</f>
        <v>313480</v>
      </c>
      <c r="U21" s="70">
        <f t="shared" si="14"/>
        <v>43200</v>
      </c>
      <c r="V21" s="70">
        <v>5</v>
      </c>
      <c r="W21" s="70">
        <f t="shared" si="15"/>
        <v>170</v>
      </c>
      <c r="X21" s="70">
        <f t="shared" si="15"/>
        <v>515</v>
      </c>
      <c r="Y21" s="70">
        <f t="shared" si="15"/>
        <v>1205</v>
      </c>
      <c r="Z21" s="70">
        <f t="shared" si="15"/>
        <v>2590</v>
      </c>
      <c r="AA21" s="16"/>
      <c r="AB21" s="70">
        <v>17</v>
      </c>
      <c r="AC21" s="70">
        <v>104</v>
      </c>
      <c r="AD21" s="70">
        <v>1606019</v>
      </c>
      <c r="AE21" s="70" t="s">
        <v>740</v>
      </c>
      <c r="AF21" s="70">
        <v>2</v>
      </c>
      <c r="AG21" s="70">
        <v>21</v>
      </c>
      <c r="AH21" s="70">
        <f>SUM(AG$5:AG21)</f>
        <v>309</v>
      </c>
      <c r="AK21" s="70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420</v>
      </c>
      <c r="AX21" s="62">
        <v>8</v>
      </c>
      <c r="AY21" s="62">
        <f>INDEX(节奏总表!$I$4:$I$18,MATCH(AX21,节奏总表!$S$4:$S$18,1))</f>
        <v>8</v>
      </c>
      <c r="AZ21" s="15">
        <f>芦花古楼!BC13+芦花古楼!BD12</f>
        <v>830</v>
      </c>
      <c r="BA21" s="16"/>
      <c r="BD21" s="65" t="s">
        <v>588</v>
      </c>
      <c r="BE21" s="62">
        <v>3</v>
      </c>
      <c r="BF21" s="62">
        <v>50</v>
      </c>
      <c r="BG21" s="62">
        <v>1</v>
      </c>
      <c r="BH21" s="62">
        <f t="shared" si="18"/>
        <v>236</v>
      </c>
      <c r="BI21" s="62">
        <v>236</v>
      </c>
      <c r="BK21" s="64">
        <v>8</v>
      </c>
      <c r="BL21" s="64">
        <v>4</v>
      </c>
      <c r="BN21" s="64">
        <v>3</v>
      </c>
      <c r="BO21" s="64">
        <v>3</v>
      </c>
      <c r="BP21" s="64">
        <v>1</v>
      </c>
      <c r="BQ21" s="64">
        <v>1</v>
      </c>
      <c r="BR21" s="64">
        <v>0</v>
      </c>
      <c r="BS21" s="64">
        <v>0</v>
      </c>
      <c r="BT21" s="64">
        <v>0</v>
      </c>
    </row>
    <row r="22" spans="1:72" ht="16.5" x14ac:dyDescent="0.2">
      <c r="A22" s="60">
        <v>9</v>
      </c>
      <c r="B22" s="60">
        <v>5</v>
      </c>
      <c r="C22" s="22">
        <f t="shared" si="19"/>
        <v>0.21739130434782608</v>
      </c>
      <c r="D22" s="60">
        <f t="shared" si="20"/>
        <v>460884</v>
      </c>
      <c r="E22" s="70">
        <v>20</v>
      </c>
      <c r="F22" s="70">
        <f t="shared" si="21"/>
        <v>1840</v>
      </c>
      <c r="G22" s="70">
        <f t="shared" si="17"/>
        <v>5520</v>
      </c>
      <c r="H22" s="70">
        <f t="shared" si="17"/>
        <v>12900</v>
      </c>
      <c r="I22" s="70">
        <f t="shared" si="17"/>
        <v>27640</v>
      </c>
      <c r="J22" s="16"/>
      <c r="K22" s="16"/>
      <c r="L22" s="16"/>
      <c r="M22" s="16"/>
      <c r="N22" s="16"/>
      <c r="O22" s="70">
        <v>19</v>
      </c>
      <c r="P22" s="70">
        <v>50</v>
      </c>
      <c r="Q22" s="70">
        <v>15</v>
      </c>
      <c r="R22" s="70">
        <v>1</v>
      </c>
      <c r="S22" s="15">
        <f>SUM(P$4:P22)</f>
        <v>350</v>
      </c>
      <c r="T22" s="70">
        <f>SUMIFS(芦花古楼!$BH$6:$BH$505,芦花古楼!$BB$6:$BB$505,"&lt;="&amp;神器!S22)</f>
        <v>361480</v>
      </c>
      <c r="U22" s="70">
        <f t="shared" si="14"/>
        <v>48000</v>
      </c>
      <c r="V22" s="70">
        <v>5</v>
      </c>
      <c r="W22" s="70">
        <f t="shared" si="15"/>
        <v>190</v>
      </c>
      <c r="X22" s="70">
        <f t="shared" si="15"/>
        <v>575</v>
      </c>
      <c r="Y22" s="70">
        <f t="shared" si="15"/>
        <v>1340</v>
      </c>
      <c r="Z22" s="70">
        <f t="shared" si="15"/>
        <v>2880</v>
      </c>
      <c r="AA22" s="16"/>
      <c r="AB22" s="70">
        <v>18</v>
      </c>
      <c r="AC22" s="70">
        <v>104</v>
      </c>
      <c r="AD22" s="70">
        <v>1606020</v>
      </c>
      <c r="AE22" s="70" t="s">
        <v>741</v>
      </c>
      <c r="AF22" s="70">
        <v>2</v>
      </c>
      <c r="AG22" s="70">
        <v>21</v>
      </c>
      <c r="AH22" s="70">
        <f>SUM(AG$5:AG22)</f>
        <v>330</v>
      </c>
      <c r="AK22" s="70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520</v>
      </c>
      <c r="AX22" s="62">
        <v>9</v>
      </c>
      <c r="AY22" s="62">
        <f>INDEX(节奏总表!$I$4:$I$18,MATCH(AX22,节奏总表!$S$4:$S$18,1))</f>
        <v>8</v>
      </c>
      <c r="AZ22" s="15">
        <f>芦花古楼!BC14+芦花古楼!BD13</f>
        <v>845</v>
      </c>
      <c r="BA22" s="16"/>
      <c r="BD22" s="65" t="s">
        <v>589</v>
      </c>
      <c r="BE22" s="62">
        <v>4</v>
      </c>
      <c r="BF22" s="62">
        <v>70</v>
      </c>
      <c r="BG22" s="62">
        <v>1</v>
      </c>
      <c r="BH22" s="62">
        <f t="shared" si="18"/>
        <v>169</v>
      </c>
      <c r="BI22" s="62">
        <v>169</v>
      </c>
      <c r="BK22" s="64">
        <v>9</v>
      </c>
      <c r="BL22" s="64">
        <v>4</v>
      </c>
      <c r="BN22" s="64">
        <v>5</v>
      </c>
      <c r="BO22" s="64">
        <v>4</v>
      </c>
      <c r="BP22" s="64">
        <v>1</v>
      </c>
      <c r="BQ22" s="64">
        <v>1</v>
      </c>
      <c r="BR22" s="64">
        <v>0</v>
      </c>
      <c r="BS22" s="64">
        <v>0</v>
      </c>
      <c r="BT22" s="64">
        <v>0</v>
      </c>
    </row>
    <row r="23" spans="1:72" ht="16.5" x14ac:dyDescent="0.2">
      <c r="A23" s="60">
        <v>10</v>
      </c>
      <c r="B23" s="60">
        <v>6</v>
      </c>
      <c r="C23" s="22">
        <f t="shared" si="19"/>
        <v>0.2608695652173913</v>
      </c>
      <c r="D23" s="60">
        <f t="shared" si="20"/>
        <v>553061</v>
      </c>
      <c r="E23" s="70">
        <v>50</v>
      </c>
      <c r="F23" s="70">
        <f t="shared" si="21"/>
        <v>2200</v>
      </c>
      <c r="G23" s="70">
        <f t="shared" si="17"/>
        <v>6600</v>
      </c>
      <c r="H23" s="70">
        <f t="shared" si="17"/>
        <v>15450</v>
      </c>
      <c r="I23" s="70">
        <f t="shared" si="17"/>
        <v>33150</v>
      </c>
      <c r="J23" s="16"/>
      <c r="K23" s="16"/>
      <c r="L23" s="16"/>
      <c r="M23" s="16"/>
      <c r="N23" s="16"/>
      <c r="O23" s="70">
        <v>20</v>
      </c>
      <c r="P23" s="70">
        <v>55</v>
      </c>
      <c r="Q23" s="70">
        <v>15</v>
      </c>
      <c r="R23" s="70">
        <v>1</v>
      </c>
      <c r="S23" s="15">
        <f>SUM(P$4:P23)</f>
        <v>405</v>
      </c>
      <c r="T23" s="70">
        <f>SUMIFS(芦花古楼!$BH$6:$BH$505,芦花古楼!$BB$6:$BB$505,"&lt;="&amp;神器!S23)</f>
        <v>414280</v>
      </c>
      <c r="U23" s="70">
        <f t="shared" si="14"/>
        <v>52800</v>
      </c>
      <c r="V23" s="70">
        <v>5</v>
      </c>
      <c r="W23" s="70">
        <f t="shared" si="15"/>
        <v>210</v>
      </c>
      <c r="X23" s="70">
        <f t="shared" si="15"/>
        <v>630</v>
      </c>
      <c r="Y23" s="70">
        <f t="shared" si="15"/>
        <v>1475</v>
      </c>
      <c r="Z23" s="70">
        <f t="shared" si="15"/>
        <v>3165</v>
      </c>
      <c r="AA23" s="16"/>
      <c r="AB23" s="70">
        <v>19</v>
      </c>
      <c r="AC23" s="70">
        <v>104</v>
      </c>
      <c r="AD23" s="70">
        <v>1606021</v>
      </c>
      <c r="AE23" s="70" t="s">
        <v>742</v>
      </c>
      <c r="AF23" s="70">
        <v>2</v>
      </c>
      <c r="AG23" s="70">
        <v>21</v>
      </c>
      <c r="AH23" s="70">
        <f>SUM(AG$5:AG23)</f>
        <v>351</v>
      </c>
      <c r="AK23" s="70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630</v>
      </c>
      <c r="AX23" s="62">
        <v>10</v>
      </c>
      <c r="AY23" s="62">
        <f>INDEX(节奏总表!$I$4:$I$18,MATCH(AX23,节奏总表!$S$4:$S$18,1))</f>
        <v>8</v>
      </c>
      <c r="AZ23" s="15">
        <f>芦花古楼!BC15+芦花古楼!BD14</f>
        <v>700</v>
      </c>
      <c r="BA23" s="16"/>
      <c r="BD23" s="65" t="s">
        <v>590</v>
      </c>
      <c r="BE23" s="62">
        <v>4</v>
      </c>
      <c r="BF23" s="62">
        <v>70</v>
      </c>
      <c r="BG23" s="62">
        <v>1</v>
      </c>
      <c r="BH23" s="62">
        <f t="shared" si="18"/>
        <v>169</v>
      </c>
      <c r="BI23" s="62">
        <v>169</v>
      </c>
      <c r="BK23" s="64">
        <v>10</v>
      </c>
      <c r="BL23" s="64">
        <v>7</v>
      </c>
      <c r="BN23" s="64">
        <v>5</v>
      </c>
      <c r="BO23" s="64">
        <v>5</v>
      </c>
      <c r="BP23" s="64">
        <v>1</v>
      </c>
      <c r="BQ23" s="64">
        <v>1</v>
      </c>
      <c r="BR23" s="64">
        <v>0</v>
      </c>
      <c r="BS23" s="64">
        <v>0</v>
      </c>
      <c r="BT23" s="64">
        <v>0</v>
      </c>
    </row>
    <row r="24" spans="1:72" ht="16.5" x14ac:dyDescent="0.2">
      <c r="A24" s="60">
        <v>11</v>
      </c>
      <c r="B24" s="60">
        <v>3</v>
      </c>
      <c r="C24" s="22">
        <f t="shared" si="19"/>
        <v>0.15</v>
      </c>
      <c r="D24" s="60">
        <f t="shared" si="20"/>
        <v>651813</v>
      </c>
      <c r="E24" s="70">
        <v>50</v>
      </c>
      <c r="F24" s="70">
        <f t="shared" si="21"/>
        <v>2600</v>
      </c>
      <c r="G24" s="70">
        <f t="shared" si="17"/>
        <v>7800</v>
      </c>
      <c r="H24" s="70">
        <f t="shared" si="17"/>
        <v>18250</v>
      </c>
      <c r="I24" s="70">
        <f t="shared" si="17"/>
        <v>39100</v>
      </c>
      <c r="J24" s="16"/>
      <c r="K24" s="16"/>
      <c r="L24" s="16"/>
      <c r="M24" s="16"/>
      <c r="N24" s="16"/>
      <c r="O24" s="70">
        <v>21</v>
      </c>
      <c r="P24" s="70">
        <v>60</v>
      </c>
      <c r="Q24" s="70">
        <v>15</v>
      </c>
      <c r="R24" s="70">
        <v>1</v>
      </c>
      <c r="S24" s="15">
        <f>SUM(P$4:P24)</f>
        <v>465</v>
      </c>
      <c r="T24" s="70">
        <f>SUMIFS(芦花古楼!$BH$6:$BH$505,芦花古楼!$BB$6:$BB$505,"&lt;="&amp;神器!S24)</f>
        <v>471880</v>
      </c>
      <c r="U24" s="70">
        <f t="shared" si="14"/>
        <v>57600</v>
      </c>
      <c r="V24" s="70">
        <v>5</v>
      </c>
      <c r="W24" s="70">
        <f t="shared" si="15"/>
        <v>230</v>
      </c>
      <c r="X24" s="70">
        <f t="shared" si="15"/>
        <v>690</v>
      </c>
      <c r="Y24" s="70">
        <f t="shared" si="15"/>
        <v>1610</v>
      </c>
      <c r="Z24" s="70">
        <f t="shared" si="15"/>
        <v>3455</v>
      </c>
      <c r="AA24" s="16"/>
      <c r="AB24" s="70">
        <v>20</v>
      </c>
      <c r="AC24" s="70">
        <v>104</v>
      </c>
      <c r="AD24" s="70">
        <v>1606022</v>
      </c>
      <c r="AE24" s="70" t="s">
        <v>743</v>
      </c>
      <c r="AF24" s="70">
        <v>3</v>
      </c>
      <c r="AG24" s="70">
        <v>21</v>
      </c>
      <c r="AH24" s="70">
        <f>SUM(AG$5:AG24)</f>
        <v>372</v>
      </c>
      <c r="AK24" s="70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1280</v>
      </c>
      <c r="AX24" s="62">
        <v>11</v>
      </c>
      <c r="AY24" s="62">
        <f>INDEX(节奏总表!$I$4:$I$18,MATCH(AX24,节奏总表!$S$4:$S$18,1))</f>
        <v>8</v>
      </c>
      <c r="AZ24" s="15">
        <f>芦花古楼!BC16+芦花古楼!BD15</f>
        <v>665</v>
      </c>
      <c r="BA24" s="16"/>
      <c r="BD24" s="65" t="s">
        <v>591</v>
      </c>
      <c r="BE24" s="62">
        <v>4</v>
      </c>
      <c r="BF24" s="62">
        <v>70</v>
      </c>
      <c r="BG24" s="62">
        <v>1</v>
      </c>
      <c r="BH24" s="62">
        <f t="shared" si="18"/>
        <v>169</v>
      </c>
      <c r="BI24" s="62">
        <v>169</v>
      </c>
      <c r="BK24" s="64">
        <v>11</v>
      </c>
      <c r="BL24" s="64">
        <v>7</v>
      </c>
      <c r="BN24" s="64">
        <v>5</v>
      </c>
      <c r="BO24" s="64">
        <v>5</v>
      </c>
      <c r="BP24" s="64">
        <v>2</v>
      </c>
      <c r="BQ24" s="64">
        <v>1</v>
      </c>
      <c r="BR24" s="64">
        <v>0</v>
      </c>
      <c r="BS24" s="64">
        <v>0</v>
      </c>
      <c r="BT24" s="64">
        <v>0</v>
      </c>
    </row>
    <row r="25" spans="1:72" ht="16.5" x14ac:dyDescent="0.2">
      <c r="A25" s="60">
        <v>12</v>
      </c>
      <c r="B25" s="60">
        <v>3.5</v>
      </c>
      <c r="C25" s="22">
        <f t="shared" si="19"/>
        <v>0.17499999999999999</v>
      </c>
      <c r="D25" s="60">
        <f t="shared" si="20"/>
        <v>760448</v>
      </c>
      <c r="E25" s="70">
        <v>50</v>
      </c>
      <c r="F25" s="70">
        <f t="shared" si="21"/>
        <v>3000</v>
      </c>
      <c r="G25" s="70">
        <f t="shared" si="17"/>
        <v>9100</v>
      </c>
      <c r="H25" s="70">
        <f t="shared" si="17"/>
        <v>21250</v>
      </c>
      <c r="I25" s="70">
        <f t="shared" si="17"/>
        <v>45600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70">
        <v>21</v>
      </c>
      <c r="AC25" s="70">
        <v>105</v>
      </c>
      <c r="AD25" s="70">
        <v>1606023</v>
      </c>
      <c r="AE25" s="70" t="s">
        <v>744</v>
      </c>
      <c r="AF25" s="70">
        <v>1</v>
      </c>
      <c r="AG25" s="70">
        <v>21</v>
      </c>
      <c r="AH25" s="70">
        <f>SUM(AG$5:AG25)</f>
        <v>393</v>
      </c>
      <c r="AK25" s="70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1460</v>
      </c>
      <c r="AX25" s="62">
        <v>12</v>
      </c>
      <c r="AY25" s="62">
        <f>INDEX(节奏总表!$I$4:$I$18,MATCH(AX25,节奏总表!$S$4:$S$18,1))</f>
        <v>9</v>
      </c>
      <c r="AZ25" s="15">
        <f>芦花古楼!BC17+芦花古楼!BD16</f>
        <v>630</v>
      </c>
      <c r="BA25" s="16"/>
      <c r="BD25" s="65" t="s">
        <v>592</v>
      </c>
      <c r="BE25" s="62">
        <v>4</v>
      </c>
      <c r="BF25" s="62">
        <v>70</v>
      </c>
      <c r="BG25" s="62">
        <v>1</v>
      </c>
      <c r="BH25" s="62">
        <f t="shared" si="18"/>
        <v>169</v>
      </c>
      <c r="BI25" s="62">
        <v>169</v>
      </c>
      <c r="BK25" s="64">
        <v>12</v>
      </c>
      <c r="BL25" s="64">
        <v>7</v>
      </c>
      <c r="BN25" s="64">
        <v>5</v>
      </c>
      <c r="BO25" s="64">
        <v>5</v>
      </c>
      <c r="BP25" s="64">
        <v>2</v>
      </c>
      <c r="BQ25" s="64">
        <v>2</v>
      </c>
      <c r="BR25" s="64">
        <v>0</v>
      </c>
      <c r="BS25" s="64">
        <v>0</v>
      </c>
      <c r="BT25" s="64">
        <v>0</v>
      </c>
    </row>
    <row r="26" spans="1:72" ht="16.5" x14ac:dyDescent="0.2">
      <c r="A26" s="60">
        <v>13</v>
      </c>
      <c r="B26" s="60">
        <v>4</v>
      </c>
      <c r="C26" s="22">
        <f t="shared" si="19"/>
        <v>0.2</v>
      </c>
      <c r="D26" s="60">
        <f t="shared" si="20"/>
        <v>869084</v>
      </c>
      <c r="E26" s="70">
        <v>50</v>
      </c>
      <c r="F26" s="70">
        <f t="shared" si="21"/>
        <v>3450</v>
      </c>
      <c r="G26" s="70">
        <f t="shared" si="17"/>
        <v>10400</v>
      </c>
      <c r="H26" s="70">
        <f t="shared" si="17"/>
        <v>24300</v>
      </c>
      <c r="I26" s="70">
        <f t="shared" si="17"/>
        <v>52100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70">
        <v>22</v>
      </c>
      <c r="AC26" s="70">
        <v>105</v>
      </c>
      <c r="AD26" s="70">
        <v>1606024</v>
      </c>
      <c r="AE26" s="70" t="s">
        <v>745</v>
      </c>
      <c r="AF26" s="70">
        <v>1</v>
      </c>
      <c r="AG26" s="70">
        <v>21</v>
      </c>
      <c r="AH26" s="70">
        <f>SUM(AG$5:AG26)</f>
        <v>414</v>
      </c>
      <c r="AK26" s="70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1640</v>
      </c>
      <c r="AX26" s="62">
        <v>13</v>
      </c>
      <c r="AY26" s="62">
        <f>INDEX(节奏总表!$I$4:$I$18,MATCH(AX26,节奏总表!$S$4:$S$18,1))</f>
        <v>9</v>
      </c>
      <c r="AZ26" s="15">
        <f>芦花古楼!BC18+芦花古楼!BD17</f>
        <v>575</v>
      </c>
      <c r="BA26" s="16"/>
      <c r="BD26" s="65" t="s">
        <v>593</v>
      </c>
      <c r="BE26" s="62">
        <v>5</v>
      </c>
      <c r="BF26" s="62">
        <v>100</v>
      </c>
      <c r="BG26" s="62">
        <v>1</v>
      </c>
      <c r="BH26" s="62">
        <f t="shared" si="18"/>
        <v>79</v>
      </c>
      <c r="BI26" s="62">
        <v>79</v>
      </c>
      <c r="BK26" s="64">
        <v>13</v>
      </c>
      <c r="BL26" s="64">
        <v>7</v>
      </c>
      <c r="BN26" s="64">
        <v>5</v>
      </c>
      <c r="BO26" s="64">
        <v>5</v>
      </c>
      <c r="BP26" s="64">
        <v>2</v>
      </c>
      <c r="BQ26" s="64">
        <v>2</v>
      </c>
      <c r="BR26" s="64">
        <v>1</v>
      </c>
      <c r="BS26" s="64">
        <v>0</v>
      </c>
      <c r="BT26" s="64">
        <v>0</v>
      </c>
    </row>
    <row r="27" spans="1:72" ht="16.5" x14ac:dyDescent="0.2">
      <c r="A27" s="60">
        <v>14</v>
      </c>
      <c r="B27" s="60">
        <v>4.5</v>
      </c>
      <c r="C27" s="22">
        <f t="shared" si="19"/>
        <v>0.22500000000000001</v>
      </c>
      <c r="D27" s="60">
        <f t="shared" si="20"/>
        <v>977719</v>
      </c>
      <c r="E27" s="70">
        <v>50</v>
      </c>
      <c r="F27" s="70">
        <f t="shared" si="21"/>
        <v>3900</v>
      </c>
      <c r="G27" s="70">
        <f t="shared" si="17"/>
        <v>11700</v>
      </c>
      <c r="H27" s="70">
        <f t="shared" si="17"/>
        <v>27350</v>
      </c>
      <c r="I27" s="70">
        <f t="shared" si="17"/>
        <v>58650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70">
        <v>23</v>
      </c>
      <c r="AC27" s="70">
        <v>105</v>
      </c>
      <c r="AD27" s="70">
        <v>1606025</v>
      </c>
      <c r="AE27" s="70" t="s">
        <v>746</v>
      </c>
      <c r="AF27" s="70">
        <v>2</v>
      </c>
      <c r="AG27" s="70">
        <v>21</v>
      </c>
      <c r="AH27" s="70">
        <f>SUM(AG$5:AG27)</f>
        <v>435</v>
      </c>
      <c r="AK27" s="70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1840</v>
      </c>
      <c r="AX27" s="62">
        <v>14</v>
      </c>
      <c r="AY27" s="62">
        <f>INDEX(节奏总表!$I$4:$I$18,MATCH(AX27,节奏总表!$S$4:$S$18,1))</f>
        <v>9</v>
      </c>
      <c r="AZ27" s="15">
        <f>芦花古楼!BC19+芦花古楼!BD18</f>
        <v>725</v>
      </c>
      <c r="BA27" s="16"/>
      <c r="BD27" s="65" t="s">
        <v>594</v>
      </c>
      <c r="BE27" s="62">
        <v>5</v>
      </c>
      <c r="BF27" s="62">
        <v>100</v>
      </c>
      <c r="BG27" s="62">
        <v>1</v>
      </c>
      <c r="BH27" s="62">
        <f t="shared" si="18"/>
        <v>79</v>
      </c>
      <c r="BI27" s="62">
        <v>79</v>
      </c>
      <c r="BK27" s="64">
        <v>14</v>
      </c>
      <c r="BL27" s="64">
        <v>7</v>
      </c>
      <c r="BN27" s="64">
        <v>5</v>
      </c>
      <c r="BO27" s="64">
        <v>5</v>
      </c>
      <c r="BP27" s="64">
        <v>2</v>
      </c>
      <c r="BQ27" s="64">
        <v>2</v>
      </c>
      <c r="BR27" s="64">
        <v>1</v>
      </c>
      <c r="BS27" s="64">
        <v>1</v>
      </c>
      <c r="BT27" s="64">
        <v>0</v>
      </c>
    </row>
    <row r="28" spans="1:72" ht="16.5" x14ac:dyDescent="0.2">
      <c r="A28" s="60">
        <v>15</v>
      </c>
      <c r="B28" s="60">
        <v>5</v>
      </c>
      <c r="C28" s="22">
        <f t="shared" si="19"/>
        <v>0.25</v>
      </c>
      <c r="D28" s="60">
        <f t="shared" si="20"/>
        <v>1086355</v>
      </c>
      <c r="E28" s="70">
        <v>100</v>
      </c>
      <c r="F28" s="70">
        <f t="shared" si="21"/>
        <v>4300</v>
      </c>
      <c r="G28" s="70">
        <f t="shared" si="17"/>
        <v>13000</v>
      </c>
      <c r="H28" s="70">
        <f t="shared" si="17"/>
        <v>30400</v>
      </c>
      <c r="I28" s="70">
        <f t="shared" si="17"/>
        <v>65100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70">
        <v>24</v>
      </c>
      <c r="AC28" s="70">
        <v>105</v>
      </c>
      <c r="AD28" s="70">
        <v>1606026</v>
      </c>
      <c r="AE28" s="70" t="s">
        <v>747</v>
      </c>
      <c r="AF28" s="70">
        <v>2</v>
      </c>
      <c r="AG28" s="70">
        <v>21</v>
      </c>
      <c r="AH28" s="70">
        <f>SUM(AG$5:AG28)</f>
        <v>456</v>
      </c>
      <c r="AK28" s="70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2200</v>
      </c>
      <c r="AX28" s="62">
        <v>15</v>
      </c>
      <c r="AY28" s="62">
        <f>INDEX(节奏总表!$I$4:$I$18,MATCH(AX28,节奏总表!$S$4:$S$18,1))</f>
        <v>9</v>
      </c>
      <c r="AZ28" s="15">
        <f>芦花古楼!BC20+芦花古楼!BD19</f>
        <v>750</v>
      </c>
      <c r="BA28" s="16"/>
      <c r="BD28" s="65" t="s">
        <v>595</v>
      </c>
      <c r="BE28" s="62">
        <v>5</v>
      </c>
      <c r="BF28" s="62">
        <v>100</v>
      </c>
      <c r="BG28" s="62">
        <v>1</v>
      </c>
      <c r="BH28" s="62">
        <f t="shared" si="18"/>
        <v>79</v>
      </c>
      <c r="BI28" s="62">
        <v>79</v>
      </c>
      <c r="BK28" s="64">
        <v>15</v>
      </c>
      <c r="BL28" s="64">
        <v>10</v>
      </c>
      <c r="BN28" s="64">
        <v>5</v>
      </c>
      <c r="BO28" s="64">
        <v>5</v>
      </c>
      <c r="BP28" s="64">
        <v>2</v>
      </c>
      <c r="BQ28" s="64">
        <v>2</v>
      </c>
      <c r="BR28" s="64">
        <v>1</v>
      </c>
      <c r="BS28" s="64">
        <v>1</v>
      </c>
      <c r="BT28" s="64">
        <v>1</v>
      </c>
    </row>
    <row r="29" spans="1:72" ht="16.5" x14ac:dyDescent="0.2">
      <c r="A29" s="60">
        <v>16</v>
      </c>
      <c r="B29" s="60">
        <v>5.5</v>
      </c>
      <c r="C29" s="22">
        <f t="shared" si="19"/>
        <v>0.12790697674418605</v>
      </c>
      <c r="D29" s="60">
        <f t="shared" si="20"/>
        <v>2180084</v>
      </c>
      <c r="E29" s="70">
        <v>100</v>
      </c>
      <c r="F29" s="70">
        <f t="shared" si="21"/>
        <v>8700</v>
      </c>
      <c r="G29" s="70">
        <f t="shared" si="17"/>
        <v>26100</v>
      </c>
      <c r="H29" s="70">
        <f t="shared" si="17"/>
        <v>61000</v>
      </c>
      <c r="I29" s="70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70">
        <v>25</v>
      </c>
      <c r="AC29" s="70">
        <v>105</v>
      </c>
      <c r="AD29" s="70">
        <v>1606027</v>
      </c>
      <c r="AE29" s="70" t="s">
        <v>748</v>
      </c>
      <c r="AF29" s="70">
        <v>2</v>
      </c>
      <c r="AG29" s="70">
        <v>21</v>
      </c>
      <c r="AH29" s="70">
        <f>SUM(AG$5:AG29)</f>
        <v>477</v>
      </c>
      <c r="AK29" s="70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2600</v>
      </c>
      <c r="AX29" s="62">
        <v>16</v>
      </c>
      <c r="AY29" s="62">
        <f>INDEX(节奏总表!$I$4:$I$18,MATCH(AX29,节奏总表!$S$4:$S$18,1))</f>
        <v>9</v>
      </c>
      <c r="AZ29" s="15">
        <f>芦花古楼!BC21+芦花古楼!BD20</f>
        <v>770</v>
      </c>
      <c r="BA29" s="16"/>
      <c r="BD29" s="65" t="s">
        <v>596</v>
      </c>
      <c r="BE29" s="62">
        <v>5</v>
      </c>
      <c r="BF29" s="62">
        <v>100</v>
      </c>
      <c r="BG29" s="62">
        <v>1</v>
      </c>
      <c r="BH29" s="62">
        <f t="shared" si="18"/>
        <v>79</v>
      </c>
      <c r="BI29" s="62">
        <v>79</v>
      </c>
      <c r="BK29" s="64">
        <v>16</v>
      </c>
      <c r="BL29" s="64">
        <v>10</v>
      </c>
      <c r="BN29" s="64">
        <v>5</v>
      </c>
      <c r="BO29" s="64">
        <v>5</v>
      </c>
      <c r="BP29" s="64">
        <v>2</v>
      </c>
      <c r="BQ29" s="64">
        <v>2</v>
      </c>
      <c r="BR29" s="64">
        <v>1</v>
      </c>
      <c r="BS29" s="64">
        <v>1</v>
      </c>
      <c r="BT29" s="64">
        <v>1</v>
      </c>
    </row>
    <row r="30" spans="1:72" ht="16.5" x14ac:dyDescent="0.2">
      <c r="A30" s="60">
        <v>17</v>
      </c>
      <c r="B30" s="60">
        <v>6</v>
      </c>
      <c r="C30" s="22">
        <f t="shared" si="19"/>
        <v>0.13953488372093023</v>
      </c>
      <c r="D30" s="60">
        <f t="shared" si="20"/>
        <v>2378274</v>
      </c>
      <c r="E30" s="70">
        <v>100</v>
      </c>
      <c r="F30" s="70">
        <f t="shared" si="21"/>
        <v>9500</v>
      </c>
      <c r="G30" s="70">
        <f t="shared" si="21"/>
        <v>28500</v>
      </c>
      <c r="H30" s="70">
        <f t="shared" si="21"/>
        <v>66500</v>
      </c>
      <c r="I30" s="70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70">
        <v>26</v>
      </c>
      <c r="AC30" s="70">
        <v>105</v>
      </c>
      <c r="AD30" s="70">
        <v>1606028</v>
      </c>
      <c r="AE30" s="70" t="s">
        <v>749</v>
      </c>
      <c r="AF30" s="70">
        <v>3</v>
      </c>
      <c r="AG30" s="70">
        <v>21</v>
      </c>
      <c r="AH30" s="70">
        <f>SUM(AG$5:AG30)</f>
        <v>498</v>
      </c>
      <c r="AK30" s="70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3000</v>
      </c>
      <c r="AX30" s="62">
        <v>17</v>
      </c>
      <c r="AY30" s="62">
        <f>INDEX(节奏总表!$I$4:$I$18,MATCH(AX30,节奏总表!$S$4:$S$18,1))</f>
        <v>9</v>
      </c>
      <c r="AZ30" s="15">
        <f>芦花古楼!BC22+芦花古楼!BD21</f>
        <v>800</v>
      </c>
      <c r="BA30" s="16"/>
      <c r="BD30" s="65" t="s">
        <v>597</v>
      </c>
      <c r="BE30" s="62">
        <v>5</v>
      </c>
      <c r="BF30" s="62">
        <v>250</v>
      </c>
      <c r="BG30" s="62">
        <v>1</v>
      </c>
      <c r="BH30" s="62">
        <f t="shared" si="18"/>
        <v>79</v>
      </c>
      <c r="BI30" s="62">
        <v>80</v>
      </c>
      <c r="BK30" s="64">
        <v>17</v>
      </c>
      <c r="BL30" s="64">
        <v>10</v>
      </c>
      <c r="BN30" s="64"/>
      <c r="BO30" s="64"/>
      <c r="BP30" s="64"/>
      <c r="BQ30" s="64"/>
      <c r="BR30" s="64"/>
      <c r="BS30" s="64"/>
      <c r="BT30" s="64"/>
    </row>
    <row r="31" spans="1:72" ht="16.5" x14ac:dyDescent="0.2">
      <c r="A31" s="60">
        <v>18</v>
      </c>
      <c r="B31" s="60">
        <v>6.5</v>
      </c>
      <c r="C31" s="22">
        <f t="shared" si="19"/>
        <v>0.15116279069767441</v>
      </c>
      <c r="D31" s="60">
        <f t="shared" si="20"/>
        <v>2576463</v>
      </c>
      <c r="E31" s="70">
        <v>100</v>
      </c>
      <c r="F31" s="70">
        <f t="shared" si="21"/>
        <v>10300</v>
      </c>
      <c r="G31" s="70">
        <f t="shared" si="21"/>
        <v>30900</v>
      </c>
      <c r="H31" s="70">
        <f t="shared" si="21"/>
        <v>72100</v>
      </c>
      <c r="I31" s="70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70">
        <v>27</v>
      </c>
      <c r="AC31" s="70">
        <v>106</v>
      </c>
      <c r="AD31" s="70">
        <v>1606029</v>
      </c>
      <c r="AE31" s="70" t="s">
        <v>750</v>
      </c>
      <c r="AF31" s="70">
        <v>2</v>
      </c>
      <c r="AG31" s="70">
        <v>21</v>
      </c>
      <c r="AH31" s="70">
        <f>SUM(AG$5:AG31)</f>
        <v>519</v>
      </c>
      <c r="AK31" s="70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3450</v>
      </c>
      <c r="AX31" s="62">
        <v>18</v>
      </c>
      <c r="AY31" s="62">
        <f>INDEX(节奏总表!$I$4:$I$18,MATCH(AX31,节奏总表!$S$4:$S$18,1))</f>
        <v>10</v>
      </c>
      <c r="AZ31" s="15">
        <f>芦花古楼!BC23+芦花古楼!BD22</f>
        <v>815</v>
      </c>
      <c r="BA31" s="16"/>
      <c r="BD31" s="65" t="s">
        <v>598</v>
      </c>
      <c r="BE31" s="62">
        <v>5</v>
      </c>
      <c r="BF31" s="62">
        <v>250</v>
      </c>
      <c r="BG31" s="62">
        <v>1</v>
      </c>
      <c r="BH31" s="62">
        <f t="shared" si="18"/>
        <v>79</v>
      </c>
      <c r="BI31" s="62">
        <v>80</v>
      </c>
      <c r="BK31" s="64">
        <v>18</v>
      </c>
      <c r="BL31" s="64">
        <v>10</v>
      </c>
      <c r="BN31" s="64"/>
      <c r="BO31" s="64"/>
      <c r="BP31" s="64"/>
      <c r="BQ31" s="64"/>
      <c r="BR31" s="64"/>
      <c r="BS31" s="64"/>
      <c r="BT31" s="64"/>
    </row>
    <row r="32" spans="1:72" ht="16.5" x14ac:dyDescent="0.2">
      <c r="A32" s="60">
        <v>19</v>
      </c>
      <c r="B32" s="60">
        <v>7</v>
      </c>
      <c r="C32" s="22">
        <f t="shared" si="19"/>
        <v>0.16279069767441862</v>
      </c>
      <c r="D32" s="60">
        <f t="shared" si="20"/>
        <v>2774653</v>
      </c>
      <c r="E32" s="70">
        <v>100</v>
      </c>
      <c r="F32" s="70">
        <f t="shared" si="21"/>
        <v>11000</v>
      </c>
      <c r="G32" s="70">
        <f t="shared" si="21"/>
        <v>33200</v>
      </c>
      <c r="H32" s="70">
        <f t="shared" si="21"/>
        <v>77600</v>
      </c>
      <c r="I32" s="70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70">
        <v>28</v>
      </c>
      <c r="AC32" s="70">
        <v>106</v>
      </c>
      <c r="AD32" s="70">
        <v>1606030</v>
      </c>
      <c r="AE32" s="70" t="s">
        <v>751</v>
      </c>
      <c r="AF32" s="70">
        <v>2</v>
      </c>
      <c r="AG32" s="70">
        <v>21</v>
      </c>
      <c r="AH32" s="70">
        <f>SUM(AG$5:AG32)</f>
        <v>540</v>
      </c>
      <c r="AK32" s="70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3900</v>
      </c>
      <c r="AX32" s="62">
        <v>19</v>
      </c>
      <c r="AY32" s="62">
        <f>INDEX(节奏总表!$I$4:$I$18,MATCH(AX32,节奏总表!$S$4:$S$18,1))</f>
        <v>10</v>
      </c>
      <c r="AZ32" s="15">
        <f>芦花古楼!BC24+芦花古楼!BD23</f>
        <v>780</v>
      </c>
      <c r="BA32" s="16"/>
      <c r="BD32" s="65" t="s">
        <v>599</v>
      </c>
      <c r="BE32" s="62">
        <v>6</v>
      </c>
      <c r="BF32" s="62">
        <v>100</v>
      </c>
      <c r="BG32" s="62">
        <v>1</v>
      </c>
      <c r="BH32" s="62">
        <f t="shared" si="18"/>
        <v>79</v>
      </c>
      <c r="BI32" s="62">
        <v>79</v>
      </c>
      <c r="BK32" s="64">
        <v>19</v>
      </c>
      <c r="BL32" s="64">
        <v>10</v>
      </c>
      <c r="BN32" s="64"/>
      <c r="BO32" s="64"/>
      <c r="BP32" s="64"/>
      <c r="BQ32" s="64"/>
      <c r="BR32" s="64"/>
      <c r="BS32" s="64"/>
      <c r="BT32" s="64"/>
    </row>
    <row r="33" spans="1:72" ht="16.5" x14ac:dyDescent="0.2">
      <c r="A33" s="60">
        <v>20</v>
      </c>
      <c r="B33" s="60">
        <v>8</v>
      </c>
      <c r="C33" s="22">
        <f t="shared" si="19"/>
        <v>0.18604651162790697</v>
      </c>
      <c r="D33" s="60">
        <f t="shared" si="20"/>
        <v>3171032</v>
      </c>
      <c r="E33" s="70">
        <v>100</v>
      </c>
      <c r="F33" s="70">
        <f t="shared" si="21"/>
        <v>12600</v>
      </c>
      <c r="G33" s="70">
        <f t="shared" si="21"/>
        <v>38000</v>
      </c>
      <c r="H33" s="70">
        <f t="shared" si="21"/>
        <v>88700</v>
      </c>
      <c r="I33" s="70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0">
        <v>29</v>
      </c>
      <c r="AC33" s="70">
        <v>106</v>
      </c>
      <c r="AD33" s="70">
        <v>1606031</v>
      </c>
      <c r="AE33" s="70" t="s">
        <v>752</v>
      </c>
      <c r="AF33" s="70">
        <v>2</v>
      </c>
      <c r="AG33" s="70">
        <v>21</v>
      </c>
      <c r="AH33" s="70">
        <f>SUM(AG$5:AG33)</f>
        <v>561</v>
      </c>
      <c r="AK33" s="70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4300</v>
      </c>
      <c r="AX33" s="62">
        <v>20</v>
      </c>
      <c r="AY33" s="62">
        <f>INDEX(节奏总表!$I$4:$I$18,MATCH(AX33,节奏总表!$S$4:$S$18,1))</f>
        <v>10</v>
      </c>
      <c r="AZ33" s="15">
        <f>芦花古楼!BC25+芦花古楼!BD24</f>
        <v>735</v>
      </c>
      <c r="BA33" s="16"/>
      <c r="BD33" s="65" t="s">
        <v>600</v>
      </c>
      <c r="BE33" s="62">
        <v>6</v>
      </c>
      <c r="BF33" s="62">
        <v>100</v>
      </c>
      <c r="BG33" s="62">
        <v>1</v>
      </c>
      <c r="BH33" s="62">
        <f t="shared" si="18"/>
        <v>79</v>
      </c>
      <c r="BI33" s="62">
        <v>79</v>
      </c>
      <c r="BK33" s="64">
        <v>20</v>
      </c>
      <c r="BL33" s="64">
        <v>20</v>
      </c>
      <c r="BN33" s="64"/>
      <c r="BO33" s="64"/>
      <c r="BP33" s="64"/>
      <c r="BQ33" s="64"/>
      <c r="BR33" s="64"/>
      <c r="BS33" s="64"/>
      <c r="BT33" s="64"/>
    </row>
    <row r="34" spans="1:72" ht="16.5" x14ac:dyDescent="0.2">
      <c r="A34" s="60">
        <v>21</v>
      </c>
      <c r="B34" s="60">
        <v>10</v>
      </c>
      <c r="C34" s="22">
        <f t="shared" si="19"/>
        <v>0.23255813953488372</v>
      </c>
      <c r="D34" s="60">
        <f t="shared" si="20"/>
        <v>3963790</v>
      </c>
      <c r="E34" s="70">
        <v>100</v>
      </c>
      <c r="F34" s="70">
        <f t="shared" si="21"/>
        <v>15800</v>
      </c>
      <c r="G34" s="70">
        <f t="shared" si="21"/>
        <v>47500</v>
      </c>
      <c r="H34" s="70">
        <f t="shared" si="21"/>
        <v>110900</v>
      </c>
      <c r="I34" s="70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70">
        <v>30</v>
      </c>
      <c r="AC34" s="70">
        <v>106</v>
      </c>
      <c r="AD34" s="70">
        <v>1606032</v>
      </c>
      <c r="AE34" s="70" t="s">
        <v>753</v>
      </c>
      <c r="AF34" s="70">
        <v>3</v>
      </c>
      <c r="AG34" s="70">
        <v>21</v>
      </c>
      <c r="AH34" s="70">
        <f>SUM(AG$5:AG34)</f>
        <v>582</v>
      </c>
      <c r="AK34" s="70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2">
        <v>21</v>
      </c>
      <c r="AY34" s="62">
        <f>INDEX(节奏总表!$I$4:$I$18,MATCH(AX34,节奏总表!$S$4:$S$18,1))</f>
        <v>10</v>
      </c>
      <c r="AZ34" s="15">
        <f>芦花古楼!BC26+芦花古楼!BD25</f>
        <v>675</v>
      </c>
      <c r="BA34" s="16"/>
      <c r="BD34" s="65" t="s">
        <v>601</v>
      </c>
      <c r="BE34" s="62">
        <v>6</v>
      </c>
      <c r="BF34" s="62">
        <v>100</v>
      </c>
      <c r="BG34" s="62">
        <v>1</v>
      </c>
      <c r="BH34" s="62">
        <f t="shared" si="18"/>
        <v>79</v>
      </c>
      <c r="BI34" s="62">
        <v>79</v>
      </c>
      <c r="BK34" s="64">
        <v>21</v>
      </c>
      <c r="BL34" s="64">
        <v>20</v>
      </c>
      <c r="BN34" s="64"/>
      <c r="BO34" s="64"/>
      <c r="BP34" s="64"/>
      <c r="BQ34" s="64"/>
      <c r="BR34" s="64"/>
      <c r="BS34" s="64"/>
      <c r="BT34" s="64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70">
        <v>31</v>
      </c>
      <c r="AC35" s="70">
        <v>106</v>
      </c>
      <c r="AD35" s="70">
        <v>1606033</v>
      </c>
      <c r="AE35" s="70" t="s">
        <v>754</v>
      </c>
      <c r="AF35" s="70">
        <v>3</v>
      </c>
      <c r="AG35" s="70">
        <v>21</v>
      </c>
      <c r="AH35" s="70">
        <f>SUM(AG$5:AG35)</f>
        <v>603</v>
      </c>
      <c r="AK35" s="70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950</v>
      </c>
      <c r="AX35" s="62">
        <v>22</v>
      </c>
      <c r="AY35" s="62">
        <f>INDEX(节奏总表!$I$4:$I$18,MATCH(AX35,节奏总表!$S$4:$S$18,1))</f>
        <v>10</v>
      </c>
      <c r="AZ35" s="15">
        <f>芦花古楼!BC27+芦花古楼!BD26</f>
        <v>610</v>
      </c>
      <c r="BA35" s="16"/>
      <c r="BD35" s="65" t="s">
        <v>602</v>
      </c>
      <c r="BE35" s="62">
        <v>6</v>
      </c>
      <c r="BF35" s="62">
        <v>100</v>
      </c>
      <c r="BG35" s="62">
        <v>1</v>
      </c>
      <c r="BH35" s="62">
        <f t="shared" si="18"/>
        <v>79</v>
      </c>
      <c r="BI35" s="62">
        <v>79</v>
      </c>
      <c r="BK35" s="64">
        <v>22</v>
      </c>
      <c r="BL35" s="64">
        <v>20</v>
      </c>
      <c r="BN35" s="64"/>
      <c r="BO35" s="64"/>
      <c r="BP35" s="64"/>
      <c r="BQ35" s="64"/>
      <c r="BR35" s="64"/>
      <c r="BS35" s="64"/>
      <c r="BT35" s="64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70">
        <v>32</v>
      </c>
      <c r="AC36" s="70">
        <v>106</v>
      </c>
      <c r="AD36" s="70">
        <v>1606034</v>
      </c>
      <c r="AE36" s="70" t="s">
        <v>755</v>
      </c>
      <c r="AF36" s="70">
        <v>3</v>
      </c>
      <c r="AG36" s="70">
        <v>21</v>
      </c>
      <c r="AH36" s="70">
        <f>SUM(AG$5:AG36)</f>
        <v>624</v>
      </c>
      <c r="AK36" s="70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1260</v>
      </c>
      <c r="AX36" s="62">
        <v>23</v>
      </c>
      <c r="AY36" s="62">
        <f>INDEX(节奏总表!$I$4:$I$18,MATCH(AX36,节奏总表!$S$4:$S$18,1))</f>
        <v>10</v>
      </c>
      <c r="AZ36" s="15">
        <f>芦花古楼!BC28+芦花古楼!BD27</f>
        <v>610</v>
      </c>
      <c r="BA36" s="16"/>
      <c r="BD36" s="65" t="s">
        <v>603</v>
      </c>
      <c r="BE36" s="62">
        <v>6</v>
      </c>
      <c r="BF36" s="62">
        <v>250</v>
      </c>
      <c r="BG36" s="62">
        <v>1</v>
      </c>
      <c r="BH36" s="62">
        <f t="shared" si="18"/>
        <v>79</v>
      </c>
      <c r="BI36" s="62">
        <v>80</v>
      </c>
      <c r="BK36" s="64">
        <v>23</v>
      </c>
      <c r="BL36" s="64">
        <v>20</v>
      </c>
      <c r="BN36" s="64"/>
      <c r="BO36" s="64"/>
      <c r="BP36" s="64"/>
      <c r="BQ36" s="64"/>
      <c r="BR36" s="64"/>
      <c r="BS36" s="64"/>
      <c r="BT36" s="64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70">
        <v>33</v>
      </c>
      <c r="AC37" s="70">
        <v>106</v>
      </c>
      <c r="AD37" s="70">
        <v>1606035</v>
      </c>
      <c r="AE37" s="70" t="s">
        <v>756</v>
      </c>
      <c r="AF37" s="70">
        <v>4</v>
      </c>
      <c r="AG37" s="70">
        <v>21</v>
      </c>
      <c r="AH37" s="70">
        <f>SUM(AG$5:AG37)</f>
        <v>645</v>
      </c>
      <c r="AK37" s="70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1580</v>
      </c>
      <c r="AX37" s="62">
        <v>24</v>
      </c>
      <c r="AY37" s="62">
        <f>INDEX(节奏总表!$I$4:$I$18,MATCH(AX37,节奏总表!$S$4:$S$18,1))</f>
        <v>10</v>
      </c>
      <c r="AZ37" s="15">
        <f>芦花古楼!BC29+芦花古楼!BD28</f>
        <v>620</v>
      </c>
      <c r="BA37" s="16"/>
      <c r="BD37" s="65" t="s">
        <v>604</v>
      </c>
      <c r="BE37" s="62">
        <v>6</v>
      </c>
      <c r="BF37" s="62">
        <v>250</v>
      </c>
      <c r="BG37" s="62">
        <v>1</v>
      </c>
      <c r="BH37" s="62">
        <f t="shared" si="18"/>
        <v>79</v>
      </c>
      <c r="BI37" s="62">
        <v>80</v>
      </c>
      <c r="BK37" s="64">
        <v>24</v>
      </c>
      <c r="BL37" s="64">
        <v>20</v>
      </c>
      <c r="BN37" s="64"/>
      <c r="BO37" s="64"/>
      <c r="BP37" s="64"/>
      <c r="BQ37" s="64"/>
      <c r="BR37" s="64"/>
      <c r="BS37" s="64"/>
      <c r="BT37" s="64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70">
        <v>34</v>
      </c>
      <c r="AC38" s="70">
        <v>106</v>
      </c>
      <c r="AD38" s="70">
        <v>1606036</v>
      </c>
      <c r="AE38" s="70" t="s">
        <v>757</v>
      </c>
      <c r="AF38" s="70">
        <v>4</v>
      </c>
      <c r="AG38" s="70">
        <v>21</v>
      </c>
      <c r="AH38" s="70">
        <f>SUM(AG$5:AG38)</f>
        <v>666</v>
      </c>
      <c r="AK38" s="70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1900</v>
      </c>
      <c r="AX38" s="62">
        <v>25</v>
      </c>
      <c r="AY38" s="62">
        <f>INDEX(节奏总表!$I$4:$I$18,MATCH(AX38,节奏总表!$S$4:$S$18,1))</f>
        <v>10</v>
      </c>
      <c r="AZ38" s="15">
        <f>芦花古楼!BC30+芦花古楼!BD29</f>
        <v>630</v>
      </c>
      <c r="BA38" s="16"/>
      <c r="BD38" s="65" t="s">
        <v>605</v>
      </c>
      <c r="BE38" s="62">
        <v>7</v>
      </c>
      <c r="BF38" s="62">
        <v>100</v>
      </c>
      <c r="BG38" s="62">
        <v>1</v>
      </c>
      <c r="BH38" s="62">
        <f t="shared" si="18"/>
        <v>79</v>
      </c>
      <c r="BI38" s="62">
        <v>79</v>
      </c>
      <c r="BK38" s="64">
        <v>25</v>
      </c>
      <c r="BL38" s="64">
        <v>20</v>
      </c>
      <c r="BN38" s="64"/>
      <c r="BO38" s="64"/>
      <c r="BP38" s="64"/>
      <c r="BQ38" s="64"/>
      <c r="BR38" s="64"/>
      <c r="BS38" s="64"/>
      <c r="BT38" s="64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70">
        <v>35</v>
      </c>
      <c r="AC39" s="70">
        <v>107</v>
      </c>
      <c r="AD39" s="70">
        <v>1606037</v>
      </c>
      <c r="AE39" s="70" t="s">
        <v>758</v>
      </c>
      <c r="AF39" s="70">
        <v>2</v>
      </c>
      <c r="AG39" s="70">
        <v>21</v>
      </c>
      <c r="AH39" s="70">
        <f>SUM(AG$5:AG39)</f>
        <v>687</v>
      </c>
      <c r="AK39" s="70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3860</v>
      </c>
      <c r="AX39" s="62">
        <v>26</v>
      </c>
      <c r="AY39" s="62">
        <f>INDEX(节奏总表!$I$4:$I$18,MATCH(AX39,节奏总表!$S$4:$S$18,1))</f>
        <v>10</v>
      </c>
      <c r="AZ39" s="15">
        <f>芦花古楼!BC31+芦花古楼!BD30</f>
        <v>640</v>
      </c>
      <c r="BA39" s="16"/>
      <c r="BD39" s="65" t="s">
        <v>606</v>
      </c>
      <c r="BE39" s="62">
        <v>7</v>
      </c>
      <c r="BF39" s="62">
        <v>100</v>
      </c>
      <c r="BG39" s="62">
        <v>1</v>
      </c>
      <c r="BH39" s="62">
        <f t="shared" si="18"/>
        <v>79</v>
      </c>
      <c r="BI39" s="62">
        <v>79</v>
      </c>
      <c r="BK39" s="64">
        <v>26</v>
      </c>
      <c r="BL39" s="64">
        <v>20</v>
      </c>
      <c r="BN39" s="64"/>
      <c r="BO39" s="64"/>
      <c r="BP39" s="64"/>
      <c r="BQ39" s="64"/>
      <c r="BR39" s="64"/>
      <c r="BS39" s="64"/>
      <c r="BT39" s="64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70">
        <v>36</v>
      </c>
      <c r="AC40" s="70">
        <v>107</v>
      </c>
      <c r="AD40" s="70">
        <v>1606038</v>
      </c>
      <c r="AE40" s="70" t="s">
        <v>759</v>
      </c>
      <c r="AF40" s="70">
        <v>2</v>
      </c>
      <c r="AG40" s="70">
        <v>21</v>
      </c>
      <c r="AH40" s="70">
        <f>SUM(AG$5:AG40)</f>
        <v>708</v>
      </c>
      <c r="AK40" s="70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4420</v>
      </c>
      <c r="AX40" s="62">
        <v>27</v>
      </c>
      <c r="AY40" s="62">
        <f>INDEX(节奏总表!$I$4:$I$18,MATCH(AX40,节奏总表!$S$4:$S$18,1))</f>
        <v>10</v>
      </c>
      <c r="AZ40" s="15">
        <f>芦花古楼!BC32+芦花古楼!BD31</f>
        <v>650</v>
      </c>
      <c r="BA40" s="16"/>
      <c r="BD40" s="65" t="s">
        <v>607</v>
      </c>
      <c r="BE40" s="62">
        <v>7</v>
      </c>
      <c r="BF40" s="62">
        <v>100</v>
      </c>
      <c r="BG40" s="62">
        <v>1</v>
      </c>
      <c r="BH40" s="62">
        <f t="shared" si="18"/>
        <v>79</v>
      </c>
      <c r="BI40" s="62">
        <v>79</v>
      </c>
      <c r="BK40" s="64">
        <v>27</v>
      </c>
      <c r="BL40" s="64">
        <v>20</v>
      </c>
      <c r="BN40" s="64"/>
      <c r="BO40" s="64"/>
      <c r="BP40" s="64"/>
      <c r="BQ40" s="64"/>
      <c r="BR40" s="64"/>
      <c r="BS40" s="64"/>
      <c r="BT40" s="64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70">
        <v>37</v>
      </c>
      <c r="AC41" s="70">
        <v>107</v>
      </c>
      <c r="AD41" s="70">
        <v>1606039</v>
      </c>
      <c r="AE41" s="70" t="s">
        <v>760</v>
      </c>
      <c r="AF41" s="70">
        <v>2</v>
      </c>
      <c r="AG41" s="70">
        <v>21</v>
      </c>
      <c r="AH41" s="70">
        <f>SUM(AG$5:AG41)</f>
        <v>729</v>
      </c>
      <c r="AK41" s="70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4960</v>
      </c>
      <c r="AX41" s="62">
        <v>28</v>
      </c>
      <c r="AY41" s="62">
        <f>INDEX(节奏总表!$I$4:$I$18,MATCH(AX41,节奏总表!$S$4:$S$18,1))</f>
        <v>11</v>
      </c>
      <c r="AZ41" s="15">
        <f>芦花古楼!BC33+芦花古楼!BD32</f>
        <v>650</v>
      </c>
      <c r="BA41" s="16"/>
      <c r="BD41" s="65" t="s">
        <v>608</v>
      </c>
      <c r="BE41" s="62">
        <v>7</v>
      </c>
      <c r="BF41" s="62">
        <v>100</v>
      </c>
      <c r="BG41" s="62">
        <v>1</v>
      </c>
      <c r="BH41" s="62">
        <f t="shared" si="18"/>
        <v>79</v>
      </c>
      <c r="BI41" s="62">
        <v>79</v>
      </c>
      <c r="BK41" s="64">
        <v>28</v>
      </c>
      <c r="BL41" s="64">
        <v>20</v>
      </c>
      <c r="BN41" s="64"/>
      <c r="BO41" s="64"/>
      <c r="BP41" s="64"/>
      <c r="BQ41" s="64"/>
      <c r="BR41" s="64"/>
      <c r="BS41" s="64"/>
      <c r="BT41" s="64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70">
        <v>38</v>
      </c>
      <c r="AC42" s="70">
        <v>107</v>
      </c>
      <c r="AD42" s="70">
        <v>1606040</v>
      </c>
      <c r="AE42" s="70" t="s">
        <v>761</v>
      </c>
      <c r="AF42" s="70">
        <v>3</v>
      </c>
      <c r="AG42" s="70">
        <v>21</v>
      </c>
      <c r="AH42" s="70">
        <f>SUM(AG$5:AG42)</f>
        <v>750</v>
      </c>
      <c r="AK42" s="70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5520</v>
      </c>
      <c r="AX42" s="62">
        <v>29</v>
      </c>
      <c r="AY42" s="62">
        <f>INDEX(节奏总表!$I$4:$I$18,MATCH(AX42,节奏总表!$S$4:$S$18,1))</f>
        <v>11</v>
      </c>
      <c r="AZ42" s="15">
        <f>芦花古楼!BC34+芦花古楼!BD33</f>
        <v>660</v>
      </c>
      <c r="BA42" s="16"/>
      <c r="BD42" s="65" t="s">
        <v>609</v>
      </c>
      <c r="BE42" s="62">
        <v>7</v>
      </c>
      <c r="BF42" s="62">
        <v>250</v>
      </c>
      <c r="BG42" s="62">
        <v>1</v>
      </c>
      <c r="BH42" s="62">
        <f t="shared" si="18"/>
        <v>79</v>
      </c>
      <c r="BI42" s="62">
        <v>80</v>
      </c>
      <c r="BK42" s="64">
        <v>29</v>
      </c>
      <c r="BL42" s="64">
        <v>20</v>
      </c>
      <c r="BN42" s="64"/>
      <c r="BO42" s="64"/>
      <c r="BP42" s="64"/>
      <c r="BQ42" s="64"/>
      <c r="BR42" s="64"/>
      <c r="BS42" s="64"/>
      <c r="BT42" s="64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0">
        <v>39</v>
      </c>
      <c r="AC43" s="70">
        <v>107</v>
      </c>
      <c r="AD43" s="70">
        <v>1606041</v>
      </c>
      <c r="AE43" s="70" t="s">
        <v>762</v>
      </c>
      <c r="AF43" s="70">
        <v>3</v>
      </c>
      <c r="AG43" s="70">
        <v>21</v>
      </c>
      <c r="AH43" s="70">
        <f>SUM(AG$5:AG43)</f>
        <v>771</v>
      </c>
      <c r="AK43" s="70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6600</v>
      </c>
      <c r="AX43" s="62">
        <v>30</v>
      </c>
      <c r="AY43" s="62">
        <f>INDEX(节奏总表!$I$4:$I$18,MATCH(AX43,节奏总表!$S$4:$S$18,1))</f>
        <v>11</v>
      </c>
      <c r="AZ43" s="15">
        <f>芦花古楼!BC35+芦花古楼!BD34</f>
        <v>670</v>
      </c>
      <c r="BA43" s="16"/>
      <c r="BD43" s="65" t="s">
        <v>610</v>
      </c>
      <c r="BE43" s="62">
        <v>7</v>
      </c>
      <c r="BF43" s="62">
        <v>250</v>
      </c>
      <c r="BG43" s="62">
        <v>1</v>
      </c>
      <c r="BH43" s="62">
        <f t="shared" si="18"/>
        <v>79</v>
      </c>
      <c r="BI43" s="62">
        <v>80</v>
      </c>
      <c r="BK43" s="64">
        <v>30</v>
      </c>
      <c r="BL43" s="64">
        <v>30</v>
      </c>
      <c r="BN43" s="64"/>
      <c r="BO43" s="64"/>
      <c r="BP43" s="64"/>
      <c r="BQ43" s="64"/>
      <c r="BR43" s="64"/>
      <c r="BS43" s="64"/>
      <c r="BT43" s="64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70">
        <v>40</v>
      </c>
      <c r="AC44" s="70">
        <v>107</v>
      </c>
      <c r="AD44" s="70">
        <v>1606042</v>
      </c>
      <c r="AE44" s="70" t="s">
        <v>763</v>
      </c>
      <c r="AF44" s="70">
        <v>3</v>
      </c>
      <c r="AG44" s="70">
        <v>21</v>
      </c>
      <c r="AH44" s="70">
        <f>SUM(AG$5:AG44)</f>
        <v>792</v>
      </c>
      <c r="AK44" s="70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7800</v>
      </c>
      <c r="AX44" s="62">
        <v>31</v>
      </c>
      <c r="AY44" s="62">
        <f>INDEX(节奏总表!$I$4:$I$18,MATCH(AX44,节奏总表!$S$4:$S$18,1))</f>
        <v>11</v>
      </c>
      <c r="AZ44" s="15">
        <f>芦花古楼!BC36+芦花古楼!BD35</f>
        <v>605</v>
      </c>
      <c r="BA44" s="16"/>
      <c r="BD44" s="65" t="s">
        <v>581</v>
      </c>
      <c r="BE44" s="62">
        <v>1</v>
      </c>
      <c r="BF44" s="62">
        <v>20</v>
      </c>
      <c r="BG44" s="62">
        <v>2</v>
      </c>
      <c r="BH44" s="62">
        <f t="shared" ref="BH44:BH73" si="22">ROUND(INDEX($BD$3:$BD$9,BE44)*$BG$4*10000,0)</f>
        <v>354</v>
      </c>
      <c r="BI44" s="62">
        <v>354</v>
      </c>
      <c r="BK44" s="64">
        <v>31</v>
      </c>
      <c r="BL44" s="64">
        <v>30</v>
      </c>
      <c r="BN44" s="64"/>
      <c r="BO44" s="64"/>
      <c r="BP44" s="64"/>
      <c r="BQ44" s="64"/>
      <c r="BR44" s="64"/>
      <c r="BS44" s="64"/>
      <c r="BT44" s="64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70">
        <v>41</v>
      </c>
      <c r="AC45" s="70">
        <v>107</v>
      </c>
      <c r="AD45" s="70">
        <v>1606043</v>
      </c>
      <c r="AE45" s="70" t="s">
        <v>764</v>
      </c>
      <c r="AF45" s="70">
        <v>4</v>
      </c>
      <c r="AG45" s="70">
        <v>21</v>
      </c>
      <c r="AH45" s="70">
        <f>SUM(AG$5:AG45)</f>
        <v>813</v>
      </c>
      <c r="AK45" s="70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9100</v>
      </c>
      <c r="AX45" s="62">
        <v>32</v>
      </c>
      <c r="AY45" s="62">
        <f>INDEX(节奏总表!$I$4:$I$18,MATCH(AX45,节奏总表!$S$4:$S$18,1))</f>
        <v>11</v>
      </c>
      <c r="AZ45" s="15">
        <f>芦花古楼!BC37+芦花古楼!BD36</f>
        <v>610</v>
      </c>
      <c r="BA45" s="16"/>
      <c r="BD45" s="65" t="s">
        <v>582</v>
      </c>
      <c r="BE45" s="62">
        <v>1</v>
      </c>
      <c r="BF45" s="62">
        <v>20</v>
      </c>
      <c r="BG45" s="62">
        <v>2</v>
      </c>
      <c r="BH45" s="62">
        <f t="shared" si="22"/>
        <v>354</v>
      </c>
      <c r="BI45" s="62">
        <v>354</v>
      </c>
      <c r="BK45" s="64">
        <v>32</v>
      </c>
      <c r="BL45" s="64">
        <v>30</v>
      </c>
      <c r="BN45" s="64"/>
      <c r="BO45" s="64"/>
      <c r="BP45" s="64"/>
      <c r="BQ45" s="64"/>
      <c r="BR45" s="64"/>
      <c r="BS45" s="64"/>
      <c r="BT45" s="64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70">
        <v>42</v>
      </c>
      <c r="AC46" s="70">
        <v>107</v>
      </c>
      <c r="AD46" s="70">
        <v>1606044</v>
      </c>
      <c r="AE46" s="70" t="s">
        <v>765</v>
      </c>
      <c r="AF46" s="70">
        <v>4</v>
      </c>
      <c r="AG46" s="70">
        <v>21</v>
      </c>
      <c r="AH46" s="70">
        <f>SUM(AG$5:AG46)</f>
        <v>834</v>
      </c>
      <c r="AK46" s="70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10400</v>
      </c>
      <c r="AX46" s="62">
        <v>33</v>
      </c>
      <c r="AY46" s="62">
        <f>INDEX(节奏总表!$I$4:$I$18,MATCH(AX46,节奏总表!$S$4:$S$18,1))</f>
        <v>11</v>
      </c>
      <c r="AZ46" s="15">
        <f>芦花古楼!BC38+芦花古楼!BD37</f>
        <v>530</v>
      </c>
      <c r="BA46" s="16"/>
      <c r="BD46" s="65" t="s">
        <v>583</v>
      </c>
      <c r="BE46" s="62">
        <v>2</v>
      </c>
      <c r="BF46" s="62">
        <v>30</v>
      </c>
      <c r="BG46" s="62">
        <v>2</v>
      </c>
      <c r="BH46" s="62">
        <f t="shared" si="22"/>
        <v>236</v>
      </c>
      <c r="BI46" s="62">
        <v>236</v>
      </c>
      <c r="BK46" s="64">
        <v>33</v>
      </c>
      <c r="BL46" s="64">
        <v>30</v>
      </c>
      <c r="BN46" s="64"/>
      <c r="BO46" s="64"/>
      <c r="BP46" s="64"/>
      <c r="BQ46" s="64"/>
      <c r="BR46" s="64"/>
      <c r="BS46" s="64"/>
      <c r="BT46" s="64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70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11700</v>
      </c>
      <c r="AX47" s="62">
        <v>34</v>
      </c>
      <c r="AY47" s="62">
        <f>INDEX(节奏总表!$I$4:$I$18,MATCH(AX47,节奏总表!$S$4:$S$18,1))</f>
        <v>11</v>
      </c>
      <c r="AZ47" s="15">
        <f>芦花古楼!BC39+芦花古楼!BD38</f>
        <v>520</v>
      </c>
      <c r="BA47" s="16"/>
      <c r="BD47" s="65" t="s">
        <v>584</v>
      </c>
      <c r="BE47" s="62">
        <v>2</v>
      </c>
      <c r="BF47" s="62">
        <v>30</v>
      </c>
      <c r="BG47" s="62">
        <v>2</v>
      </c>
      <c r="BH47" s="62">
        <f t="shared" si="22"/>
        <v>236</v>
      </c>
      <c r="BI47" s="62">
        <v>236</v>
      </c>
      <c r="BK47" s="64">
        <v>34</v>
      </c>
      <c r="BL47" s="64">
        <v>30</v>
      </c>
      <c r="BN47" s="64"/>
      <c r="BO47" s="64"/>
      <c r="BP47" s="64"/>
      <c r="BQ47" s="64"/>
      <c r="BR47" s="64"/>
      <c r="BS47" s="64"/>
      <c r="BT47" s="64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70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13000</v>
      </c>
      <c r="AX48" s="62">
        <v>35</v>
      </c>
      <c r="AY48" s="62">
        <f>INDEX(节奏总表!$I$4:$I$18,MATCH(AX48,节奏总表!$S$4:$S$18,1))</f>
        <v>11</v>
      </c>
      <c r="AZ48" s="15">
        <f>芦花古楼!BC40+芦花古楼!BD39</f>
        <v>530</v>
      </c>
      <c r="BA48" s="16"/>
      <c r="BD48" s="65" t="s">
        <v>585</v>
      </c>
      <c r="BE48" s="62">
        <v>3</v>
      </c>
      <c r="BF48" s="62">
        <v>50</v>
      </c>
      <c r="BG48" s="62">
        <v>2</v>
      </c>
      <c r="BH48" s="62">
        <f t="shared" si="22"/>
        <v>142</v>
      </c>
      <c r="BI48" s="62">
        <v>142</v>
      </c>
      <c r="BK48" s="64">
        <v>35</v>
      </c>
      <c r="BL48" s="64">
        <v>30</v>
      </c>
      <c r="BN48" s="64"/>
      <c r="BO48" s="64"/>
      <c r="BP48" s="64"/>
      <c r="BQ48" s="64"/>
      <c r="BR48" s="64"/>
      <c r="BS48" s="64"/>
      <c r="BT48" s="64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70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2">
        <v>36</v>
      </c>
      <c r="AY49" s="62">
        <f>INDEX(节奏总表!$I$4:$I$18,MATCH(AX49,节奏总表!$S$4:$S$18,1))</f>
        <v>11</v>
      </c>
      <c r="AZ49" s="15">
        <f>芦花古楼!BC41+芦花古楼!BD40</f>
        <v>520</v>
      </c>
      <c r="BA49" s="16"/>
      <c r="BD49" s="65" t="s">
        <v>586</v>
      </c>
      <c r="BE49" s="62">
        <v>3</v>
      </c>
      <c r="BF49" s="62">
        <v>50</v>
      </c>
      <c r="BG49" s="62">
        <v>2</v>
      </c>
      <c r="BH49" s="62">
        <f t="shared" si="22"/>
        <v>142</v>
      </c>
      <c r="BI49" s="62">
        <v>142</v>
      </c>
      <c r="BK49" s="64">
        <v>36</v>
      </c>
      <c r="BL49" s="64">
        <v>30</v>
      </c>
      <c r="BN49" s="64"/>
      <c r="BO49" s="64"/>
      <c r="BP49" s="64"/>
      <c r="BQ49" s="64"/>
      <c r="BR49" s="64"/>
      <c r="BS49" s="64"/>
      <c r="BT49" s="64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70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315</v>
      </c>
      <c r="AX50" s="62">
        <v>37</v>
      </c>
      <c r="AY50" s="62">
        <f>INDEX(节奏总表!$I$4:$I$18,MATCH(AX50,节奏总表!$S$4:$S$18,1))</f>
        <v>11</v>
      </c>
      <c r="AZ50" s="15">
        <f>芦花古楼!BC42+芦花古楼!BD41</f>
        <v>535</v>
      </c>
      <c r="BA50" s="16"/>
      <c r="BD50" s="65" t="s">
        <v>587</v>
      </c>
      <c r="BE50" s="62">
        <v>3</v>
      </c>
      <c r="BF50" s="62">
        <v>50</v>
      </c>
      <c r="BG50" s="62">
        <v>2</v>
      </c>
      <c r="BH50" s="62">
        <f t="shared" si="22"/>
        <v>142</v>
      </c>
      <c r="BI50" s="62">
        <v>142</v>
      </c>
      <c r="BK50" s="64">
        <v>37</v>
      </c>
      <c r="BL50" s="64">
        <v>30</v>
      </c>
      <c r="BN50" s="64"/>
      <c r="BO50" s="64"/>
      <c r="BP50" s="64"/>
      <c r="BQ50" s="64"/>
      <c r="BR50" s="64"/>
      <c r="BS50" s="64"/>
      <c r="BT50" s="64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70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420</v>
      </c>
      <c r="AX51" s="62">
        <v>38</v>
      </c>
      <c r="AY51" s="62">
        <f>INDEX(节奏总表!$I$4:$I$18,MATCH(AX51,节奏总表!$S$4:$S$18,1))</f>
        <v>11</v>
      </c>
      <c r="AZ51" s="15">
        <f>芦花古楼!BC43+芦花古楼!BD42</f>
        <v>535</v>
      </c>
      <c r="BA51" s="16"/>
      <c r="BD51" s="65" t="s">
        <v>588</v>
      </c>
      <c r="BE51" s="62">
        <v>3</v>
      </c>
      <c r="BF51" s="62">
        <v>50</v>
      </c>
      <c r="BG51" s="62">
        <v>2</v>
      </c>
      <c r="BH51" s="62">
        <f t="shared" si="22"/>
        <v>142</v>
      </c>
      <c r="BI51" s="62">
        <v>142</v>
      </c>
      <c r="BK51" s="64">
        <v>38</v>
      </c>
      <c r="BL51" s="64">
        <v>30</v>
      </c>
      <c r="BN51" s="64"/>
      <c r="BO51" s="64"/>
      <c r="BP51" s="64"/>
      <c r="BQ51" s="64"/>
      <c r="BR51" s="64"/>
      <c r="BS51" s="64"/>
      <c r="BT51" s="64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70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520</v>
      </c>
      <c r="AX52" s="62">
        <v>39</v>
      </c>
      <c r="AY52" s="62">
        <f>INDEX(节奏总表!$I$4:$I$18,MATCH(AX52,节奏总表!$S$4:$S$18,1))</f>
        <v>11</v>
      </c>
      <c r="AZ52" s="15">
        <f>芦花古楼!BC44+芦花古楼!BD43</f>
        <v>550</v>
      </c>
      <c r="BA52" s="16"/>
      <c r="BD52" s="65" t="s">
        <v>589</v>
      </c>
      <c r="BE52" s="62">
        <v>4</v>
      </c>
      <c r="BF52" s="62">
        <v>70</v>
      </c>
      <c r="BG52" s="62">
        <v>2</v>
      </c>
      <c r="BH52" s="62">
        <f t="shared" si="22"/>
        <v>101</v>
      </c>
      <c r="BI52" s="62">
        <v>101</v>
      </c>
      <c r="BK52" s="64">
        <v>39</v>
      </c>
      <c r="BL52" s="64">
        <v>30</v>
      </c>
      <c r="BN52" s="64"/>
      <c r="BO52" s="64"/>
      <c r="BP52" s="64"/>
      <c r="BQ52" s="64"/>
      <c r="BR52" s="64"/>
      <c r="BS52" s="64"/>
      <c r="BT52" s="64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70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630</v>
      </c>
      <c r="AX53" s="62">
        <v>40</v>
      </c>
      <c r="AY53" s="62">
        <f>INDEX(节奏总表!$I$4:$I$18,MATCH(AX53,节奏总表!$S$4:$S$18,1))</f>
        <v>11</v>
      </c>
      <c r="AZ53" s="15">
        <f>芦花古楼!BC45+芦花古楼!BD44</f>
        <v>550</v>
      </c>
      <c r="BA53" s="16"/>
      <c r="BD53" s="65" t="s">
        <v>590</v>
      </c>
      <c r="BE53" s="62">
        <v>4</v>
      </c>
      <c r="BF53" s="62">
        <v>70</v>
      </c>
      <c r="BG53" s="62">
        <v>2</v>
      </c>
      <c r="BH53" s="62">
        <f t="shared" si="22"/>
        <v>101</v>
      </c>
      <c r="BI53" s="62">
        <v>101</v>
      </c>
      <c r="BK53" s="64">
        <v>40</v>
      </c>
      <c r="BL53" s="64">
        <v>50</v>
      </c>
      <c r="BN53" s="64"/>
      <c r="BO53" s="64"/>
      <c r="BP53" s="64"/>
      <c r="BQ53" s="64"/>
      <c r="BR53" s="64"/>
      <c r="BS53" s="64"/>
      <c r="BT53" s="64"/>
    </row>
    <row r="54" spans="1:72" ht="16.5" x14ac:dyDescent="0.2">
      <c r="AK54" s="70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1280</v>
      </c>
      <c r="AX54" s="62">
        <v>41</v>
      </c>
      <c r="AY54" s="62">
        <f>INDEX(节奏总表!$I$4:$I$18,MATCH(AX54,节奏总表!$S$4:$S$18,1))</f>
        <v>11</v>
      </c>
      <c r="AZ54" s="15">
        <f>芦花古楼!BC46+芦花古楼!BD45</f>
        <v>560</v>
      </c>
      <c r="BA54" s="16"/>
      <c r="BD54" s="65" t="s">
        <v>591</v>
      </c>
      <c r="BE54" s="62">
        <v>4</v>
      </c>
      <c r="BF54" s="62">
        <v>70</v>
      </c>
      <c r="BG54" s="62">
        <v>2</v>
      </c>
      <c r="BH54" s="62">
        <f t="shared" si="22"/>
        <v>101</v>
      </c>
      <c r="BI54" s="62">
        <v>101</v>
      </c>
      <c r="BN54" s="64"/>
      <c r="BO54" s="64"/>
      <c r="BP54" s="64"/>
      <c r="BQ54" s="64"/>
      <c r="BR54" s="64"/>
      <c r="BS54" s="64"/>
      <c r="BT54" s="64"/>
    </row>
    <row r="55" spans="1:72" ht="16.5" x14ac:dyDescent="0.2">
      <c r="AK55" s="70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1460</v>
      </c>
      <c r="AX55" s="62">
        <v>42</v>
      </c>
      <c r="AY55" s="62">
        <f>INDEX(节奏总表!$I$4:$I$18,MATCH(AX55,节奏总表!$S$4:$S$18,1))</f>
        <v>12</v>
      </c>
      <c r="AZ55" s="15">
        <f>芦花古楼!BC47+芦花古楼!BD46</f>
        <v>550</v>
      </c>
      <c r="BA55" s="16"/>
      <c r="BD55" s="65" t="s">
        <v>592</v>
      </c>
      <c r="BE55" s="62">
        <v>4</v>
      </c>
      <c r="BF55" s="62">
        <v>70</v>
      </c>
      <c r="BG55" s="62">
        <v>2</v>
      </c>
      <c r="BH55" s="62">
        <f t="shared" si="22"/>
        <v>101</v>
      </c>
      <c r="BI55" s="62">
        <v>101</v>
      </c>
      <c r="BN55" s="64"/>
      <c r="BO55" s="64"/>
      <c r="BP55" s="64"/>
      <c r="BQ55" s="64"/>
      <c r="BR55" s="64"/>
      <c r="BS55" s="64"/>
      <c r="BT55" s="64"/>
    </row>
    <row r="56" spans="1:72" ht="16.5" x14ac:dyDescent="0.2">
      <c r="AK56" s="70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1640</v>
      </c>
      <c r="AX56" s="62">
        <v>43</v>
      </c>
      <c r="AY56" s="62">
        <f>INDEX(节奏总表!$I$4:$I$18,MATCH(AX56,节奏总表!$S$4:$S$18,1))</f>
        <v>12</v>
      </c>
      <c r="AZ56" s="15">
        <f>芦花古楼!BC48+芦花古楼!BD47</f>
        <v>560</v>
      </c>
      <c r="BA56" s="16"/>
      <c r="BD56" s="65" t="s">
        <v>593</v>
      </c>
      <c r="BE56" s="62">
        <v>5</v>
      </c>
      <c r="BF56" s="62">
        <v>100</v>
      </c>
      <c r="BG56" s="62">
        <v>2</v>
      </c>
      <c r="BH56" s="62">
        <f t="shared" si="22"/>
        <v>47</v>
      </c>
      <c r="BI56" s="62">
        <v>47</v>
      </c>
      <c r="BN56" s="64"/>
      <c r="BO56" s="64"/>
      <c r="BP56" s="64"/>
      <c r="BQ56" s="64"/>
      <c r="BR56" s="64"/>
      <c r="BS56" s="64"/>
      <c r="BT56" s="64"/>
    </row>
    <row r="57" spans="1:72" ht="16.5" x14ac:dyDescent="0.2">
      <c r="AK57" s="70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1840</v>
      </c>
      <c r="AX57" s="62">
        <v>44</v>
      </c>
      <c r="AY57" s="62">
        <f>INDEX(节奏总表!$I$4:$I$18,MATCH(AX57,节奏总表!$S$4:$S$18,1))</f>
        <v>12</v>
      </c>
      <c r="AZ57" s="15">
        <f>芦花古楼!BC49+芦花古楼!BD48</f>
        <v>550</v>
      </c>
      <c r="BA57" s="16"/>
      <c r="BD57" s="65" t="s">
        <v>594</v>
      </c>
      <c r="BE57" s="62">
        <v>5</v>
      </c>
      <c r="BF57" s="62">
        <v>100</v>
      </c>
      <c r="BG57" s="62">
        <v>2</v>
      </c>
      <c r="BH57" s="62">
        <f t="shared" si="22"/>
        <v>47</v>
      </c>
      <c r="BI57" s="62">
        <v>47</v>
      </c>
      <c r="BN57" s="64"/>
      <c r="BO57" s="64"/>
      <c r="BP57" s="64"/>
      <c r="BQ57" s="64"/>
      <c r="BR57" s="64"/>
      <c r="BS57" s="64"/>
      <c r="BT57" s="64"/>
    </row>
    <row r="58" spans="1:72" ht="16.5" x14ac:dyDescent="0.2">
      <c r="AK58" s="70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2200</v>
      </c>
      <c r="AX58" s="62">
        <v>45</v>
      </c>
      <c r="AY58" s="62">
        <f>INDEX(节奏总表!$I$4:$I$18,MATCH(AX58,节奏总表!$S$4:$S$18,1))</f>
        <v>12</v>
      </c>
      <c r="AZ58" s="15">
        <f>芦花古楼!BC50+芦花古楼!BD49</f>
        <v>560</v>
      </c>
      <c r="BA58" s="16"/>
      <c r="BD58" s="65" t="s">
        <v>595</v>
      </c>
      <c r="BE58" s="62">
        <v>5</v>
      </c>
      <c r="BF58" s="62">
        <v>100</v>
      </c>
      <c r="BG58" s="62">
        <v>2</v>
      </c>
      <c r="BH58" s="62">
        <f t="shared" si="22"/>
        <v>47</v>
      </c>
      <c r="BI58" s="62">
        <v>47</v>
      </c>
      <c r="BN58" s="64"/>
      <c r="BO58" s="64"/>
      <c r="BP58" s="64"/>
      <c r="BQ58" s="64"/>
      <c r="BR58" s="64"/>
      <c r="BS58" s="64"/>
      <c r="BT58" s="64"/>
    </row>
    <row r="59" spans="1:72" ht="16.5" x14ac:dyDescent="0.2">
      <c r="AK59" s="70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2600</v>
      </c>
      <c r="AX59" s="62">
        <v>46</v>
      </c>
      <c r="AY59" s="62">
        <f>INDEX(节奏总表!$I$4:$I$18,MATCH(AX59,节奏总表!$S$4:$S$18,1))</f>
        <v>12</v>
      </c>
      <c r="AZ59" s="15">
        <f>芦花古楼!BC51+芦花古楼!BD50</f>
        <v>550</v>
      </c>
      <c r="BA59" s="16"/>
      <c r="BD59" s="65" t="s">
        <v>596</v>
      </c>
      <c r="BE59" s="62">
        <v>5</v>
      </c>
      <c r="BF59" s="62">
        <v>100</v>
      </c>
      <c r="BG59" s="62">
        <v>2</v>
      </c>
      <c r="BH59" s="62">
        <f t="shared" si="22"/>
        <v>47</v>
      </c>
      <c r="BI59" s="62">
        <v>47</v>
      </c>
      <c r="BN59" s="64"/>
      <c r="BO59" s="64"/>
      <c r="BP59" s="64"/>
      <c r="BQ59" s="64"/>
      <c r="BR59" s="64"/>
      <c r="BS59" s="64"/>
      <c r="BT59" s="64"/>
    </row>
    <row r="60" spans="1:72" ht="16.5" x14ac:dyDescent="0.2">
      <c r="AK60" s="70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3000</v>
      </c>
      <c r="AX60" s="62">
        <v>47</v>
      </c>
      <c r="AY60" s="62">
        <f>INDEX(节奏总表!$I$4:$I$18,MATCH(AX60,节奏总表!$S$4:$S$18,1))</f>
        <v>12</v>
      </c>
      <c r="AZ60" s="15">
        <f>芦花古楼!BC52+芦花古楼!BD51</f>
        <v>565</v>
      </c>
      <c r="BA60" s="16"/>
      <c r="BD60" s="65" t="s">
        <v>597</v>
      </c>
      <c r="BE60" s="62">
        <v>5</v>
      </c>
      <c r="BF60" s="62">
        <v>250</v>
      </c>
      <c r="BG60" s="62">
        <v>2</v>
      </c>
      <c r="BH60" s="62">
        <f t="shared" si="22"/>
        <v>47</v>
      </c>
      <c r="BI60" s="62">
        <v>47</v>
      </c>
      <c r="BN60" s="64"/>
      <c r="BO60" s="64"/>
      <c r="BP60" s="64"/>
      <c r="BQ60" s="64"/>
      <c r="BR60" s="64"/>
      <c r="BS60" s="64"/>
      <c r="BT60" s="64"/>
    </row>
    <row r="61" spans="1:72" ht="16.5" x14ac:dyDescent="0.2">
      <c r="AK61" s="70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3450</v>
      </c>
      <c r="AX61" s="62">
        <v>48</v>
      </c>
      <c r="AY61" s="62">
        <f>INDEX(节奏总表!$I$4:$I$18,MATCH(AX61,节奏总表!$S$4:$S$18,1))</f>
        <v>12</v>
      </c>
      <c r="AZ61" s="15">
        <f>芦花古楼!BC53+芦花古楼!BD52</f>
        <v>565</v>
      </c>
      <c r="BA61" s="16"/>
      <c r="BD61" s="65" t="s">
        <v>598</v>
      </c>
      <c r="BE61" s="62">
        <v>5</v>
      </c>
      <c r="BF61" s="62">
        <v>250</v>
      </c>
      <c r="BG61" s="62">
        <v>2</v>
      </c>
      <c r="BH61" s="62">
        <f t="shared" si="22"/>
        <v>47</v>
      </c>
      <c r="BI61" s="62">
        <v>47</v>
      </c>
      <c r="BN61" s="64"/>
      <c r="BO61" s="64"/>
      <c r="BP61" s="64"/>
      <c r="BQ61" s="64"/>
      <c r="BR61" s="64"/>
      <c r="BS61" s="64"/>
      <c r="BT61" s="64"/>
    </row>
    <row r="62" spans="1:72" ht="16.5" x14ac:dyDescent="0.2">
      <c r="AK62" s="70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3900</v>
      </c>
      <c r="AX62" s="62">
        <v>49</v>
      </c>
      <c r="AY62" s="62">
        <f>INDEX(节奏总表!$I$4:$I$18,MATCH(AX62,节奏总表!$S$4:$S$18,1))</f>
        <v>12</v>
      </c>
      <c r="AZ62" s="15">
        <f>芦花古楼!BC54+芦花古楼!BD53</f>
        <v>580</v>
      </c>
      <c r="BA62" s="16"/>
      <c r="BD62" s="65" t="s">
        <v>599</v>
      </c>
      <c r="BE62" s="62">
        <v>6</v>
      </c>
      <c r="BF62" s="62">
        <v>100</v>
      </c>
      <c r="BG62" s="62">
        <v>2</v>
      </c>
      <c r="BH62" s="62">
        <f t="shared" si="22"/>
        <v>47</v>
      </c>
      <c r="BI62" s="62">
        <v>47</v>
      </c>
      <c r="BN62" s="64"/>
      <c r="BO62" s="64"/>
      <c r="BP62" s="64"/>
      <c r="BQ62" s="64"/>
      <c r="BR62" s="64"/>
      <c r="BS62" s="64"/>
      <c r="BT62" s="64"/>
    </row>
    <row r="63" spans="1:72" ht="16.5" x14ac:dyDescent="0.2">
      <c r="AK63" s="70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4300</v>
      </c>
      <c r="AX63" s="62">
        <v>50</v>
      </c>
      <c r="AY63" s="62">
        <f>INDEX(节奏总表!$I$4:$I$18,MATCH(AX63,节奏总表!$S$4:$S$18,1))</f>
        <v>12</v>
      </c>
      <c r="AZ63" s="15">
        <f>芦花古楼!BC55+芦花古楼!BD54</f>
        <v>580</v>
      </c>
      <c r="BA63" s="16"/>
      <c r="BD63" s="65" t="s">
        <v>600</v>
      </c>
      <c r="BE63" s="62">
        <v>6</v>
      </c>
      <c r="BF63" s="62">
        <v>100</v>
      </c>
      <c r="BG63" s="62">
        <v>2</v>
      </c>
      <c r="BH63" s="62">
        <f t="shared" si="22"/>
        <v>47</v>
      </c>
      <c r="BI63" s="62">
        <v>47</v>
      </c>
      <c r="BN63" s="64"/>
      <c r="BO63" s="64"/>
      <c r="BP63" s="64"/>
      <c r="BQ63" s="64"/>
      <c r="BR63" s="64"/>
      <c r="BS63" s="64"/>
      <c r="BT63" s="64"/>
    </row>
    <row r="64" spans="1:72" ht="16.5" x14ac:dyDescent="0.2">
      <c r="AK64" s="70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2">
        <v>51</v>
      </c>
      <c r="AY64" s="62">
        <f>INDEX(节奏总表!$I$4:$I$18,MATCH(AX64,节奏总表!$S$4:$S$18,1))</f>
        <v>12</v>
      </c>
      <c r="AZ64" s="15">
        <f>芦花古楼!BC56+芦花古楼!BD55</f>
        <v>590</v>
      </c>
      <c r="BA64" s="16"/>
      <c r="BD64" s="65" t="s">
        <v>601</v>
      </c>
      <c r="BE64" s="62">
        <v>6</v>
      </c>
      <c r="BF64" s="62">
        <v>100</v>
      </c>
      <c r="BG64" s="62">
        <v>2</v>
      </c>
      <c r="BH64" s="62">
        <f t="shared" si="22"/>
        <v>47</v>
      </c>
      <c r="BI64" s="62">
        <v>47</v>
      </c>
      <c r="BN64" s="64"/>
      <c r="BO64" s="64"/>
      <c r="BP64" s="64"/>
      <c r="BQ64" s="64"/>
      <c r="BR64" s="64"/>
      <c r="BS64" s="64"/>
      <c r="BT64" s="64"/>
    </row>
    <row r="65" spans="37:72" ht="16.5" x14ac:dyDescent="0.2">
      <c r="AK65" s="70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315</v>
      </c>
      <c r="AX65" s="62">
        <v>52</v>
      </c>
      <c r="AY65" s="62">
        <f>INDEX(节奏总表!$I$4:$I$18,MATCH(AX65,节奏总表!$S$4:$S$18,1))</f>
        <v>12</v>
      </c>
      <c r="AZ65" s="15">
        <f>芦花古楼!BC57+芦花古楼!BD56</f>
        <v>580</v>
      </c>
      <c r="BA65" s="16"/>
      <c r="BD65" s="65" t="s">
        <v>602</v>
      </c>
      <c r="BE65" s="62">
        <v>6</v>
      </c>
      <c r="BF65" s="62">
        <v>100</v>
      </c>
      <c r="BG65" s="62">
        <v>2</v>
      </c>
      <c r="BH65" s="62">
        <f t="shared" si="22"/>
        <v>47</v>
      </c>
      <c r="BI65" s="62">
        <v>47</v>
      </c>
      <c r="BN65" s="64"/>
      <c r="BO65" s="64"/>
      <c r="BP65" s="64"/>
      <c r="BQ65" s="64"/>
      <c r="BR65" s="64"/>
      <c r="BS65" s="64"/>
      <c r="BT65" s="64"/>
    </row>
    <row r="66" spans="37:72" ht="16.5" x14ac:dyDescent="0.2">
      <c r="AK66" s="70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420</v>
      </c>
      <c r="AX66" s="62">
        <v>53</v>
      </c>
      <c r="AY66" s="62">
        <f>INDEX(节奏总表!$I$4:$I$18,MATCH(AX66,节奏总表!$S$4:$S$18,1))</f>
        <v>12</v>
      </c>
      <c r="AZ66" s="15">
        <f>芦花古楼!BC58+芦花古楼!BD57</f>
        <v>590</v>
      </c>
      <c r="BA66" s="16"/>
      <c r="BD66" s="65" t="s">
        <v>603</v>
      </c>
      <c r="BE66" s="62">
        <v>6</v>
      </c>
      <c r="BF66" s="62">
        <v>250</v>
      </c>
      <c r="BG66" s="62">
        <v>2</v>
      </c>
      <c r="BH66" s="62">
        <f t="shared" si="22"/>
        <v>47</v>
      </c>
      <c r="BI66" s="62">
        <v>47</v>
      </c>
      <c r="BN66" s="64"/>
      <c r="BO66" s="64"/>
      <c r="BP66" s="64"/>
      <c r="BQ66" s="64"/>
      <c r="BR66" s="64"/>
      <c r="BS66" s="64"/>
      <c r="BT66" s="64"/>
    </row>
    <row r="67" spans="37:72" ht="16.5" x14ac:dyDescent="0.2">
      <c r="AK67" s="70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520</v>
      </c>
      <c r="AX67" s="62">
        <v>54</v>
      </c>
      <c r="AY67" s="62">
        <f>INDEX(节奏总表!$I$4:$I$18,MATCH(AX67,节奏总表!$S$4:$S$18,1))</f>
        <v>12</v>
      </c>
      <c r="AZ67" s="15">
        <f>芦花古楼!BC59+芦花古楼!BD58</f>
        <v>580</v>
      </c>
      <c r="BA67" s="16"/>
      <c r="BD67" s="65" t="s">
        <v>604</v>
      </c>
      <c r="BE67" s="62">
        <v>6</v>
      </c>
      <c r="BF67" s="62">
        <v>250</v>
      </c>
      <c r="BG67" s="62">
        <v>2</v>
      </c>
      <c r="BH67" s="62">
        <f t="shared" si="22"/>
        <v>47</v>
      </c>
      <c r="BI67" s="62">
        <v>47</v>
      </c>
      <c r="BN67" s="64"/>
      <c r="BO67" s="64"/>
      <c r="BP67" s="64"/>
      <c r="BQ67" s="64"/>
      <c r="BR67" s="64"/>
      <c r="BS67" s="64"/>
      <c r="BT67" s="64"/>
    </row>
    <row r="68" spans="37:72" ht="16.5" x14ac:dyDescent="0.2">
      <c r="AK68" s="70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630</v>
      </c>
      <c r="AX68" s="62">
        <v>55</v>
      </c>
      <c r="AY68" s="62">
        <f>INDEX(节奏总表!$I$4:$I$18,MATCH(AX68,节奏总表!$S$4:$S$18,1))</f>
        <v>12</v>
      </c>
      <c r="AZ68" s="15">
        <f>芦花古楼!BC60+芦花古楼!BD59</f>
        <v>590</v>
      </c>
      <c r="BA68" s="16"/>
      <c r="BD68" s="65" t="s">
        <v>605</v>
      </c>
      <c r="BE68" s="62">
        <v>7</v>
      </c>
      <c r="BF68" s="62">
        <v>100</v>
      </c>
      <c r="BG68" s="62">
        <v>2</v>
      </c>
      <c r="BH68" s="62">
        <f t="shared" si="22"/>
        <v>47</v>
      </c>
      <c r="BI68" s="62">
        <v>47</v>
      </c>
      <c r="BN68" s="64"/>
      <c r="BO68" s="64"/>
      <c r="BP68" s="64"/>
      <c r="BQ68" s="64"/>
      <c r="BR68" s="64"/>
      <c r="BS68" s="64"/>
      <c r="BT68" s="64"/>
    </row>
    <row r="69" spans="37:72" ht="16.5" x14ac:dyDescent="0.2">
      <c r="AK69" s="70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1280</v>
      </c>
      <c r="AX69" s="62">
        <v>56</v>
      </c>
      <c r="AY69" s="62">
        <f>INDEX(节奏总表!$I$4:$I$18,MATCH(AX69,节奏总表!$S$4:$S$18,1))</f>
        <v>12</v>
      </c>
      <c r="AZ69" s="15">
        <f>芦花古楼!BC61+芦花古楼!BD60</f>
        <v>580</v>
      </c>
      <c r="BA69" s="16"/>
      <c r="BD69" s="65" t="s">
        <v>606</v>
      </c>
      <c r="BE69" s="62">
        <v>7</v>
      </c>
      <c r="BF69" s="62">
        <v>100</v>
      </c>
      <c r="BG69" s="62">
        <v>2</v>
      </c>
      <c r="BH69" s="62">
        <f t="shared" si="22"/>
        <v>47</v>
      </c>
      <c r="BI69" s="62">
        <v>47</v>
      </c>
      <c r="BN69" s="64"/>
      <c r="BO69" s="64"/>
      <c r="BP69" s="64"/>
      <c r="BQ69" s="64"/>
      <c r="BR69" s="64"/>
      <c r="BS69" s="64"/>
      <c r="BT69" s="64"/>
    </row>
    <row r="70" spans="37:72" ht="16.5" x14ac:dyDescent="0.2">
      <c r="AK70" s="70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1460</v>
      </c>
      <c r="AX70" s="62">
        <v>57</v>
      </c>
      <c r="AY70" s="62">
        <f>INDEX(节奏总表!$I$4:$I$18,MATCH(AX70,节奏总表!$S$4:$S$18,1))</f>
        <v>12</v>
      </c>
      <c r="AZ70" s="15">
        <f>芦花古楼!BC62+芦花古楼!BD61</f>
        <v>595</v>
      </c>
      <c r="BA70" s="16"/>
      <c r="BD70" s="65" t="s">
        <v>607</v>
      </c>
      <c r="BE70" s="62">
        <v>7</v>
      </c>
      <c r="BF70" s="62">
        <v>100</v>
      </c>
      <c r="BG70" s="62">
        <v>2</v>
      </c>
      <c r="BH70" s="62">
        <f t="shared" si="22"/>
        <v>47</v>
      </c>
      <c r="BI70" s="62">
        <v>47</v>
      </c>
      <c r="BN70" s="64"/>
      <c r="BO70" s="64"/>
      <c r="BP70" s="64"/>
      <c r="BQ70" s="64"/>
      <c r="BR70" s="64"/>
      <c r="BS70" s="64"/>
      <c r="BT70" s="64"/>
    </row>
    <row r="71" spans="37:72" ht="16.5" x14ac:dyDescent="0.2">
      <c r="AK71" s="70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1640</v>
      </c>
      <c r="AX71" s="62">
        <v>58</v>
      </c>
      <c r="AY71" s="62">
        <f>INDEX(节奏总表!$I$4:$I$18,MATCH(AX71,节奏总表!$S$4:$S$18,1))</f>
        <v>12</v>
      </c>
      <c r="AZ71" s="15">
        <f>芦花古楼!BC63+芦花古楼!BD62</f>
        <v>595</v>
      </c>
      <c r="BA71" s="16"/>
      <c r="BD71" s="65" t="s">
        <v>608</v>
      </c>
      <c r="BE71" s="62">
        <v>7</v>
      </c>
      <c r="BF71" s="62">
        <v>100</v>
      </c>
      <c r="BG71" s="62">
        <v>2</v>
      </c>
      <c r="BH71" s="62">
        <f t="shared" si="22"/>
        <v>47</v>
      </c>
      <c r="BI71" s="62">
        <v>47</v>
      </c>
      <c r="BN71" s="64"/>
      <c r="BO71" s="64"/>
      <c r="BP71" s="64"/>
      <c r="BQ71" s="64"/>
      <c r="BR71" s="64"/>
      <c r="BS71" s="64"/>
      <c r="BT71" s="64"/>
    </row>
    <row r="72" spans="37:72" ht="16.5" x14ac:dyDescent="0.2">
      <c r="AK72" s="70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1840</v>
      </c>
      <c r="AX72" s="62">
        <v>59</v>
      </c>
      <c r="AY72" s="62">
        <f>INDEX(节奏总表!$I$4:$I$18,MATCH(AX72,节奏总表!$S$4:$S$18,1))</f>
        <v>12</v>
      </c>
      <c r="AZ72" s="15">
        <f>芦花古楼!BC64+芦花古楼!BD63</f>
        <v>610</v>
      </c>
      <c r="BA72" s="16"/>
      <c r="BD72" s="65" t="s">
        <v>609</v>
      </c>
      <c r="BE72" s="62">
        <v>7</v>
      </c>
      <c r="BF72" s="62">
        <v>250</v>
      </c>
      <c r="BG72" s="62">
        <v>2</v>
      </c>
      <c r="BH72" s="62">
        <f t="shared" si="22"/>
        <v>47</v>
      </c>
      <c r="BI72" s="62">
        <v>47</v>
      </c>
      <c r="BN72" s="64"/>
      <c r="BO72" s="64"/>
      <c r="BP72" s="64"/>
      <c r="BQ72" s="64"/>
      <c r="BR72" s="64"/>
      <c r="BS72" s="64"/>
      <c r="BT72" s="64"/>
    </row>
    <row r="73" spans="37:72" ht="16.5" x14ac:dyDescent="0.2">
      <c r="AK73" s="70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2200</v>
      </c>
      <c r="AX73" s="62">
        <v>60</v>
      </c>
      <c r="AY73" s="62">
        <f>INDEX(节奏总表!$I$4:$I$18,MATCH(AX73,节奏总表!$S$4:$S$18,1))</f>
        <v>13</v>
      </c>
      <c r="AZ73" s="15">
        <f>芦花古楼!BC65+芦花古楼!BD64</f>
        <v>610</v>
      </c>
      <c r="BA73" s="16"/>
      <c r="BD73" s="65" t="s">
        <v>610</v>
      </c>
      <c r="BE73" s="62">
        <v>7</v>
      </c>
      <c r="BF73" s="62">
        <v>250</v>
      </c>
      <c r="BG73" s="62">
        <v>2</v>
      </c>
      <c r="BH73" s="62">
        <f t="shared" si="22"/>
        <v>47</v>
      </c>
      <c r="BI73" s="62">
        <v>47</v>
      </c>
      <c r="BN73" s="64"/>
      <c r="BO73" s="64"/>
      <c r="BP73" s="64"/>
      <c r="BQ73" s="64"/>
      <c r="BR73" s="64"/>
      <c r="BS73" s="64"/>
      <c r="BT73" s="64"/>
    </row>
    <row r="74" spans="37:72" ht="16.5" x14ac:dyDescent="0.2">
      <c r="AK74" s="70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2600</v>
      </c>
      <c r="AX74" s="62">
        <v>61</v>
      </c>
      <c r="AY74" s="62">
        <f>INDEX(节奏总表!$I$4:$I$18,MATCH(AX74,节奏总表!$S$4:$S$18,1))</f>
        <v>13</v>
      </c>
      <c r="AZ74" s="15">
        <f>芦花古楼!BC66+芦花古楼!BD65</f>
        <v>620</v>
      </c>
      <c r="BA74" s="16"/>
      <c r="BD74" s="65" t="s">
        <v>581</v>
      </c>
      <c r="BE74" s="62">
        <v>1</v>
      </c>
      <c r="BF74" s="62">
        <v>20</v>
      </c>
      <c r="BG74" s="62">
        <v>3</v>
      </c>
      <c r="BH74" s="62">
        <f t="shared" ref="BH74:BH103" si="33">ROUND(INDEX($BD$3:$BD$9,BE74)*$BG$5*10000,0)</f>
        <v>236</v>
      </c>
      <c r="BI74" s="62">
        <v>236</v>
      </c>
      <c r="BN74" s="64"/>
      <c r="BO74" s="64"/>
      <c r="BP74" s="64"/>
      <c r="BQ74" s="64"/>
      <c r="BR74" s="64"/>
      <c r="BS74" s="64"/>
      <c r="BT74" s="64"/>
    </row>
    <row r="75" spans="37:72" ht="16.5" x14ac:dyDescent="0.2">
      <c r="AK75" s="70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3000</v>
      </c>
      <c r="AX75" s="62">
        <v>62</v>
      </c>
      <c r="AY75" s="62">
        <f>INDEX(节奏总表!$I$4:$I$18,MATCH(AX75,节奏总表!$S$4:$S$18,1))</f>
        <v>13</v>
      </c>
      <c r="AZ75" s="15">
        <f>芦花古楼!BC67+芦花古楼!BD66</f>
        <v>520</v>
      </c>
      <c r="BA75" s="16"/>
      <c r="BD75" s="65" t="s">
        <v>582</v>
      </c>
      <c r="BE75" s="62">
        <v>1</v>
      </c>
      <c r="BF75" s="62">
        <v>20</v>
      </c>
      <c r="BG75" s="62">
        <v>3</v>
      </c>
      <c r="BH75" s="62">
        <f t="shared" si="33"/>
        <v>236</v>
      </c>
      <c r="BI75" s="62">
        <v>236</v>
      </c>
      <c r="BN75" s="64"/>
      <c r="BO75" s="64"/>
      <c r="BP75" s="64"/>
      <c r="BQ75" s="64"/>
      <c r="BR75" s="64"/>
      <c r="BS75" s="64"/>
      <c r="BT75" s="64"/>
    </row>
    <row r="76" spans="37:72" ht="16.5" x14ac:dyDescent="0.2">
      <c r="AK76" s="70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3450</v>
      </c>
      <c r="AX76" s="62">
        <v>63</v>
      </c>
      <c r="AY76" s="62">
        <f>INDEX(节奏总表!$I$4:$I$18,MATCH(AX76,节奏总表!$S$4:$S$18,1))</f>
        <v>13</v>
      </c>
      <c r="AZ76" s="15">
        <f>芦花古楼!BC68+芦花古楼!BD67</f>
        <v>615</v>
      </c>
      <c r="BA76" s="16"/>
      <c r="BD76" s="65" t="s">
        <v>583</v>
      </c>
      <c r="BE76" s="62">
        <v>2</v>
      </c>
      <c r="BF76" s="62">
        <v>30</v>
      </c>
      <c r="BG76" s="62">
        <v>3</v>
      </c>
      <c r="BH76" s="62">
        <f t="shared" si="33"/>
        <v>157</v>
      </c>
      <c r="BI76" s="62">
        <v>157</v>
      </c>
      <c r="BN76" s="64"/>
      <c r="BO76" s="64"/>
      <c r="BP76" s="64"/>
      <c r="BQ76" s="64"/>
      <c r="BR76" s="64"/>
      <c r="BS76" s="64"/>
      <c r="BT76" s="64"/>
    </row>
    <row r="77" spans="37:72" ht="16.5" x14ac:dyDescent="0.2">
      <c r="AK77" s="70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3900</v>
      </c>
      <c r="AX77" s="62">
        <v>64</v>
      </c>
      <c r="AY77" s="62">
        <f>INDEX(节奏总表!$I$4:$I$18,MATCH(AX77,节奏总表!$S$4:$S$18,1))</f>
        <v>13</v>
      </c>
      <c r="AZ77" s="15">
        <f>芦花古楼!BC69+芦花古楼!BD68</f>
        <v>515</v>
      </c>
      <c r="BA77" s="16"/>
      <c r="BD77" s="65" t="s">
        <v>584</v>
      </c>
      <c r="BE77" s="62">
        <v>2</v>
      </c>
      <c r="BF77" s="62">
        <v>30</v>
      </c>
      <c r="BG77" s="62">
        <v>3</v>
      </c>
      <c r="BH77" s="62">
        <f t="shared" si="33"/>
        <v>157</v>
      </c>
      <c r="BI77" s="62">
        <v>157</v>
      </c>
      <c r="BN77" s="64"/>
      <c r="BO77" s="64"/>
      <c r="BP77" s="64"/>
      <c r="BQ77" s="64"/>
      <c r="BR77" s="64"/>
      <c r="BS77" s="64"/>
      <c r="BT77" s="64"/>
    </row>
    <row r="78" spans="37:72" ht="16.5" x14ac:dyDescent="0.2">
      <c r="AK78" s="70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4300</v>
      </c>
      <c r="AX78" s="62">
        <v>65</v>
      </c>
      <c r="AY78" s="62">
        <f>INDEX(节奏总表!$I$4:$I$18,MATCH(AX78,节奏总表!$S$4:$S$18,1))</f>
        <v>13</v>
      </c>
      <c r="AZ78" s="15">
        <f>芦花古楼!BC70+芦花古楼!BD69</f>
        <v>520</v>
      </c>
      <c r="BA78" s="16"/>
      <c r="BD78" s="65" t="s">
        <v>585</v>
      </c>
      <c r="BE78" s="62">
        <v>3</v>
      </c>
      <c r="BF78" s="62">
        <v>50</v>
      </c>
      <c r="BG78" s="62">
        <v>3</v>
      </c>
      <c r="BH78" s="62">
        <f t="shared" si="33"/>
        <v>94</v>
      </c>
      <c r="BI78" s="62">
        <v>94</v>
      </c>
      <c r="BN78" s="64"/>
      <c r="BO78" s="64"/>
      <c r="BP78" s="64"/>
      <c r="BQ78" s="64"/>
      <c r="BR78" s="64"/>
      <c r="BS78" s="64"/>
      <c r="BT78" s="64"/>
    </row>
    <row r="79" spans="37:72" ht="16.5" x14ac:dyDescent="0.2">
      <c r="AK79" s="70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2">
        <v>66</v>
      </c>
      <c r="AY79" s="62">
        <f>INDEX(节奏总表!$I$4:$I$18,MATCH(AX79,节奏总表!$S$4:$S$18,1))</f>
        <v>13</v>
      </c>
      <c r="AZ79" s="15">
        <f>芦花古楼!BC71+芦花古楼!BD70</f>
        <v>615</v>
      </c>
      <c r="BA79" s="16"/>
      <c r="BD79" s="65" t="s">
        <v>586</v>
      </c>
      <c r="BE79" s="62">
        <v>3</v>
      </c>
      <c r="BF79" s="62">
        <v>50</v>
      </c>
      <c r="BG79" s="62">
        <v>3</v>
      </c>
      <c r="BH79" s="62">
        <f t="shared" si="33"/>
        <v>94</v>
      </c>
      <c r="BI79" s="62">
        <v>94</v>
      </c>
      <c r="BN79" s="64"/>
      <c r="BO79" s="64"/>
      <c r="BP79" s="64"/>
      <c r="BQ79" s="64"/>
      <c r="BR79" s="64"/>
      <c r="BS79" s="64"/>
      <c r="BT79" s="64"/>
    </row>
    <row r="80" spans="37:72" ht="16.5" x14ac:dyDescent="0.2">
      <c r="AK80" s="70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315</v>
      </c>
      <c r="AX80" s="62">
        <v>67</v>
      </c>
      <c r="AY80" s="62">
        <f>INDEX(节奏总表!$I$4:$I$18,MATCH(AX80,节奏总表!$S$4:$S$18,1))</f>
        <v>13</v>
      </c>
      <c r="AZ80" s="15">
        <f>芦花古楼!BC72+芦花古楼!BD71</f>
        <v>515</v>
      </c>
      <c r="BA80" s="16"/>
      <c r="BD80" s="65" t="s">
        <v>587</v>
      </c>
      <c r="BE80" s="62">
        <v>3</v>
      </c>
      <c r="BF80" s="62">
        <v>50</v>
      </c>
      <c r="BG80" s="62">
        <v>3</v>
      </c>
      <c r="BH80" s="62">
        <f t="shared" si="33"/>
        <v>94</v>
      </c>
      <c r="BI80" s="62">
        <v>94</v>
      </c>
      <c r="BN80" s="64"/>
      <c r="BO80" s="64"/>
      <c r="BP80" s="64"/>
      <c r="BQ80" s="64"/>
      <c r="BR80" s="64"/>
      <c r="BS80" s="64"/>
      <c r="BT80" s="64"/>
    </row>
    <row r="81" spans="37:72" ht="16.5" x14ac:dyDescent="0.2">
      <c r="AK81" s="70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420</v>
      </c>
      <c r="AX81" s="62">
        <v>68</v>
      </c>
      <c r="AY81" s="62">
        <f>INDEX(节奏总表!$I$4:$I$18,MATCH(AX81,节奏总表!$S$4:$S$18,1))</f>
        <v>13</v>
      </c>
      <c r="AZ81" s="15">
        <f>芦花古楼!BC73+芦花古楼!BD72</f>
        <v>520</v>
      </c>
      <c r="BA81" s="16"/>
      <c r="BD81" s="65" t="s">
        <v>588</v>
      </c>
      <c r="BE81" s="62">
        <v>3</v>
      </c>
      <c r="BF81" s="62">
        <v>50</v>
      </c>
      <c r="BG81" s="62">
        <v>3</v>
      </c>
      <c r="BH81" s="62">
        <f t="shared" si="33"/>
        <v>94</v>
      </c>
      <c r="BI81" s="62">
        <v>94</v>
      </c>
      <c r="BN81" s="64"/>
      <c r="BO81" s="64"/>
      <c r="BP81" s="64"/>
      <c r="BQ81" s="64"/>
      <c r="BR81" s="64"/>
      <c r="BS81" s="64"/>
      <c r="BT81" s="64"/>
    </row>
    <row r="82" spans="37:72" ht="16.5" x14ac:dyDescent="0.2">
      <c r="AK82" s="70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520</v>
      </c>
      <c r="AX82" s="62">
        <v>69</v>
      </c>
      <c r="AY82" s="62">
        <f>INDEX(节奏总表!$I$4:$I$18,MATCH(AX82,节奏总表!$S$4:$S$18,1))</f>
        <v>13</v>
      </c>
      <c r="AZ82" s="15">
        <f>芦花古楼!BC74+芦花古楼!BD73</f>
        <v>615</v>
      </c>
      <c r="BA82" s="16"/>
      <c r="BD82" s="65" t="s">
        <v>589</v>
      </c>
      <c r="BE82" s="62">
        <v>4</v>
      </c>
      <c r="BF82" s="62">
        <v>70</v>
      </c>
      <c r="BG82" s="62">
        <v>3</v>
      </c>
      <c r="BH82" s="62">
        <f t="shared" si="33"/>
        <v>67</v>
      </c>
      <c r="BI82" s="62">
        <v>67</v>
      </c>
      <c r="BN82" s="64"/>
      <c r="BO82" s="64"/>
      <c r="BP82" s="64"/>
      <c r="BQ82" s="64"/>
      <c r="BR82" s="64"/>
      <c r="BS82" s="64"/>
      <c r="BT82" s="64"/>
    </row>
    <row r="83" spans="37:72" ht="16.5" x14ac:dyDescent="0.2">
      <c r="AK83" s="70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630</v>
      </c>
      <c r="AX83" s="62">
        <v>70</v>
      </c>
      <c r="AY83" s="62">
        <f>INDEX(节奏总表!$I$4:$I$18,MATCH(AX83,节奏总表!$S$4:$S$18,1))</f>
        <v>13</v>
      </c>
      <c r="AZ83" s="15">
        <f>芦花古楼!BC75+芦花古楼!BD74</f>
        <v>520</v>
      </c>
      <c r="BA83" s="16"/>
      <c r="BD83" s="65" t="s">
        <v>590</v>
      </c>
      <c r="BE83" s="62">
        <v>4</v>
      </c>
      <c r="BF83" s="62">
        <v>70</v>
      </c>
      <c r="BG83" s="62">
        <v>3</v>
      </c>
      <c r="BH83" s="62">
        <f t="shared" si="33"/>
        <v>67</v>
      </c>
      <c r="BI83" s="62">
        <v>67</v>
      </c>
      <c r="BN83" s="64"/>
      <c r="BO83" s="64"/>
      <c r="BP83" s="64"/>
      <c r="BQ83" s="64"/>
      <c r="BR83" s="64"/>
      <c r="BS83" s="64"/>
      <c r="BT83" s="64"/>
    </row>
    <row r="84" spans="37:72" ht="16.5" x14ac:dyDescent="0.2">
      <c r="AK84" s="70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1280</v>
      </c>
      <c r="AX84" s="62">
        <v>71</v>
      </c>
      <c r="AY84" s="62">
        <f>INDEX(节奏总表!$I$4:$I$18,MATCH(AX84,节奏总表!$S$4:$S$18,1))</f>
        <v>13</v>
      </c>
      <c r="AZ84" s="15">
        <f>芦花古楼!BC76+芦花古楼!BD75</f>
        <v>530</v>
      </c>
      <c r="BA84" s="16"/>
      <c r="BD84" s="65" t="s">
        <v>591</v>
      </c>
      <c r="BE84" s="62">
        <v>4</v>
      </c>
      <c r="BF84" s="62">
        <v>70</v>
      </c>
      <c r="BG84" s="62">
        <v>3</v>
      </c>
      <c r="BH84" s="62">
        <f t="shared" si="33"/>
        <v>67</v>
      </c>
      <c r="BI84" s="62">
        <v>67</v>
      </c>
      <c r="BN84" s="64"/>
      <c r="BO84" s="64"/>
      <c r="BP84" s="64"/>
      <c r="BQ84" s="64"/>
      <c r="BR84" s="64"/>
      <c r="BS84" s="64"/>
      <c r="BT84" s="64"/>
    </row>
    <row r="85" spans="37:72" ht="16.5" x14ac:dyDescent="0.2">
      <c r="AK85" s="70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1460</v>
      </c>
      <c r="AX85" s="62">
        <v>72</v>
      </c>
      <c r="AY85" s="62">
        <f>INDEX(节奏总表!$I$4:$I$18,MATCH(AX85,节奏总表!$S$4:$S$18,1))</f>
        <v>13</v>
      </c>
      <c r="AZ85" s="15">
        <f>芦花古楼!BC77+芦花古楼!BD76</f>
        <v>635</v>
      </c>
      <c r="BA85" s="16"/>
      <c r="BD85" s="65" t="s">
        <v>592</v>
      </c>
      <c r="BE85" s="62">
        <v>4</v>
      </c>
      <c r="BF85" s="62">
        <v>70</v>
      </c>
      <c r="BG85" s="62">
        <v>3</v>
      </c>
      <c r="BH85" s="62">
        <f t="shared" si="33"/>
        <v>67</v>
      </c>
      <c r="BI85" s="62">
        <v>67</v>
      </c>
      <c r="BN85" s="64"/>
      <c r="BO85" s="64"/>
      <c r="BP85" s="64"/>
      <c r="BQ85" s="64"/>
      <c r="BR85" s="64"/>
      <c r="BS85" s="64"/>
      <c r="BT85" s="64"/>
    </row>
    <row r="86" spans="37:72" ht="16.5" x14ac:dyDescent="0.2">
      <c r="AK86" s="70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1640</v>
      </c>
      <c r="AX86" s="62">
        <v>73</v>
      </c>
      <c r="AY86" s="62">
        <f>INDEX(节奏总表!$I$4:$I$18,MATCH(AX86,节奏总表!$S$4:$S$18,1))</f>
        <v>13</v>
      </c>
      <c r="AZ86" s="15">
        <f>芦花古楼!BC78+芦花古楼!BD77</f>
        <v>540</v>
      </c>
      <c r="BA86" s="16"/>
      <c r="BD86" s="65" t="s">
        <v>593</v>
      </c>
      <c r="BE86" s="62">
        <v>5</v>
      </c>
      <c r="BF86" s="62">
        <v>100</v>
      </c>
      <c r="BG86" s="62">
        <v>3</v>
      </c>
      <c r="BH86" s="62">
        <f t="shared" si="33"/>
        <v>31</v>
      </c>
      <c r="BI86" s="62">
        <v>31</v>
      </c>
      <c r="BN86" s="64"/>
      <c r="BO86" s="64"/>
      <c r="BP86" s="64"/>
      <c r="BQ86" s="64"/>
      <c r="BR86" s="64"/>
      <c r="BS86" s="64"/>
      <c r="BT86" s="64"/>
    </row>
    <row r="87" spans="37:72" ht="16.5" x14ac:dyDescent="0.2">
      <c r="AK87" s="70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1840</v>
      </c>
      <c r="AX87" s="62">
        <v>74</v>
      </c>
      <c r="AY87" s="62">
        <f>INDEX(节奏总表!$I$4:$I$18,MATCH(AX87,节奏总表!$S$4:$S$18,1))</f>
        <v>13</v>
      </c>
      <c r="AZ87" s="15">
        <f>芦花古楼!BC79+芦花古楼!BD78</f>
        <v>545</v>
      </c>
      <c r="BA87" s="16"/>
      <c r="BD87" s="65" t="s">
        <v>594</v>
      </c>
      <c r="BE87" s="62">
        <v>5</v>
      </c>
      <c r="BF87" s="62">
        <v>100</v>
      </c>
      <c r="BG87" s="62">
        <v>3</v>
      </c>
      <c r="BH87" s="62">
        <f t="shared" si="33"/>
        <v>31</v>
      </c>
      <c r="BI87" s="62">
        <v>31</v>
      </c>
      <c r="BN87" s="64"/>
      <c r="BO87" s="64"/>
      <c r="BP87" s="64"/>
      <c r="BQ87" s="64"/>
      <c r="BR87" s="64"/>
      <c r="BS87" s="64"/>
      <c r="BT87" s="64"/>
    </row>
    <row r="88" spans="37:72" ht="16.5" x14ac:dyDescent="0.2">
      <c r="AK88" s="70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2200</v>
      </c>
      <c r="AX88" s="62">
        <v>75</v>
      </c>
      <c r="AY88" s="62">
        <f>INDEX(节奏总表!$I$4:$I$18,MATCH(AX88,节奏总表!$S$4:$S$18,1))</f>
        <v>13</v>
      </c>
      <c r="AZ88" s="15">
        <f>芦花古楼!BC80+芦花古楼!BD79</f>
        <v>645</v>
      </c>
      <c r="BA88" s="16"/>
      <c r="BD88" s="65" t="s">
        <v>595</v>
      </c>
      <c r="BE88" s="62">
        <v>5</v>
      </c>
      <c r="BF88" s="62">
        <v>100</v>
      </c>
      <c r="BG88" s="62">
        <v>3</v>
      </c>
      <c r="BH88" s="62">
        <f t="shared" si="33"/>
        <v>31</v>
      </c>
      <c r="BI88" s="62">
        <v>31</v>
      </c>
      <c r="BN88" s="64"/>
      <c r="BO88" s="64"/>
      <c r="BP88" s="64"/>
      <c r="BQ88" s="64"/>
      <c r="BR88" s="64"/>
      <c r="BS88" s="64"/>
      <c r="BT88" s="64"/>
    </row>
    <row r="89" spans="37:72" ht="16.5" x14ac:dyDescent="0.2">
      <c r="AK89" s="70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2600</v>
      </c>
      <c r="AX89" s="62">
        <v>76</v>
      </c>
      <c r="AY89" s="62">
        <f>INDEX(节奏总表!$I$4:$I$18,MATCH(AX89,节奏总表!$S$4:$S$18,1))</f>
        <v>13</v>
      </c>
      <c r="AZ89" s="15">
        <f>芦花古楼!BC81+芦花古楼!BD80</f>
        <v>540</v>
      </c>
      <c r="BA89" s="16"/>
      <c r="BD89" s="65" t="s">
        <v>596</v>
      </c>
      <c r="BE89" s="62">
        <v>5</v>
      </c>
      <c r="BF89" s="62">
        <v>100</v>
      </c>
      <c r="BG89" s="62">
        <v>3</v>
      </c>
      <c r="BH89" s="62">
        <f t="shared" si="33"/>
        <v>31</v>
      </c>
      <c r="BI89" s="62">
        <v>31</v>
      </c>
      <c r="BN89" s="64"/>
      <c r="BO89" s="64"/>
      <c r="BP89" s="64"/>
      <c r="BQ89" s="64"/>
      <c r="BR89" s="64"/>
      <c r="BS89" s="64"/>
      <c r="BT89" s="64"/>
    </row>
    <row r="90" spans="37:72" ht="16.5" x14ac:dyDescent="0.2">
      <c r="AK90" s="70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3000</v>
      </c>
      <c r="AX90" s="62">
        <v>77</v>
      </c>
      <c r="AY90" s="62">
        <f>INDEX(节奏总表!$I$4:$I$18,MATCH(AX90,节奏总表!$S$4:$S$18,1))</f>
        <v>13</v>
      </c>
      <c r="AZ90" s="15">
        <f>芦花古楼!BC82+芦花古楼!BD81</f>
        <v>545</v>
      </c>
      <c r="BA90" s="16"/>
      <c r="BD90" s="65" t="s">
        <v>597</v>
      </c>
      <c r="BE90" s="62">
        <v>5</v>
      </c>
      <c r="BF90" s="62">
        <v>250</v>
      </c>
      <c r="BG90" s="62">
        <v>3</v>
      </c>
      <c r="BH90" s="62">
        <f t="shared" si="33"/>
        <v>31</v>
      </c>
      <c r="BI90" s="62">
        <v>31</v>
      </c>
      <c r="BN90" s="64"/>
      <c r="BO90" s="64"/>
      <c r="BP90" s="64"/>
      <c r="BQ90" s="64"/>
      <c r="BR90" s="64"/>
      <c r="BS90" s="64"/>
      <c r="BT90" s="64"/>
    </row>
    <row r="91" spans="37:72" ht="16.5" x14ac:dyDescent="0.2">
      <c r="AK91" s="70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3450</v>
      </c>
      <c r="AX91" s="62">
        <v>78</v>
      </c>
      <c r="AY91" s="62">
        <f>INDEX(节奏总表!$I$4:$I$18,MATCH(AX91,节奏总表!$S$4:$S$18,1))</f>
        <v>13</v>
      </c>
      <c r="AZ91" s="15">
        <f>芦花古楼!BC83+芦花古楼!BD82</f>
        <v>645</v>
      </c>
      <c r="BA91" s="16"/>
      <c r="BD91" s="65" t="s">
        <v>598</v>
      </c>
      <c r="BE91" s="62">
        <v>5</v>
      </c>
      <c r="BF91" s="62">
        <v>250</v>
      </c>
      <c r="BG91" s="62">
        <v>3</v>
      </c>
      <c r="BH91" s="62">
        <f t="shared" si="33"/>
        <v>31</v>
      </c>
      <c r="BI91" s="62">
        <v>31</v>
      </c>
      <c r="BN91" s="64"/>
      <c r="BO91" s="64"/>
      <c r="BP91" s="64"/>
      <c r="BQ91" s="64"/>
      <c r="BR91" s="64"/>
      <c r="BS91" s="64"/>
      <c r="BT91" s="64"/>
    </row>
    <row r="92" spans="37:72" ht="16.5" x14ac:dyDescent="0.2">
      <c r="AK92" s="70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3900</v>
      </c>
      <c r="AX92" s="62">
        <v>79</v>
      </c>
      <c r="AY92" s="62">
        <f>INDEX(节奏总表!$I$4:$I$18,MATCH(AX92,节奏总表!$S$4:$S$18,1))</f>
        <v>13</v>
      </c>
      <c r="AZ92" s="15">
        <f>芦花古楼!BC84+芦花古楼!BD83</f>
        <v>540</v>
      </c>
      <c r="BA92" s="16"/>
      <c r="BD92" s="65" t="s">
        <v>599</v>
      </c>
      <c r="BE92" s="62">
        <v>6</v>
      </c>
      <c r="BF92" s="62">
        <v>100</v>
      </c>
      <c r="BG92" s="62">
        <v>3</v>
      </c>
      <c r="BH92" s="62">
        <f t="shared" si="33"/>
        <v>31</v>
      </c>
      <c r="BI92" s="62">
        <v>31</v>
      </c>
      <c r="BN92" s="64"/>
      <c r="BO92" s="64"/>
      <c r="BP92" s="64"/>
      <c r="BQ92" s="64"/>
      <c r="BR92" s="64"/>
      <c r="BS92" s="64"/>
      <c r="BT92" s="64"/>
    </row>
    <row r="93" spans="37:72" ht="16.5" x14ac:dyDescent="0.2">
      <c r="AK93" s="70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4300</v>
      </c>
      <c r="AX93" s="62">
        <v>80</v>
      </c>
      <c r="AY93" s="62">
        <f>INDEX(节奏总表!$I$4:$I$18,MATCH(AX93,节奏总表!$S$4:$S$18,1))</f>
        <v>13</v>
      </c>
      <c r="AZ93" s="15">
        <f>芦花古楼!BC85+芦花古楼!BD84</f>
        <v>545</v>
      </c>
      <c r="BA93" s="16"/>
      <c r="BD93" s="65" t="s">
        <v>600</v>
      </c>
      <c r="BE93" s="62">
        <v>6</v>
      </c>
      <c r="BF93" s="62">
        <v>100</v>
      </c>
      <c r="BG93" s="62">
        <v>3</v>
      </c>
      <c r="BH93" s="62">
        <f t="shared" si="33"/>
        <v>31</v>
      </c>
      <c r="BI93" s="62">
        <v>31</v>
      </c>
      <c r="BN93" s="64"/>
      <c r="BO93" s="64"/>
      <c r="BP93" s="64"/>
      <c r="BQ93" s="64"/>
      <c r="BR93" s="64"/>
      <c r="BS93" s="64"/>
      <c r="BT93" s="64"/>
    </row>
    <row r="94" spans="37:72" ht="16.5" x14ac:dyDescent="0.2">
      <c r="AK94" s="70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2">
        <v>81</v>
      </c>
      <c r="AY94" s="62">
        <f>INDEX(节奏总表!$I$4:$I$18,MATCH(AX94,节奏总表!$S$4:$S$18,1))</f>
        <v>13</v>
      </c>
      <c r="AZ94" s="15">
        <f>芦花古楼!BC86+芦花古楼!BD85</f>
        <v>645</v>
      </c>
      <c r="BA94" s="16"/>
      <c r="BD94" s="65" t="s">
        <v>601</v>
      </c>
      <c r="BE94" s="62">
        <v>6</v>
      </c>
      <c r="BF94" s="62">
        <v>100</v>
      </c>
      <c r="BG94" s="62">
        <v>3</v>
      </c>
      <c r="BH94" s="62">
        <f t="shared" si="33"/>
        <v>31</v>
      </c>
      <c r="BI94" s="62">
        <v>31</v>
      </c>
      <c r="BN94" s="64"/>
      <c r="BO94" s="64"/>
      <c r="BP94" s="64"/>
      <c r="BQ94" s="64"/>
      <c r="BR94" s="64"/>
      <c r="BS94" s="64"/>
      <c r="BT94" s="64"/>
    </row>
    <row r="95" spans="37:72" ht="16.5" x14ac:dyDescent="0.2">
      <c r="AK95" s="70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950</v>
      </c>
      <c r="AX95" s="62">
        <v>82</v>
      </c>
      <c r="AY95" s="62">
        <f>INDEX(节奏总表!$I$4:$I$18,MATCH(AX95,节奏总表!$S$4:$S$18,1))</f>
        <v>13</v>
      </c>
      <c r="AZ95" s="15">
        <f>芦花古楼!BC87+芦花古楼!BD86</f>
        <v>540</v>
      </c>
      <c r="BA95" s="16"/>
      <c r="BD95" s="65" t="s">
        <v>602</v>
      </c>
      <c r="BE95" s="62">
        <v>6</v>
      </c>
      <c r="BF95" s="62">
        <v>100</v>
      </c>
      <c r="BG95" s="62">
        <v>3</v>
      </c>
      <c r="BH95" s="62">
        <f t="shared" si="33"/>
        <v>31</v>
      </c>
      <c r="BI95" s="62">
        <v>31</v>
      </c>
      <c r="BN95" s="64"/>
      <c r="BO95" s="64"/>
      <c r="BP95" s="64"/>
      <c r="BQ95" s="64"/>
      <c r="BR95" s="64"/>
      <c r="BS95" s="64"/>
      <c r="BT95" s="64"/>
    </row>
    <row r="96" spans="37:72" ht="16.5" x14ac:dyDescent="0.2">
      <c r="AK96" s="70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1260</v>
      </c>
      <c r="AX96" s="62">
        <v>83</v>
      </c>
      <c r="AY96" s="62">
        <f>INDEX(节奏总表!$I$4:$I$18,MATCH(AX96,节奏总表!$S$4:$S$18,1))</f>
        <v>13</v>
      </c>
      <c r="AZ96" s="15">
        <f>芦花古楼!BC88+芦花古楼!BD87</f>
        <v>545</v>
      </c>
      <c r="BA96" s="16"/>
      <c r="BD96" s="65" t="s">
        <v>603</v>
      </c>
      <c r="BE96" s="62">
        <v>6</v>
      </c>
      <c r="BF96" s="62">
        <v>250</v>
      </c>
      <c r="BG96" s="62">
        <v>3</v>
      </c>
      <c r="BH96" s="62">
        <f t="shared" si="33"/>
        <v>31</v>
      </c>
      <c r="BI96" s="62">
        <v>31</v>
      </c>
      <c r="BN96" s="64"/>
      <c r="BO96" s="64"/>
      <c r="BP96" s="64"/>
      <c r="BQ96" s="64"/>
      <c r="BR96" s="64"/>
      <c r="BS96" s="64"/>
      <c r="BT96" s="64"/>
    </row>
    <row r="97" spans="37:72" ht="16.5" x14ac:dyDescent="0.2">
      <c r="AK97" s="70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1580</v>
      </c>
      <c r="AX97" s="62">
        <v>84</v>
      </c>
      <c r="AY97" s="62">
        <f>INDEX(节奏总表!$I$4:$I$18,MATCH(AX97,节奏总表!$S$4:$S$18,1))</f>
        <v>13</v>
      </c>
      <c r="AZ97" s="15">
        <f>芦花古楼!BC89+芦花古楼!BD88</f>
        <v>645</v>
      </c>
      <c r="BA97" s="16"/>
      <c r="BD97" s="65" t="s">
        <v>604</v>
      </c>
      <c r="BE97" s="62">
        <v>6</v>
      </c>
      <c r="BF97" s="62">
        <v>250</v>
      </c>
      <c r="BG97" s="62">
        <v>3</v>
      </c>
      <c r="BH97" s="62">
        <f t="shared" si="33"/>
        <v>31</v>
      </c>
      <c r="BI97" s="62">
        <v>31</v>
      </c>
      <c r="BN97" s="64"/>
      <c r="BO97" s="64"/>
      <c r="BP97" s="64"/>
      <c r="BQ97" s="64"/>
      <c r="BR97" s="64"/>
      <c r="BS97" s="64"/>
      <c r="BT97" s="64"/>
    </row>
    <row r="98" spans="37:72" ht="16.5" x14ac:dyDescent="0.2">
      <c r="AK98" s="70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1900</v>
      </c>
      <c r="AX98" s="62">
        <v>85</v>
      </c>
      <c r="AY98" s="62">
        <f>INDEX(节奏总表!$I$4:$I$18,MATCH(AX98,节奏总表!$S$4:$S$18,1))</f>
        <v>14</v>
      </c>
      <c r="AZ98" s="15">
        <f>芦花古楼!BC90+芦花古楼!BD89</f>
        <v>545</v>
      </c>
      <c r="BA98" s="16"/>
      <c r="BD98" s="65" t="s">
        <v>605</v>
      </c>
      <c r="BE98" s="62">
        <v>7</v>
      </c>
      <c r="BF98" s="62">
        <v>100</v>
      </c>
      <c r="BG98" s="62">
        <v>3</v>
      </c>
      <c r="BH98" s="62">
        <f t="shared" si="33"/>
        <v>31</v>
      </c>
      <c r="BI98" s="62">
        <v>31</v>
      </c>
      <c r="BN98" s="64"/>
      <c r="BO98" s="64"/>
      <c r="BP98" s="64"/>
      <c r="BQ98" s="64"/>
      <c r="BR98" s="64"/>
      <c r="BS98" s="64"/>
      <c r="BT98" s="64"/>
    </row>
    <row r="99" spans="37:72" ht="16.5" x14ac:dyDescent="0.2">
      <c r="AK99" s="70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3860</v>
      </c>
      <c r="AX99" s="62">
        <v>86</v>
      </c>
      <c r="AY99" s="62">
        <f>INDEX(节奏总表!$I$4:$I$18,MATCH(AX99,节奏总表!$S$4:$S$18,1))</f>
        <v>14</v>
      </c>
      <c r="AZ99" s="15">
        <f>芦花古楼!BC91+芦花古楼!BD90</f>
        <v>555</v>
      </c>
      <c r="BA99" s="16"/>
      <c r="BD99" s="65" t="s">
        <v>606</v>
      </c>
      <c r="BE99" s="62">
        <v>7</v>
      </c>
      <c r="BF99" s="62">
        <v>100</v>
      </c>
      <c r="BG99" s="62">
        <v>3</v>
      </c>
      <c r="BH99" s="62">
        <f t="shared" si="33"/>
        <v>31</v>
      </c>
      <c r="BI99" s="62">
        <v>31</v>
      </c>
      <c r="BN99" s="64"/>
      <c r="BO99" s="64"/>
      <c r="BP99" s="64"/>
      <c r="BQ99" s="64"/>
      <c r="BR99" s="64"/>
      <c r="BS99" s="64"/>
      <c r="BT99" s="64"/>
    </row>
    <row r="100" spans="37:72" ht="16.5" x14ac:dyDescent="0.2">
      <c r="AK100" s="70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4420</v>
      </c>
      <c r="AX100" s="62">
        <v>87</v>
      </c>
      <c r="AY100" s="62">
        <f>INDEX(节奏总表!$I$4:$I$18,MATCH(AX100,节奏总表!$S$4:$S$18,1))</f>
        <v>14</v>
      </c>
      <c r="AZ100" s="15">
        <f>芦花古楼!BC92+芦花古楼!BD91</f>
        <v>665</v>
      </c>
      <c r="BA100" s="16"/>
      <c r="BD100" s="65" t="s">
        <v>607</v>
      </c>
      <c r="BE100" s="62">
        <v>7</v>
      </c>
      <c r="BF100" s="62">
        <v>100</v>
      </c>
      <c r="BG100" s="62">
        <v>3</v>
      </c>
      <c r="BH100" s="62">
        <f t="shared" si="33"/>
        <v>31</v>
      </c>
      <c r="BI100" s="62">
        <v>31</v>
      </c>
      <c r="BN100" s="64"/>
      <c r="BO100" s="64"/>
      <c r="BP100" s="64"/>
      <c r="BQ100" s="64"/>
      <c r="BR100" s="64"/>
      <c r="BS100" s="64"/>
      <c r="BT100" s="64"/>
    </row>
    <row r="101" spans="37:72" ht="16.5" x14ac:dyDescent="0.2">
      <c r="AK101" s="70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4960</v>
      </c>
      <c r="AX101" s="62">
        <v>88</v>
      </c>
      <c r="AY101" s="62">
        <f>INDEX(节奏总表!$I$4:$I$18,MATCH(AX101,节奏总表!$S$4:$S$18,1))</f>
        <v>14</v>
      </c>
      <c r="AZ101" s="15">
        <f>芦花古楼!BC93+芦花古楼!BD92</f>
        <v>565</v>
      </c>
      <c r="BA101" s="16"/>
      <c r="BD101" s="65" t="s">
        <v>608</v>
      </c>
      <c r="BE101" s="62">
        <v>7</v>
      </c>
      <c r="BF101" s="62">
        <v>100</v>
      </c>
      <c r="BG101" s="62">
        <v>3</v>
      </c>
      <c r="BH101" s="62">
        <f t="shared" si="33"/>
        <v>31</v>
      </c>
      <c r="BI101" s="62">
        <v>31</v>
      </c>
      <c r="BN101" s="64"/>
      <c r="BO101" s="64"/>
      <c r="BP101" s="64"/>
      <c r="BQ101" s="64"/>
      <c r="BR101" s="64"/>
      <c r="BS101" s="64"/>
      <c r="BT101" s="64"/>
    </row>
    <row r="102" spans="37:72" ht="16.5" x14ac:dyDescent="0.2">
      <c r="AK102" s="70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5520</v>
      </c>
      <c r="AX102" s="62">
        <v>89</v>
      </c>
      <c r="AY102" s="62">
        <f>INDEX(节奏总表!$I$4:$I$18,MATCH(AX102,节奏总表!$S$4:$S$18,1))</f>
        <v>14</v>
      </c>
      <c r="AZ102" s="15">
        <f>芦花古楼!BC94+芦花古楼!BD93</f>
        <v>570</v>
      </c>
      <c r="BA102" s="16"/>
      <c r="BD102" s="65" t="s">
        <v>609</v>
      </c>
      <c r="BE102" s="62">
        <v>7</v>
      </c>
      <c r="BF102" s="62">
        <v>250</v>
      </c>
      <c r="BG102" s="62">
        <v>3</v>
      </c>
      <c r="BH102" s="62">
        <f t="shared" si="33"/>
        <v>31</v>
      </c>
      <c r="BI102" s="62">
        <v>31</v>
      </c>
      <c r="BN102" s="64"/>
      <c r="BO102" s="64"/>
      <c r="BP102" s="64"/>
      <c r="BQ102" s="64"/>
      <c r="BR102" s="64"/>
      <c r="BS102" s="64"/>
      <c r="BT102" s="64"/>
    </row>
    <row r="103" spans="37:72" ht="16.5" x14ac:dyDescent="0.2">
      <c r="AK103" s="70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6600</v>
      </c>
      <c r="AX103" s="62">
        <v>90</v>
      </c>
      <c r="AY103" s="62">
        <f>INDEX(节奏总表!$I$4:$I$18,MATCH(AX103,节奏总表!$S$4:$S$18,1))</f>
        <v>14</v>
      </c>
      <c r="AZ103" s="15">
        <f>芦花古楼!BC95+芦花古楼!BD94</f>
        <v>675</v>
      </c>
      <c r="BA103" s="16"/>
      <c r="BD103" s="65" t="s">
        <v>610</v>
      </c>
      <c r="BE103" s="62">
        <v>7</v>
      </c>
      <c r="BF103" s="62">
        <v>250</v>
      </c>
      <c r="BG103" s="62">
        <v>3</v>
      </c>
      <c r="BH103" s="62">
        <f t="shared" si="33"/>
        <v>31</v>
      </c>
      <c r="BI103" s="62">
        <v>31</v>
      </c>
      <c r="BN103" s="64"/>
      <c r="BO103" s="64"/>
      <c r="BP103" s="64"/>
      <c r="BQ103" s="64"/>
      <c r="BR103" s="64"/>
      <c r="BS103" s="64"/>
      <c r="BT103" s="64"/>
    </row>
    <row r="104" spans="37:72" ht="16.5" x14ac:dyDescent="0.2">
      <c r="AK104" s="70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7800</v>
      </c>
      <c r="AX104" s="62">
        <v>91</v>
      </c>
      <c r="AY104" s="62">
        <f>INDEX(节奏总表!$I$4:$I$18,MATCH(AX104,节奏总表!$S$4:$S$18,1))</f>
        <v>14</v>
      </c>
      <c r="AZ104" s="15">
        <f>芦花古楼!BC96+芦花古楼!BD95</f>
        <v>565</v>
      </c>
      <c r="BA104" s="16"/>
      <c r="BN104" s="64"/>
      <c r="BO104" s="64"/>
      <c r="BP104" s="64"/>
      <c r="BQ104" s="64"/>
      <c r="BR104" s="64"/>
      <c r="BS104" s="64"/>
      <c r="BT104" s="64"/>
    </row>
    <row r="105" spans="37:72" ht="16.5" x14ac:dyDescent="0.2">
      <c r="AK105" s="70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9100</v>
      </c>
      <c r="AX105" s="62">
        <v>92</v>
      </c>
      <c r="AY105" s="62">
        <f>INDEX(节奏总表!$I$4:$I$18,MATCH(AX105,节奏总表!$S$4:$S$18,1))</f>
        <v>14</v>
      </c>
      <c r="AZ105" s="15">
        <f>芦花古楼!BC97+芦花古楼!BD96</f>
        <v>570</v>
      </c>
      <c r="BA105" s="16"/>
      <c r="BN105" s="64"/>
      <c r="BO105" s="64"/>
      <c r="BP105" s="64"/>
      <c r="BQ105" s="64"/>
      <c r="BR105" s="64"/>
      <c r="BS105" s="64"/>
      <c r="BT105" s="64"/>
    </row>
    <row r="106" spans="37:72" ht="16.5" x14ac:dyDescent="0.2">
      <c r="AK106" s="70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10400</v>
      </c>
      <c r="AX106" s="62">
        <v>93</v>
      </c>
      <c r="AY106" s="62">
        <f>INDEX(节奏总表!$I$4:$I$18,MATCH(AX106,节奏总表!$S$4:$S$18,1))</f>
        <v>14</v>
      </c>
      <c r="AZ106" s="15">
        <f>芦花古楼!BC98+芦花古楼!BD97</f>
        <v>675</v>
      </c>
      <c r="BA106" s="16"/>
      <c r="BN106" s="64"/>
      <c r="BO106" s="64"/>
      <c r="BP106" s="64"/>
      <c r="BQ106" s="64"/>
      <c r="BR106" s="64"/>
      <c r="BS106" s="64"/>
      <c r="BT106" s="64"/>
    </row>
    <row r="107" spans="37:72" ht="16.5" x14ac:dyDescent="0.2">
      <c r="AK107" s="70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11700</v>
      </c>
      <c r="AX107" s="62">
        <v>94</v>
      </c>
      <c r="AY107" s="62">
        <f>INDEX(节奏总表!$I$4:$I$18,MATCH(AX107,节奏总表!$S$4:$S$18,1))</f>
        <v>14</v>
      </c>
      <c r="AZ107" s="15">
        <f>芦花古楼!BC99+芦花古楼!BD98</f>
        <v>565</v>
      </c>
      <c r="BA107" s="16"/>
      <c r="BN107" s="64"/>
      <c r="BO107" s="64"/>
      <c r="BP107" s="64"/>
      <c r="BQ107" s="64"/>
      <c r="BR107" s="64"/>
      <c r="BS107" s="64"/>
      <c r="BT107" s="64"/>
    </row>
    <row r="108" spans="37:72" ht="16.5" x14ac:dyDescent="0.2">
      <c r="AK108" s="70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13000</v>
      </c>
      <c r="AX108" s="62">
        <v>95</v>
      </c>
      <c r="AY108" s="62">
        <f>INDEX(节奏总表!$I$4:$I$18,MATCH(AX108,节奏总表!$S$4:$S$18,1))</f>
        <v>14</v>
      </c>
      <c r="AZ108" s="15">
        <f>芦花古楼!BC100+芦花古楼!BD99</f>
        <v>570</v>
      </c>
      <c r="BA108" s="16"/>
      <c r="BN108" s="64"/>
      <c r="BO108" s="64"/>
      <c r="BP108" s="64"/>
      <c r="BQ108" s="64"/>
      <c r="BR108" s="64"/>
      <c r="BS108" s="64"/>
      <c r="BT108" s="64"/>
    </row>
    <row r="109" spans="37:72" ht="16.5" x14ac:dyDescent="0.2">
      <c r="AK109" s="70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2">
        <v>96</v>
      </c>
      <c r="AY109" s="62">
        <f>INDEX(节奏总表!$I$4:$I$18,MATCH(AX109,节奏总表!$S$4:$S$18,1))</f>
        <v>14</v>
      </c>
      <c r="AZ109" s="15">
        <f>芦花古楼!BC101+芦花古楼!BD100</f>
        <v>675</v>
      </c>
      <c r="BA109" s="16"/>
      <c r="BN109" s="64"/>
      <c r="BO109" s="64"/>
      <c r="BP109" s="64"/>
      <c r="BQ109" s="64"/>
      <c r="BR109" s="64"/>
      <c r="BS109" s="64"/>
      <c r="BT109" s="64"/>
    </row>
    <row r="110" spans="37:72" ht="16.5" x14ac:dyDescent="0.2">
      <c r="AK110" s="70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2220</v>
      </c>
      <c r="AX110" s="62">
        <v>97</v>
      </c>
      <c r="AY110" s="62">
        <f>INDEX(节奏总表!$I$4:$I$18,MATCH(AX110,节奏总表!$S$4:$S$18,1))</f>
        <v>14</v>
      </c>
      <c r="AZ110" s="15">
        <f>芦花古楼!BC102+芦花古楼!BD101</f>
        <v>565</v>
      </c>
      <c r="BA110" s="16"/>
      <c r="BN110" s="64"/>
      <c r="BO110" s="64"/>
      <c r="BP110" s="64"/>
      <c r="BQ110" s="64"/>
      <c r="BR110" s="64"/>
      <c r="BS110" s="64"/>
      <c r="BT110" s="64"/>
    </row>
    <row r="111" spans="37:72" ht="16.5" x14ac:dyDescent="0.2">
      <c r="AK111" s="70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2960</v>
      </c>
      <c r="AX111" s="62">
        <v>98</v>
      </c>
      <c r="AY111" s="62">
        <f>INDEX(节奏总表!$I$4:$I$18,MATCH(AX111,节奏总表!$S$4:$S$18,1))</f>
        <v>14</v>
      </c>
      <c r="AZ111" s="15">
        <f>芦花古楼!BC103+芦花古楼!BD102</f>
        <v>570</v>
      </c>
      <c r="BA111" s="16"/>
    </row>
    <row r="112" spans="37:72" ht="16.5" x14ac:dyDescent="0.2">
      <c r="AK112" s="70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3700</v>
      </c>
      <c r="AX112" s="62">
        <v>99</v>
      </c>
      <c r="AY112" s="62">
        <f>INDEX(节奏总表!$I$4:$I$18,MATCH(AX112,节奏总表!$S$4:$S$18,1))</f>
        <v>14</v>
      </c>
      <c r="AZ112" s="15">
        <f>芦花古楼!BC104+芦花古楼!BD103</f>
        <v>675</v>
      </c>
      <c r="BA112" s="16"/>
    </row>
    <row r="113" spans="37:53" ht="16.5" x14ac:dyDescent="0.2">
      <c r="AK113" s="70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4440</v>
      </c>
      <c r="AX113" s="62">
        <v>100</v>
      </c>
      <c r="AY113" s="62">
        <f>INDEX(节奏总表!$I$4:$I$18,MATCH(AX113,节奏总表!$S$4:$S$18,1))</f>
        <v>14</v>
      </c>
      <c r="AZ113" s="15">
        <f>芦花古楼!BC105+芦花古楼!BD104</f>
        <v>570</v>
      </c>
      <c r="BA113" s="16"/>
    </row>
    <row r="114" spans="37:53" ht="16.5" x14ac:dyDescent="0.2">
      <c r="AK114" s="70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9020</v>
      </c>
    </row>
    <row r="115" spans="37:53" ht="16.5" x14ac:dyDescent="0.2">
      <c r="AK115" s="70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10320</v>
      </c>
    </row>
    <row r="116" spans="37:53" ht="16.5" x14ac:dyDescent="0.2">
      <c r="AK116" s="70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11600</v>
      </c>
    </row>
    <row r="117" spans="37:53" ht="16.5" x14ac:dyDescent="0.2">
      <c r="AK117" s="70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12900</v>
      </c>
    </row>
    <row r="118" spans="37:53" ht="16.5" x14ac:dyDescent="0.2">
      <c r="AK118" s="70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15450</v>
      </c>
    </row>
    <row r="119" spans="37:53" ht="16.5" x14ac:dyDescent="0.2">
      <c r="AK119" s="70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18250</v>
      </c>
    </row>
    <row r="120" spans="37:53" ht="16.5" x14ac:dyDescent="0.2">
      <c r="AK120" s="70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21250</v>
      </c>
    </row>
    <row r="121" spans="37:53" ht="16.5" x14ac:dyDescent="0.2">
      <c r="AK121" s="70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24300</v>
      </c>
    </row>
    <row r="122" spans="37:53" ht="16.5" x14ac:dyDescent="0.2">
      <c r="AK122" s="70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27350</v>
      </c>
    </row>
    <row r="123" spans="37:53" ht="16.5" x14ac:dyDescent="0.2">
      <c r="AK123" s="70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30400</v>
      </c>
    </row>
    <row r="124" spans="37:53" ht="16.5" x14ac:dyDescent="0.2">
      <c r="AK124" s="70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70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315</v>
      </c>
    </row>
    <row r="126" spans="37:53" ht="16.5" x14ac:dyDescent="0.2">
      <c r="AK126" s="70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420</v>
      </c>
    </row>
    <row r="127" spans="37:53" ht="16.5" x14ac:dyDescent="0.2">
      <c r="AK127" s="70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520</v>
      </c>
    </row>
    <row r="128" spans="37:53" ht="16.5" x14ac:dyDescent="0.2">
      <c r="AK128" s="70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630</v>
      </c>
    </row>
    <row r="129" spans="37:47" ht="16.5" x14ac:dyDescent="0.2">
      <c r="AK129" s="70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1280</v>
      </c>
    </row>
    <row r="130" spans="37:47" ht="16.5" x14ac:dyDescent="0.2">
      <c r="AK130" s="70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1460</v>
      </c>
    </row>
    <row r="131" spans="37:47" ht="16.5" x14ac:dyDescent="0.2">
      <c r="AK131" s="70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1640</v>
      </c>
    </row>
    <row r="132" spans="37:47" ht="16.5" x14ac:dyDescent="0.2">
      <c r="AK132" s="70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1840</v>
      </c>
    </row>
    <row r="133" spans="37:47" ht="16.5" x14ac:dyDescent="0.2">
      <c r="AK133" s="70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2200</v>
      </c>
    </row>
    <row r="134" spans="37:47" ht="16.5" x14ac:dyDescent="0.2">
      <c r="AK134" s="70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2600</v>
      </c>
    </row>
    <row r="135" spans="37:47" ht="16.5" x14ac:dyDescent="0.2">
      <c r="AK135" s="70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3000</v>
      </c>
    </row>
    <row r="136" spans="37:47" ht="16.5" x14ac:dyDescent="0.2">
      <c r="AK136" s="70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3450</v>
      </c>
    </row>
    <row r="137" spans="37:47" ht="16.5" x14ac:dyDescent="0.2">
      <c r="AK137" s="70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3900</v>
      </c>
    </row>
    <row r="138" spans="37:47" ht="16.5" x14ac:dyDescent="0.2">
      <c r="AK138" s="70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4300</v>
      </c>
    </row>
    <row r="139" spans="37:47" ht="16.5" x14ac:dyDescent="0.2">
      <c r="AK139" s="70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70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70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70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70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70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70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70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950</v>
      </c>
    </row>
    <row r="147" spans="37:47" ht="16.5" x14ac:dyDescent="0.2">
      <c r="AK147" s="70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1260</v>
      </c>
    </row>
    <row r="148" spans="37:47" ht="16.5" x14ac:dyDescent="0.2">
      <c r="AK148" s="70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1580</v>
      </c>
    </row>
    <row r="149" spans="37:47" ht="16.5" x14ac:dyDescent="0.2">
      <c r="AK149" s="70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1900</v>
      </c>
    </row>
    <row r="150" spans="37:47" ht="16.5" x14ac:dyDescent="0.2">
      <c r="AK150" s="70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3860</v>
      </c>
    </row>
    <row r="151" spans="37:47" ht="16.5" x14ac:dyDescent="0.2">
      <c r="AK151" s="70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4420</v>
      </c>
    </row>
    <row r="152" spans="37:47" ht="16.5" x14ac:dyDescent="0.2">
      <c r="AK152" s="70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4960</v>
      </c>
    </row>
    <row r="153" spans="37:47" ht="16.5" x14ac:dyDescent="0.2">
      <c r="AK153" s="70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5520</v>
      </c>
    </row>
    <row r="154" spans="37:47" ht="16.5" x14ac:dyDescent="0.2">
      <c r="AK154" s="70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6600</v>
      </c>
    </row>
    <row r="155" spans="37:47" ht="16.5" x14ac:dyDescent="0.2">
      <c r="AK155" s="70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7800</v>
      </c>
    </row>
    <row r="156" spans="37:47" ht="16.5" x14ac:dyDescent="0.2">
      <c r="AK156" s="70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9100</v>
      </c>
    </row>
    <row r="157" spans="37:47" ht="16.5" x14ac:dyDescent="0.2">
      <c r="AK157" s="70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10400</v>
      </c>
    </row>
    <row r="158" spans="37:47" ht="16.5" x14ac:dyDescent="0.2">
      <c r="AK158" s="70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11700</v>
      </c>
    </row>
    <row r="159" spans="37:47" ht="16.5" x14ac:dyDescent="0.2">
      <c r="AK159" s="70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13000</v>
      </c>
    </row>
    <row r="160" spans="37:47" ht="16.5" x14ac:dyDescent="0.2">
      <c r="AK160" s="70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70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70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70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70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70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70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70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950</v>
      </c>
    </row>
    <row r="168" spans="37:47" ht="16.5" x14ac:dyDescent="0.2">
      <c r="AK168" s="70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1260</v>
      </c>
    </row>
    <row r="169" spans="37:47" ht="16.5" x14ac:dyDescent="0.2">
      <c r="AK169" s="70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1580</v>
      </c>
    </row>
    <row r="170" spans="37:47" ht="16.5" x14ac:dyDescent="0.2">
      <c r="AK170" s="70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1900</v>
      </c>
    </row>
    <row r="171" spans="37:47" ht="16.5" x14ac:dyDescent="0.2">
      <c r="AK171" s="70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3860</v>
      </c>
    </row>
    <row r="172" spans="37:47" ht="16.5" x14ac:dyDescent="0.2">
      <c r="AK172" s="70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4420</v>
      </c>
    </row>
    <row r="173" spans="37:47" ht="16.5" x14ac:dyDescent="0.2">
      <c r="AK173" s="70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4960</v>
      </c>
    </row>
    <row r="174" spans="37:47" ht="16.5" x14ac:dyDescent="0.2">
      <c r="AK174" s="70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5520</v>
      </c>
    </row>
    <row r="175" spans="37:47" ht="16.5" x14ac:dyDescent="0.2">
      <c r="AK175" s="70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6600</v>
      </c>
    </row>
    <row r="176" spans="37:47" ht="16.5" x14ac:dyDescent="0.2">
      <c r="AK176" s="70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7800</v>
      </c>
    </row>
    <row r="177" spans="37:47" ht="16.5" x14ac:dyDescent="0.2">
      <c r="AK177" s="70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9100</v>
      </c>
    </row>
    <row r="178" spans="37:47" ht="16.5" x14ac:dyDescent="0.2">
      <c r="AK178" s="70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10400</v>
      </c>
    </row>
    <row r="179" spans="37:47" ht="16.5" x14ac:dyDescent="0.2">
      <c r="AK179" s="70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11700</v>
      </c>
    </row>
    <row r="180" spans="37:47" ht="16.5" x14ac:dyDescent="0.2">
      <c r="AK180" s="70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13000</v>
      </c>
    </row>
    <row r="181" spans="37:47" ht="16.5" x14ac:dyDescent="0.2">
      <c r="AK181" s="70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70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70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70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70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70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70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70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2220</v>
      </c>
    </row>
    <row r="189" spans="37:47" ht="16.5" x14ac:dyDescent="0.2">
      <c r="AK189" s="70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2960</v>
      </c>
    </row>
    <row r="190" spans="37:47" ht="16.5" x14ac:dyDescent="0.2">
      <c r="AK190" s="70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3700</v>
      </c>
    </row>
    <row r="191" spans="37:47" ht="16.5" x14ac:dyDescent="0.2">
      <c r="AK191" s="70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4440</v>
      </c>
    </row>
    <row r="192" spans="37:47" ht="16.5" x14ac:dyDescent="0.2">
      <c r="AK192" s="70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9020</v>
      </c>
    </row>
    <row r="193" spans="37:47" ht="16.5" x14ac:dyDescent="0.2">
      <c r="AK193" s="70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10320</v>
      </c>
    </row>
    <row r="194" spans="37:47" ht="16.5" x14ac:dyDescent="0.2">
      <c r="AK194" s="70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11600</v>
      </c>
    </row>
    <row r="195" spans="37:47" ht="16.5" x14ac:dyDescent="0.2">
      <c r="AK195" s="70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12900</v>
      </c>
    </row>
    <row r="196" spans="37:47" ht="16.5" x14ac:dyDescent="0.2">
      <c r="AK196" s="70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15450</v>
      </c>
    </row>
    <row r="197" spans="37:47" ht="16.5" x14ac:dyDescent="0.2">
      <c r="AK197" s="70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18250</v>
      </c>
    </row>
    <row r="198" spans="37:47" ht="16.5" x14ac:dyDescent="0.2">
      <c r="AK198" s="70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21250</v>
      </c>
    </row>
    <row r="199" spans="37:47" ht="16.5" x14ac:dyDescent="0.2">
      <c r="AK199" s="70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24300</v>
      </c>
    </row>
    <row r="200" spans="37:47" ht="16.5" x14ac:dyDescent="0.2">
      <c r="AK200" s="70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27350</v>
      </c>
    </row>
    <row r="201" spans="37:47" ht="16.5" x14ac:dyDescent="0.2">
      <c r="AK201" s="70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30400</v>
      </c>
    </row>
    <row r="202" spans="37:47" ht="16.5" x14ac:dyDescent="0.2">
      <c r="AK202" s="70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70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70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70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70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70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70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70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2220</v>
      </c>
    </row>
    <row r="210" spans="37:47" ht="16.5" x14ac:dyDescent="0.2">
      <c r="AK210" s="70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2960</v>
      </c>
    </row>
    <row r="211" spans="37:47" ht="16.5" x14ac:dyDescent="0.2">
      <c r="AK211" s="70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3700</v>
      </c>
    </row>
    <row r="212" spans="37:47" ht="16.5" x14ac:dyDescent="0.2">
      <c r="AK212" s="70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4440</v>
      </c>
    </row>
    <row r="213" spans="37:47" ht="16.5" x14ac:dyDescent="0.2">
      <c r="AK213" s="70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9020</v>
      </c>
    </row>
    <row r="214" spans="37:47" ht="16.5" x14ac:dyDescent="0.2">
      <c r="AK214" s="70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10320</v>
      </c>
    </row>
    <row r="215" spans="37:47" ht="16.5" x14ac:dyDescent="0.2">
      <c r="AK215" s="70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11600</v>
      </c>
    </row>
    <row r="216" spans="37:47" ht="16.5" x14ac:dyDescent="0.2">
      <c r="AK216" s="70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12900</v>
      </c>
    </row>
    <row r="217" spans="37:47" ht="16.5" x14ac:dyDescent="0.2">
      <c r="AK217" s="70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15450</v>
      </c>
    </row>
    <row r="218" spans="37:47" ht="16.5" x14ac:dyDescent="0.2">
      <c r="AK218" s="70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18250</v>
      </c>
    </row>
    <row r="219" spans="37:47" ht="16.5" x14ac:dyDescent="0.2">
      <c r="AK219" s="70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21250</v>
      </c>
    </row>
    <row r="220" spans="37:47" ht="16.5" x14ac:dyDescent="0.2">
      <c r="AK220" s="70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24300</v>
      </c>
    </row>
    <row r="221" spans="37:47" ht="16.5" x14ac:dyDescent="0.2">
      <c r="AK221" s="70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27350</v>
      </c>
    </row>
    <row r="222" spans="37:47" ht="16.5" x14ac:dyDescent="0.2">
      <c r="AK222" s="70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30400</v>
      </c>
    </row>
    <row r="223" spans="37:47" ht="16.5" x14ac:dyDescent="0.2">
      <c r="AK223" s="70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70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70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70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70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70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70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70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4755</v>
      </c>
    </row>
    <row r="231" spans="37:47" ht="16.5" x14ac:dyDescent="0.2">
      <c r="AK231" s="70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6340</v>
      </c>
    </row>
    <row r="232" spans="37:47" ht="16.5" x14ac:dyDescent="0.2">
      <c r="AK232" s="70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7930</v>
      </c>
    </row>
    <row r="233" spans="37:47" ht="16.5" x14ac:dyDescent="0.2">
      <c r="AK233" s="70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9510</v>
      </c>
    </row>
    <row r="234" spans="37:47" ht="16.5" x14ac:dyDescent="0.2">
      <c r="AK234" s="70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19340</v>
      </c>
    </row>
    <row r="235" spans="37:47" ht="16.5" x14ac:dyDescent="0.2">
      <c r="AK235" s="70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22120</v>
      </c>
    </row>
    <row r="236" spans="37:47" ht="16.5" x14ac:dyDescent="0.2">
      <c r="AK236" s="70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24880</v>
      </c>
    </row>
    <row r="237" spans="37:47" ht="16.5" x14ac:dyDescent="0.2">
      <c r="AK237" s="70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27640</v>
      </c>
    </row>
    <row r="238" spans="37:47" ht="16.5" x14ac:dyDescent="0.2">
      <c r="AK238" s="70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33150</v>
      </c>
    </row>
    <row r="239" spans="37:47" ht="16.5" x14ac:dyDescent="0.2">
      <c r="AK239" s="70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39100</v>
      </c>
    </row>
    <row r="240" spans="37:47" ht="16.5" x14ac:dyDescent="0.2">
      <c r="AK240" s="70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45600</v>
      </c>
    </row>
    <row r="241" spans="37:47" ht="16.5" x14ac:dyDescent="0.2">
      <c r="AK241" s="70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52100</v>
      </c>
    </row>
    <row r="242" spans="37:47" ht="16.5" x14ac:dyDescent="0.2">
      <c r="AK242" s="70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58650</v>
      </c>
    </row>
    <row r="243" spans="37:47" ht="16.5" x14ac:dyDescent="0.2">
      <c r="AK243" s="70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65100</v>
      </c>
    </row>
    <row r="244" spans="37:47" ht="16.5" x14ac:dyDescent="0.2">
      <c r="AK244" s="70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70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70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70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70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70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70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70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315</v>
      </c>
    </row>
    <row r="252" spans="37:47" ht="16.5" x14ac:dyDescent="0.2">
      <c r="AK252" s="70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420</v>
      </c>
    </row>
    <row r="253" spans="37:47" ht="16.5" x14ac:dyDescent="0.2">
      <c r="AK253" s="70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520</v>
      </c>
    </row>
    <row r="254" spans="37:47" ht="16.5" x14ac:dyDescent="0.2">
      <c r="AK254" s="70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630</v>
      </c>
    </row>
    <row r="255" spans="37:47" ht="16.5" x14ac:dyDescent="0.2">
      <c r="AK255" s="70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1280</v>
      </c>
    </row>
    <row r="256" spans="37:47" ht="16.5" x14ac:dyDescent="0.2">
      <c r="AK256" s="70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1460</v>
      </c>
    </row>
    <row r="257" spans="37:47" ht="16.5" x14ac:dyDescent="0.2">
      <c r="AK257" s="70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1640</v>
      </c>
    </row>
    <row r="258" spans="37:47" ht="16.5" x14ac:dyDescent="0.2">
      <c r="AK258" s="70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1840</v>
      </c>
    </row>
    <row r="259" spans="37:47" ht="16.5" x14ac:dyDescent="0.2">
      <c r="AK259" s="70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2200</v>
      </c>
    </row>
    <row r="260" spans="37:47" ht="16.5" x14ac:dyDescent="0.2">
      <c r="AK260" s="70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2600</v>
      </c>
    </row>
    <row r="261" spans="37:47" ht="16.5" x14ac:dyDescent="0.2">
      <c r="AK261" s="70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3000</v>
      </c>
    </row>
    <row r="262" spans="37:47" ht="16.5" x14ac:dyDescent="0.2">
      <c r="AK262" s="70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3450</v>
      </c>
    </row>
    <row r="263" spans="37:47" ht="16.5" x14ac:dyDescent="0.2">
      <c r="AK263" s="70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3900</v>
      </c>
    </row>
    <row r="264" spans="37:47" ht="16.5" x14ac:dyDescent="0.2">
      <c r="AK264" s="70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4300</v>
      </c>
    </row>
    <row r="265" spans="37:47" ht="16.5" x14ac:dyDescent="0.2">
      <c r="AK265" s="70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70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70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70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70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70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70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70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315</v>
      </c>
    </row>
    <row r="273" spans="37:47" ht="16.5" x14ac:dyDescent="0.2">
      <c r="AK273" s="70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420</v>
      </c>
    </row>
    <row r="274" spans="37:47" ht="16.5" x14ac:dyDescent="0.2">
      <c r="AK274" s="70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520</v>
      </c>
    </row>
    <row r="275" spans="37:47" ht="16.5" x14ac:dyDescent="0.2">
      <c r="AK275" s="70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630</v>
      </c>
    </row>
    <row r="276" spans="37:47" ht="16.5" x14ac:dyDescent="0.2">
      <c r="AK276" s="70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1280</v>
      </c>
    </row>
    <row r="277" spans="37:47" ht="16.5" x14ac:dyDescent="0.2">
      <c r="AK277" s="70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1460</v>
      </c>
    </row>
    <row r="278" spans="37:47" ht="16.5" x14ac:dyDescent="0.2">
      <c r="AK278" s="70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1640</v>
      </c>
    </row>
    <row r="279" spans="37:47" ht="16.5" x14ac:dyDescent="0.2">
      <c r="AK279" s="70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1840</v>
      </c>
    </row>
    <row r="280" spans="37:47" ht="16.5" x14ac:dyDescent="0.2">
      <c r="AK280" s="70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2200</v>
      </c>
    </row>
    <row r="281" spans="37:47" ht="16.5" x14ac:dyDescent="0.2">
      <c r="AK281" s="70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2600</v>
      </c>
    </row>
    <row r="282" spans="37:47" ht="16.5" x14ac:dyDescent="0.2">
      <c r="AK282" s="70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3000</v>
      </c>
    </row>
    <row r="283" spans="37:47" ht="16.5" x14ac:dyDescent="0.2">
      <c r="AK283" s="70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3450</v>
      </c>
    </row>
    <row r="284" spans="37:47" ht="16.5" x14ac:dyDescent="0.2">
      <c r="AK284" s="70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3900</v>
      </c>
    </row>
    <row r="285" spans="37:47" ht="16.5" x14ac:dyDescent="0.2">
      <c r="AK285" s="70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4300</v>
      </c>
    </row>
    <row r="286" spans="37:47" ht="16.5" x14ac:dyDescent="0.2">
      <c r="AK286" s="70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70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70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70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70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70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70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70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950</v>
      </c>
    </row>
    <row r="294" spans="37:47" ht="16.5" x14ac:dyDescent="0.2">
      <c r="AK294" s="70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1260</v>
      </c>
    </row>
    <row r="295" spans="37:47" ht="16.5" x14ac:dyDescent="0.2">
      <c r="AK295" s="70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1580</v>
      </c>
    </row>
    <row r="296" spans="37:47" ht="16.5" x14ac:dyDescent="0.2">
      <c r="AK296" s="70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1900</v>
      </c>
    </row>
    <row r="297" spans="37:47" ht="16.5" x14ac:dyDescent="0.2">
      <c r="AK297" s="70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3860</v>
      </c>
    </row>
    <row r="298" spans="37:47" ht="16.5" x14ac:dyDescent="0.2">
      <c r="AK298" s="70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4420</v>
      </c>
    </row>
    <row r="299" spans="37:47" ht="16.5" x14ac:dyDescent="0.2">
      <c r="AK299" s="70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4960</v>
      </c>
    </row>
    <row r="300" spans="37:47" ht="16.5" x14ac:dyDescent="0.2">
      <c r="AK300" s="70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5520</v>
      </c>
    </row>
    <row r="301" spans="37:47" ht="16.5" x14ac:dyDescent="0.2">
      <c r="AK301" s="70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6600</v>
      </c>
    </row>
    <row r="302" spans="37:47" ht="16.5" x14ac:dyDescent="0.2">
      <c r="AK302" s="70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7800</v>
      </c>
    </row>
    <row r="303" spans="37:47" ht="16.5" x14ac:dyDescent="0.2">
      <c r="AK303" s="70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9100</v>
      </c>
    </row>
    <row r="304" spans="37:47" ht="16.5" x14ac:dyDescent="0.2">
      <c r="AK304" s="70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10400</v>
      </c>
    </row>
    <row r="305" spans="37:47" ht="16.5" x14ac:dyDescent="0.2">
      <c r="AK305" s="70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11700</v>
      </c>
    </row>
    <row r="306" spans="37:47" ht="16.5" x14ac:dyDescent="0.2">
      <c r="AK306" s="70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13000</v>
      </c>
    </row>
    <row r="307" spans="37:47" ht="16.5" x14ac:dyDescent="0.2">
      <c r="AK307" s="70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70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70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70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70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70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70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70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950</v>
      </c>
    </row>
    <row r="315" spans="37:47" ht="16.5" x14ac:dyDescent="0.2">
      <c r="AK315" s="70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1260</v>
      </c>
    </row>
    <row r="316" spans="37:47" ht="16.5" x14ac:dyDescent="0.2">
      <c r="AK316" s="70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1580</v>
      </c>
    </row>
    <row r="317" spans="37:47" ht="16.5" x14ac:dyDescent="0.2">
      <c r="AK317" s="70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1900</v>
      </c>
    </row>
    <row r="318" spans="37:47" ht="16.5" x14ac:dyDescent="0.2">
      <c r="AK318" s="70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3860</v>
      </c>
    </row>
    <row r="319" spans="37:47" ht="16.5" x14ac:dyDescent="0.2">
      <c r="AK319" s="70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4420</v>
      </c>
    </row>
    <row r="320" spans="37:47" ht="16.5" x14ac:dyDescent="0.2">
      <c r="AK320" s="70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4960</v>
      </c>
    </row>
    <row r="321" spans="37:47" ht="16.5" x14ac:dyDescent="0.2">
      <c r="AK321" s="70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5520</v>
      </c>
    </row>
    <row r="322" spans="37:47" ht="16.5" x14ac:dyDescent="0.2">
      <c r="AK322" s="70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6600</v>
      </c>
    </row>
    <row r="323" spans="37:47" ht="16.5" x14ac:dyDescent="0.2">
      <c r="AK323" s="70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7800</v>
      </c>
    </row>
    <row r="324" spans="37:47" ht="16.5" x14ac:dyDescent="0.2">
      <c r="AK324" s="70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9100</v>
      </c>
    </row>
    <row r="325" spans="37:47" ht="16.5" x14ac:dyDescent="0.2">
      <c r="AK325" s="70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10400</v>
      </c>
    </row>
    <row r="326" spans="37:47" ht="16.5" x14ac:dyDescent="0.2">
      <c r="AK326" s="70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11700</v>
      </c>
    </row>
    <row r="327" spans="37:47" ht="16.5" x14ac:dyDescent="0.2">
      <c r="AK327" s="70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13000</v>
      </c>
    </row>
    <row r="328" spans="37:47" ht="16.5" x14ac:dyDescent="0.2">
      <c r="AK328" s="70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70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70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70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70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70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70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70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950</v>
      </c>
    </row>
    <row r="336" spans="37:47" ht="16.5" x14ac:dyDescent="0.2">
      <c r="AK336" s="70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1260</v>
      </c>
    </row>
    <row r="337" spans="37:47" ht="16.5" x14ac:dyDescent="0.2">
      <c r="AK337" s="70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1580</v>
      </c>
    </row>
    <row r="338" spans="37:47" ht="16.5" x14ac:dyDescent="0.2">
      <c r="AK338" s="70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1900</v>
      </c>
    </row>
    <row r="339" spans="37:47" ht="16.5" x14ac:dyDescent="0.2">
      <c r="AK339" s="70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3860</v>
      </c>
    </row>
    <row r="340" spans="37:47" ht="16.5" x14ac:dyDescent="0.2">
      <c r="AK340" s="70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4420</v>
      </c>
    </row>
    <row r="341" spans="37:47" ht="16.5" x14ac:dyDescent="0.2">
      <c r="AK341" s="70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4960</v>
      </c>
    </row>
    <row r="342" spans="37:47" ht="16.5" x14ac:dyDescent="0.2">
      <c r="AK342" s="70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5520</v>
      </c>
    </row>
    <row r="343" spans="37:47" ht="16.5" x14ac:dyDescent="0.2">
      <c r="AK343" s="70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6600</v>
      </c>
    </row>
    <row r="344" spans="37:47" ht="16.5" x14ac:dyDescent="0.2">
      <c r="AK344" s="70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7800</v>
      </c>
    </row>
    <row r="345" spans="37:47" ht="16.5" x14ac:dyDescent="0.2">
      <c r="AK345" s="70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9100</v>
      </c>
    </row>
    <row r="346" spans="37:47" ht="16.5" x14ac:dyDescent="0.2">
      <c r="AK346" s="70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10400</v>
      </c>
    </row>
    <row r="347" spans="37:47" ht="16.5" x14ac:dyDescent="0.2">
      <c r="AK347" s="70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11700</v>
      </c>
    </row>
    <row r="348" spans="37:47" ht="16.5" x14ac:dyDescent="0.2">
      <c r="AK348" s="70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13000</v>
      </c>
    </row>
    <row r="349" spans="37:47" ht="16.5" x14ac:dyDescent="0.2">
      <c r="AK349" s="70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70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70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70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70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70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70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70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2220</v>
      </c>
    </row>
    <row r="357" spans="37:47" ht="16.5" x14ac:dyDescent="0.2">
      <c r="AK357" s="70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2960</v>
      </c>
    </row>
    <row r="358" spans="37:47" ht="16.5" x14ac:dyDescent="0.2">
      <c r="AK358" s="70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3700</v>
      </c>
    </row>
    <row r="359" spans="37:47" ht="16.5" x14ac:dyDescent="0.2">
      <c r="AK359" s="70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4440</v>
      </c>
    </row>
    <row r="360" spans="37:47" ht="16.5" x14ac:dyDescent="0.2">
      <c r="AK360" s="70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9020</v>
      </c>
    </row>
    <row r="361" spans="37:47" ht="16.5" x14ac:dyDescent="0.2">
      <c r="AK361" s="70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10320</v>
      </c>
    </row>
    <row r="362" spans="37:47" ht="16.5" x14ac:dyDescent="0.2">
      <c r="AK362" s="70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11600</v>
      </c>
    </row>
    <row r="363" spans="37:47" ht="16.5" x14ac:dyDescent="0.2">
      <c r="AK363" s="70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12900</v>
      </c>
    </row>
    <row r="364" spans="37:47" ht="16.5" x14ac:dyDescent="0.2">
      <c r="AK364" s="70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15450</v>
      </c>
    </row>
    <row r="365" spans="37:47" ht="16.5" x14ac:dyDescent="0.2">
      <c r="AK365" s="70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18250</v>
      </c>
    </row>
    <row r="366" spans="37:47" ht="16.5" x14ac:dyDescent="0.2">
      <c r="AK366" s="70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21250</v>
      </c>
    </row>
    <row r="367" spans="37:47" ht="16.5" x14ac:dyDescent="0.2">
      <c r="AK367" s="70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24300</v>
      </c>
    </row>
    <row r="368" spans="37:47" ht="16.5" x14ac:dyDescent="0.2">
      <c r="AK368" s="70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27350</v>
      </c>
    </row>
    <row r="369" spans="37:47" ht="16.5" x14ac:dyDescent="0.2">
      <c r="AK369" s="70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30400</v>
      </c>
    </row>
    <row r="370" spans="37:47" ht="16.5" x14ac:dyDescent="0.2">
      <c r="AK370" s="70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70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70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70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70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70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70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70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315</v>
      </c>
    </row>
    <row r="378" spans="37:47" ht="16.5" x14ac:dyDescent="0.2">
      <c r="AK378" s="70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420</v>
      </c>
    </row>
    <row r="379" spans="37:47" ht="16.5" x14ac:dyDescent="0.2">
      <c r="AK379" s="70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520</v>
      </c>
    </row>
    <row r="380" spans="37:47" ht="16.5" x14ac:dyDescent="0.2">
      <c r="AK380" s="70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630</v>
      </c>
    </row>
    <row r="381" spans="37:47" ht="16.5" x14ac:dyDescent="0.2">
      <c r="AK381" s="70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1280</v>
      </c>
    </row>
    <row r="382" spans="37:47" ht="16.5" x14ac:dyDescent="0.2">
      <c r="AK382" s="70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1460</v>
      </c>
    </row>
    <row r="383" spans="37:47" ht="16.5" x14ac:dyDescent="0.2">
      <c r="AK383" s="70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1640</v>
      </c>
    </row>
    <row r="384" spans="37:47" ht="16.5" x14ac:dyDescent="0.2">
      <c r="AK384" s="70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1840</v>
      </c>
    </row>
    <row r="385" spans="37:47" ht="16.5" x14ac:dyDescent="0.2">
      <c r="AK385" s="70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2200</v>
      </c>
    </row>
    <row r="386" spans="37:47" ht="16.5" x14ac:dyDescent="0.2">
      <c r="AK386" s="70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2600</v>
      </c>
    </row>
    <row r="387" spans="37:47" ht="16.5" x14ac:dyDescent="0.2">
      <c r="AK387" s="70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3000</v>
      </c>
    </row>
    <row r="388" spans="37:47" ht="16.5" x14ac:dyDescent="0.2">
      <c r="AK388" s="70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3450</v>
      </c>
    </row>
    <row r="389" spans="37:47" ht="16.5" x14ac:dyDescent="0.2">
      <c r="AK389" s="70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3900</v>
      </c>
    </row>
    <row r="390" spans="37:47" ht="16.5" x14ac:dyDescent="0.2">
      <c r="AK390" s="70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4300</v>
      </c>
    </row>
    <row r="391" spans="37:47" ht="16.5" x14ac:dyDescent="0.2">
      <c r="AK391" s="70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70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70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70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70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70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70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70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315</v>
      </c>
    </row>
    <row r="399" spans="37:47" ht="16.5" x14ac:dyDescent="0.2">
      <c r="AK399" s="70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420</v>
      </c>
    </row>
    <row r="400" spans="37:47" ht="16.5" x14ac:dyDescent="0.2">
      <c r="AK400" s="70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520</v>
      </c>
    </row>
    <row r="401" spans="37:47" ht="16.5" x14ac:dyDescent="0.2">
      <c r="AK401" s="70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630</v>
      </c>
    </row>
    <row r="402" spans="37:47" ht="16.5" x14ac:dyDescent="0.2">
      <c r="AK402" s="70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1280</v>
      </c>
    </row>
    <row r="403" spans="37:47" ht="16.5" x14ac:dyDescent="0.2">
      <c r="AK403" s="70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1460</v>
      </c>
    </row>
    <row r="404" spans="37:47" ht="16.5" x14ac:dyDescent="0.2">
      <c r="AK404" s="70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1640</v>
      </c>
    </row>
    <row r="405" spans="37:47" ht="16.5" x14ac:dyDescent="0.2">
      <c r="AK405" s="70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1840</v>
      </c>
    </row>
    <row r="406" spans="37:47" ht="16.5" x14ac:dyDescent="0.2">
      <c r="AK406" s="70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2200</v>
      </c>
    </row>
    <row r="407" spans="37:47" ht="16.5" x14ac:dyDescent="0.2">
      <c r="AK407" s="70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2600</v>
      </c>
    </row>
    <row r="408" spans="37:47" ht="16.5" x14ac:dyDescent="0.2">
      <c r="AK408" s="70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3000</v>
      </c>
    </row>
    <row r="409" spans="37:47" ht="16.5" x14ac:dyDescent="0.2">
      <c r="AK409" s="70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3450</v>
      </c>
    </row>
    <row r="410" spans="37:47" ht="16.5" x14ac:dyDescent="0.2">
      <c r="AK410" s="70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3900</v>
      </c>
    </row>
    <row r="411" spans="37:47" ht="16.5" x14ac:dyDescent="0.2">
      <c r="AK411" s="70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4300</v>
      </c>
    </row>
    <row r="412" spans="37:47" ht="16.5" x14ac:dyDescent="0.2">
      <c r="AK412" s="70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70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70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70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70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70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70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70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950</v>
      </c>
    </row>
    <row r="420" spans="37:47" ht="16.5" x14ac:dyDescent="0.2">
      <c r="AK420" s="70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1260</v>
      </c>
    </row>
    <row r="421" spans="37:47" ht="16.5" x14ac:dyDescent="0.2">
      <c r="AK421" s="70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1580</v>
      </c>
    </row>
    <row r="422" spans="37:47" ht="16.5" x14ac:dyDescent="0.2">
      <c r="AK422" s="70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1900</v>
      </c>
    </row>
    <row r="423" spans="37:47" ht="16.5" x14ac:dyDescent="0.2">
      <c r="AK423" s="70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3860</v>
      </c>
    </row>
    <row r="424" spans="37:47" ht="16.5" x14ac:dyDescent="0.2">
      <c r="AK424" s="70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4420</v>
      </c>
    </row>
    <row r="425" spans="37:47" ht="16.5" x14ac:dyDescent="0.2">
      <c r="AK425" s="70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4960</v>
      </c>
    </row>
    <row r="426" spans="37:47" ht="16.5" x14ac:dyDescent="0.2">
      <c r="AK426" s="70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5520</v>
      </c>
    </row>
    <row r="427" spans="37:47" ht="16.5" x14ac:dyDescent="0.2">
      <c r="AK427" s="70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6600</v>
      </c>
    </row>
    <row r="428" spans="37:47" ht="16.5" x14ac:dyDescent="0.2">
      <c r="AK428" s="70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7800</v>
      </c>
    </row>
    <row r="429" spans="37:47" ht="16.5" x14ac:dyDescent="0.2">
      <c r="AK429" s="70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9100</v>
      </c>
    </row>
    <row r="430" spans="37:47" ht="16.5" x14ac:dyDescent="0.2">
      <c r="AK430" s="70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10400</v>
      </c>
    </row>
    <row r="431" spans="37:47" ht="16.5" x14ac:dyDescent="0.2">
      <c r="AK431" s="70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11700</v>
      </c>
    </row>
    <row r="432" spans="37:47" ht="16.5" x14ac:dyDescent="0.2">
      <c r="AK432" s="70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13000</v>
      </c>
    </row>
    <row r="433" spans="37:47" ht="16.5" x14ac:dyDescent="0.2">
      <c r="AK433" s="70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70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70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70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70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70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70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70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950</v>
      </c>
    </row>
    <row r="441" spans="37:47" ht="16.5" x14ac:dyDescent="0.2">
      <c r="AK441" s="70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1260</v>
      </c>
    </row>
    <row r="442" spans="37:47" ht="16.5" x14ac:dyDescent="0.2">
      <c r="AK442" s="70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1580</v>
      </c>
    </row>
    <row r="443" spans="37:47" ht="16.5" x14ac:dyDescent="0.2">
      <c r="AK443" s="70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1900</v>
      </c>
    </row>
    <row r="444" spans="37:47" ht="16.5" x14ac:dyDescent="0.2">
      <c r="AK444" s="70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3860</v>
      </c>
    </row>
    <row r="445" spans="37:47" ht="16.5" x14ac:dyDescent="0.2">
      <c r="AK445" s="70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4420</v>
      </c>
    </row>
    <row r="446" spans="37:47" ht="16.5" x14ac:dyDescent="0.2">
      <c r="AK446" s="70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4960</v>
      </c>
    </row>
    <row r="447" spans="37:47" ht="16.5" x14ac:dyDescent="0.2">
      <c r="AK447" s="70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5520</v>
      </c>
    </row>
    <row r="448" spans="37:47" ht="16.5" x14ac:dyDescent="0.2">
      <c r="AK448" s="70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6600</v>
      </c>
    </row>
    <row r="449" spans="37:47" ht="16.5" x14ac:dyDescent="0.2">
      <c r="AK449" s="70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7800</v>
      </c>
    </row>
    <row r="450" spans="37:47" ht="16.5" x14ac:dyDescent="0.2">
      <c r="AK450" s="70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9100</v>
      </c>
    </row>
    <row r="451" spans="37:47" ht="16.5" x14ac:dyDescent="0.2">
      <c r="AK451" s="70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10400</v>
      </c>
    </row>
    <row r="452" spans="37:47" ht="16.5" x14ac:dyDescent="0.2">
      <c r="AK452" s="70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11700</v>
      </c>
    </row>
    <row r="453" spans="37:47" ht="16.5" x14ac:dyDescent="0.2">
      <c r="AK453" s="70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13000</v>
      </c>
    </row>
    <row r="454" spans="37:47" ht="16.5" x14ac:dyDescent="0.2">
      <c r="AK454" s="70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70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70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70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70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70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70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70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950</v>
      </c>
    </row>
    <row r="462" spans="37:47" ht="16.5" x14ac:dyDescent="0.2">
      <c r="AK462" s="70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1260</v>
      </c>
    </row>
    <row r="463" spans="37:47" ht="16.5" x14ac:dyDescent="0.2">
      <c r="AK463" s="70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1580</v>
      </c>
    </row>
    <row r="464" spans="37:47" ht="16.5" x14ac:dyDescent="0.2">
      <c r="AK464" s="70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1900</v>
      </c>
    </row>
    <row r="465" spans="37:47" ht="16.5" x14ac:dyDescent="0.2">
      <c r="AK465" s="70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3860</v>
      </c>
    </row>
    <row r="466" spans="37:47" ht="16.5" x14ac:dyDescent="0.2">
      <c r="AK466" s="70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4420</v>
      </c>
    </row>
    <row r="467" spans="37:47" ht="16.5" x14ac:dyDescent="0.2">
      <c r="AK467" s="70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4960</v>
      </c>
    </row>
    <row r="468" spans="37:47" ht="16.5" x14ac:dyDescent="0.2">
      <c r="AK468" s="70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5520</v>
      </c>
    </row>
    <row r="469" spans="37:47" ht="16.5" x14ac:dyDescent="0.2">
      <c r="AK469" s="70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6600</v>
      </c>
    </row>
    <row r="470" spans="37:47" ht="16.5" x14ac:dyDescent="0.2">
      <c r="AK470" s="70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7800</v>
      </c>
    </row>
    <row r="471" spans="37:47" ht="16.5" x14ac:dyDescent="0.2">
      <c r="AK471" s="70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9100</v>
      </c>
    </row>
    <row r="472" spans="37:47" ht="16.5" x14ac:dyDescent="0.2">
      <c r="AK472" s="70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10400</v>
      </c>
    </row>
    <row r="473" spans="37:47" ht="16.5" x14ac:dyDescent="0.2">
      <c r="AK473" s="70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11700</v>
      </c>
    </row>
    <row r="474" spans="37:47" ht="16.5" x14ac:dyDescent="0.2">
      <c r="AK474" s="70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13000</v>
      </c>
    </row>
    <row r="475" spans="37:47" ht="16.5" x14ac:dyDescent="0.2">
      <c r="AK475" s="70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70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70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70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70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70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70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70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2220</v>
      </c>
    </row>
    <row r="483" spans="37:47" ht="16.5" x14ac:dyDescent="0.2">
      <c r="AK483" s="70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2960</v>
      </c>
    </row>
    <row r="484" spans="37:47" ht="16.5" x14ac:dyDescent="0.2">
      <c r="AK484" s="70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3700</v>
      </c>
    </row>
    <row r="485" spans="37:47" ht="16.5" x14ac:dyDescent="0.2">
      <c r="AK485" s="70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4440</v>
      </c>
    </row>
    <row r="486" spans="37:47" ht="16.5" x14ac:dyDescent="0.2">
      <c r="AK486" s="70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9020</v>
      </c>
    </row>
    <row r="487" spans="37:47" ht="16.5" x14ac:dyDescent="0.2">
      <c r="AK487" s="70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10320</v>
      </c>
    </row>
    <row r="488" spans="37:47" ht="16.5" x14ac:dyDescent="0.2">
      <c r="AK488" s="70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11600</v>
      </c>
    </row>
    <row r="489" spans="37:47" ht="16.5" x14ac:dyDescent="0.2">
      <c r="AK489" s="70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12900</v>
      </c>
    </row>
    <row r="490" spans="37:47" ht="16.5" x14ac:dyDescent="0.2">
      <c r="AK490" s="70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15450</v>
      </c>
    </row>
    <row r="491" spans="37:47" ht="16.5" x14ac:dyDescent="0.2">
      <c r="AK491" s="70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18250</v>
      </c>
    </row>
    <row r="492" spans="37:47" ht="16.5" x14ac:dyDescent="0.2">
      <c r="AK492" s="70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21250</v>
      </c>
    </row>
    <row r="493" spans="37:47" ht="16.5" x14ac:dyDescent="0.2">
      <c r="AK493" s="70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24300</v>
      </c>
    </row>
    <row r="494" spans="37:47" ht="16.5" x14ac:dyDescent="0.2">
      <c r="AK494" s="70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27350</v>
      </c>
    </row>
    <row r="495" spans="37:47" ht="16.5" x14ac:dyDescent="0.2">
      <c r="AK495" s="70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30400</v>
      </c>
    </row>
    <row r="496" spans="37:47" ht="16.5" x14ac:dyDescent="0.2">
      <c r="AK496" s="70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70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70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70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70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70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70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70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950</v>
      </c>
    </row>
    <row r="504" spans="37:47" ht="16.5" x14ac:dyDescent="0.2">
      <c r="AK504" s="70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1260</v>
      </c>
    </row>
    <row r="505" spans="37:47" ht="16.5" x14ac:dyDescent="0.2">
      <c r="AK505" s="70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1580</v>
      </c>
    </row>
    <row r="506" spans="37:47" ht="16.5" x14ac:dyDescent="0.2">
      <c r="AK506" s="70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1900</v>
      </c>
    </row>
    <row r="507" spans="37:47" ht="16.5" x14ac:dyDescent="0.2">
      <c r="AK507" s="70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3860</v>
      </c>
    </row>
    <row r="508" spans="37:47" ht="16.5" x14ac:dyDescent="0.2">
      <c r="AK508" s="70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4420</v>
      </c>
    </row>
    <row r="509" spans="37:47" ht="16.5" x14ac:dyDescent="0.2">
      <c r="AK509" s="70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4960</v>
      </c>
    </row>
    <row r="510" spans="37:47" ht="16.5" x14ac:dyDescent="0.2">
      <c r="AK510" s="70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5520</v>
      </c>
    </row>
    <row r="511" spans="37:47" ht="16.5" x14ac:dyDescent="0.2">
      <c r="AK511" s="70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6600</v>
      </c>
    </row>
    <row r="512" spans="37:47" ht="16.5" x14ac:dyDescent="0.2">
      <c r="AK512" s="70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7800</v>
      </c>
    </row>
    <row r="513" spans="37:47" ht="16.5" x14ac:dyDescent="0.2">
      <c r="AK513" s="70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9100</v>
      </c>
    </row>
    <row r="514" spans="37:47" ht="16.5" x14ac:dyDescent="0.2">
      <c r="AK514" s="70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10400</v>
      </c>
    </row>
    <row r="515" spans="37:47" ht="16.5" x14ac:dyDescent="0.2">
      <c r="AK515" s="70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11700</v>
      </c>
    </row>
    <row r="516" spans="37:47" ht="16.5" x14ac:dyDescent="0.2">
      <c r="AK516" s="70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13000</v>
      </c>
    </row>
    <row r="517" spans="37:47" ht="16.5" x14ac:dyDescent="0.2">
      <c r="AK517" s="70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70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70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70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70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70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70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70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950</v>
      </c>
    </row>
    <row r="525" spans="37:47" ht="16.5" x14ac:dyDescent="0.2">
      <c r="AK525" s="70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1260</v>
      </c>
    </row>
    <row r="526" spans="37:47" ht="16.5" x14ac:dyDescent="0.2">
      <c r="AK526" s="70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1580</v>
      </c>
    </row>
    <row r="527" spans="37:47" ht="16.5" x14ac:dyDescent="0.2">
      <c r="AK527" s="70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1900</v>
      </c>
    </row>
    <row r="528" spans="37:47" ht="16.5" x14ac:dyDescent="0.2">
      <c r="AK528" s="70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3860</v>
      </c>
    </row>
    <row r="529" spans="37:47" ht="16.5" x14ac:dyDescent="0.2">
      <c r="AK529" s="70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4420</v>
      </c>
    </row>
    <row r="530" spans="37:47" ht="16.5" x14ac:dyDescent="0.2">
      <c r="AK530" s="70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4960</v>
      </c>
    </row>
    <row r="531" spans="37:47" ht="16.5" x14ac:dyDescent="0.2">
      <c r="AK531" s="70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5520</v>
      </c>
    </row>
    <row r="532" spans="37:47" ht="16.5" x14ac:dyDescent="0.2">
      <c r="AK532" s="70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6600</v>
      </c>
    </row>
    <row r="533" spans="37:47" ht="16.5" x14ac:dyDescent="0.2">
      <c r="AK533" s="70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7800</v>
      </c>
    </row>
    <row r="534" spans="37:47" ht="16.5" x14ac:dyDescent="0.2">
      <c r="AK534" s="70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9100</v>
      </c>
    </row>
    <row r="535" spans="37:47" ht="16.5" x14ac:dyDescent="0.2">
      <c r="AK535" s="70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10400</v>
      </c>
    </row>
    <row r="536" spans="37:47" ht="16.5" x14ac:dyDescent="0.2">
      <c r="AK536" s="70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11700</v>
      </c>
    </row>
    <row r="537" spans="37:47" ht="16.5" x14ac:dyDescent="0.2">
      <c r="AK537" s="70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13000</v>
      </c>
    </row>
    <row r="538" spans="37:47" ht="16.5" x14ac:dyDescent="0.2">
      <c r="AK538" s="70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70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70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70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70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70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70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70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950</v>
      </c>
    </row>
    <row r="546" spans="37:47" ht="16.5" x14ac:dyDescent="0.2">
      <c r="AK546" s="70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1260</v>
      </c>
    </row>
    <row r="547" spans="37:47" ht="16.5" x14ac:dyDescent="0.2">
      <c r="AK547" s="70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1580</v>
      </c>
    </row>
    <row r="548" spans="37:47" ht="16.5" x14ac:dyDescent="0.2">
      <c r="AK548" s="70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1900</v>
      </c>
    </row>
    <row r="549" spans="37:47" ht="16.5" x14ac:dyDescent="0.2">
      <c r="AK549" s="70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3860</v>
      </c>
    </row>
    <row r="550" spans="37:47" ht="16.5" x14ac:dyDescent="0.2">
      <c r="AK550" s="70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4420</v>
      </c>
    </row>
    <row r="551" spans="37:47" ht="16.5" x14ac:dyDescent="0.2">
      <c r="AK551" s="70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4960</v>
      </c>
    </row>
    <row r="552" spans="37:47" ht="16.5" x14ac:dyDescent="0.2">
      <c r="AK552" s="70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5520</v>
      </c>
    </row>
    <row r="553" spans="37:47" ht="16.5" x14ac:dyDescent="0.2">
      <c r="AK553" s="70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6600</v>
      </c>
    </row>
    <row r="554" spans="37:47" ht="16.5" x14ac:dyDescent="0.2">
      <c r="AK554" s="70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7800</v>
      </c>
    </row>
    <row r="555" spans="37:47" ht="16.5" x14ac:dyDescent="0.2">
      <c r="AK555" s="70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9100</v>
      </c>
    </row>
    <row r="556" spans="37:47" ht="16.5" x14ac:dyDescent="0.2">
      <c r="AK556" s="70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10400</v>
      </c>
    </row>
    <row r="557" spans="37:47" ht="16.5" x14ac:dyDescent="0.2">
      <c r="AK557" s="70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11700</v>
      </c>
    </row>
    <row r="558" spans="37:47" ht="16.5" x14ac:dyDescent="0.2">
      <c r="AK558" s="70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13000</v>
      </c>
    </row>
    <row r="559" spans="37:47" ht="16.5" x14ac:dyDescent="0.2">
      <c r="AK559" s="70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70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70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70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70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70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70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70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2220</v>
      </c>
    </row>
    <row r="567" spans="37:47" ht="16.5" x14ac:dyDescent="0.2">
      <c r="AK567" s="70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2960</v>
      </c>
    </row>
    <row r="568" spans="37:47" ht="16.5" x14ac:dyDescent="0.2">
      <c r="AK568" s="70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3700</v>
      </c>
    </row>
    <row r="569" spans="37:47" ht="16.5" x14ac:dyDescent="0.2">
      <c r="AK569" s="70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4440</v>
      </c>
    </row>
    <row r="570" spans="37:47" ht="16.5" x14ac:dyDescent="0.2">
      <c r="AK570" s="70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9020</v>
      </c>
    </row>
    <row r="571" spans="37:47" ht="16.5" x14ac:dyDescent="0.2">
      <c r="AK571" s="70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10320</v>
      </c>
    </row>
    <row r="572" spans="37:47" ht="16.5" x14ac:dyDescent="0.2">
      <c r="AK572" s="70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11600</v>
      </c>
    </row>
    <row r="573" spans="37:47" ht="16.5" x14ac:dyDescent="0.2">
      <c r="AK573" s="70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12900</v>
      </c>
    </row>
    <row r="574" spans="37:47" ht="16.5" x14ac:dyDescent="0.2">
      <c r="AK574" s="70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15450</v>
      </c>
    </row>
    <row r="575" spans="37:47" ht="16.5" x14ac:dyDescent="0.2">
      <c r="AK575" s="70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18250</v>
      </c>
    </row>
    <row r="576" spans="37:47" ht="16.5" x14ac:dyDescent="0.2">
      <c r="AK576" s="70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21250</v>
      </c>
    </row>
    <row r="577" spans="37:47" ht="16.5" x14ac:dyDescent="0.2">
      <c r="AK577" s="70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24300</v>
      </c>
    </row>
    <row r="578" spans="37:47" ht="16.5" x14ac:dyDescent="0.2">
      <c r="AK578" s="70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27350</v>
      </c>
    </row>
    <row r="579" spans="37:47" ht="16.5" x14ac:dyDescent="0.2">
      <c r="AK579" s="70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30400</v>
      </c>
    </row>
    <row r="580" spans="37:47" ht="16.5" x14ac:dyDescent="0.2">
      <c r="AK580" s="70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70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70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70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70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70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70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70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2220</v>
      </c>
    </row>
    <row r="588" spans="37:47" ht="16.5" x14ac:dyDescent="0.2">
      <c r="AK588" s="70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2960</v>
      </c>
    </row>
    <row r="589" spans="37:47" ht="16.5" x14ac:dyDescent="0.2">
      <c r="AK589" s="70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3700</v>
      </c>
    </row>
    <row r="590" spans="37:47" ht="16.5" x14ac:dyDescent="0.2">
      <c r="AK590" s="70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4440</v>
      </c>
    </row>
    <row r="591" spans="37:47" ht="16.5" x14ac:dyDescent="0.2">
      <c r="AK591" s="70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9020</v>
      </c>
    </row>
    <row r="592" spans="37:47" ht="16.5" x14ac:dyDescent="0.2">
      <c r="AK592" s="70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10320</v>
      </c>
    </row>
    <row r="593" spans="37:47" ht="16.5" x14ac:dyDescent="0.2">
      <c r="AK593" s="70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11600</v>
      </c>
    </row>
    <row r="594" spans="37:47" ht="16.5" x14ac:dyDescent="0.2">
      <c r="AK594" s="70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12900</v>
      </c>
    </row>
    <row r="595" spans="37:47" ht="16.5" x14ac:dyDescent="0.2">
      <c r="AK595" s="70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15450</v>
      </c>
    </row>
    <row r="596" spans="37:47" ht="16.5" x14ac:dyDescent="0.2">
      <c r="AK596" s="70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18250</v>
      </c>
    </row>
    <row r="597" spans="37:47" ht="16.5" x14ac:dyDescent="0.2">
      <c r="AK597" s="70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21250</v>
      </c>
    </row>
    <row r="598" spans="37:47" ht="16.5" x14ac:dyDescent="0.2">
      <c r="AK598" s="70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24300</v>
      </c>
    </row>
    <row r="599" spans="37:47" ht="16.5" x14ac:dyDescent="0.2">
      <c r="AK599" s="70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27350</v>
      </c>
    </row>
    <row r="600" spans="37:47" ht="16.5" x14ac:dyDescent="0.2">
      <c r="AK600" s="70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30400</v>
      </c>
    </row>
    <row r="601" spans="37:47" ht="16.5" x14ac:dyDescent="0.2">
      <c r="AK601" s="70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70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70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70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70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70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70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70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2220</v>
      </c>
    </row>
    <row r="609" spans="37:47" ht="16.5" x14ac:dyDescent="0.2">
      <c r="AK609" s="70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2960</v>
      </c>
    </row>
    <row r="610" spans="37:47" ht="16.5" x14ac:dyDescent="0.2">
      <c r="AK610" s="70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3700</v>
      </c>
    </row>
    <row r="611" spans="37:47" ht="16.5" x14ac:dyDescent="0.2">
      <c r="AK611" s="70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4440</v>
      </c>
    </row>
    <row r="612" spans="37:47" ht="16.5" x14ac:dyDescent="0.2">
      <c r="AK612" s="70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9020</v>
      </c>
    </row>
    <row r="613" spans="37:47" ht="16.5" x14ac:dyDescent="0.2">
      <c r="AK613" s="70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10320</v>
      </c>
    </row>
    <row r="614" spans="37:47" ht="16.5" x14ac:dyDescent="0.2">
      <c r="AK614" s="70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11600</v>
      </c>
    </row>
    <row r="615" spans="37:47" ht="16.5" x14ac:dyDescent="0.2">
      <c r="AK615" s="70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12900</v>
      </c>
    </row>
    <row r="616" spans="37:47" ht="16.5" x14ac:dyDescent="0.2">
      <c r="AK616" s="70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15450</v>
      </c>
    </row>
    <row r="617" spans="37:47" ht="16.5" x14ac:dyDescent="0.2">
      <c r="AK617" s="70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18250</v>
      </c>
    </row>
    <row r="618" spans="37:47" ht="16.5" x14ac:dyDescent="0.2">
      <c r="AK618" s="70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21250</v>
      </c>
    </row>
    <row r="619" spans="37:47" ht="16.5" x14ac:dyDescent="0.2">
      <c r="AK619" s="70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24300</v>
      </c>
    </row>
    <row r="620" spans="37:47" ht="16.5" x14ac:dyDescent="0.2">
      <c r="AK620" s="70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27350</v>
      </c>
    </row>
    <row r="621" spans="37:47" ht="16.5" x14ac:dyDescent="0.2">
      <c r="AK621" s="70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30400</v>
      </c>
    </row>
    <row r="622" spans="37:47" ht="16.5" x14ac:dyDescent="0.2">
      <c r="AK622" s="70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70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70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70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70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70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70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70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4755</v>
      </c>
    </row>
    <row r="630" spans="37:47" ht="16.5" x14ac:dyDescent="0.2">
      <c r="AK630" s="70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6340</v>
      </c>
    </row>
    <row r="631" spans="37:47" ht="16.5" x14ac:dyDescent="0.2">
      <c r="AK631" s="70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7930</v>
      </c>
    </row>
    <row r="632" spans="37:47" ht="16.5" x14ac:dyDescent="0.2">
      <c r="AK632" s="70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9510</v>
      </c>
    </row>
    <row r="633" spans="37:47" ht="16.5" x14ac:dyDescent="0.2">
      <c r="AK633" s="70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19340</v>
      </c>
    </row>
    <row r="634" spans="37:47" ht="16.5" x14ac:dyDescent="0.2">
      <c r="AK634" s="70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22120</v>
      </c>
    </row>
    <row r="635" spans="37:47" ht="16.5" x14ac:dyDescent="0.2">
      <c r="AK635" s="70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24880</v>
      </c>
    </row>
    <row r="636" spans="37:47" ht="16.5" x14ac:dyDescent="0.2">
      <c r="AK636" s="70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27640</v>
      </c>
    </row>
    <row r="637" spans="37:47" ht="16.5" x14ac:dyDescent="0.2">
      <c r="AK637" s="70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33150</v>
      </c>
    </row>
    <row r="638" spans="37:47" ht="16.5" x14ac:dyDescent="0.2">
      <c r="AK638" s="70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39100</v>
      </c>
    </row>
    <row r="639" spans="37:47" ht="16.5" x14ac:dyDescent="0.2">
      <c r="AK639" s="70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45600</v>
      </c>
    </row>
    <row r="640" spans="37:47" ht="16.5" x14ac:dyDescent="0.2">
      <c r="AK640" s="70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52100</v>
      </c>
    </row>
    <row r="641" spans="37:47" ht="16.5" x14ac:dyDescent="0.2">
      <c r="AK641" s="70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58650</v>
      </c>
    </row>
    <row r="642" spans="37:47" ht="16.5" x14ac:dyDescent="0.2">
      <c r="AK642" s="70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65100</v>
      </c>
    </row>
    <row r="643" spans="37:47" ht="16.5" x14ac:dyDescent="0.2">
      <c r="AK643" s="70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70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70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70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70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70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70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70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4755</v>
      </c>
    </row>
    <row r="651" spans="37:47" ht="16.5" x14ac:dyDescent="0.2">
      <c r="AK651" s="70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6340</v>
      </c>
    </row>
    <row r="652" spans="37:47" ht="16.5" x14ac:dyDescent="0.2">
      <c r="AK652" s="70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7930</v>
      </c>
    </row>
    <row r="653" spans="37:47" ht="16.5" x14ac:dyDescent="0.2">
      <c r="AK653" s="70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9510</v>
      </c>
    </row>
    <row r="654" spans="37:47" ht="16.5" x14ac:dyDescent="0.2">
      <c r="AK654" s="70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19340</v>
      </c>
    </row>
    <row r="655" spans="37:47" ht="16.5" x14ac:dyDescent="0.2">
      <c r="AK655" s="70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22120</v>
      </c>
    </row>
    <row r="656" spans="37:47" ht="16.5" x14ac:dyDescent="0.2">
      <c r="AK656" s="70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24880</v>
      </c>
    </row>
    <row r="657" spans="37:47" ht="16.5" x14ac:dyDescent="0.2">
      <c r="AK657" s="70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27640</v>
      </c>
    </row>
    <row r="658" spans="37:47" ht="16.5" x14ac:dyDescent="0.2">
      <c r="AK658" s="70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33150</v>
      </c>
    </row>
    <row r="659" spans="37:47" ht="16.5" x14ac:dyDescent="0.2">
      <c r="AK659" s="70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39100</v>
      </c>
    </row>
    <row r="660" spans="37:47" ht="16.5" x14ac:dyDescent="0.2">
      <c r="AK660" s="70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45600</v>
      </c>
    </row>
    <row r="661" spans="37:47" ht="16.5" x14ac:dyDescent="0.2">
      <c r="AK661" s="70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52100</v>
      </c>
    </row>
    <row r="662" spans="37:47" ht="16.5" x14ac:dyDescent="0.2">
      <c r="AK662" s="70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58650</v>
      </c>
    </row>
    <row r="663" spans="37:47" ht="16.5" x14ac:dyDescent="0.2">
      <c r="AK663" s="70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65100</v>
      </c>
    </row>
    <row r="664" spans="37:47" ht="16.5" x14ac:dyDescent="0.2">
      <c r="AK664" s="70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70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70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70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70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70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70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70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950</v>
      </c>
    </row>
    <row r="672" spans="37:47" ht="16.5" x14ac:dyDescent="0.2">
      <c r="AK672" s="70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1260</v>
      </c>
    </row>
    <row r="673" spans="37:47" ht="16.5" x14ac:dyDescent="0.2">
      <c r="AK673" s="70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1580</v>
      </c>
    </row>
    <row r="674" spans="37:47" ht="16.5" x14ac:dyDescent="0.2">
      <c r="AK674" s="70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1900</v>
      </c>
    </row>
    <row r="675" spans="37:47" ht="16.5" x14ac:dyDescent="0.2">
      <c r="AK675" s="70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3860</v>
      </c>
    </row>
    <row r="676" spans="37:47" ht="16.5" x14ac:dyDescent="0.2">
      <c r="AK676" s="70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4420</v>
      </c>
    </row>
    <row r="677" spans="37:47" ht="16.5" x14ac:dyDescent="0.2">
      <c r="AK677" s="70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4960</v>
      </c>
    </row>
    <row r="678" spans="37:47" ht="16.5" x14ac:dyDescent="0.2">
      <c r="AK678" s="70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5520</v>
      </c>
    </row>
    <row r="679" spans="37:47" ht="16.5" x14ac:dyDescent="0.2">
      <c r="AK679" s="70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6600</v>
      </c>
    </row>
    <row r="680" spans="37:47" ht="16.5" x14ac:dyDescent="0.2">
      <c r="AK680" s="70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7800</v>
      </c>
    </row>
    <row r="681" spans="37:47" ht="16.5" x14ac:dyDescent="0.2">
      <c r="AK681" s="70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9100</v>
      </c>
    </row>
    <row r="682" spans="37:47" ht="16.5" x14ac:dyDescent="0.2">
      <c r="AK682" s="70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10400</v>
      </c>
    </row>
    <row r="683" spans="37:47" ht="16.5" x14ac:dyDescent="0.2">
      <c r="AK683" s="70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11700</v>
      </c>
    </row>
    <row r="684" spans="37:47" ht="16.5" x14ac:dyDescent="0.2">
      <c r="AK684" s="70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13000</v>
      </c>
    </row>
    <row r="685" spans="37:47" ht="16.5" x14ac:dyDescent="0.2">
      <c r="AK685" s="70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70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70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70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70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70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70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70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950</v>
      </c>
    </row>
    <row r="693" spans="37:47" ht="16.5" x14ac:dyDescent="0.2">
      <c r="AK693" s="70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1260</v>
      </c>
    </row>
    <row r="694" spans="37:47" ht="16.5" x14ac:dyDescent="0.2">
      <c r="AK694" s="70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1580</v>
      </c>
    </row>
    <row r="695" spans="37:47" ht="16.5" x14ac:dyDescent="0.2">
      <c r="AK695" s="70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1900</v>
      </c>
    </row>
    <row r="696" spans="37:47" ht="16.5" x14ac:dyDescent="0.2">
      <c r="AK696" s="70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3860</v>
      </c>
    </row>
    <row r="697" spans="37:47" ht="16.5" x14ac:dyDescent="0.2">
      <c r="AK697" s="70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4420</v>
      </c>
    </row>
    <row r="698" spans="37:47" ht="16.5" x14ac:dyDescent="0.2">
      <c r="AK698" s="70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4960</v>
      </c>
    </row>
    <row r="699" spans="37:47" ht="16.5" x14ac:dyDescent="0.2">
      <c r="AK699" s="70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5520</v>
      </c>
    </row>
    <row r="700" spans="37:47" ht="16.5" x14ac:dyDescent="0.2">
      <c r="AK700" s="70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6600</v>
      </c>
    </row>
    <row r="701" spans="37:47" ht="16.5" x14ac:dyDescent="0.2">
      <c r="AK701" s="70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7800</v>
      </c>
    </row>
    <row r="702" spans="37:47" ht="16.5" x14ac:dyDescent="0.2">
      <c r="AK702" s="70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9100</v>
      </c>
    </row>
    <row r="703" spans="37:47" ht="16.5" x14ac:dyDescent="0.2">
      <c r="AK703" s="70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10400</v>
      </c>
    </row>
    <row r="704" spans="37:47" ht="16.5" x14ac:dyDescent="0.2">
      <c r="AK704" s="70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11700</v>
      </c>
    </row>
    <row r="705" spans="37:47" ht="16.5" x14ac:dyDescent="0.2">
      <c r="AK705" s="70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13000</v>
      </c>
    </row>
    <row r="706" spans="37:47" ht="16.5" x14ac:dyDescent="0.2">
      <c r="AK706" s="70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70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70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70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70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70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70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70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950</v>
      </c>
    </row>
    <row r="714" spans="37:47" ht="16.5" x14ac:dyDescent="0.2">
      <c r="AK714" s="70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1260</v>
      </c>
    </row>
    <row r="715" spans="37:47" ht="16.5" x14ac:dyDescent="0.2">
      <c r="AK715" s="70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1580</v>
      </c>
    </row>
    <row r="716" spans="37:47" ht="16.5" x14ac:dyDescent="0.2">
      <c r="AK716" s="70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1900</v>
      </c>
    </row>
    <row r="717" spans="37:47" ht="16.5" x14ac:dyDescent="0.2">
      <c r="AK717" s="70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3860</v>
      </c>
    </row>
    <row r="718" spans="37:47" ht="16.5" x14ac:dyDescent="0.2">
      <c r="AK718" s="70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4420</v>
      </c>
    </row>
    <row r="719" spans="37:47" ht="16.5" x14ac:dyDescent="0.2">
      <c r="AK719" s="70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4960</v>
      </c>
    </row>
    <row r="720" spans="37:47" ht="16.5" x14ac:dyDescent="0.2">
      <c r="AK720" s="70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5520</v>
      </c>
    </row>
    <row r="721" spans="37:47" ht="16.5" x14ac:dyDescent="0.2">
      <c r="AK721" s="70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6600</v>
      </c>
    </row>
    <row r="722" spans="37:47" ht="16.5" x14ac:dyDescent="0.2">
      <c r="AK722" s="70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7800</v>
      </c>
    </row>
    <row r="723" spans="37:47" ht="16.5" x14ac:dyDescent="0.2">
      <c r="AK723" s="70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9100</v>
      </c>
    </row>
    <row r="724" spans="37:47" ht="16.5" x14ac:dyDescent="0.2">
      <c r="AK724" s="70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10400</v>
      </c>
    </row>
    <row r="725" spans="37:47" ht="16.5" x14ac:dyDescent="0.2">
      <c r="AK725" s="70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11700</v>
      </c>
    </row>
    <row r="726" spans="37:47" ht="16.5" x14ac:dyDescent="0.2">
      <c r="AK726" s="70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13000</v>
      </c>
    </row>
    <row r="727" spans="37:47" ht="16.5" x14ac:dyDescent="0.2">
      <c r="AK727" s="70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70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70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70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70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70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70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70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2220</v>
      </c>
    </row>
    <row r="735" spans="37:47" ht="16.5" x14ac:dyDescent="0.2">
      <c r="AK735" s="70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2960</v>
      </c>
    </row>
    <row r="736" spans="37:47" ht="16.5" x14ac:dyDescent="0.2">
      <c r="AK736" s="70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3700</v>
      </c>
    </row>
    <row r="737" spans="37:47" ht="16.5" x14ac:dyDescent="0.2">
      <c r="AK737" s="70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4440</v>
      </c>
    </row>
    <row r="738" spans="37:47" ht="16.5" x14ac:dyDescent="0.2">
      <c r="AK738" s="70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9020</v>
      </c>
    </row>
    <row r="739" spans="37:47" ht="16.5" x14ac:dyDescent="0.2">
      <c r="AK739" s="70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10320</v>
      </c>
    </row>
    <row r="740" spans="37:47" ht="16.5" x14ac:dyDescent="0.2">
      <c r="AK740" s="70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11600</v>
      </c>
    </row>
    <row r="741" spans="37:47" ht="16.5" x14ac:dyDescent="0.2">
      <c r="AK741" s="70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12900</v>
      </c>
    </row>
    <row r="742" spans="37:47" ht="16.5" x14ac:dyDescent="0.2">
      <c r="AK742" s="70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15450</v>
      </c>
    </row>
    <row r="743" spans="37:47" ht="16.5" x14ac:dyDescent="0.2">
      <c r="AK743" s="70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18250</v>
      </c>
    </row>
    <row r="744" spans="37:47" ht="16.5" x14ac:dyDescent="0.2">
      <c r="AK744" s="70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21250</v>
      </c>
    </row>
    <row r="745" spans="37:47" ht="16.5" x14ac:dyDescent="0.2">
      <c r="AK745" s="70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24300</v>
      </c>
    </row>
    <row r="746" spans="37:47" ht="16.5" x14ac:dyDescent="0.2">
      <c r="AK746" s="70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27350</v>
      </c>
    </row>
    <row r="747" spans="37:47" ht="16.5" x14ac:dyDescent="0.2">
      <c r="AK747" s="70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30400</v>
      </c>
    </row>
    <row r="748" spans="37:47" ht="16.5" x14ac:dyDescent="0.2">
      <c r="AK748" s="70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70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70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70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70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70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70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70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2220</v>
      </c>
    </row>
    <row r="756" spans="37:47" ht="16.5" x14ac:dyDescent="0.2">
      <c r="AK756" s="70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2960</v>
      </c>
    </row>
    <row r="757" spans="37:47" ht="16.5" x14ac:dyDescent="0.2">
      <c r="AK757" s="70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3700</v>
      </c>
    </row>
    <row r="758" spans="37:47" ht="16.5" x14ac:dyDescent="0.2">
      <c r="AK758" s="70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4440</v>
      </c>
    </row>
    <row r="759" spans="37:47" ht="16.5" x14ac:dyDescent="0.2">
      <c r="AK759" s="70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9020</v>
      </c>
    </row>
    <row r="760" spans="37:47" ht="16.5" x14ac:dyDescent="0.2">
      <c r="AK760" s="70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10320</v>
      </c>
    </row>
    <row r="761" spans="37:47" ht="16.5" x14ac:dyDescent="0.2">
      <c r="AK761" s="70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11600</v>
      </c>
    </row>
    <row r="762" spans="37:47" ht="16.5" x14ac:dyDescent="0.2">
      <c r="AK762" s="70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12900</v>
      </c>
    </row>
    <row r="763" spans="37:47" ht="16.5" x14ac:dyDescent="0.2">
      <c r="AK763" s="70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15450</v>
      </c>
    </row>
    <row r="764" spans="37:47" ht="16.5" x14ac:dyDescent="0.2">
      <c r="AK764" s="70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18250</v>
      </c>
    </row>
    <row r="765" spans="37:47" ht="16.5" x14ac:dyDescent="0.2">
      <c r="AK765" s="70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21250</v>
      </c>
    </row>
    <row r="766" spans="37:47" ht="16.5" x14ac:dyDescent="0.2">
      <c r="AK766" s="70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24300</v>
      </c>
    </row>
    <row r="767" spans="37:47" ht="16.5" x14ac:dyDescent="0.2">
      <c r="AK767" s="70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27350</v>
      </c>
    </row>
    <row r="768" spans="37:47" ht="16.5" x14ac:dyDescent="0.2">
      <c r="AK768" s="70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30400</v>
      </c>
    </row>
    <row r="769" spans="37:47" ht="16.5" x14ac:dyDescent="0.2">
      <c r="AK769" s="70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70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70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70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70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70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70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70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2220</v>
      </c>
    </row>
    <row r="777" spans="37:47" ht="16.5" x14ac:dyDescent="0.2">
      <c r="AK777" s="70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2960</v>
      </c>
    </row>
    <row r="778" spans="37:47" ht="16.5" x14ac:dyDescent="0.2">
      <c r="AK778" s="70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3700</v>
      </c>
    </row>
    <row r="779" spans="37:47" ht="16.5" x14ac:dyDescent="0.2">
      <c r="AK779" s="70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4440</v>
      </c>
    </row>
    <row r="780" spans="37:47" ht="16.5" x14ac:dyDescent="0.2">
      <c r="AK780" s="70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9020</v>
      </c>
    </row>
    <row r="781" spans="37:47" ht="16.5" x14ac:dyDescent="0.2">
      <c r="AK781" s="70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10320</v>
      </c>
    </row>
    <row r="782" spans="37:47" ht="16.5" x14ac:dyDescent="0.2">
      <c r="AK782" s="70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11600</v>
      </c>
    </row>
    <row r="783" spans="37:47" ht="16.5" x14ac:dyDescent="0.2">
      <c r="AK783" s="70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12900</v>
      </c>
    </row>
    <row r="784" spans="37:47" ht="16.5" x14ac:dyDescent="0.2">
      <c r="AK784" s="70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15450</v>
      </c>
    </row>
    <row r="785" spans="37:47" ht="16.5" x14ac:dyDescent="0.2">
      <c r="AK785" s="70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18250</v>
      </c>
    </row>
    <row r="786" spans="37:47" ht="16.5" x14ac:dyDescent="0.2">
      <c r="AK786" s="70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21250</v>
      </c>
    </row>
    <row r="787" spans="37:47" ht="16.5" x14ac:dyDescent="0.2">
      <c r="AK787" s="70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24300</v>
      </c>
    </row>
    <row r="788" spans="37:47" ht="16.5" x14ac:dyDescent="0.2">
      <c r="AK788" s="70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27350</v>
      </c>
    </row>
    <row r="789" spans="37:47" ht="16.5" x14ac:dyDescent="0.2">
      <c r="AK789" s="70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30400</v>
      </c>
    </row>
    <row r="790" spans="37:47" ht="16.5" x14ac:dyDescent="0.2">
      <c r="AK790" s="70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70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70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70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70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70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70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70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4755</v>
      </c>
    </row>
    <row r="798" spans="37:47" ht="16.5" x14ac:dyDescent="0.2">
      <c r="AK798" s="70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6340</v>
      </c>
    </row>
    <row r="799" spans="37:47" ht="16.5" x14ac:dyDescent="0.2">
      <c r="AK799" s="70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7930</v>
      </c>
    </row>
    <row r="800" spans="37:47" ht="16.5" x14ac:dyDescent="0.2">
      <c r="AK800" s="70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9510</v>
      </c>
    </row>
    <row r="801" spans="37:47" ht="16.5" x14ac:dyDescent="0.2">
      <c r="AK801" s="70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19340</v>
      </c>
    </row>
    <row r="802" spans="37:47" ht="16.5" x14ac:dyDescent="0.2">
      <c r="AK802" s="70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22120</v>
      </c>
    </row>
    <row r="803" spans="37:47" ht="16.5" x14ac:dyDescent="0.2">
      <c r="AK803" s="70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24880</v>
      </c>
    </row>
    <row r="804" spans="37:47" ht="16.5" x14ac:dyDescent="0.2">
      <c r="AK804" s="70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27640</v>
      </c>
    </row>
    <row r="805" spans="37:47" ht="16.5" x14ac:dyDescent="0.2">
      <c r="AK805" s="70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33150</v>
      </c>
    </row>
    <row r="806" spans="37:47" ht="16.5" x14ac:dyDescent="0.2">
      <c r="AK806" s="70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39100</v>
      </c>
    </row>
    <row r="807" spans="37:47" ht="16.5" x14ac:dyDescent="0.2">
      <c r="AK807" s="70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45600</v>
      </c>
    </row>
    <row r="808" spans="37:47" ht="16.5" x14ac:dyDescent="0.2">
      <c r="AK808" s="70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52100</v>
      </c>
    </row>
    <row r="809" spans="37:47" ht="16.5" x14ac:dyDescent="0.2">
      <c r="AK809" s="70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58650</v>
      </c>
    </row>
    <row r="810" spans="37:47" ht="16.5" x14ac:dyDescent="0.2">
      <c r="AK810" s="70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65100</v>
      </c>
    </row>
    <row r="811" spans="37:47" ht="16.5" x14ac:dyDescent="0.2">
      <c r="AK811" s="70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70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70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70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70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70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70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70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4755</v>
      </c>
    </row>
    <row r="819" spans="37:47" ht="16.5" x14ac:dyDescent="0.2">
      <c r="AK819" s="70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6340</v>
      </c>
    </row>
    <row r="820" spans="37:47" ht="16.5" x14ac:dyDescent="0.2">
      <c r="AK820" s="70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7930</v>
      </c>
    </row>
    <row r="821" spans="37:47" ht="16.5" x14ac:dyDescent="0.2">
      <c r="AK821" s="70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9510</v>
      </c>
    </row>
    <row r="822" spans="37:47" ht="16.5" x14ac:dyDescent="0.2">
      <c r="AK822" s="70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19340</v>
      </c>
    </row>
    <row r="823" spans="37:47" ht="16.5" x14ac:dyDescent="0.2">
      <c r="AK823" s="70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22120</v>
      </c>
    </row>
    <row r="824" spans="37:47" ht="16.5" x14ac:dyDescent="0.2">
      <c r="AK824" s="70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24880</v>
      </c>
    </row>
    <row r="825" spans="37:47" ht="16.5" x14ac:dyDescent="0.2">
      <c r="AK825" s="70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27640</v>
      </c>
    </row>
    <row r="826" spans="37:47" ht="16.5" x14ac:dyDescent="0.2">
      <c r="AK826" s="70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33150</v>
      </c>
    </row>
    <row r="827" spans="37:47" ht="16.5" x14ac:dyDescent="0.2">
      <c r="AK827" s="70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39100</v>
      </c>
    </row>
    <row r="828" spans="37:47" ht="16.5" x14ac:dyDescent="0.2">
      <c r="AK828" s="70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45600</v>
      </c>
    </row>
    <row r="829" spans="37:47" ht="16.5" x14ac:dyDescent="0.2">
      <c r="AK829" s="70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52100</v>
      </c>
    </row>
    <row r="830" spans="37:47" ht="16.5" x14ac:dyDescent="0.2">
      <c r="AK830" s="70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58650</v>
      </c>
    </row>
    <row r="831" spans="37:47" ht="16.5" x14ac:dyDescent="0.2">
      <c r="AK831" s="70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65100</v>
      </c>
    </row>
    <row r="832" spans="37:47" ht="16.5" x14ac:dyDescent="0.2">
      <c r="AK832" s="70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70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70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70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70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70">
        <v>834</v>
      </c>
      <c r="AL837" s="15">
        <f t="shared" ref="AL837:AL900" si="144">MATCH(AK837-1,$AH$4:$AH$46,1)</f>
        <v>42</v>
      </c>
      <c r="AM837" s="15">
        <f t="shared" ref="AM837:AM900" si="145">INDEX($AF$5:$AF$46,AL837)</f>
        <v>4</v>
      </c>
      <c r="AN837" s="15">
        <f t="shared" ref="AN837:AN900" si="146">INDEX($AD$5:$AD$46,AL837)</f>
        <v>1606044</v>
      </c>
      <c r="AO837" s="15">
        <f t="shared" ref="AO837:AO900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:AS900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56"/>
  <sheetViews>
    <sheetView topLeftCell="H4" workbookViewId="0">
      <selection activeCell="N13" sqref="N13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15" ht="17.25" x14ac:dyDescent="0.2">
      <c r="A2" s="12" t="s">
        <v>16</v>
      </c>
      <c r="B2" s="12" t="s">
        <v>20</v>
      </c>
      <c r="C2" s="12" t="s">
        <v>21</v>
      </c>
      <c r="D2" s="12" t="s">
        <v>440</v>
      </c>
      <c r="E2" s="12" t="s">
        <v>660</v>
      </c>
    </row>
    <row r="3" spans="1:15" ht="16.5" x14ac:dyDescent="0.2">
      <c r="A3" s="13" t="s">
        <v>22</v>
      </c>
      <c r="B3" s="13">
        <v>1000</v>
      </c>
      <c r="C3" s="13"/>
      <c r="D3" s="45">
        <v>0.1</v>
      </c>
      <c r="E3" s="69"/>
    </row>
    <row r="4" spans="1:15" ht="16.5" x14ac:dyDescent="0.2">
      <c r="A4" s="35" t="s">
        <v>320</v>
      </c>
      <c r="B4" s="35"/>
      <c r="C4" s="35"/>
      <c r="D4" s="45"/>
      <c r="E4" s="69"/>
    </row>
    <row r="5" spans="1:15" ht="16.5" x14ac:dyDescent="0.2">
      <c r="A5" s="35" t="s">
        <v>321</v>
      </c>
      <c r="B5" s="35"/>
      <c r="C5" s="35"/>
      <c r="D5" s="45"/>
      <c r="E5" s="69"/>
    </row>
    <row r="6" spans="1:15" ht="16.5" x14ac:dyDescent="0.2">
      <c r="A6" s="35" t="s">
        <v>322</v>
      </c>
      <c r="B6" s="35"/>
      <c r="C6" s="35"/>
      <c r="D6" s="45"/>
      <c r="E6" s="69"/>
    </row>
    <row r="7" spans="1:15" ht="16.5" x14ac:dyDescent="0.2">
      <c r="A7" s="35" t="s">
        <v>323</v>
      </c>
      <c r="B7" s="35"/>
      <c r="C7" s="35"/>
      <c r="D7" s="45"/>
      <c r="E7" s="69"/>
    </row>
    <row r="8" spans="1:15" ht="16.5" x14ac:dyDescent="0.2">
      <c r="A8" s="35" t="s">
        <v>319</v>
      </c>
      <c r="B8" s="35"/>
      <c r="C8" s="35"/>
      <c r="D8" s="45"/>
      <c r="E8" s="69"/>
    </row>
    <row r="9" spans="1:15" ht="16.5" x14ac:dyDescent="0.2">
      <c r="A9" s="13" t="s">
        <v>17</v>
      </c>
      <c r="B9" s="13">
        <v>500</v>
      </c>
      <c r="C9" s="13"/>
      <c r="D9" s="45"/>
      <c r="E9" s="69"/>
    </row>
    <row r="10" spans="1:15" ht="16.5" x14ac:dyDescent="0.2">
      <c r="A10" s="13" t="s">
        <v>18</v>
      </c>
      <c r="B10" s="13">
        <v>1200</v>
      </c>
      <c r="C10" s="13"/>
      <c r="D10" s="45"/>
      <c r="E10" s="69"/>
    </row>
    <row r="11" spans="1:15" ht="16.5" x14ac:dyDescent="0.2">
      <c r="A11" s="13" t="s">
        <v>19</v>
      </c>
      <c r="B11" s="13">
        <v>3500</v>
      </c>
      <c r="C11" s="13"/>
      <c r="D11" s="45"/>
      <c r="E11" s="69"/>
    </row>
    <row r="12" spans="1:15" ht="16.5" x14ac:dyDescent="0.2">
      <c r="A12" s="13" t="s">
        <v>23</v>
      </c>
      <c r="B12" s="13"/>
      <c r="C12" s="13">
        <v>10</v>
      </c>
      <c r="D12" s="45"/>
      <c r="E12" s="69"/>
      <c r="K12" t="s">
        <v>714</v>
      </c>
    </row>
    <row r="13" spans="1:15" ht="16.5" x14ac:dyDescent="0.2">
      <c r="A13" s="13" t="s">
        <v>24</v>
      </c>
      <c r="B13" s="13"/>
      <c r="C13" s="13">
        <v>1</v>
      </c>
      <c r="D13" s="45"/>
      <c r="E13" s="69"/>
    </row>
    <row r="14" spans="1:15" ht="16.5" x14ac:dyDescent="0.2">
      <c r="A14" s="13" t="s">
        <v>662</v>
      </c>
      <c r="B14" s="13"/>
      <c r="C14" s="13">
        <v>20</v>
      </c>
      <c r="D14" s="45"/>
      <c r="E14" s="69">
        <v>2</v>
      </c>
      <c r="H14">
        <v>20</v>
      </c>
      <c r="K14" t="s">
        <v>675</v>
      </c>
      <c r="L14" t="s">
        <v>701</v>
      </c>
      <c r="M14" t="s">
        <v>709</v>
      </c>
    </row>
    <row r="15" spans="1:15" ht="16.5" x14ac:dyDescent="0.2">
      <c r="A15" s="39" t="s">
        <v>340</v>
      </c>
      <c r="B15" s="13"/>
      <c r="C15" s="39">
        <v>20</v>
      </c>
      <c r="D15" s="45"/>
      <c r="E15" s="69">
        <v>2</v>
      </c>
      <c r="H15">
        <v>30</v>
      </c>
      <c r="L15" t="s">
        <v>661</v>
      </c>
      <c r="M15" t="s">
        <v>663</v>
      </c>
      <c r="N15" t="s">
        <v>664</v>
      </c>
      <c r="O15" t="s">
        <v>665</v>
      </c>
    </row>
    <row r="16" spans="1:15" ht="16.5" x14ac:dyDescent="0.2">
      <c r="A16" s="39" t="s">
        <v>341</v>
      </c>
      <c r="B16" s="13"/>
      <c r="C16" s="13">
        <v>30</v>
      </c>
      <c r="D16" s="45"/>
      <c r="E16" s="69">
        <v>2</v>
      </c>
      <c r="H16">
        <v>20</v>
      </c>
      <c r="K16" t="s">
        <v>676</v>
      </c>
      <c r="L16" t="s">
        <v>702</v>
      </c>
      <c r="M16" t="s">
        <v>710</v>
      </c>
    </row>
    <row r="17" spans="1:16" ht="16.5" x14ac:dyDescent="0.2">
      <c r="A17" s="39" t="s">
        <v>342</v>
      </c>
      <c r="B17" s="39"/>
      <c r="C17" s="39">
        <v>30</v>
      </c>
      <c r="D17" s="45"/>
      <c r="E17" s="69">
        <v>3</v>
      </c>
      <c r="H17">
        <v>30</v>
      </c>
      <c r="L17" t="s">
        <v>666</v>
      </c>
      <c r="M17" t="s">
        <v>667</v>
      </c>
      <c r="N17" t="s">
        <v>668</v>
      </c>
      <c r="O17" t="s">
        <v>669</v>
      </c>
    </row>
    <row r="18" spans="1:16" ht="16.5" x14ac:dyDescent="0.2">
      <c r="A18" s="39" t="s">
        <v>343</v>
      </c>
      <c r="B18" s="39"/>
      <c r="C18" s="39">
        <v>50</v>
      </c>
      <c r="D18" s="45"/>
      <c r="E18" s="69">
        <v>2</v>
      </c>
      <c r="H18">
        <v>50</v>
      </c>
      <c r="K18" t="s">
        <v>677</v>
      </c>
      <c r="L18" t="s">
        <v>688</v>
      </c>
      <c r="M18" t="s">
        <v>711</v>
      </c>
    </row>
    <row r="19" spans="1:16" ht="18" customHeight="1" x14ac:dyDescent="0.2">
      <c r="A19" s="39" t="s">
        <v>344</v>
      </c>
      <c r="B19" s="39"/>
      <c r="C19" s="66">
        <v>50</v>
      </c>
      <c r="D19" s="45"/>
      <c r="E19" s="69">
        <v>3</v>
      </c>
      <c r="H19">
        <v>50</v>
      </c>
      <c r="L19" t="s">
        <v>670</v>
      </c>
      <c r="M19" t="s">
        <v>671</v>
      </c>
      <c r="N19" t="s">
        <v>672</v>
      </c>
      <c r="O19" t="s">
        <v>673</v>
      </c>
      <c r="P19" t="s">
        <v>674</v>
      </c>
    </row>
    <row r="20" spans="1:16" ht="19.5" customHeight="1" x14ac:dyDescent="0.2">
      <c r="A20" s="39" t="s">
        <v>345</v>
      </c>
      <c r="B20" s="39"/>
      <c r="C20" s="66">
        <v>50</v>
      </c>
      <c r="D20" s="45"/>
      <c r="E20" s="69">
        <v>3</v>
      </c>
      <c r="H20">
        <v>50</v>
      </c>
      <c r="K20" t="s">
        <v>678</v>
      </c>
      <c r="L20" t="s">
        <v>687</v>
      </c>
      <c r="M20" t="s">
        <v>712</v>
      </c>
    </row>
    <row r="21" spans="1:16" ht="16.5" x14ac:dyDescent="0.2">
      <c r="A21" s="39" t="s">
        <v>346</v>
      </c>
      <c r="B21" s="39"/>
      <c r="C21" s="66">
        <v>50</v>
      </c>
      <c r="D21" s="45"/>
      <c r="E21" s="69">
        <v>4</v>
      </c>
      <c r="H21">
        <v>50</v>
      </c>
      <c r="L21" t="s">
        <v>681</v>
      </c>
      <c r="M21" t="s">
        <v>693</v>
      </c>
      <c r="N21" t="s">
        <v>682</v>
      </c>
      <c r="O21" t="s">
        <v>695</v>
      </c>
      <c r="P21" t="s">
        <v>683</v>
      </c>
    </row>
    <row r="22" spans="1:16" ht="16.5" x14ac:dyDescent="0.2">
      <c r="A22" s="39" t="s">
        <v>347</v>
      </c>
      <c r="B22" s="39"/>
      <c r="C22" s="39">
        <v>70</v>
      </c>
      <c r="D22" s="45"/>
      <c r="E22" s="69">
        <v>2</v>
      </c>
      <c r="H22">
        <v>70</v>
      </c>
      <c r="K22" t="s">
        <v>684</v>
      </c>
      <c r="L22" t="s">
        <v>686</v>
      </c>
      <c r="M22" t="s">
        <v>711</v>
      </c>
    </row>
    <row r="23" spans="1:16" ht="16.5" x14ac:dyDescent="0.2">
      <c r="A23" s="39" t="s">
        <v>348</v>
      </c>
      <c r="B23" s="39"/>
      <c r="C23" s="66">
        <v>70</v>
      </c>
      <c r="D23" s="45"/>
      <c r="E23" s="69">
        <v>3</v>
      </c>
      <c r="H23">
        <v>70</v>
      </c>
      <c r="L23" t="s">
        <v>685</v>
      </c>
      <c r="M23" t="s">
        <v>696</v>
      </c>
      <c r="N23" t="s">
        <v>692</v>
      </c>
      <c r="O23" t="s">
        <v>697</v>
      </c>
      <c r="P23" t="s">
        <v>694</v>
      </c>
    </row>
    <row r="24" spans="1:16" ht="16.5" x14ac:dyDescent="0.2">
      <c r="A24" s="39" t="s">
        <v>349</v>
      </c>
      <c r="B24" s="39"/>
      <c r="C24" s="66">
        <v>70</v>
      </c>
      <c r="D24" s="45"/>
      <c r="E24" s="69">
        <v>4</v>
      </c>
      <c r="H24">
        <v>70</v>
      </c>
      <c r="K24" t="s">
        <v>679</v>
      </c>
      <c r="L24" t="s">
        <v>689</v>
      </c>
      <c r="M24" t="s">
        <v>713</v>
      </c>
    </row>
    <row r="25" spans="1:16" ht="16.5" x14ac:dyDescent="0.2">
      <c r="A25" s="39" t="s">
        <v>350</v>
      </c>
      <c r="B25" s="39"/>
      <c r="C25" s="66">
        <v>70</v>
      </c>
      <c r="D25" s="45"/>
      <c r="E25" s="69">
        <v>4</v>
      </c>
      <c r="H25">
        <v>70</v>
      </c>
      <c r="L25" t="s">
        <v>690</v>
      </c>
      <c r="M25" t="s">
        <v>704</v>
      </c>
      <c r="N25" t="s">
        <v>691</v>
      </c>
      <c r="O25" t="s">
        <v>703</v>
      </c>
      <c r="P25" t="s">
        <v>705</v>
      </c>
    </row>
    <row r="26" spans="1:16" ht="16.5" x14ac:dyDescent="0.2">
      <c r="A26" s="39" t="s">
        <v>351</v>
      </c>
      <c r="B26" s="39"/>
      <c r="C26" s="39">
        <v>100</v>
      </c>
      <c r="D26" s="45"/>
      <c r="E26" s="69">
        <v>3</v>
      </c>
      <c r="H26">
        <v>100</v>
      </c>
      <c r="K26" t="s">
        <v>680</v>
      </c>
      <c r="L26" t="s">
        <v>699</v>
      </c>
      <c r="M26" t="s">
        <v>713</v>
      </c>
    </row>
    <row r="27" spans="1:16" ht="16.5" x14ac:dyDescent="0.2">
      <c r="A27" s="39" t="s">
        <v>352</v>
      </c>
      <c r="B27" s="39"/>
      <c r="C27" s="66">
        <v>100</v>
      </c>
      <c r="D27" s="45"/>
      <c r="E27" s="69">
        <v>3</v>
      </c>
      <c r="H27">
        <v>100</v>
      </c>
      <c r="L27" t="s">
        <v>698</v>
      </c>
      <c r="M27" t="s">
        <v>700</v>
      </c>
      <c r="N27" t="s">
        <v>706</v>
      </c>
      <c r="O27" t="s">
        <v>707</v>
      </c>
      <c r="P27" t="s">
        <v>708</v>
      </c>
    </row>
    <row r="28" spans="1:16" ht="16.5" x14ac:dyDescent="0.2">
      <c r="A28" s="39" t="s">
        <v>353</v>
      </c>
      <c r="B28" s="39"/>
      <c r="C28" s="66">
        <v>100</v>
      </c>
      <c r="D28" s="45"/>
      <c r="E28" s="69">
        <v>4</v>
      </c>
      <c r="H28">
        <v>100</v>
      </c>
    </row>
    <row r="29" spans="1:16" ht="16.5" x14ac:dyDescent="0.2">
      <c r="A29" s="39" t="s">
        <v>354</v>
      </c>
      <c r="B29" s="39"/>
      <c r="C29" s="66">
        <v>100</v>
      </c>
      <c r="D29" s="45"/>
      <c r="E29" s="69">
        <v>4</v>
      </c>
      <c r="H29">
        <v>100</v>
      </c>
    </row>
    <row r="30" spans="1:16" ht="16.5" x14ac:dyDescent="0.2">
      <c r="A30" s="39" t="s">
        <v>355</v>
      </c>
      <c r="B30" s="39"/>
      <c r="C30" s="39">
        <v>250</v>
      </c>
      <c r="D30" s="45"/>
      <c r="E30" s="69">
        <v>5</v>
      </c>
      <c r="H30">
        <v>250</v>
      </c>
    </row>
    <row r="31" spans="1:16" ht="16.5" x14ac:dyDescent="0.2">
      <c r="A31" s="39" t="s">
        <v>356</v>
      </c>
      <c r="B31" s="39"/>
      <c r="C31" s="66">
        <v>250</v>
      </c>
      <c r="D31" s="45"/>
      <c r="E31" s="69">
        <v>5</v>
      </c>
      <c r="H31">
        <v>250</v>
      </c>
    </row>
    <row r="32" spans="1:16" ht="16.5" x14ac:dyDescent="0.2">
      <c r="A32" s="39" t="s">
        <v>357</v>
      </c>
      <c r="B32" s="39"/>
      <c r="C32" s="66">
        <v>100</v>
      </c>
      <c r="D32" s="45"/>
      <c r="E32" s="69">
        <v>3</v>
      </c>
      <c r="H32">
        <v>100</v>
      </c>
    </row>
    <row r="33" spans="1:8" ht="16.5" x14ac:dyDescent="0.2">
      <c r="A33" s="39" t="s">
        <v>358</v>
      </c>
      <c r="B33" s="39"/>
      <c r="C33" s="66">
        <v>100</v>
      </c>
      <c r="D33" s="45"/>
      <c r="E33" s="69">
        <v>3</v>
      </c>
      <c r="H33">
        <v>100</v>
      </c>
    </row>
    <row r="34" spans="1:8" ht="16.5" x14ac:dyDescent="0.2">
      <c r="A34" s="39" t="s">
        <v>359</v>
      </c>
      <c r="B34" s="39"/>
      <c r="C34" s="66">
        <v>100</v>
      </c>
      <c r="D34" s="45"/>
      <c r="E34" s="69">
        <v>4</v>
      </c>
      <c r="H34">
        <v>100</v>
      </c>
    </row>
    <row r="35" spans="1:8" ht="16.5" x14ac:dyDescent="0.2">
      <c r="A35" s="39" t="s">
        <v>360</v>
      </c>
      <c r="B35" s="39"/>
      <c r="C35" s="66">
        <v>100</v>
      </c>
      <c r="D35" s="45"/>
      <c r="E35" s="69">
        <v>4</v>
      </c>
      <c r="H35">
        <v>100</v>
      </c>
    </row>
    <row r="36" spans="1:8" ht="16.5" x14ac:dyDescent="0.2">
      <c r="A36" s="39" t="s">
        <v>361</v>
      </c>
      <c r="B36" s="39"/>
      <c r="C36" s="66">
        <v>250</v>
      </c>
      <c r="D36" s="45"/>
      <c r="E36" s="69">
        <v>5</v>
      </c>
      <c r="H36">
        <v>250</v>
      </c>
    </row>
    <row r="37" spans="1:8" ht="16.5" x14ac:dyDescent="0.2">
      <c r="A37" s="39" t="s">
        <v>362</v>
      </c>
      <c r="B37" s="39"/>
      <c r="C37" s="66">
        <v>250</v>
      </c>
      <c r="D37" s="45"/>
      <c r="E37" s="69">
        <v>5</v>
      </c>
      <c r="H37">
        <v>250</v>
      </c>
    </row>
    <row r="38" spans="1:8" ht="16.5" x14ac:dyDescent="0.2">
      <c r="A38" s="39" t="s">
        <v>363</v>
      </c>
      <c r="B38" s="39"/>
      <c r="C38" s="66">
        <v>100</v>
      </c>
      <c r="D38" s="45"/>
      <c r="E38" s="69">
        <v>3</v>
      </c>
      <c r="H38">
        <v>100</v>
      </c>
    </row>
    <row r="39" spans="1:8" ht="16.5" x14ac:dyDescent="0.2">
      <c r="A39" s="39" t="s">
        <v>364</v>
      </c>
      <c r="B39" s="39"/>
      <c r="C39" s="66">
        <v>100</v>
      </c>
      <c r="D39" s="45"/>
      <c r="E39" s="69">
        <v>3</v>
      </c>
      <c r="H39">
        <v>100</v>
      </c>
    </row>
    <row r="40" spans="1:8" ht="16.5" x14ac:dyDescent="0.2">
      <c r="A40" s="39" t="s">
        <v>365</v>
      </c>
      <c r="B40" s="39"/>
      <c r="C40" s="66">
        <v>100</v>
      </c>
      <c r="D40" s="45"/>
      <c r="E40" s="69">
        <v>4</v>
      </c>
      <c r="H40">
        <v>100</v>
      </c>
    </row>
    <row r="41" spans="1:8" ht="16.5" x14ac:dyDescent="0.2">
      <c r="A41" s="39" t="s">
        <v>366</v>
      </c>
      <c r="B41" s="39"/>
      <c r="C41" s="66">
        <v>100</v>
      </c>
      <c r="D41" s="45"/>
      <c r="E41" s="69">
        <v>4</v>
      </c>
      <c r="H41">
        <v>100</v>
      </c>
    </row>
    <row r="42" spans="1:8" ht="16.5" x14ac:dyDescent="0.2">
      <c r="A42" s="39" t="s">
        <v>367</v>
      </c>
      <c r="B42" s="39"/>
      <c r="C42" s="66">
        <v>250</v>
      </c>
      <c r="D42" s="45"/>
      <c r="E42" s="69">
        <v>5</v>
      </c>
      <c r="H42">
        <v>250</v>
      </c>
    </row>
    <row r="43" spans="1:8" ht="16.5" x14ac:dyDescent="0.2">
      <c r="A43" s="39" t="s">
        <v>368</v>
      </c>
      <c r="B43" s="39"/>
      <c r="C43" s="66">
        <v>250</v>
      </c>
      <c r="D43" s="45"/>
      <c r="E43" s="69">
        <v>5</v>
      </c>
      <c r="H43">
        <v>250</v>
      </c>
    </row>
    <row r="44" spans="1:8" ht="16.5" x14ac:dyDescent="0.2">
      <c r="A44" s="62" t="s">
        <v>616</v>
      </c>
      <c r="B44" s="62"/>
      <c r="C44" s="62">
        <v>150</v>
      </c>
      <c r="D44" s="62"/>
      <c r="E44" s="69"/>
    </row>
    <row r="45" spans="1:8" ht="16.5" x14ac:dyDescent="0.2">
      <c r="A45" s="17" t="s">
        <v>27</v>
      </c>
      <c r="B45" s="17"/>
      <c r="C45" s="17">
        <v>7</v>
      </c>
      <c r="D45" s="45"/>
      <c r="E45" s="69"/>
    </row>
    <row r="46" spans="1:8" ht="16.5" x14ac:dyDescent="0.2">
      <c r="A46" s="17" t="s">
        <v>28</v>
      </c>
      <c r="B46" s="17"/>
      <c r="C46" s="17">
        <v>35</v>
      </c>
      <c r="D46" s="45"/>
      <c r="E46" s="69"/>
    </row>
    <row r="47" spans="1:8" ht="16.5" x14ac:dyDescent="0.2">
      <c r="A47" s="17" t="s">
        <v>29</v>
      </c>
      <c r="B47" s="17"/>
      <c r="C47" s="17">
        <v>100</v>
      </c>
      <c r="D47" s="45"/>
      <c r="E47" s="69"/>
    </row>
    <row r="48" spans="1:8" ht="16.5" x14ac:dyDescent="0.2">
      <c r="A48" s="13" t="s">
        <v>30</v>
      </c>
      <c r="B48" s="13"/>
      <c r="C48" s="13">
        <v>10</v>
      </c>
      <c r="D48" s="45"/>
      <c r="E48" s="69"/>
    </row>
    <row r="49" spans="1:5" ht="16.5" x14ac:dyDescent="0.2">
      <c r="A49" s="13" t="s">
        <v>31</v>
      </c>
      <c r="B49" s="13"/>
      <c r="C49" s="13">
        <v>50</v>
      </c>
      <c r="D49" s="45"/>
      <c r="E49" s="69"/>
    </row>
    <row r="50" spans="1:5" ht="16.5" x14ac:dyDescent="0.2">
      <c r="A50" s="13" t="s">
        <v>32</v>
      </c>
      <c r="B50" s="13"/>
      <c r="C50" s="13">
        <v>200</v>
      </c>
      <c r="D50" s="45"/>
      <c r="E50" s="69"/>
    </row>
    <row r="51" spans="1:5" ht="16.5" x14ac:dyDescent="0.2">
      <c r="A51" s="13" t="s">
        <v>25</v>
      </c>
      <c r="B51" s="13"/>
      <c r="C51" s="13">
        <v>350</v>
      </c>
      <c r="D51" s="45"/>
      <c r="E51" s="69"/>
    </row>
    <row r="52" spans="1:5" ht="16.5" x14ac:dyDescent="0.2">
      <c r="A52" s="13" t="s">
        <v>26</v>
      </c>
      <c r="B52" s="13"/>
      <c r="C52" s="13">
        <v>75</v>
      </c>
      <c r="D52" s="45"/>
      <c r="E52" s="69"/>
    </row>
    <row r="53" spans="1:5" ht="16.5" x14ac:dyDescent="0.2">
      <c r="A53" s="13" t="s">
        <v>369</v>
      </c>
      <c r="B53" s="13">
        <v>2500</v>
      </c>
      <c r="C53" s="13">
        <v>2.5</v>
      </c>
      <c r="D53" s="45"/>
      <c r="E53" s="69"/>
    </row>
    <row r="54" spans="1:5" ht="16.5" x14ac:dyDescent="0.2">
      <c r="A54" s="13" t="s">
        <v>370</v>
      </c>
      <c r="B54" s="13">
        <v>5000</v>
      </c>
      <c r="C54" s="13">
        <v>5</v>
      </c>
      <c r="D54" s="45"/>
      <c r="E54" s="69"/>
    </row>
    <row r="55" spans="1:5" ht="16.5" x14ac:dyDescent="0.2">
      <c r="A55" s="13" t="s">
        <v>371</v>
      </c>
      <c r="B55" s="13">
        <v>20000</v>
      </c>
      <c r="C55" s="13">
        <v>20</v>
      </c>
      <c r="D55" s="45"/>
      <c r="E55" s="69"/>
    </row>
    <row r="56" spans="1:5" ht="16.5" x14ac:dyDescent="0.2">
      <c r="A56" s="26" t="s">
        <v>182</v>
      </c>
      <c r="B56" s="26"/>
      <c r="C56" s="26">
        <v>1</v>
      </c>
      <c r="D56" s="45"/>
      <c r="E56" s="6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L7" sqref="L7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111</v>
      </c>
      <c r="B3" s="12" t="s">
        <v>112</v>
      </c>
      <c r="C3" s="12" t="s">
        <v>115</v>
      </c>
      <c r="D3" s="12" t="s">
        <v>116</v>
      </c>
      <c r="F3" s="30" t="s">
        <v>113</v>
      </c>
      <c r="G3" s="26">
        <v>100</v>
      </c>
      <c r="I3" s="12" t="s">
        <v>137</v>
      </c>
      <c r="J3" s="12" t="s">
        <v>104</v>
      </c>
      <c r="K3" s="12" t="s">
        <v>399</v>
      </c>
      <c r="L3" s="12" t="s">
        <v>106</v>
      </c>
      <c r="M3" s="12" t="s">
        <v>123</v>
      </c>
      <c r="N3" s="12" t="s">
        <v>124</v>
      </c>
      <c r="O3" s="12" t="s">
        <v>125</v>
      </c>
      <c r="P3" s="12" t="s">
        <v>126</v>
      </c>
      <c r="Q3" s="12" t="s">
        <v>118</v>
      </c>
      <c r="R3" s="12" t="s">
        <v>167</v>
      </c>
      <c r="S3" s="12" t="s">
        <v>571</v>
      </c>
      <c r="U3" s="59" t="s">
        <v>562</v>
      </c>
      <c r="V3" s="59" t="s">
        <v>563</v>
      </c>
      <c r="W3" s="59" t="s">
        <v>564</v>
      </c>
      <c r="X3" s="59" t="s">
        <v>565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114</v>
      </c>
      <c r="G4" s="26">
        <v>110</v>
      </c>
      <c r="I4" s="26">
        <v>1</v>
      </c>
      <c r="J4" s="26" t="s">
        <v>105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119</v>
      </c>
      <c r="R4" s="15">
        <f>O4</f>
        <v>0.03</v>
      </c>
      <c r="S4" s="15">
        <f>SUM(R$4:R4)</f>
        <v>0.03</v>
      </c>
      <c r="U4" s="61">
        <v>2</v>
      </c>
      <c r="V4" s="61">
        <v>0</v>
      </c>
      <c r="W4" s="61">
        <v>0</v>
      </c>
      <c r="X4" s="61">
        <v>0</v>
      </c>
    </row>
    <row r="5" spans="1:24" ht="16.5" x14ac:dyDescent="0.2">
      <c r="I5" s="26">
        <v>2</v>
      </c>
      <c r="J5" s="26" t="s">
        <v>107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120</v>
      </c>
      <c r="R5" s="15">
        <f>O5-O4</f>
        <v>7.0000000000000007E-2</v>
      </c>
      <c r="S5" s="15">
        <f>SUM(R$4:R5)</f>
        <v>0.1</v>
      </c>
      <c r="U5" s="61">
        <v>4</v>
      </c>
      <c r="V5" s="61">
        <v>0</v>
      </c>
      <c r="W5" s="61">
        <v>0</v>
      </c>
      <c r="X5" s="61">
        <v>0</v>
      </c>
    </row>
    <row r="6" spans="1:24" ht="17.25" x14ac:dyDescent="0.2">
      <c r="A6" s="12" t="s">
        <v>117</v>
      </c>
      <c r="I6" s="26">
        <v>3</v>
      </c>
      <c r="J6" s="26" t="s">
        <v>108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121</v>
      </c>
      <c r="R6" s="15">
        <f t="shared" ref="R6:R18" si="0">O6-O5</f>
        <v>0.30000000000000004</v>
      </c>
      <c r="S6" s="15">
        <f>SUM(R$4:R6)</f>
        <v>0.4</v>
      </c>
      <c r="U6" s="61">
        <v>7</v>
      </c>
      <c r="V6" s="61">
        <v>0</v>
      </c>
      <c r="W6" s="61">
        <v>0</v>
      </c>
      <c r="X6" s="61">
        <v>0</v>
      </c>
    </row>
    <row r="7" spans="1:24" ht="18" customHeight="1" x14ac:dyDescent="0.2">
      <c r="A7" s="26">
        <v>20</v>
      </c>
      <c r="I7" s="26">
        <v>4</v>
      </c>
      <c r="J7" s="26" t="s">
        <v>109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122</v>
      </c>
      <c r="R7" s="15">
        <f t="shared" si="0"/>
        <v>0.6</v>
      </c>
      <c r="S7" s="15">
        <f>SUM(R$4:R7)</f>
        <v>1</v>
      </c>
      <c r="U7" s="61">
        <v>10</v>
      </c>
      <c r="V7" s="61">
        <v>4</v>
      </c>
      <c r="W7" s="61">
        <v>0</v>
      </c>
      <c r="X7" s="61">
        <v>0</v>
      </c>
    </row>
    <row r="8" spans="1:24" ht="16.5" x14ac:dyDescent="0.2">
      <c r="A8" s="26">
        <v>30</v>
      </c>
      <c r="I8" s="26">
        <v>5</v>
      </c>
      <c r="J8" s="26" t="s">
        <v>110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1">
        <v>20</v>
      </c>
      <c r="V8" s="61">
        <v>10</v>
      </c>
      <c r="W8" s="61">
        <v>5</v>
      </c>
      <c r="X8" s="61">
        <v>5</v>
      </c>
    </row>
    <row r="9" spans="1:24" ht="16.5" x14ac:dyDescent="0.2">
      <c r="A9" s="26">
        <v>30</v>
      </c>
      <c r="I9" s="26">
        <v>6</v>
      </c>
      <c r="J9" s="26" t="s">
        <v>127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1">
        <v>35</v>
      </c>
      <c r="V9" s="61">
        <v>20</v>
      </c>
      <c r="W9" s="61">
        <v>10</v>
      </c>
      <c r="X9" s="61">
        <v>10</v>
      </c>
    </row>
    <row r="10" spans="1:24" ht="16.5" x14ac:dyDescent="0.2">
      <c r="A10" s="26">
        <v>40</v>
      </c>
      <c r="I10" s="26">
        <v>7</v>
      </c>
      <c r="J10" s="26" t="s">
        <v>128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1">
        <v>50</v>
      </c>
      <c r="V10" s="61">
        <v>30</v>
      </c>
      <c r="W10" s="61">
        <v>15</v>
      </c>
      <c r="X10" s="61">
        <v>15</v>
      </c>
    </row>
    <row r="11" spans="1:24" ht="16.5" x14ac:dyDescent="0.2">
      <c r="A11" s="26">
        <v>40</v>
      </c>
      <c r="I11" s="26">
        <v>8</v>
      </c>
      <c r="J11" s="26" t="s">
        <v>129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1">
        <v>65</v>
      </c>
      <c r="V11" s="61">
        <v>40</v>
      </c>
      <c r="W11" s="61">
        <v>20</v>
      </c>
      <c r="X11" s="61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130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1">
        <v>80</v>
      </c>
      <c r="V12" s="61">
        <v>55</v>
      </c>
      <c r="W12" s="61">
        <v>30</v>
      </c>
      <c r="X12" s="61">
        <v>30</v>
      </c>
    </row>
    <row r="13" spans="1:24" ht="16.5" x14ac:dyDescent="0.2">
      <c r="A13" s="26">
        <v>60</v>
      </c>
      <c r="I13" s="26">
        <v>10</v>
      </c>
      <c r="J13" s="26" t="s">
        <v>131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1">
        <v>100</v>
      </c>
      <c r="V13" s="61">
        <v>70</v>
      </c>
      <c r="W13" s="61">
        <v>45</v>
      </c>
      <c r="X13" s="61">
        <v>45</v>
      </c>
    </row>
    <row r="14" spans="1:24" ht="16.5" x14ac:dyDescent="0.2">
      <c r="A14" s="26">
        <v>80</v>
      </c>
      <c r="I14" s="26">
        <v>11</v>
      </c>
      <c r="J14" s="26" t="s">
        <v>132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1">
        <v>0</v>
      </c>
      <c r="V14" s="61">
        <v>85</v>
      </c>
      <c r="W14" s="61">
        <v>60</v>
      </c>
      <c r="X14" s="61">
        <v>60</v>
      </c>
    </row>
    <row r="15" spans="1:24" ht="16.5" x14ac:dyDescent="0.2">
      <c r="A15" s="26">
        <v>90</v>
      </c>
      <c r="I15" s="26">
        <v>12</v>
      </c>
      <c r="J15" s="26" t="s">
        <v>133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1">
        <v>0</v>
      </c>
      <c r="V15" s="61">
        <v>100</v>
      </c>
      <c r="W15" s="61">
        <v>80</v>
      </c>
      <c r="X15" s="61">
        <v>80</v>
      </c>
    </row>
    <row r="16" spans="1:24" ht="16.5" x14ac:dyDescent="0.2">
      <c r="A16" s="26">
        <v>100</v>
      </c>
      <c r="I16" s="26">
        <v>13</v>
      </c>
      <c r="J16" s="26" t="s">
        <v>134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1">
        <v>0</v>
      </c>
      <c r="V16" s="61">
        <v>0</v>
      </c>
      <c r="W16" s="61">
        <v>100</v>
      </c>
      <c r="X16" s="61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135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1">
        <v>0</v>
      </c>
      <c r="V17" s="61">
        <v>0</v>
      </c>
      <c r="W17" s="61">
        <v>0</v>
      </c>
      <c r="X17" s="61">
        <v>0</v>
      </c>
    </row>
    <row r="18" spans="1:24" ht="16.5" x14ac:dyDescent="0.2">
      <c r="A18" s="16"/>
      <c r="I18" s="26">
        <v>15</v>
      </c>
      <c r="J18" s="26" t="s">
        <v>136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1">
        <v>0</v>
      </c>
      <c r="V18" s="61">
        <v>0</v>
      </c>
      <c r="W18" s="61">
        <v>0</v>
      </c>
      <c r="X18" s="61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" workbookViewId="0">
      <selection activeCell="AW6" sqref="AW6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93" t="s">
        <v>141</v>
      </c>
      <c r="B3" s="93"/>
      <c r="C3" s="93"/>
      <c r="D3" s="93"/>
      <c r="E3" s="93"/>
      <c r="F3" s="93"/>
      <c r="G3" s="93"/>
      <c r="H3" s="93"/>
      <c r="I3" s="93"/>
      <c r="K3" s="92" t="s">
        <v>150</v>
      </c>
      <c r="L3" s="92"/>
      <c r="M3" s="92"/>
      <c r="N3" s="92"/>
      <c r="O3" s="92"/>
      <c r="P3" s="92"/>
      <c r="Q3" s="92"/>
      <c r="R3" s="92"/>
      <c r="S3" s="92"/>
      <c r="T3" s="92"/>
      <c r="V3" s="92" t="s">
        <v>156</v>
      </c>
      <c r="W3" s="92"/>
      <c r="X3" s="92"/>
      <c r="Y3" s="92"/>
      <c r="Z3" s="92"/>
      <c r="AA3" s="92"/>
      <c r="AB3" s="92"/>
      <c r="AC3" s="92"/>
      <c r="AD3" s="92"/>
      <c r="AE3" s="92"/>
      <c r="AH3" s="93" t="s">
        <v>138</v>
      </c>
      <c r="AI3" s="93"/>
      <c r="AJ3" s="93"/>
      <c r="AK3" s="93"/>
      <c r="AL3" s="93"/>
      <c r="AM3" s="93"/>
      <c r="AP3" s="93" t="s">
        <v>40</v>
      </c>
      <c r="AQ3" s="93"/>
      <c r="AR3" s="93"/>
      <c r="AS3" s="93"/>
      <c r="AT3" s="93"/>
      <c r="AU3" s="93"/>
      <c r="AX3" s="92" t="s">
        <v>41</v>
      </c>
      <c r="AY3" s="92"/>
      <c r="AZ3" s="92"/>
      <c r="BA3" s="92"/>
      <c r="BB3" s="92"/>
      <c r="BC3" s="92"/>
    </row>
    <row r="4" spans="1:55" ht="17.25" x14ac:dyDescent="0.2">
      <c r="A4" s="12" t="s">
        <v>34</v>
      </c>
      <c r="B4" s="12" t="s">
        <v>142</v>
      </c>
      <c r="C4" s="12" t="s">
        <v>36</v>
      </c>
      <c r="D4" s="12" t="s">
        <v>143</v>
      </c>
      <c r="E4" s="12" t="s">
        <v>145</v>
      </c>
      <c r="F4" s="12" t="s">
        <v>146</v>
      </c>
      <c r="G4" s="12" t="s">
        <v>144</v>
      </c>
      <c r="H4" s="12" t="s">
        <v>147</v>
      </c>
      <c r="I4" s="12" t="s">
        <v>149</v>
      </c>
      <c r="K4" s="12" t="s">
        <v>34</v>
      </c>
      <c r="L4" s="12" t="s">
        <v>155</v>
      </c>
      <c r="M4" s="12" t="s">
        <v>151</v>
      </c>
      <c r="N4" s="12" t="s">
        <v>152</v>
      </c>
      <c r="O4" s="12" t="s">
        <v>142</v>
      </c>
      <c r="P4" s="12" t="s">
        <v>153</v>
      </c>
      <c r="Q4" s="12" t="s">
        <v>154</v>
      </c>
      <c r="R4" s="12" t="s">
        <v>148</v>
      </c>
      <c r="S4" s="12" t="s">
        <v>372</v>
      </c>
      <c r="T4" s="12" t="s">
        <v>373</v>
      </c>
      <c r="V4" s="12" t="s">
        <v>34</v>
      </c>
      <c r="W4" s="12" t="s">
        <v>155</v>
      </c>
      <c r="X4" s="12" t="s">
        <v>151</v>
      </c>
      <c r="Y4" s="12" t="s">
        <v>152</v>
      </c>
      <c r="Z4" s="12" t="s">
        <v>142</v>
      </c>
      <c r="AA4" s="12" t="s">
        <v>153</v>
      </c>
      <c r="AB4" s="12" t="s">
        <v>154</v>
      </c>
      <c r="AC4" s="12" t="s">
        <v>148</v>
      </c>
      <c r="AD4" s="12" t="s">
        <v>372</v>
      </c>
      <c r="AE4" s="12" t="s">
        <v>373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153</v>
      </c>
      <c r="AM4" s="12" t="s">
        <v>148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139</v>
      </c>
      <c r="AU4" s="12" t="s">
        <v>140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139</v>
      </c>
      <c r="BC4" s="12" t="s">
        <v>140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750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1125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30</v>
      </c>
      <c r="R6" s="26">
        <f>INDEX($H$6:$H$20,K6)*Q6</f>
        <v>750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45</v>
      </c>
      <c r="AC6" s="26">
        <f>INDEX($H$6:$H$20,V6)*AB6</f>
        <v>1125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11" si="5">INDEX($N$6:$N$20,AQ6)</f>
        <v>100</v>
      </c>
      <c r="AT6" s="15">
        <f t="shared" ref="AT6:AT11" si="6">INDEX($P$6:$P$20,AQ6)</f>
        <v>300</v>
      </c>
      <c r="AU6" s="15">
        <f t="shared" ref="AU6:AU11" si="7">INDEX($R$6:$R$20,AQ6)</f>
        <v>750</v>
      </c>
      <c r="AX6" s="18">
        <v>2</v>
      </c>
      <c r="AY6" s="18">
        <v>1</v>
      </c>
      <c r="AZ6" s="18">
        <v>2</v>
      </c>
      <c r="BA6" s="15">
        <f t="shared" ref="BA6:BA10" si="8">INDEX($Y$6:$Y$20,AY6)</f>
        <v>200</v>
      </c>
      <c r="BB6" s="15">
        <f t="shared" ref="BB6:BB10" si="9">INDEX($AA$6:$AA$20,AY6)</f>
        <v>600</v>
      </c>
      <c r="BC6" s="15">
        <f t="shared" ref="BC6:BC10" si="10">INDEX($AC$6:$AC$20,AY6)</f>
        <v>1125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69">
        <v>30</v>
      </c>
      <c r="R7" s="26">
        <f t="shared" ref="R7:R20" si="14">INDEX($H$6:$H$20,K7)*Q7</f>
        <v>1260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69">
        <v>45</v>
      </c>
      <c r="AC7" s="26">
        <f t="shared" ref="AC7:AC20" si="18">INDEX($H$6:$H$20,V7)*AB7</f>
        <v>1890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750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1125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69">
        <v>30</v>
      </c>
      <c r="R8" s="26">
        <f t="shared" si="14"/>
        <v>2100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69">
        <v>45</v>
      </c>
      <c r="AC8" s="26">
        <f t="shared" si="18"/>
        <v>3150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750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1125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69">
        <v>30</v>
      </c>
      <c r="R9" s="26">
        <f t="shared" si="14"/>
        <v>3120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69">
        <v>45</v>
      </c>
      <c r="AC9" s="26">
        <f t="shared" si="18"/>
        <v>4680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750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1125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69">
        <v>30</v>
      </c>
      <c r="R10" s="26">
        <f t="shared" si="14"/>
        <v>4320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69">
        <v>45</v>
      </c>
      <c r="AC10" s="26">
        <f t="shared" si="18"/>
        <v>6480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750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1125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69">
        <v>30</v>
      </c>
      <c r="R11" s="26">
        <f t="shared" si="14"/>
        <v>6000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69">
        <v>45</v>
      </c>
      <c r="AC11" s="26">
        <f t="shared" si="18"/>
        <v>9000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750</v>
      </c>
      <c r="AX11" s="68">
        <v>7</v>
      </c>
      <c r="AY11" s="68">
        <v>1</v>
      </c>
      <c r="AZ11" s="68">
        <v>7</v>
      </c>
      <c r="BA11" s="15">
        <f t="shared" ref="BA11:BA13" si="20">INDEX($Y$6:$Y$20,AY11)</f>
        <v>200</v>
      </c>
      <c r="BB11" s="15">
        <f t="shared" ref="BB11:BB13" si="21">INDEX($AA$6:$AA$20,AY11)</f>
        <v>600</v>
      </c>
      <c r="BC11" s="15">
        <f t="shared" ref="BC11:BC13" si="22">INDEX($AC$6:$AC$20,AY11)</f>
        <v>1125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69">
        <v>30</v>
      </c>
      <c r="R12" s="26">
        <f t="shared" si="14"/>
        <v>8250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69">
        <v>45</v>
      </c>
      <c r="AC12" s="26">
        <f t="shared" si="18"/>
        <v>12375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8">
        <v>8</v>
      </c>
      <c r="AQ12" s="68">
        <v>1</v>
      </c>
      <c r="AR12" s="68">
        <v>8</v>
      </c>
      <c r="AS12" s="15">
        <f t="shared" ref="AS12:AS13" si="23">INDEX($N$6:$N$20,AQ12)</f>
        <v>100</v>
      </c>
      <c r="AT12" s="15">
        <f t="shared" ref="AT12:AT13" si="24">INDEX($P$6:$P$20,AQ12)</f>
        <v>300</v>
      </c>
      <c r="AU12" s="15">
        <f t="shared" ref="AU12:AU13" si="25">INDEX($R$6:$R$20,AQ12)</f>
        <v>750</v>
      </c>
      <c r="AX12" s="68">
        <v>8</v>
      </c>
      <c r="AY12" s="68">
        <v>1</v>
      </c>
      <c r="AZ12" s="68">
        <v>8</v>
      </c>
      <c r="BA12" s="15">
        <f t="shared" si="20"/>
        <v>200</v>
      </c>
      <c r="BB12" s="15">
        <f t="shared" si="21"/>
        <v>600</v>
      </c>
      <c r="BC12" s="15">
        <f t="shared" si="22"/>
        <v>1125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69">
        <v>30</v>
      </c>
      <c r="R13" s="26">
        <f t="shared" si="14"/>
        <v>10800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69">
        <v>45</v>
      </c>
      <c r="AC13" s="26">
        <f t="shared" si="18"/>
        <v>16200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8">
        <v>9</v>
      </c>
      <c r="AQ13" s="68">
        <v>1</v>
      </c>
      <c r="AR13" s="68">
        <v>9</v>
      </c>
      <c r="AS13" s="15">
        <f t="shared" si="23"/>
        <v>100</v>
      </c>
      <c r="AT13" s="15">
        <f t="shared" si="24"/>
        <v>300</v>
      </c>
      <c r="AU13" s="15">
        <f t="shared" si="25"/>
        <v>750</v>
      </c>
      <c r="AX13" s="68">
        <v>9</v>
      </c>
      <c r="AY13" s="68">
        <v>1</v>
      </c>
      <c r="AZ13" s="68">
        <v>9</v>
      </c>
      <c r="BA13" s="15">
        <f t="shared" si="20"/>
        <v>200</v>
      </c>
      <c r="BB13" s="15">
        <f t="shared" si="21"/>
        <v>600</v>
      </c>
      <c r="BC13" s="15">
        <f t="shared" si="22"/>
        <v>1125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69">
        <v>30</v>
      </c>
      <c r="R14" s="26">
        <f t="shared" si="14"/>
        <v>14040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69">
        <v>45</v>
      </c>
      <c r="AC14" s="26">
        <f t="shared" si="18"/>
        <v>21060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8">
        <v>10</v>
      </c>
      <c r="AQ14" s="18">
        <v>2</v>
      </c>
      <c r="AR14" s="18">
        <v>1</v>
      </c>
      <c r="AS14" s="15">
        <f t="shared" ref="AS14:AS29" si="26">INDEX($N$6:$N$20,AQ14)</f>
        <v>140</v>
      </c>
      <c r="AT14" s="15">
        <f t="shared" ref="AT14:AT29" si="27">INDEX($P$6:$P$20,AQ14)</f>
        <v>450</v>
      </c>
      <c r="AU14" s="15">
        <f t="shared" ref="AU14:AU29" si="28">INDEX($R$6:$R$20,AQ14)</f>
        <v>1260</v>
      </c>
      <c r="AX14" s="18">
        <v>7</v>
      </c>
      <c r="AY14" s="18">
        <v>2</v>
      </c>
      <c r="AZ14" s="18">
        <v>1</v>
      </c>
      <c r="BA14" s="15">
        <f t="shared" ref="BA14:BA29" si="29">INDEX($Y$6:$Y$20,AY14)</f>
        <v>280</v>
      </c>
      <c r="BB14" s="15">
        <f t="shared" ref="BB14:BB29" si="30">INDEX($AA$6:$AA$20,AY14)</f>
        <v>900</v>
      </c>
      <c r="BC14" s="15">
        <f t="shared" ref="BC14:BC29" si="31">INDEX($AC$6:$AC$20,AY14)</f>
        <v>1890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69">
        <v>30</v>
      </c>
      <c r="R15" s="26">
        <f t="shared" si="14"/>
        <v>18480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69">
        <v>45</v>
      </c>
      <c r="AC15" s="26">
        <f t="shared" si="18"/>
        <v>27720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8">
        <v>11</v>
      </c>
      <c r="AQ15" s="18">
        <v>2</v>
      </c>
      <c r="AR15" s="18">
        <v>2</v>
      </c>
      <c r="AS15" s="15">
        <f t="shared" si="26"/>
        <v>140</v>
      </c>
      <c r="AT15" s="15">
        <f t="shared" si="27"/>
        <v>450</v>
      </c>
      <c r="AU15" s="15">
        <f t="shared" si="28"/>
        <v>1260</v>
      </c>
      <c r="AX15" s="18">
        <v>8</v>
      </c>
      <c r="AY15" s="18">
        <v>2</v>
      </c>
      <c r="AZ15" s="18">
        <v>2</v>
      </c>
      <c r="BA15" s="15">
        <f t="shared" si="29"/>
        <v>280</v>
      </c>
      <c r="BB15" s="15">
        <f t="shared" si="30"/>
        <v>900</v>
      </c>
      <c r="BC15" s="15">
        <f t="shared" si="31"/>
        <v>1890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69">
        <v>30</v>
      </c>
      <c r="R16" s="26">
        <f t="shared" si="14"/>
        <v>23850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69">
        <v>45</v>
      </c>
      <c r="AC16" s="26">
        <f t="shared" si="18"/>
        <v>35775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8">
        <v>12</v>
      </c>
      <c r="AQ16" s="18">
        <v>2</v>
      </c>
      <c r="AR16" s="18">
        <v>3</v>
      </c>
      <c r="AS16" s="15">
        <f t="shared" si="26"/>
        <v>140</v>
      </c>
      <c r="AT16" s="15">
        <f t="shared" si="27"/>
        <v>450</v>
      </c>
      <c r="AU16" s="15">
        <f t="shared" si="28"/>
        <v>1260</v>
      </c>
      <c r="AX16" s="18">
        <v>9</v>
      </c>
      <c r="AY16" s="18">
        <v>2</v>
      </c>
      <c r="AZ16" s="18">
        <v>3</v>
      </c>
      <c r="BA16" s="15">
        <f t="shared" si="29"/>
        <v>280</v>
      </c>
      <c r="BB16" s="15">
        <f t="shared" si="30"/>
        <v>900</v>
      </c>
      <c r="BC16" s="15">
        <f t="shared" si="31"/>
        <v>1890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69">
        <v>30</v>
      </c>
      <c r="R17" s="26">
        <f t="shared" si="14"/>
        <v>31200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69">
        <v>45</v>
      </c>
      <c r="AC17" s="26">
        <f t="shared" si="18"/>
        <v>46800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8">
        <v>13</v>
      </c>
      <c r="AQ17" s="18">
        <v>2</v>
      </c>
      <c r="AR17" s="18">
        <v>4</v>
      </c>
      <c r="AS17" s="15">
        <f t="shared" si="26"/>
        <v>140</v>
      </c>
      <c r="AT17" s="15">
        <f t="shared" si="27"/>
        <v>450</v>
      </c>
      <c r="AU17" s="15">
        <f t="shared" si="28"/>
        <v>1260</v>
      </c>
      <c r="AX17" s="18">
        <v>10</v>
      </c>
      <c r="AY17" s="18">
        <v>2</v>
      </c>
      <c r="AZ17" s="18">
        <v>4</v>
      </c>
      <c r="BA17" s="15">
        <f t="shared" si="29"/>
        <v>280</v>
      </c>
      <c r="BB17" s="15">
        <f t="shared" si="30"/>
        <v>900</v>
      </c>
      <c r="BC17" s="15">
        <f t="shared" si="31"/>
        <v>1890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69">
        <v>30</v>
      </c>
      <c r="R18" s="26">
        <f t="shared" si="14"/>
        <v>40800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69">
        <v>45</v>
      </c>
      <c r="AC18" s="26">
        <f t="shared" si="18"/>
        <v>61200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8">
        <v>14</v>
      </c>
      <c r="AQ18" s="18">
        <v>2</v>
      </c>
      <c r="AR18" s="18">
        <v>5</v>
      </c>
      <c r="AS18" s="15">
        <f t="shared" si="26"/>
        <v>140</v>
      </c>
      <c r="AT18" s="15">
        <f t="shared" si="27"/>
        <v>450</v>
      </c>
      <c r="AU18" s="15">
        <f t="shared" si="28"/>
        <v>1260</v>
      </c>
      <c r="AX18" s="18">
        <v>11</v>
      </c>
      <c r="AY18" s="18">
        <v>2</v>
      </c>
      <c r="AZ18" s="18">
        <v>5</v>
      </c>
      <c r="BA18" s="15">
        <f t="shared" si="29"/>
        <v>280</v>
      </c>
      <c r="BB18" s="15">
        <f t="shared" si="30"/>
        <v>900</v>
      </c>
      <c r="BC18" s="15">
        <f t="shared" si="31"/>
        <v>1890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69">
        <v>30</v>
      </c>
      <c r="R19" s="26">
        <f t="shared" si="14"/>
        <v>54000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69">
        <v>45</v>
      </c>
      <c r="AC19" s="26">
        <f t="shared" si="18"/>
        <v>81000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8">
        <v>15</v>
      </c>
      <c r="AQ19" s="18">
        <v>2</v>
      </c>
      <c r="AR19" s="18">
        <v>6</v>
      </c>
      <c r="AS19" s="15">
        <f t="shared" si="26"/>
        <v>140</v>
      </c>
      <c r="AT19" s="15">
        <f t="shared" si="27"/>
        <v>450</v>
      </c>
      <c r="AU19" s="15">
        <f t="shared" si="28"/>
        <v>1260</v>
      </c>
      <c r="AX19" s="18">
        <v>12</v>
      </c>
      <c r="AY19" s="18">
        <v>2</v>
      </c>
      <c r="AZ19" s="18">
        <v>6</v>
      </c>
      <c r="BA19" s="15">
        <f t="shared" si="29"/>
        <v>280</v>
      </c>
      <c r="BB19" s="15">
        <f t="shared" si="30"/>
        <v>900</v>
      </c>
      <c r="BC19" s="15">
        <f t="shared" si="31"/>
        <v>1890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69">
        <v>30</v>
      </c>
      <c r="R20" s="26">
        <f t="shared" si="14"/>
        <v>75000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69">
        <v>45</v>
      </c>
      <c r="AC20" s="26">
        <f t="shared" si="18"/>
        <v>112500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8">
        <v>16</v>
      </c>
      <c r="AQ20" s="18">
        <v>2</v>
      </c>
      <c r="AR20" s="18">
        <v>7</v>
      </c>
      <c r="AS20" s="15">
        <f t="shared" si="26"/>
        <v>140</v>
      </c>
      <c r="AT20" s="15">
        <f t="shared" si="27"/>
        <v>450</v>
      </c>
      <c r="AU20" s="15">
        <f t="shared" si="28"/>
        <v>1260</v>
      </c>
      <c r="AX20" s="18">
        <v>13</v>
      </c>
      <c r="AY20" s="18">
        <v>2</v>
      </c>
      <c r="AZ20" s="18">
        <v>7</v>
      </c>
      <c r="BA20" s="15">
        <f t="shared" si="29"/>
        <v>280</v>
      </c>
      <c r="BB20" s="15">
        <f t="shared" si="30"/>
        <v>900</v>
      </c>
      <c r="BC20" s="15">
        <f t="shared" si="31"/>
        <v>1890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8">
        <v>17</v>
      </c>
      <c r="AQ21" s="18">
        <v>2</v>
      </c>
      <c r="AR21" s="18">
        <v>8</v>
      </c>
      <c r="AS21" s="15">
        <f t="shared" si="26"/>
        <v>140</v>
      </c>
      <c r="AT21" s="15">
        <f t="shared" si="27"/>
        <v>450</v>
      </c>
      <c r="AU21" s="15">
        <f t="shared" si="28"/>
        <v>1260</v>
      </c>
      <c r="AX21" s="18">
        <v>14</v>
      </c>
      <c r="AY21" s="18">
        <v>2</v>
      </c>
      <c r="AZ21" s="18">
        <v>8</v>
      </c>
      <c r="BA21" s="15">
        <f t="shared" si="29"/>
        <v>280</v>
      </c>
      <c r="BB21" s="15">
        <f t="shared" si="30"/>
        <v>900</v>
      </c>
      <c r="BC21" s="15">
        <f t="shared" si="31"/>
        <v>1890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8">
        <v>18</v>
      </c>
      <c r="AQ22" s="18">
        <v>2</v>
      </c>
      <c r="AR22" s="18">
        <v>9</v>
      </c>
      <c r="AS22" s="15">
        <f t="shared" si="26"/>
        <v>140</v>
      </c>
      <c r="AT22" s="15">
        <f t="shared" si="27"/>
        <v>450</v>
      </c>
      <c r="AU22" s="15">
        <f t="shared" si="28"/>
        <v>1260</v>
      </c>
      <c r="AX22" s="18">
        <v>15</v>
      </c>
      <c r="AY22" s="18">
        <v>2</v>
      </c>
      <c r="AZ22" s="18">
        <v>9</v>
      </c>
      <c r="BA22" s="15">
        <f t="shared" si="29"/>
        <v>280</v>
      </c>
      <c r="BB22" s="15">
        <f t="shared" si="30"/>
        <v>900</v>
      </c>
      <c r="BC22" s="15">
        <f t="shared" si="31"/>
        <v>1890</v>
      </c>
    </row>
    <row r="23" spans="1:55" ht="20.25" x14ac:dyDescent="0.2">
      <c r="A23" s="92" t="s">
        <v>531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57"/>
      <c r="M23" s="92" t="s">
        <v>532</v>
      </c>
      <c r="N23" s="92"/>
      <c r="O23" s="92"/>
      <c r="P23" s="92"/>
      <c r="Q23" s="92"/>
      <c r="R23" s="92"/>
      <c r="S23" s="92"/>
      <c r="T23" s="92"/>
      <c r="U23" s="92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8">
        <v>19</v>
      </c>
      <c r="AQ23" s="18">
        <v>3</v>
      </c>
      <c r="AR23" s="18">
        <v>1</v>
      </c>
      <c r="AS23" s="15">
        <f t="shared" si="26"/>
        <v>200</v>
      </c>
      <c r="AT23" s="15">
        <f t="shared" si="27"/>
        <v>600</v>
      </c>
      <c r="AU23" s="15">
        <f t="shared" si="28"/>
        <v>2100</v>
      </c>
      <c r="AX23" s="18">
        <v>16</v>
      </c>
      <c r="AY23" s="18">
        <v>3</v>
      </c>
      <c r="AZ23" s="18">
        <v>1</v>
      </c>
      <c r="BA23" s="15">
        <f t="shared" si="29"/>
        <v>400</v>
      </c>
      <c r="BB23" s="15">
        <f t="shared" si="30"/>
        <v>1200</v>
      </c>
      <c r="BC23" s="15">
        <f t="shared" si="31"/>
        <v>3150</v>
      </c>
    </row>
    <row r="24" spans="1:55" ht="17.25" x14ac:dyDescent="0.2">
      <c r="A24" s="12" t="s">
        <v>513</v>
      </c>
      <c r="B24" s="12" t="s">
        <v>514</v>
      </c>
      <c r="C24" s="12" t="s">
        <v>515</v>
      </c>
      <c r="D24" s="36" t="s">
        <v>522</v>
      </c>
      <c r="E24" s="36" t="s">
        <v>523</v>
      </c>
      <c r="F24" s="12" t="s">
        <v>516</v>
      </c>
      <c r="G24" s="12" t="s">
        <v>517</v>
      </c>
      <c r="H24" s="12" t="s">
        <v>518</v>
      </c>
      <c r="I24" s="12" t="s">
        <v>519</v>
      </c>
      <c r="J24" s="12" t="s">
        <v>520</v>
      </c>
      <c r="K24" s="12" t="s">
        <v>521</v>
      </c>
      <c r="L24" s="57"/>
      <c r="M24" s="59" t="s">
        <v>533</v>
      </c>
      <c r="N24" s="12" t="s">
        <v>522</v>
      </c>
      <c r="O24" s="12" t="s">
        <v>523</v>
      </c>
      <c r="P24" s="12" t="s">
        <v>516</v>
      </c>
      <c r="Q24" s="12" t="s">
        <v>517</v>
      </c>
      <c r="R24" s="12" t="s">
        <v>518</v>
      </c>
      <c r="S24" s="12" t="s">
        <v>519</v>
      </c>
      <c r="T24" s="12" t="s">
        <v>520</v>
      </c>
      <c r="U24" s="12" t="s">
        <v>521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8">
        <v>20</v>
      </c>
      <c r="AQ24" s="18">
        <v>3</v>
      </c>
      <c r="AR24" s="18">
        <v>2</v>
      </c>
      <c r="AS24" s="15">
        <f t="shared" si="26"/>
        <v>200</v>
      </c>
      <c r="AT24" s="15">
        <f t="shared" si="27"/>
        <v>600</v>
      </c>
      <c r="AU24" s="15">
        <f t="shared" si="28"/>
        <v>2100</v>
      </c>
      <c r="AX24" s="18">
        <v>17</v>
      </c>
      <c r="AY24" s="18">
        <v>3</v>
      </c>
      <c r="AZ24" s="18">
        <v>2</v>
      </c>
      <c r="BA24" s="15">
        <f t="shared" si="29"/>
        <v>400</v>
      </c>
      <c r="BB24" s="15">
        <f t="shared" si="30"/>
        <v>1200</v>
      </c>
      <c r="BC24" s="15">
        <f t="shared" si="31"/>
        <v>3150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524</v>
      </c>
      <c r="G25" s="56">
        <f t="shared" ref="G25:G69" si="32">INDEX($E$5:$E$20,B25)*D25</f>
        <v>240</v>
      </c>
      <c r="H25" s="56" t="s">
        <v>525</v>
      </c>
      <c r="I25" s="56">
        <f>INT(INDEX(挂机升级突破!$F$8:$F$22,章节关卡!$B25)*章节关卡!E25/6)</f>
        <v>3</v>
      </c>
      <c r="J25" s="56" t="s">
        <v>530</v>
      </c>
      <c r="K25" s="56">
        <v>20</v>
      </c>
      <c r="L25" s="16"/>
      <c r="M25" s="56">
        <f t="shared" ref="M25:M66" si="33">B25+1</f>
        <v>2</v>
      </c>
      <c r="N25" s="56">
        <f t="shared" ref="N25:N66" si="34">D25*M$22</f>
        <v>90</v>
      </c>
      <c r="O25" s="56">
        <f t="shared" ref="O25:O66" si="35">E25*N$22</f>
        <v>135</v>
      </c>
      <c r="P25" s="56" t="s">
        <v>524</v>
      </c>
      <c r="Q25" s="56">
        <f t="shared" ref="Q25:Q69" si="36">INDEX($E$5:$E$20,B25)*N25</f>
        <v>360</v>
      </c>
      <c r="R25" s="56" t="s">
        <v>525</v>
      </c>
      <c r="S25" s="56">
        <f>INT(INDEX(挂机升级突破!$F$8:$F$22,章节关卡!$B25)*章节关卡!O25/6)</f>
        <v>5</v>
      </c>
      <c r="T25" s="56" t="s">
        <v>534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8">
        <v>21</v>
      </c>
      <c r="AQ25" s="18">
        <v>3</v>
      </c>
      <c r="AR25" s="18">
        <v>3</v>
      </c>
      <c r="AS25" s="15">
        <f t="shared" si="26"/>
        <v>200</v>
      </c>
      <c r="AT25" s="15">
        <f t="shared" si="27"/>
        <v>600</v>
      </c>
      <c r="AU25" s="15">
        <f t="shared" si="28"/>
        <v>2100</v>
      </c>
      <c r="AX25" s="18">
        <v>18</v>
      </c>
      <c r="AY25" s="18">
        <v>3</v>
      </c>
      <c r="AZ25" s="18">
        <v>3</v>
      </c>
      <c r="BA25" s="15">
        <f t="shared" si="29"/>
        <v>400</v>
      </c>
      <c r="BB25" s="15">
        <f t="shared" si="30"/>
        <v>1200</v>
      </c>
      <c r="BC25" s="15">
        <f t="shared" si="31"/>
        <v>3150</v>
      </c>
    </row>
    <row r="26" spans="1:55" ht="16.5" x14ac:dyDescent="0.2">
      <c r="A26" s="56">
        <v>2</v>
      </c>
      <c r="B26" s="56">
        <f t="shared" ref="B26:B69" si="37">INDEX($A$6:$A$20,INT((A26-1)/3)+1)</f>
        <v>1</v>
      </c>
      <c r="C26" s="56">
        <f t="shared" ref="C26:C69" si="38">MOD(A26-1,3)+1</f>
        <v>2</v>
      </c>
      <c r="D26" s="56">
        <v>120</v>
      </c>
      <c r="E26" s="56">
        <v>180</v>
      </c>
      <c r="F26" s="56" t="s">
        <v>524</v>
      </c>
      <c r="G26" s="56">
        <f t="shared" si="32"/>
        <v>480</v>
      </c>
      <c r="H26" s="56" t="s">
        <v>525</v>
      </c>
      <c r="I26" s="56">
        <f>INT(INDEX(挂机升级突破!$F$8:$F$22,章节关卡!$B26)*章节关卡!E26/6)</f>
        <v>7</v>
      </c>
      <c r="J26" s="56" t="s">
        <v>530</v>
      </c>
      <c r="K26" s="56">
        <v>30</v>
      </c>
      <c r="L26" s="16"/>
      <c r="M26" s="56">
        <f t="shared" si="33"/>
        <v>2</v>
      </c>
      <c r="N26" s="56">
        <f t="shared" si="34"/>
        <v>180</v>
      </c>
      <c r="O26" s="56">
        <f t="shared" si="35"/>
        <v>270</v>
      </c>
      <c r="P26" s="56" t="s">
        <v>524</v>
      </c>
      <c r="Q26" s="56">
        <f t="shared" si="36"/>
        <v>720</v>
      </c>
      <c r="R26" s="56" t="s">
        <v>525</v>
      </c>
      <c r="S26" s="56">
        <f>INT(INDEX(挂机升级突破!$F$8:$F$22,章节关卡!$B26)*章节关卡!O26/6)</f>
        <v>11</v>
      </c>
      <c r="T26" s="56" t="s">
        <v>535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8">
        <v>22</v>
      </c>
      <c r="AQ26" s="18">
        <v>3</v>
      </c>
      <c r="AR26" s="18">
        <v>4</v>
      </c>
      <c r="AS26" s="15">
        <f t="shared" si="26"/>
        <v>200</v>
      </c>
      <c r="AT26" s="15">
        <f t="shared" si="27"/>
        <v>600</v>
      </c>
      <c r="AU26" s="15">
        <f t="shared" si="28"/>
        <v>2100</v>
      </c>
      <c r="AX26" s="18">
        <v>19</v>
      </c>
      <c r="AY26" s="18">
        <v>3</v>
      </c>
      <c r="AZ26" s="18">
        <v>4</v>
      </c>
      <c r="BA26" s="15">
        <f t="shared" si="29"/>
        <v>400</v>
      </c>
      <c r="BB26" s="15">
        <f t="shared" si="30"/>
        <v>1200</v>
      </c>
      <c r="BC26" s="15">
        <f t="shared" si="31"/>
        <v>3150</v>
      </c>
    </row>
    <row r="27" spans="1:55" ht="16.5" x14ac:dyDescent="0.2">
      <c r="A27" s="56">
        <v>3</v>
      </c>
      <c r="B27" s="56">
        <f t="shared" si="37"/>
        <v>1</v>
      </c>
      <c r="C27" s="56">
        <f t="shared" si="38"/>
        <v>3</v>
      </c>
      <c r="D27" s="56">
        <v>180</v>
      </c>
      <c r="E27" s="56">
        <v>270</v>
      </c>
      <c r="F27" s="56" t="s">
        <v>524</v>
      </c>
      <c r="G27" s="56">
        <f t="shared" si="32"/>
        <v>720</v>
      </c>
      <c r="H27" s="56" t="s">
        <v>525</v>
      </c>
      <c r="I27" s="56">
        <f>INT(INDEX(挂机升级突破!$F$8:$F$22,章节关卡!$B27)*章节关卡!E27/6)</f>
        <v>11</v>
      </c>
      <c r="J27" s="56" t="s">
        <v>535</v>
      </c>
      <c r="K27" s="56">
        <v>1</v>
      </c>
      <c r="L27" s="16"/>
      <c r="M27" s="56">
        <f t="shared" si="33"/>
        <v>2</v>
      </c>
      <c r="N27" s="56">
        <f t="shared" si="34"/>
        <v>270</v>
      </c>
      <c r="O27" s="56">
        <f t="shared" si="35"/>
        <v>405</v>
      </c>
      <c r="P27" s="56" t="s">
        <v>524</v>
      </c>
      <c r="Q27" s="56">
        <f t="shared" si="36"/>
        <v>1080</v>
      </c>
      <c r="R27" s="56" t="s">
        <v>525</v>
      </c>
      <c r="S27" s="56">
        <f>INT(INDEX(挂机升级突破!$F$8:$F$22,章节关卡!$B27)*章节关卡!O27/6)</f>
        <v>16</v>
      </c>
      <c r="T27" s="56" t="s">
        <v>535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8">
        <v>23</v>
      </c>
      <c r="AQ27" s="18">
        <v>3</v>
      </c>
      <c r="AR27" s="18">
        <v>5</v>
      </c>
      <c r="AS27" s="15">
        <f t="shared" si="26"/>
        <v>200</v>
      </c>
      <c r="AT27" s="15">
        <f t="shared" si="27"/>
        <v>600</v>
      </c>
      <c r="AU27" s="15">
        <f t="shared" si="28"/>
        <v>2100</v>
      </c>
      <c r="AX27" s="18">
        <v>20</v>
      </c>
      <c r="AY27" s="18">
        <v>3</v>
      </c>
      <c r="AZ27" s="18">
        <v>5</v>
      </c>
      <c r="BA27" s="15">
        <f t="shared" si="29"/>
        <v>400</v>
      </c>
      <c r="BB27" s="15">
        <f t="shared" si="30"/>
        <v>1200</v>
      </c>
      <c r="BC27" s="15">
        <f t="shared" si="31"/>
        <v>3150</v>
      </c>
    </row>
    <row r="28" spans="1:55" ht="16.5" x14ac:dyDescent="0.2">
      <c r="A28" s="56">
        <v>4</v>
      </c>
      <c r="B28" s="56">
        <f t="shared" si="37"/>
        <v>2</v>
      </c>
      <c r="C28" s="56">
        <f t="shared" si="38"/>
        <v>1</v>
      </c>
      <c r="D28" s="56">
        <v>60</v>
      </c>
      <c r="E28" s="56">
        <v>90</v>
      </c>
      <c r="F28" s="56" t="s">
        <v>524</v>
      </c>
      <c r="G28" s="56">
        <f t="shared" si="32"/>
        <v>600</v>
      </c>
      <c r="H28" s="56" t="s">
        <v>525</v>
      </c>
      <c r="I28" s="56">
        <f>INT(INDEX(挂机升级突破!$F$8:$F$22,章节关卡!$B28)*章节关卡!E28/6)</f>
        <v>7</v>
      </c>
      <c r="J28" s="56" t="s">
        <v>530</v>
      </c>
      <c r="K28" s="56">
        <v>20</v>
      </c>
      <c r="L28" s="16"/>
      <c r="M28" s="56">
        <f t="shared" si="33"/>
        <v>3</v>
      </c>
      <c r="N28" s="56">
        <f t="shared" si="34"/>
        <v>90</v>
      </c>
      <c r="O28" s="56">
        <f t="shared" si="35"/>
        <v>135</v>
      </c>
      <c r="P28" s="56" t="s">
        <v>524</v>
      </c>
      <c r="Q28" s="56">
        <f t="shared" si="36"/>
        <v>900</v>
      </c>
      <c r="R28" s="56" t="s">
        <v>525</v>
      </c>
      <c r="S28" s="56">
        <f>INT(INDEX(挂机升级突破!$F$8:$F$22,章节关卡!$B28)*章节关卡!O28/6)</f>
        <v>11</v>
      </c>
      <c r="T28" s="56" t="s">
        <v>534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8">
        <v>24</v>
      </c>
      <c r="AQ28" s="18">
        <v>3</v>
      </c>
      <c r="AR28" s="18">
        <v>6</v>
      </c>
      <c r="AS28" s="15">
        <f t="shared" si="26"/>
        <v>200</v>
      </c>
      <c r="AT28" s="15">
        <f t="shared" si="27"/>
        <v>600</v>
      </c>
      <c r="AU28" s="15">
        <f t="shared" si="28"/>
        <v>2100</v>
      </c>
      <c r="AX28" s="18">
        <v>21</v>
      </c>
      <c r="AY28" s="18">
        <v>3</v>
      </c>
      <c r="AZ28" s="18">
        <v>6</v>
      </c>
      <c r="BA28" s="15">
        <f t="shared" si="29"/>
        <v>400</v>
      </c>
      <c r="BB28" s="15">
        <f t="shared" si="30"/>
        <v>1200</v>
      </c>
      <c r="BC28" s="15">
        <f t="shared" si="31"/>
        <v>3150</v>
      </c>
    </row>
    <row r="29" spans="1:55" ht="16.5" x14ac:dyDescent="0.2">
      <c r="A29" s="56">
        <v>5</v>
      </c>
      <c r="B29" s="56">
        <f t="shared" si="37"/>
        <v>2</v>
      </c>
      <c r="C29" s="56">
        <f t="shared" si="38"/>
        <v>2</v>
      </c>
      <c r="D29" s="56">
        <v>120</v>
      </c>
      <c r="E29" s="56">
        <v>180</v>
      </c>
      <c r="F29" s="56" t="s">
        <v>524</v>
      </c>
      <c r="G29" s="56">
        <f t="shared" si="32"/>
        <v>1200</v>
      </c>
      <c r="H29" s="56" t="s">
        <v>525</v>
      </c>
      <c r="I29" s="56">
        <f>INT(INDEX(挂机升级突破!$F$8:$F$22,章节关卡!$B29)*章节关卡!E29/6)</f>
        <v>15</v>
      </c>
      <c r="J29" s="56" t="s">
        <v>530</v>
      </c>
      <c r="K29" s="56">
        <v>30</v>
      </c>
      <c r="L29" s="16"/>
      <c r="M29" s="56">
        <f t="shared" si="33"/>
        <v>3</v>
      </c>
      <c r="N29" s="56">
        <f t="shared" si="34"/>
        <v>180</v>
      </c>
      <c r="O29" s="56">
        <f t="shared" si="35"/>
        <v>270</v>
      </c>
      <c r="P29" s="56" t="s">
        <v>524</v>
      </c>
      <c r="Q29" s="56">
        <f t="shared" si="36"/>
        <v>1800</v>
      </c>
      <c r="R29" s="56" t="s">
        <v>525</v>
      </c>
      <c r="S29" s="56">
        <f>INT(INDEX(挂机升级突破!$F$8:$F$22,章节关卡!$B29)*章节关卡!O29/6)</f>
        <v>22</v>
      </c>
      <c r="T29" s="56" t="s">
        <v>535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8">
        <v>25</v>
      </c>
      <c r="AQ29" s="18">
        <v>3</v>
      </c>
      <c r="AR29" s="18">
        <v>7</v>
      </c>
      <c r="AS29" s="15">
        <f t="shared" si="26"/>
        <v>200</v>
      </c>
      <c r="AT29" s="15">
        <f t="shared" si="27"/>
        <v>600</v>
      </c>
      <c r="AU29" s="15">
        <f t="shared" si="28"/>
        <v>2100</v>
      </c>
      <c r="AX29" s="18">
        <v>22</v>
      </c>
      <c r="AY29" s="18">
        <v>3</v>
      </c>
      <c r="AZ29" s="18">
        <v>7</v>
      </c>
      <c r="BA29" s="15">
        <f t="shared" si="29"/>
        <v>400</v>
      </c>
      <c r="BB29" s="15">
        <f t="shared" si="30"/>
        <v>1200</v>
      </c>
      <c r="BC29" s="15">
        <f t="shared" si="31"/>
        <v>3150</v>
      </c>
    </row>
    <row r="30" spans="1:55" ht="16.5" x14ac:dyDescent="0.2">
      <c r="A30" s="56">
        <v>6</v>
      </c>
      <c r="B30" s="56">
        <f t="shared" si="37"/>
        <v>2</v>
      </c>
      <c r="C30" s="56">
        <f t="shared" si="38"/>
        <v>3</v>
      </c>
      <c r="D30" s="56">
        <v>180</v>
      </c>
      <c r="E30" s="56">
        <v>270</v>
      </c>
      <c r="F30" s="56" t="s">
        <v>524</v>
      </c>
      <c r="G30" s="56">
        <f t="shared" si="32"/>
        <v>1800</v>
      </c>
      <c r="H30" s="56" t="s">
        <v>525</v>
      </c>
      <c r="I30" s="56">
        <f>INT(INDEX(挂机升级突破!$F$8:$F$22,章节关卡!$B30)*章节关卡!E30/6)</f>
        <v>22</v>
      </c>
      <c r="J30" s="56" t="s">
        <v>535</v>
      </c>
      <c r="K30" s="56">
        <v>1</v>
      </c>
      <c r="L30" s="16"/>
      <c r="M30" s="56">
        <f t="shared" si="33"/>
        <v>3</v>
      </c>
      <c r="N30" s="56">
        <f t="shared" si="34"/>
        <v>270</v>
      </c>
      <c r="O30" s="56">
        <f t="shared" si="35"/>
        <v>405</v>
      </c>
      <c r="P30" s="56" t="s">
        <v>524</v>
      </c>
      <c r="Q30" s="56">
        <f t="shared" si="36"/>
        <v>2700</v>
      </c>
      <c r="R30" s="56" t="s">
        <v>525</v>
      </c>
      <c r="S30" s="56">
        <f>INT(INDEX(挂机升级突破!$F$8:$F$22,章节关卡!$B30)*章节关卡!O30/6)</f>
        <v>33</v>
      </c>
      <c r="T30" s="56" t="s">
        <v>535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8">
        <v>26</v>
      </c>
      <c r="AQ30" s="68">
        <v>3</v>
      </c>
      <c r="AR30" s="68">
        <v>8</v>
      </c>
      <c r="AS30" s="15">
        <f t="shared" ref="AS30:AS31" si="39">INDEX($N$6:$N$20,AQ30)</f>
        <v>200</v>
      </c>
      <c r="AT30" s="15">
        <f t="shared" ref="AT30:AT31" si="40">INDEX($P$6:$P$20,AQ30)</f>
        <v>600</v>
      </c>
      <c r="AU30" s="15">
        <f t="shared" ref="AU30:AU31" si="41">INDEX($R$6:$R$20,AQ30)</f>
        <v>2100</v>
      </c>
      <c r="AX30" s="68">
        <v>23</v>
      </c>
      <c r="AY30" s="68">
        <v>3</v>
      </c>
      <c r="AZ30" s="68">
        <v>8</v>
      </c>
      <c r="BA30" s="15">
        <f t="shared" ref="BA30:BA31" si="42">INDEX($Y$6:$Y$20,AY30)</f>
        <v>400</v>
      </c>
      <c r="BB30" s="15">
        <f t="shared" ref="BB30:BB31" si="43">INDEX($AA$6:$AA$20,AY30)</f>
        <v>1200</v>
      </c>
      <c r="BC30" s="15">
        <f t="shared" ref="BC30:BC31" si="44">INDEX($AC$6:$AC$20,AY30)</f>
        <v>3150</v>
      </c>
    </row>
    <row r="31" spans="1:55" ht="16.5" x14ac:dyDescent="0.2">
      <c r="A31" s="56">
        <v>7</v>
      </c>
      <c r="B31" s="56">
        <f t="shared" si="37"/>
        <v>3</v>
      </c>
      <c r="C31" s="56">
        <f t="shared" si="38"/>
        <v>1</v>
      </c>
      <c r="D31" s="56">
        <v>90</v>
      </c>
      <c r="E31" s="56">
        <v>135</v>
      </c>
      <c r="F31" s="56" t="s">
        <v>524</v>
      </c>
      <c r="G31" s="56">
        <f t="shared" si="32"/>
        <v>1350</v>
      </c>
      <c r="H31" s="56" t="s">
        <v>525</v>
      </c>
      <c r="I31" s="56">
        <f>INT(INDEX(挂机升级突破!$F$8:$F$22,章节关卡!$B31)*章节关卡!E31/6)</f>
        <v>16</v>
      </c>
      <c r="J31" s="56" t="s">
        <v>530</v>
      </c>
      <c r="K31" s="56">
        <v>30</v>
      </c>
      <c r="L31" s="16"/>
      <c r="M31" s="56">
        <f t="shared" si="33"/>
        <v>4</v>
      </c>
      <c r="N31" s="56">
        <f t="shared" si="34"/>
        <v>135</v>
      </c>
      <c r="O31" s="56">
        <f t="shared" si="35"/>
        <v>202.5</v>
      </c>
      <c r="P31" s="56" t="s">
        <v>524</v>
      </c>
      <c r="Q31" s="56">
        <f t="shared" si="36"/>
        <v>2025</v>
      </c>
      <c r="R31" s="56" t="s">
        <v>525</v>
      </c>
      <c r="S31" s="56">
        <f>INT(INDEX(挂机升级突破!$F$8:$F$22,章节关卡!$B31)*章节关卡!O31/6)</f>
        <v>25</v>
      </c>
      <c r="T31" s="56" t="s">
        <v>534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8">
        <v>27</v>
      </c>
      <c r="AQ31" s="68">
        <v>3</v>
      </c>
      <c r="AR31" s="68">
        <v>9</v>
      </c>
      <c r="AS31" s="15">
        <f t="shared" si="39"/>
        <v>200</v>
      </c>
      <c r="AT31" s="15">
        <f t="shared" si="40"/>
        <v>600</v>
      </c>
      <c r="AU31" s="15">
        <f t="shared" si="41"/>
        <v>2100</v>
      </c>
      <c r="AX31" s="68">
        <v>24</v>
      </c>
      <c r="AY31" s="68">
        <v>3</v>
      </c>
      <c r="AZ31" s="68">
        <v>9</v>
      </c>
      <c r="BA31" s="15">
        <f t="shared" si="42"/>
        <v>400</v>
      </c>
      <c r="BB31" s="15">
        <f t="shared" si="43"/>
        <v>1200</v>
      </c>
      <c r="BC31" s="15">
        <f t="shared" si="44"/>
        <v>3150</v>
      </c>
    </row>
    <row r="32" spans="1:55" ht="16.5" x14ac:dyDescent="0.2">
      <c r="A32" s="56">
        <v>8</v>
      </c>
      <c r="B32" s="56">
        <f t="shared" si="37"/>
        <v>3</v>
      </c>
      <c r="C32" s="56">
        <f t="shared" si="38"/>
        <v>2</v>
      </c>
      <c r="D32" s="56">
        <v>150</v>
      </c>
      <c r="E32" s="56">
        <v>225</v>
      </c>
      <c r="F32" s="56" t="s">
        <v>524</v>
      </c>
      <c r="G32" s="56">
        <f t="shared" si="32"/>
        <v>2250</v>
      </c>
      <c r="H32" s="56" t="s">
        <v>525</v>
      </c>
      <c r="I32" s="56">
        <f>INT(INDEX(挂机升级突破!$F$8:$F$22,章节关卡!$B32)*章节关卡!E32/6)</f>
        <v>28</v>
      </c>
      <c r="J32" s="56" t="s">
        <v>530</v>
      </c>
      <c r="K32" s="56">
        <v>40</v>
      </c>
      <c r="L32" s="16"/>
      <c r="M32" s="56">
        <f t="shared" si="33"/>
        <v>4</v>
      </c>
      <c r="N32" s="56">
        <f t="shared" si="34"/>
        <v>225</v>
      </c>
      <c r="O32" s="56">
        <f t="shared" si="35"/>
        <v>337.5</v>
      </c>
      <c r="P32" s="56" t="s">
        <v>524</v>
      </c>
      <c r="Q32" s="56">
        <f t="shared" si="36"/>
        <v>3375</v>
      </c>
      <c r="R32" s="56" t="s">
        <v>525</v>
      </c>
      <c r="S32" s="56">
        <f>INT(INDEX(挂机升级突破!$F$8:$F$22,章节关卡!$B32)*章节关卡!O32/6)</f>
        <v>42</v>
      </c>
      <c r="T32" s="56" t="s">
        <v>535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8">
        <v>28</v>
      </c>
      <c r="AQ32" s="18">
        <v>4</v>
      </c>
      <c r="AR32" s="18">
        <v>1</v>
      </c>
      <c r="AS32" s="15">
        <f t="shared" ref="AS32:AS63" si="45">INDEX($N$6:$N$20,AQ32)</f>
        <v>260</v>
      </c>
      <c r="AT32" s="15">
        <f t="shared" ref="AT32:AT63" si="46">INDEX($P$6:$P$20,AQ32)</f>
        <v>750</v>
      </c>
      <c r="AU32" s="15">
        <f t="shared" ref="AU32:AU63" si="47">INDEX($R$6:$R$20,AQ32)</f>
        <v>3120</v>
      </c>
      <c r="AX32" s="68">
        <v>25</v>
      </c>
      <c r="AY32" s="18">
        <v>4</v>
      </c>
      <c r="AZ32" s="18">
        <v>1</v>
      </c>
      <c r="BA32" s="15">
        <f t="shared" ref="BA32:BA75" si="48">INDEX($Y$6:$Y$20,AY32)</f>
        <v>520</v>
      </c>
      <c r="BB32" s="15">
        <f t="shared" ref="BB32:BB75" si="49">INDEX($AA$6:$AA$20,AY32)</f>
        <v>1500</v>
      </c>
      <c r="BC32" s="15">
        <f t="shared" ref="BC32:BC75" si="50">INDEX($AC$6:$AC$20,AY32)</f>
        <v>4680</v>
      </c>
    </row>
    <row r="33" spans="1:55" ht="16.5" x14ac:dyDescent="0.2">
      <c r="A33" s="56">
        <v>9</v>
      </c>
      <c r="B33" s="56">
        <f t="shared" si="37"/>
        <v>3</v>
      </c>
      <c r="C33" s="56">
        <f t="shared" si="38"/>
        <v>3</v>
      </c>
      <c r="D33" s="56">
        <v>210</v>
      </c>
      <c r="E33" s="56">
        <v>315</v>
      </c>
      <c r="F33" s="56" t="s">
        <v>524</v>
      </c>
      <c r="G33" s="56">
        <f t="shared" si="32"/>
        <v>3150</v>
      </c>
      <c r="H33" s="56" t="s">
        <v>525</v>
      </c>
      <c r="I33" s="56">
        <f>INT(INDEX(挂机升级突破!$F$8:$F$22,章节关卡!$B33)*章节关卡!E33/6)</f>
        <v>39</v>
      </c>
      <c r="J33" s="56" t="s">
        <v>535</v>
      </c>
      <c r="K33" s="56">
        <v>1</v>
      </c>
      <c r="L33" s="16"/>
      <c r="M33" s="56">
        <f t="shared" si="33"/>
        <v>4</v>
      </c>
      <c r="N33" s="56">
        <f t="shared" si="34"/>
        <v>315</v>
      </c>
      <c r="O33" s="56">
        <f t="shared" si="35"/>
        <v>472.5</v>
      </c>
      <c r="P33" s="56" t="s">
        <v>524</v>
      </c>
      <c r="Q33" s="56">
        <f t="shared" si="36"/>
        <v>4725</v>
      </c>
      <c r="R33" s="56" t="s">
        <v>525</v>
      </c>
      <c r="S33" s="56">
        <f>INT(INDEX(挂机升级突破!$F$8:$F$22,章节关卡!$B33)*章节关卡!O33/6)</f>
        <v>59</v>
      </c>
      <c r="T33" s="56" t="s">
        <v>535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8">
        <v>29</v>
      </c>
      <c r="AQ33" s="26">
        <v>4</v>
      </c>
      <c r="AR33" s="18">
        <v>2</v>
      </c>
      <c r="AS33" s="15">
        <f t="shared" si="45"/>
        <v>260</v>
      </c>
      <c r="AT33" s="15">
        <f t="shared" si="46"/>
        <v>750</v>
      </c>
      <c r="AU33" s="15">
        <f t="shared" si="47"/>
        <v>3120</v>
      </c>
      <c r="AX33" s="68">
        <v>26</v>
      </c>
      <c r="AY33" s="26">
        <v>4</v>
      </c>
      <c r="AZ33" s="18">
        <v>2</v>
      </c>
      <c r="BA33" s="15">
        <f t="shared" si="48"/>
        <v>520</v>
      </c>
      <c r="BB33" s="15">
        <f t="shared" si="49"/>
        <v>1500</v>
      </c>
      <c r="BC33" s="15">
        <f t="shared" si="50"/>
        <v>4680</v>
      </c>
    </row>
    <row r="34" spans="1:55" ht="16.5" x14ac:dyDescent="0.2">
      <c r="A34" s="56">
        <v>10</v>
      </c>
      <c r="B34" s="56">
        <f t="shared" si="37"/>
        <v>4</v>
      </c>
      <c r="C34" s="56">
        <f t="shared" si="38"/>
        <v>1</v>
      </c>
      <c r="D34" s="56">
        <v>90</v>
      </c>
      <c r="E34" s="56">
        <v>135</v>
      </c>
      <c r="F34" s="56" t="s">
        <v>524</v>
      </c>
      <c r="G34" s="56">
        <f t="shared" si="32"/>
        <v>1800</v>
      </c>
      <c r="H34" s="56" t="s">
        <v>526</v>
      </c>
      <c r="I34" s="56">
        <f>INT(INDEX(挂机升级突破!$G$8:$G$22,章节关卡!$B34)*章节关卡!E34/6)</f>
        <v>5</v>
      </c>
      <c r="J34" s="56" t="s">
        <v>530</v>
      </c>
      <c r="K34" s="56">
        <v>30</v>
      </c>
      <c r="L34" s="16"/>
      <c r="M34" s="56">
        <f t="shared" si="33"/>
        <v>5</v>
      </c>
      <c r="N34" s="56">
        <f t="shared" si="34"/>
        <v>135</v>
      </c>
      <c r="O34" s="56">
        <f t="shared" si="35"/>
        <v>202.5</v>
      </c>
      <c r="P34" s="56" t="s">
        <v>524</v>
      </c>
      <c r="Q34" s="56">
        <f t="shared" si="36"/>
        <v>2700</v>
      </c>
      <c r="R34" s="56" t="s">
        <v>526</v>
      </c>
      <c r="S34" s="56">
        <f>INT(INDEX(挂机升级突破!$G$8:$G$22,章节关卡!$B34)*章节关卡!O34/6)</f>
        <v>8</v>
      </c>
      <c r="T34" s="56" t="s">
        <v>534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8">
        <v>30</v>
      </c>
      <c r="AQ34" s="26">
        <v>4</v>
      </c>
      <c r="AR34" s="26">
        <v>3</v>
      </c>
      <c r="AS34" s="15">
        <f t="shared" si="45"/>
        <v>260</v>
      </c>
      <c r="AT34" s="15">
        <f t="shared" si="46"/>
        <v>750</v>
      </c>
      <c r="AU34" s="15">
        <f t="shared" si="47"/>
        <v>3120</v>
      </c>
      <c r="AX34" s="68">
        <v>27</v>
      </c>
      <c r="AY34" s="26">
        <v>4</v>
      </c>
      <c r="AZ34" s="26">
        <v>3</v>
      </c>
      <c r="BA34" s="15">
        <f t="shared" si="48"/>
        <v>520</v>
      </c>
      <c r="BB34" s="15">
        <f t="shared" si="49"/>
        <v>1500</v>
      </c>
      <c r="BC34" s="15">
        <f t="shared" si="50"/>
        <v>4680</v>
      </c>
    </row>
    <row r="35" spans="1:55" ht="16.5" x14ac:dyDescent="0.2">
      <c r="A35" s="56">
        <v>11</v>
      </c>
      <c r="B35" s="56">
        <f t="shared" si="37"/>
        <v>4</v>
      </c>
      <c r="C35" s="56">
        <f t="shared" si="38"/>
        <v>2</v>
      </c>
      <c r="D35" s="56">
        <v>150</v>
      </c>
      <c r="E35" s="56">
        <v>225</v>
      </c>
      <c r="F35" s="56" t="s">
        <v>524</v>
      </c>
      <c r="G35" s="56">
        <f t="shared" si="32"/>
        <v>3000</v>
      </c>
      <c r="H35" s="56" t="s">
        <v>526</v>
      </c>
      <c r="I35" s="56">
        <f>INT(INDEX(挂机升级突破!$G$8:$G$22,章节关卡!$B35)*章节关卡!E35/6)</f>
        <v>9</v>
      </c>
      <c r="J35" s="56" t="s">
        <v>530</v>
      </c>
      <c r="K35" s="56">
        <v>40</v>
      </c>
      <c r="L35" s="16"/>
      <c r="M35" s="56">
        <f t="shared" si="33"/>
        <v>5</v>
      </c>
      <c r="N35" s="56">
        <f t="shared" si="34"/>
        <v>225</v>
      </c>
      <c r="O35" s="56">
        <f t="shared" si="35"/>
        <v>337.5</v>
      </c>
      <c r="P35" s="56" t="s">
        <v>524</v>
      </c>
      <c r="Q35" s="56">
        <f t="shared" si="36"/>
        <v>4500</v>
      </c>
      <c r="R35" s="56" t="s">
        <v>526</v>
      </c>
      <c r="S35" s="56">
        <f>INT(INDEX(挂机升级突破!$G$8:$G$22,章节关卡!$B35)*章节关卡!O35/6)</f>
        <v>14</v>
      </c>
      <c r="T35" s="56" t="s">
        <v>535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8">
        <v>31</v>
      </c>
      <c r="AQ35" s="26">
        <v>4</v>
      </c>
      <c r="AR35" s="26">
        <v>4</v>
      </c>
      <c r="AS35" s="15">
        <f t="shared" si="45"/>
        <v>260</v>
      </c>
      <c r="AT35" s="15">
        <f t="shared" si="46"/>
        <v>750</v>
      </c>
      <c r="AU35" s="15">
        <f t="shared" si="47"/>
        <v>3120</v>
      </c>
      <c r="AX35" s="68">
        <v>28</v>
      </c>
      <c r="AY35" s="26">
        <v>4</v>
      </c>
      <c r="AZ35" s="26">
        <v>4</v>
      </c>
      <c r="BA35" s="15">
        <f t="shared" si="48"/>
        <v>520</v>
      </c>
      <c r="BB35" s="15">
        <f t="shared" si="49"/>
        <v>1500</v>
      </c>
      <c r="BC35" s="15">
        <f t="shared" si="50"/>
        <v>4680</v>
      </c>
    </row>
    <row r="36" spans="1:55" ht="16.5" x14ac:dyDescent="0.2">
      <c r="A36" s="56">
        <v>12</v>
      </c>
      <c r="B36" s="56">
        <f t="shared" si="37"/>
        <v>4</v>
      </c>
      <c r="C36" s="56">
        <f t="shared" si="38"/>
        <v>3</v>
      </c>
      <c r="D36" s="56">
        <v>210</v>
      </c>
      <c r="E36" s="56">
        <v>315</v>
      </c>
      <c r="F36" s="56" t="s">
        <v>524</v>
      </c>
      <c r="G36" s="56">
        <f t="shared" si="32"/>
        <v>4200</v>
      </c>
      <c r="H36" s="56" t="s">
        <v>526</v>
      </c>
      <c r="I36" s="56">
        <f>INT(INDEX(挂机升级突破!$G$8:$G$22,章节关卡!$B36)*章节关卡!E36/6)</f>
        <v>13</v>
      </c>
      <c r="J36" s="56" t="s">
        <v>535</v>
      </c>
      <c r="K36" s="56">
        <v>1</v>
      </c>
      <c r="L36" s="16"/>
      <c r="M36" s="56">
        <f t="shared" si="33"/>
        <v>5</v>
      </c>
      <c r="N36" s="56">
        <f t="shared" si="34"/>
        <v>315</v>
      </c>
      <c r="O36" s="56">
        <f t="shared" si="35"/>
        <v>472.5</v>
      </c>
      <c r="P36" s="56" t="s">
        <v>524</v>
      </c>
      <c r="Q36" s="56">
        <f t="shared" si="36"/>
        <v>6300</v>
      </c>
      <c r="R36" s="56" t="s">
        <v>526</v>
      </c>
      <c r="S36" s="56">
        <f>INT(INDEX(挂机升级突破!$G$8:$G$22,章节关卡!$B36)*章节关卡!O36/6)</f>
        <v>19</v>
      </c>
      <c r="T36" s="56" t="s">
        <v>535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8">
        <v>32</v>
      </c>
      <c r="AQ36" s="26">
        <v>4</v>
      </c>
      <c r="AR36" s="26">
        <v>5</v>
      </c>
      <c r="AS36" s="15">
        <f t="shared" si="45"/>
        <v>260</v>
      </c>
      <c r="AT36" s="15">
        <f t="shared" si="46"/>
        <v>750</v>
      </c>
      <c r="AU36" s="15">
        <f t="shared" si="47"/>
        <v>3120</v>
      </c>
      <c r="AX36" s="68">
        <v>29</v>
      </c>
      <c r="AY36" s="26">
        <v>4</v>
      </c>
      <c r="AZ36" s="26">
        <v>5</v>
      </c>
      <c r="BA36" s="15">
        <f t="shared" si="48"/>
        <v>520</v>
      </c>
      <c r="BB36" s="15">
        <f t="shared" si="49"/>
        <v>1500</v>
      </c>
      <c r="BC36" s="15">
        <f t="shared" si="50"/>
        <v>4680</v>
      </c>
    </row>
    <row r="37" spans="1:55" ht="16.5" x14ac:dyDescent="0.2">
      <c r="A37" s="56">
        <v>13</v>
      </c>
      <c r="B37" s="56">
        <f t="shared" si="37"/>
        <v>5</v>
      </c>
      <c r="C37" s="56">
        <f t="shared" si="38"/>
        <v>1</v>
      </c>
      <c r="D37" s="56">
        <v>120</v>
      </c>
      <c r="E37" s="56">
        <v>180</v>
      </c>
      <c r="F37" s="56" t="s">
        <v>524</v>
      </c>
      <c r="G37" s="56">
        <f t="shared" si="32"/>
        <v>3000</v>
      </c>
      <c r="H37" s="56" t="s">
        <v>526</v>
      </c>
      <c r="I37" s="56">
        <f>INT(INDEX(挂机升级突破!$G$8:$G$22,章节关卡!$B37)*章节关卡!E37/6)</f>
        <v>15</v>
      </c>
      <c r="J37" s="56" t="s">
        <v>530</v>
      </c>
      <c r="K37" s="56">
        <v>40</v>
      </c>
      <c r="L37" s="16"/>
      <c r="M37" s="56">
        <f t="shared" si="33"/>
        <v>6</v>
      </c>
      <c r="N37" s="56">
        <f t="shared" si="34"/>
        <v>180</v>
      </c>
      <c r="O37" s="56">
        <f t="shared" si="35"/>
        <v>270</v>
      </c>
      <c r="P37" s="56" t="s">
        <v>524</v>
      </c>
      <c r="Q37" s="56">
        <f t="shared" si="36"/>
        <v>4500</v>
      </c>
      <c r="R37" s="56" t="s">
        <v>526</v>
      </c>
      <c r="S37" s="56">
        <f>INT(INDEX(挂机升级突破!$G$8:$G$22,章节关卡!$B37)*章节关卡!O37/6)</f>
        <v>22</v>
      </c>
      <c r="T37" s="56" t="s">
        <v>534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8">
        <v>33</v>
      </c>
      <c r="AQ37" s="26">
        <v>4</v>
      </c>
      <c r="AR37" s="26">
        <v>6</v>
      </c>
      <c r="AS37" s="15">
        <f t="shared" si="45"/>
        <v>260</v>
      </c>
      <c r="AT37" s="15">
        <f t="shared" si="46"/>
        <v>750</v>
      </c>
      <c r="AU37" s="15">
        <f t="shared" si="47"/>
        <v>3120</v>
      </c>
      <c r="AX37" s="68">
        <v>30</v>
      </c>
      <c r="AY37" s="26">
        <v>4</v>
      </c>
      <c r="AZ37" s="26">
        <v>6</v>
      </c>
      <c r="BA37" s="15">
        <f t="shared" si="48"/>
        <v>520</v>
      </c>
      <c r="BB37" s="15">
        <f t="shared" si="49"/>
        <v>1500</v>
      </c>
      <c r="BC37" s="15">
        <f t="shared" si="50"/>
        <v>4680</v>
      </c>
    </row>
    <row r="38" spans="1:55" ht="16.5" x14ac:dyDescent="0.2">
      <c r="A38" s="56">
        <v>14</v>
      </c>
      <c r="B38" s="56">
        <f t="shared" si="37"/>
        <v>5</v>
      </c>
      <c r="C38" s="56">
        <f t="shared" si="38"/>
        <v>2</v>
      </c>
      <c r="D38" s="56">
        <v>240</v>
      </c>
      <c r="E38" s="56">
        <v>360</v>
      </c>
      <c r="F38" s="56" t="s">
        <v>524</v>
      </c>
      <c r="G38" s="56">
        <f t="shared" si="32"/>
        <v>6000</v>
      </c>
      <c r="H38" s="56" t="s">
        <v>526</v>
      </c>
      <c r="I38" s="56">
        <f>INT(INDEX(挂机升级突破!$G$8:$G$22,章节关卡!$B38)*章节关卡!E38/6)</f>
        <v>30</v>
      </c>
      <c r="J38" s="56" t="s">
        <v>530</v>
      </c>
      <c r="K38" s="56">
        <v>60</v>
      </c>
      <c r="L38" s="16"/>
      <c r="M38" s="56">
        <f t="shared" si="33"/>
        <v>6</v>
      </c>
      <c r="N38" s="56">
        <f t="shared" si="34"/>
        <v>360</v>
      </c>
      <c r="O38" s="56">
        <f t="shared" si="35"/>
        <v>540</v>
      </c>
      <c r="P38" s="56" t="s">
        <v>524</v>
      </c>
      <c r="Q38" s="56">
        <f t="shared" si="36"/>
        <v>9000</v>
      </c>
      <c r="R38" s="56" t="s">
        <v>526</v>
      </c>
      <c r="S38" s="56">
        <f>INT(INDEX(挂机升级突破!$G$8:$G$22,章节关卡!$B38)*章节关卡!O38/6)</f>
        <v>45</v>
      </c>
      <c r="T38" s="56" t="s">
        <v>535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8">
        <v>34</v>
      </c>
      <c r="AQ38" s="26">
        <v>4</v>
      </c>
      <c r="AR38" s="26">
        <v>7</v>
      </c>
      <c r="AS38" s="15">
        <f t="shared" si="45"/>
        <v>260</v>
      </c>
      <c r="AT38" s="15">
        <f t="shared" si="46"/>
        <v>750</v>
      </c>
      <c r="AU38" s="15">
        <f t="shared" si="47"/>
        <v>3120</v>
      </c>
      <c r="AX38" s="68">
        <v>31</v>
      </c>
      <c r="AY38" s="26">
        <v>4</v>
      </c>
      <c r="AZ38" s="26">
        <v>7</v>
      </c>
      <c r="BA38" s="15">
        <f t="shared" si="48"/>
        <v>520</v>
      </c>
      <c r="BB38" s="15">
        <f t="shared" si="49"/>
        <v>1500</v>
      </c>
      <c r="BC38" s="15">
        <f t="shared" si="50"/>
        <v>4680</v>
      </c>
    </row>
    <row r="39" spans="1:55" ht="16.5" x14ac:dyDescent="0.2">
      <c r="A39" s="56">
        <v>15</v>
      </c>
      <c r="B39" s="56">
        <f t="shared" si="37"/>
        <v>5</v>
      </c>
      <c r="C39" s="56">
        <f t="shared" si="38"/>
        <v>3</v>
      </c>
      <c r="D39" s="56">
        <v>360</v>
      </c>
      <c r="E39" s="56">
        <v>540</v>
      </c>
      <c r="F39" s="56" t="s">
        <v>524</v>
      </c>
      <c r="G39" s="56">
        <f t="shared" si="32"/>
        <v>9000</v>
      </c>
      <c r="H39" s="56" t="s">
        <v>526</v>
      </c>
      <c r="I39" s="56">
        <f>INT(INDEX(挂机升级突破!$G$8:$G$22,章节关卡!$B39)*章节关卡!E39/6)</f>
        <v>45</v>
      </c>
      <c r="J39" s="56" t="s">
        <v>535</v>
      </c>
      <c r="K39" s="56">
        <v>1</v>
      </c>
      <c r="L39" s="16"/>
      <c r="M39" s="56">
        <f t="shared" si="33"/>
        <v>6</v>
      </c>
      <c r="N39" s="56">
        <f t="shared" si="34"/>
        <v>540</v>
      </c>
      <c r="O39" s="56">
        <f t="shared" si="35"/>
        <v>810</v>
      </c>
      <c r="P39" s="56" t="s">
        <v>524</v>
      </c>
      <c r="Q39" s="56">
        <f t="shared" si="36"/>
        <v>13500</v>
      </c>
      <c r="R39" s="56" t="s">
        <v>526</v>
      </c>
      <c r="S39" s="56">
        <f>INT(INDEX(挂机升级突破!$G$8:$G$22,章节关卡!$B39)*章节关卡!O39/6)</f>
        <v>67</v>
      </c>
      <c r="T39" s="56" t="s">
        <v>535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8">
        <v>35</v>
      </c>
      <c r="AQ39" s="26">
        <v>4</v>
      </c>
      <c r="AR39" s="26">
        <v>8</v>
      </c>
      <c r="AS39" s="15">
        <f t="shared" si="45"/>
        <v>260</v>
      </c>
      <c r="AT39" s="15">
        <f t="shared" si="46"/>
        <v>750</v>
      </c>
      <c r="AU39" s="15">
        <f t="shared" si="47"/>
        <v>3120</v>
      </c>
      <c r="AX39" s="68">
        <v>32</v>
      </c>
      <c r="AY39" s="26">
        <v>4</v>
      </c>
      <c r="AZ39" s="26">
        <v>8</v>
      </c>
      <c r="BA39" s="15">
        <f t="shared" si="48"/>
        <v>520</v>
      </c>
      <c r="BB39" s="15">
        <f t="shared" si="49"/>
        <v>1500</v>
      </c>
      <c r="BC39" s="15">
        <f t="shared" si="50"/>
        <v>4680</v>
      </c>
    </row>
    <row r="40" spans="1:55" ht="16.5" x14ac:dyDescent="0.2">
      <c r="A40" s="56">
        <v>16</v>
      </c>
      <c r="B40" s="56">
        <f t="shared" si="37"/>
        <v>6</v>
      </c>
      <c r="C40" s="56">
        <f t="shared" si="38"/>
        <v>1</v>
      </c>
      <c r="D40" s="56">
        <v>120</v>
      </c>
      <c r="E40" s="56">
        <v>180</v>
      </c>
      <c r="F40" s="56" t="s">
        <v>524</v>
      </c>
      <c r="G40" s="56">
        <f t="shared" si="32"/>
        <v>3840</v>
      </c>
      <c r="H40" s="56" t="s">
        <v>526</v>
      </c>
      <c r="I40" s="56">
        <f>INT(INDEX(挂机升级突破!$G$8:$G$22,章节关卡!$B40)*章节关卡!E40/6)</f>
        <v>22</v>
      </c>
      <c r="J40" s="56" t="s">
        <v>530</v>
      </c>
      <c r="K40" s="56">
        <v>40</v>
      </c>
      <c r="L40" s="16"/>
      <c r="M40" s="56">
        <f t="shared" si="33"/>
        <v>7</v>
      </c>
      <c r="N40" s="56">
        <f t="shared" si="34"/>
        <v>180</v>
      </c>
      <c r="O40" s="56">
        <f t="shared" si="35"/>
        <v>270</v>
      </c>
      <c r="P40" s="56" t="s">
        <v>524</v>
      </c>
      <c r="Q40" s="56">
        <f t="shared" si="36"/>
        <v>5760</v>
      </c>
      <c r="R40" s="56" t="s">
        <v>526</v>
      </c>
      <c r="S40" s="56">
        <f>INT(INDEX(挂机升级突破!$G$8:$G$22,章节关卡!$B40)*章节关卡!O40/6)</f>
        <v>33</v>
      </c>
      <c r="T40" s="56" t="s">
        <v>534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8">
        <v>36</v>
      </c>
      <c r="AQ40" s="68">
        <v>4</v>
      </c>
      <c r="AR40" s="68">
        <v>9</v>
      </c>
      <c r="AS40" s="15">
        <f t="shared" si="45"/>
        <v>260</v>
      </c>
      <c r="AT40" s="15">
        <f t="shared" si="46"/>
        <v>750</v>
      </c>
      <c r="AU40" s="15">
        <f t="shared" si="47"/>
        <v>3120</v>
      </c>
      <c r="AX40" s="68">
        <v>33</v>
      </c>
      <c r="AY40" s="68">
        <v>4</v>
      </c>
      <c r="AZ40" s="68">
        <v>9</v>
      </c>
      <c r="BA40" s="15">
        <f t="shared" si="48"/>
        <v>520</v>
      </c>
      <c r="BB40" s="15">
        <f t="shared" si="49"/>
        <v>1500</v>
      </c>
      <c r="BC40" s="15">
        <f t="shared" si="50"/>
        <v>4680</v>
      </c>
    </row>
    <row r="41" spans="1:55" ht="16.5" x14ac:dyDescent="0.2">
      <c r="A41" s="56">
        <v>17</v>
      </c>
      <c r="B41" s="56">
        <f t="shared" si="37"/>
        <v>6</v>
      </c>
      <c r="C41" s="56">
        <f t="shared" si="38"/>
        <v>2</v>
      </c>
      <c r="D41" s="56">
        <v>240</v>
      </c>
      <c r="E41" s="56">
        <v>360</v>
      </c>
      <c r="F41" s="56" t="s">
        <v>524</v>
      </c>
      <c r="G41" s="56">
        <f t="shared" si="32"/>
        <v>7680</v>
      </c>
      <c r="H41" s="56" t="s">
        <v>526</v>
      </c>
      <c r="I41" s="56">
        <f>INT(INDEX(挂机升级突破!$G$8:$G$22,章节关卡!$B41)*章节关卡!E41/6)</f>
        <v>45</v>
      </c>
      <c r="J41" s="56" t="s">
        <v>530</v>
      </c>
      <c r="K41" s="56">
        <v>60</v>
      </c>
      <c r="M41" s="56">
        <f t="shared" si="33"/>
        <v>7</v>
      </c>
      <c r="N41" s="56">
        <f t="shared" si="34"/>
        <v>360</v>
      </c>
      <c r="O41" s="56">
        <f t="shared" si="35"/>
        <v>540</v>
      </c>
      <c r="P41" s="56" t="s">
        <v>524</v>
      </c>
      <c r="Q41" s="56">
        <f t="shared" si="36"/>
        <v>11520</v>
      </c>
      <c r="R41" s="56" t="s">
        <v>526</v>
      </c>
      <c r="S41" s="56">
        <f>INT(INDEX(挂机升级突破!$G$8:$G$22,章节关卡!$B41)*章节关卡!O41/6)</f>
        <v>67</v>
      </c>
      <c r="T41" s="56" t="s">
        <v>535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8">
        <v>37</v>
      </c>
      <c r="AQ41" s="18">
        <v>5</v>
      </c>
      <c r="AR41" s="18">
        <v>1</v>
      </c>
      <c r="AS41" s="15">
        <f t="shared" si="45"/>
        <v>320</v>
      </c>
      <c r="AT41" s="15">
        <f t="shared" si="46"/>
        <v>960</v>
      </c>
      <c r="AU41" s="15">
        <f t="shared" si="47"/>
        <v>4320</v>
      </c>
      <c r="AX41" s="68">
        <v>34</v>
      </c>
      <c r="AY41" s="26">
        <v>5</v>
      </c>
      <c r="AZ41" s="18">
        <v>1</v>
      </c>
      <c r="BA41" s="15">
        <f t="shared" si="48"/>
        <v>640</v>
      </c>
      <c r="BB41" s="15">
        <f t="shared" si="49"/>
        <v>1920</v>
      </c>
      <c r="BC41" s="15">
        <f t="shared" si="50"/>
        <v>6480</v>
      </c>
    </row>
    <row r="42" spans="1:55" ht="16.5" x14ac:dyDescent="0.2">
      <c r="A42" s="56">
        <v>18</v>
      </c>
      <c r="B42" s="56">
        <f t="shared" si="37"/>
        <v>6</v>
      </c>
      <c r="C42" s="56">
        <f t="shared" si="38"/>
        <v>3</v>
      </c>
      <c r="D42" s="56">
        <v>360</v>
      </c>
      <c r="E42" s="56">
        <v>540</v>
      </c>
      <c r="F42" s="56" t="s">
        <v>524</v>
      </c>
      <c r="G42" s="56">
        <f t="shared" si="32"/>
        <v>11520</v>
      </c>
      <c r="H42" s="56" t="s">
        <v>526</v>
      </c>
      <c r="I42" s="56">
        <f>INT(INDEX(挂机升级突破!$G$8:$G$22,章节关卡!$B42)*章节关卡!E42/6)</f>
        <v>67</v>
      </c>
      <c r="J42" s="56" t="s">
        <v>535</v>
      </c>
      <c r="K42" s="56">
        <v>1</v>
      </c>
      <c r="M42" s="56">
        <f t="shared" si="33"/>
        <v>7</v>
      </c>
      <c r="N42" s="56">
        <f t="shared" si="34"/>
        <v>540</v>
      </c>
      <c r="O42" s="56">
        <f t="shared" si="35"/>
        <v>810</v>
      </c>
      <c r="P42" s="56" t="s">
        <v>524</v>
      </c>
      <c r="Q42" s="56">
        <f t="shared" si="36"/>
        <v>17280</v>
      </c>
      <c r="R42" s="56" t="s">
        <v>526</v>
      </c>
      <c r="S42" s="56">
        <f>INT(INDEX(挂机升级突破!$G$8:$G$22,章节关卡!$B42)*章节关卡!O42/6)</f>
        <v>101</v>
      </c>
      <c r="T42" s="56" t="s">
        <v>535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8">
        <v>38</v>
      </c>
      <c r="AQ42" s="26">
        <v>5</v>
      </c>
      <c r="AR42" s="18">
        <v>2</v>
      </c>
      <c r="AS42" s="15">
        <f t="shared" si="45"/>
        <v>320</v>
      </c>
      <c r="AT42" s="15">
        <f t="shared" si="46"/>
        <v>960</v>
      </c>
      <c r="AU42" s="15">
        <f t="shared" si="47"/>
        <v>4320</v>
      </c>
      <c r="AX42" s="68">
        <v>35</v>
      </c>
      <c r="AY42" s="26">
        <v>5</v>
      </c>
      <c r="AZ42" s="18">
        <v>2</v>
      </c>
      <c r="BA42" s="15">
        <f t="shared" si="48"/>
        <v>640</v>
      </c>
      <c r="BB42" s="15">
        <f t="shared" si="49"/>
        <v>1920</v>
      </c>
      <c r="BC42" s="15">
        <f t="shared" si="50"/>
        <v>6480</v>
      </c>
    </row>
    <row r="43" spans="1:55" ht="16.5" x14ac:dyDescent="0.2">
      <c r="A43" s="56">
        <v>19</v>
      </c>
      <c r="B43" s="56">
        <f t="shared" si="37"/>
        <v>7</v>
      </c>
      <c r="C43" s="56">
        <f t="shared" si="38"/>
        <v>1</v>
      </c>
      <c r="D43" s="56">
        <v>120</v>
      </c>
      <c r="E43" s="56">
        <v>180</v>
      </c>
      <c r="F43" s="56" t="s">
        <v>524</v>
      </c>
      <c r="G43" s="56">
        <f t="shared" si="32"/>
        <v>4800</v>
      </c>
      <c r="H43" s="56" t="s">
        <v>527</v>
      </c>
      <c r="I43" s="56">
        <f>INT(INDEX(挂机升级突破!$H$8:$H$22,章节关卡!$B43)*章节关卡!E43/6)</f>
        <v>7</v>
      </c>
      <c r="J43" s="56" t="s">
        <v>530</v>
      </c>
      <c r="K43" s="56">
        <v>40</v>
      </c>
      <c r="M43" s="56">
        <f t="shared" si="33"/>
        <v>8</v>
      </c>
      <c r="N43" s="56">
        <f t="shared" si="34"/>
        <v>180</v>
      </c>
      <c r="O43" s="56">
        <f t="shared" si="35"/>
        <v>270</v>
      </c>
      <c r="P43" s="56" t="s">
        <v>524</v>
      </c>
      <c r="Q43" s="56">
        <f t="shared" si="36"/>
        <v>7200</v>
      </c>
      <c r="R43" s="56" t="s">
        <v>527</v>
      </c>
      <c r="S43" s="56">
        <f>INT(INDEX(挂机升级突破!$H$8:$H$22,章节关卡!$B43)*章节关卡!O43/6)</f>
        <v>11</v>
      </c>
      <c r="T43" s="56" t="s">
        <v>534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8">
        <v>39</v>
      </c>
      <c r="AQ43" s="26">
        <v>5</v>
      </c>
      <c r="AR43" s="18">
        <v>3</v>
      </c>
      <c r="AS43" s="15">
        <f t="shared" si="45"/>
        <v>320</v>
      </c>
      <c r="AT43" s="15">
        <f t="shared" si="46"/>
        <v>960</v>
      </c>
      <c r="AU43" s="15">
        <f t="shared" si="47"/>
        <v>4320</v>
      </c>
      <c r="AX43" s="68">
        <v>36</v>
      </c>
      <c r="AY43" s="26">
        <v>5</v>
      </c>
      <c r="AZ43" s="18">
        <v>3</v>
      </c>
      <c r="BA43" s="15">
        <f t="shared" si="48"/>
        <v>640</v>
      </c>
      <c r="BB43" s="15">
        <f t="shared" si="49"/>
        <v>1920</v>
      </c>
      <c r="BC43" s="15">
        <f t="shared" si="50"/>
        <v>6480</v>
      </c>
    </row>
    <row r="44" spans="1:55" ht="16.5" x14ac:dyDescent="0.2">
      <c r="A44" s="56">
        <v>20</v>
      </c>
      <c r="B44" s="56">
        <f t="shared" si="37"/>
        <v>7</v>
      </c>
      <c r="C44" s="56">
        <f t="shared" si="38"/>
        <v>2</v>
      </c>
      <c r="D44" s="56">
        <v>240</v>
      </c>
      <c r="E44" s="56">
        <v>360</v>
      </c>
      <c r="F44" s="56" t="s">
        <v>524</v>
      </c>
      <c r="G44" s="56">
        <f t="shared" si="32"/>
        <v>9600</v>
      </c>
      <c r="H44" s="56" t="s">
        <v>527</v>
      </c>
      <c r="I44" s="56">
        <f>INT(INDEX(挂机升级突破!$H$8:$H$22,章节关卡!$B44)*章节关卡!E44/6)</f>
        <v>15</v>
      </c>
      <c r="J44" s="56" t="s">
        <v>530</v>
      </c>
      <c r="K44" s="56">
        <v>60</v>
      </c>
      <c r="M44" s="56">
        <f t="shared" si="33"/>
        <v>8</v>
      </c>
      <c r="N44" s="56">
        <f t="shared" si="34"/>
        <v>360</v>
      </c>
      <c r="O44" s="56">
        <f t="shared" si="35"/>
        <v>540</v>
      </c>
      <c r="P44" s="56" t="s">
        <v>524</v>
      </c>
      <c r="Q44" s="56">
        <f t="shared" si="36"/>
        <v>14400</v>
      </c>
      <c r="R44" s="56" t="s">
        <v>527</v>
      </c>
      <c r="S44" s="56">
        <f>INT(INDEX(挂机升级突破!$H$8:$H$22,章节关卡!$B44)*章节关卡!O44/6)</f>
        <v>22</v>
      </c>
      <c r="T44" s="56" t="s">
        <v>535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8">
        <v>40</v>
      </c>
      <c r="AQ44" s="26">
        <v>5</v>
      </c>
      <c r="AR44" s="18">
        <v>4</v>
      </c>
      <c r="AS44" s="15">
        <f t="shared" si="45"/>
        <v>320</v>
      </c>
      <c r="AT44" s="15">
        <f t="shared" si="46"/>
        <v>960</v>
      </c>
      <c r="AU44" s="15">
        <f t="shared" si="47"/>
        <v>4320</v>
      </c>
      <c r="AX44" s="68">
        <v>37</v>
      </c>
      <c r="AY44" s="26">
        <v>5</v>
      </c>
      <c r="AZ44" s="18">
        <v>4</v>
      </c>
      <c r="BA44" s="15">
        <f t="shared" si="48"/>
        <v>640</v>
      </c>
      <c r="BB44" s="15">
        <f t="shared" si="49"/>
        <v>1920</v>
      </c>
      <c r="BC44" s="15">
        <f t="shared" si="50"/>
        <v>6480</v>
      </c>
    </row>
    <row r="45" spans="1:55" ht="16.5" x14ac:dyDescent="0.2">
      <c r="A45" s="56">
        <v>21</v>
      </c>
      <c r="B45" s="56">
        <f t="shared" si="37"/>
        <v>7</v>
      </c>
      <c r="C45" s="56">
        <f t="shared" si="38"/>
        <v>3</v>
      </c>
      <c r="D45" s="56">
        <v>360</v>
      </c>
      <c r="E45" s="56">
        <v>540</v>
      </c>
      <c r="F45" s="56" t="s">
        <v>524</v>
      </c>
      <c r="G45" s="56">
        <f t="shared" si="32"/>
        <v>14400</v>
      </c>
      <c r="H45" s="56" t="s">
        <v>527</v>
      </c>
      <c r="I45" s="56">
        <f>INT(INDEX(挂机升级突破!$H$8:$H$22,章节关卡!$B45)*章节关卡!E45/6)</f>
        <v>22</v>
      </c>
      <c r="J45" s="56" t="s">
        <v>535</v>
      </c>
      <c r="K45" s="56">
        <v>1</v>
      </c>
      <c r="M45" s="56">
        <f t="shared" si="33"/>
        <v>8</v>
      </c>
      <c r="N45" s="56">
        <f t="shared" si="34"/>
        <v>540</v>
      </c>
      <c r="O45" s="56">
        <f t="shared" si="35"/>
        <v>810</v>
      </c>
      <c r="P45" s="56" t="s">
        <v>524</v>
      </c>
      <c r="Q45" s="56">
        <f t="shared" si="36"/>
        <v>21600</v>
      </c>
      <c r="R45" s="56" t="s">
        <v>527</v>
      </c>
      <c r="S45" s="56">
        <f>INT(INDEX(挂机升级突破!$H$8:$H$22,章节关卡!$B45)*章节关卡!O45/6)</f>
        <v>33</v>
      </c>
      <c r="T45" s="56" t="s">
        <v>535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8">
        <v>41</v>
      </c>
      <c r="AQ45" s="26">
        <v>5</v>
      </c>
      <c r="AR45" s="18">
        <v>5</v>
      </c>
      <c r="AS45" s="15">
        <f t="shared" si="45"/>
        <v>320</v>
      </c>
      <c r="AT45" s="15">
        <f t="shared" si="46"/>
        <v>960</v>
      </c>
      <c r="AU45" s="15">
        <f t="shared" si="47"/>
        <v>4320</v>
      </c>
      <c r="AX45" s="68">
        <v>38</v>
      </c>
      <c r="AY45" s="26">
        <v>5</v>
      </c>
      <c r="AZ45" s="18">
        <v>5</v>
      </c>
      <c r="BA45" s="15">
        <f t="shared" si="48"/>
        <v>640</v>
      </c>
      <c r="BB45" s="15">
        <f t="shared" si="49"/>
        <v>1920</v>
      </c>
      <c r="BC45" s="15">
        <f t="shared" si="50"/>
        <v>6480</v>
      </c>
    </row>
    <row r="46" spans="1:55" ht="16.5" x14ac:dyDescent="0.2">
      <c r="A46" s="56">
        <v>22</v>
      </c>
      <c r="B46" s="56">
        <f t="shared" si="37"/>
        <v>8</v>
      </c>
      <c r="C46" s="56">
        <f t="shared" si="38"/>
        <v>1</v>
      </c>
      <c r="D46" s="56">
        <v>120</v>
      </c>
      <c r="E46" s="56">
        <v>180</v>
      </c>
      <c r="F46" s="56" t="s">
        <v>524</v>
      </c>
      <c r="G46" s="56">
        <f t="shared" si="32"/>
        <v>6000</v>
      </c>
      <c r="H46" s="56" t="s">
        <v>527</v>
      </c>
      <c r="I46" s="56">
        <f>INT(INDEX(挂机升级突破!$H$8:$H$22,章节关卡!$B46)*章节关卡!E46/6)</f>
        <v>15</v>
      </c>
      <c r="J46" s="56" t="s">
        <v>530</v>
      </c>
      <c r="K46" s="56">
        <v>40</v>
      </c>
      <c r="M46" s="56">
        <f t="shared" si="33"/>
        <v>9</v>
      </c>
      <c r="N46" s="56">
        <f t="shared" si="34"/>
        <v>180</v>
      </c>
      <c r="O46" s="56">
        <f t="shared" si="35"/>
        <v>270</v>
      </c>
      <c r="P46" s="56" t="s">
        <v>524</v>
      </c>
      <c r="Q46" s="56">
        <f t="shared" si="36"/>
        <v>9000</v>
      </c>
      <c r="R46" s="56" t="s">
        <v>527</v>
      </c>
      <c r="S46" s="56">
        <f>INT(INDEX(挂机升级突破!$H$8:$H$22,章节关卡!$B46)*章节关卡!O46/6)</f>
        <v>22</v>
      </c>
      <c r="T46" s="56" t="s">
        <v>534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8">
        <v>42</v>
      </c>
      <c r="AQ46" s="26">
        <v>5</v>
      </c>
      <c r="AR46" s="18">
        <v>6</v>
      </c>
      <c r="AS46" s="15">
        <f t="shared" si="45"/>
        <v>320</v>
      </c>
      <c r="AT46" s="15">
        <f t="shared" si="46"/>
        <v>960</v>
      </c>
      <c r="AU46" s="15">
        <f t="shared" si="47"/>
        <v>4320</v>
      </c>
      <c r="AX46" s="68">
        <v>39</v>
      </c>
      <c r="AY46" s="26">
        <v>5</v>
      </c>
      <c r="AZ46" s="18">
        <v>6</v>
      </c>
      <c r="BA46" s="15">
        <f t="shared" si="48"/>
        <v>640</v>
      </c>
      <c r="BB46" s="15">
        <f t="shared" si="49"/>
        <v>1920</v>
      </c>
      <c r="BC46" s="15">
        <f t="shared" si="50"/>
        <v>6480</v>
      </c>
    </row>
    <row r="47" spans="1:55" ht="16.5" x14ac:dyDescent="0.2">
      <c r="A47" s="56">
        <v>23</v>
      </c>
      <c r="B47" s="56">
        <f t="shared" si="37"/>
        <v>8</v>
      </c>
      <c r="C47" s="56">
        <f t="shared" si="38"/>
        <v>2</v>
      </c>
      <c r="D47" s="56">
        <v>240</v>
      </c>
      <c r="E47" s="56">
        <v>360</v>
      </c>
      <c r="F47" s="56" t="s">
        <v>524</v>
      </c>
      <c r="G47" s="56">
        <f t="shared" si="32"/>
        <v>12000</v>
      </c>
      <c r="H47" s="56" t="s">
        <v>527</v>
      </c>
      <c r="I47" s="56">
        <f>INT(INDEX(挂机升级突破!$H$8:$H$22,章节关卡!$B47)*章节关卡!E47/6)</f>
        <v>30</v>
      </c>
      <c r="J47" s="56" t="s">
        <v>530</v>
      </c>
      <c r="K47" s="56">
        <v>60</v>
      </c>
      <c r="M47" s="56">
        <f t="shared" si="33"/>
        <v>9</v>
      </c>
      <c r="N47" s="56">
        <f t="shared" si="34"/>
        <v>360</v>
      </c>
      <c r="O47" s="56">
        <f t="shared" si="35"/>
        <v>540</v>
      </c>
      <c r="P47" s="56" t="s">
        <v>524</v>
      </c>
      <c r="Q47" s="56">
        <f t="shared" si="36"/>
        <v>18000</v>
      </c>
      <c r="R47" s="56" t="s">
        <v>527</v>
      </c>
      <c r="S47" s="56">
        <f>INT(INDEX(挂机升级突破!$H$8:$H$22,章节关卡!$B47)*章节关卡!O47/6)</f>
        <v>45</v>
      </c>
      <c r="T47" s="56" t="s">
        <v>535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8">
        <v>43</v>
      </c>
      <c r="AQ47" s="26">
        <v>5</v>
      </c>
      <c r="AR47" s="18">
        <v>7</v>
      </c>
      <c r="AS47" s="15">
        <f t="shared" si="45"/>
        <v>320</v>
      </c>
      <c r="AT47" s="15">
        <f t="shared" si="46"/>
        <v>960</v>
      </c>
      <c r="AU47" s="15">
        <f t="shared" si="47"/>
        <v>4320</v>
      </c>
      <c r="AX47" s="68">
        <v>40</v>
      </c>
      <c r="AY47" s="26">
        <v>5</v>
      </c>
      <c r="AZ47" s="18">
        <v>7</v>
      </c>
      <c r="BA47" s="15">
        <f t="shared" si="48"/>
        <v>640</v>
      </c>
      <c r="BB47" s="15">
        <f t="shared" si="49"/>
        <v>1920</v>
      </c>
      <c r="BC47" s="15">
        <f t="shared" si="50"/>
        <v>6480</v>
      </c>
    </row>
    <row r="48" spans="1:55" ht="16.5" x14ac:dyDescent="0.2">
      <c r="A48" s="56">
        <v>24</v>
      </c>
      <c r="B48" s="56">
        <f t="shared" si="37"/>
        <v>8</v>
      </c>
      <c r="C48" s="56">
        <f t="shared" si="38"/>
        <v>3</v>
      </c>
      <c r="D48" s="56">
        <v>360</v>
      </c>
      <c r="E48" s="56">
        <v>540</v>
      </c>
      <c r="F48" s="56" t="s">
        <v>524</v>
      </c>
      <c r="G48" s="56">
        <f t="shared" si="32"/>
        <v>18000</v>
      </c>
      <c r="H48" s="56" t="s">
        <v>527</v>
      </c>
      <c r="I48" s="56">
        <f>INT(INDEX(挂机升级突破!$H$8:$H$22,章节关卡!$B48)*章节关卡!E48/6)</f>
        <v>45</v>
      </c>
      <c r="J48" s="56" t="s">
        <v>535</v>
      </c>
      <c r="K48" s="56">
        <v>1</v>
      </c>
      <c r="M48" s="56">
        <f t="shared" si="33"/>
        <v>9</v>
      </c>
      <c r="N48" s="56">
        <f t="shared" si="34"/>
        <v>540</v>
      </c>
      <c r="O48" s="56">
        <f t="shared" si="35"/>
        <v>810</v>
      </c>
      <c r="P48" s="56" t="s">
        <v>524</v>
      </c>
      <c r="Q48" s="56">
        <f t="shared" si="36"/>
        <v>27000</v>
      </c>
      <c r="R48" s="56" t="s">
        <v>527</v>
      </c>
      <c r="S48" s="56">
        <f>INT(INDEX(挂机升级突破!$H$8:$H$22,章节关卡!$B48)*章节关卡!O48/6)</f>
        <v>67</v>
      </c>
      <c r="T48" s="56" t="s">
        <v>535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8">
        <v>44</v>
      </c>
      <c r="AQ48" s="26">
        <v>5</v>
      </c>
      <c r="AR48" s="18">
        <v>8</v>
      </c>
      <c r="AS48" s="15">
        <f t="shared" si="45"/>
        <v>320</v>
      </c>
      <c r="AT48" s="15">
        <f t="shared" si="46"/>
        <v>960</v>
      </c>
      <c r="AU48" s="15">
        <f t="shared" si="47"/>
        <v>4320</v>
      </c>
      <c r="AX48" s="68">
        <v>41</v>
      </c>
      <c r="AY48" s="26">
        <v>5</v>
      </c>
      <c r="AZ48" s="18">
        <v>8</v>
      </c>
      <c r="BA48" s="15">
        <f t="shared" si="48"/>
        <v>640</v>
      </c>
      <c r="BB48" s="15">
        <f t="shared" si="49"/>
        <v>1920</v>
      </c>
      <c r="BC48" s="15">
        <f t="shared" si="50"/>
        <v>6480</v>
      </c>
    </row>
    <row r="49" spans="1:55" ht="16.5" x14ac:dyDescent="0.2">
      <c r="A49" s="56">
        <v>25</v>
      </c>
      <c r="B49" s="56">
        <f t="shared" si="37"/>
        <v>9</v>
      </c>
      <c r="C49" s="56">
        <f t="shared" si="38"/>
        <v>1</v>
      </c>
      <c r="D49" s="56">
        <v>120</v>
      </c>
      <c r="E49" s="56">
        <v>180</v>
      </c>
      <c r="F49" s="56" t="s">
        <v>524</v>
      </c>
      <c r="G49" s="56">
        <f t="shared" si="32"/>
        <v>7200</v>
      </c>
      <c r="H49" s="56" t="s">
        <v>527</v>
      </c>
      <c r="I49" s="56">
        <f>INT(INDEX(挂机升级突破!$H$8:$H$22,章节关卡!$B49)*章节关卡!E49/6)</f>
        <v>22</v>
      </c>
      <c r="J49" s="56" t="s">
        <v>530</v>
      </c>
      <c r="K49" s="56">
        <v>40</v>
      </c>
      <c r="M49" s="56">
        <f t="shared" si="33"/>
        <v>10</v>
      </c>
      <c r="N49" s="56">
        <f t="shared" si="34"/>
        <v>180</v>
      </c>
      <c r="O49" s="56">
        <f t="shared" si="35"/>
        <v>270</v>
      </c>
      <c r="P49" s="56" t="s">
        <v>524</v>
      </c>
      <c r="Q49" s="56">
        <f t="shared" si="36"/>
        <v>10800</v>
      </c>
      <c r="R49" s="56" t="s">
        <v>527</v>
      </c>
      <c r="S49" s="56">
        <f>INT(INDEX(挂机升级突破!$H$8:$H$22,章节关卡!$B49)*章节关卡!O49/6)</f>
        <v>33</v>
      </c>
      <c r="T49" s="56" t="s">
        <v>534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8">
        <v>45</v>
      </c>
      <c r="AQ49" s="26">
        <v>5</v>
      </c>
      <c r="AR49" s="18">
        <v>9</v>
      </c>
      <c r="AS49" s="15">
        <f t="shared" si="45"/>
        <v>320</v>
      </c>
      <c r="AT49" s="15">
        <f t="shared" si="46"/>
        <v>960</v>
      </c>
      <c r="AU49" s="15">
        <f t="shared" si="47"/>
        <v>4320</v>
      </c>
      <c r="AX49" s="68">
        <v>42</v>
      </c>
      <c r="AY49" s="26">
        <v>5</v>
      </c>
      <c r="AZ49" s="18">
        <v>9</v>
      </c>
      <c r="BA49" s="15">
        <f t="shared" si="48"/>
        <v>640</v>
      </c>
      <c r="BB49" s="15">
        <f t="shared" si="49"/>
        <v>1920</v>
      </c>
      <c r="BC49" s="15">
        <f t="shared" si="50"/>
        <v>6480</v>
      </c>
    </row>
    <row r="50" spans="1:55" ht="16.5" x14ac:dyDescent="0.2">
      <c r="A50" s="56">
        <v>26</v>
      </c>
      <c r="B50" s="56">
        <f t="shared" si="37"/>
        <v>9</v>
      </c>
      <c r="C50" s="56">
        <f t="shared" si="38"/>
        <v>2</v>
      </c>
      <c r="D50" s="56">
        <v>240</v>
      </c>
      <c r="E50" s="56">
        <v>360</v>
      </c>
      <c r="F50" s="56" t="s">
        <v>524</v>
      </c>
      <c r="G50" s="56">
        <f t="shared" si="32"/>
        <v>14400</v>
      </c>
      <c r="H50" s="56" t="s">
        <v>527</v>
      </c>
      <c r="I50" s="56">
        <f>INT(INDEX(挂机升级突破!$H$8:$H$22,章节关卡!$B50)*章节关卡!E50/6)</f>
        <v>45</v>
      </c>
      <c r="J50" s="56" t="s">
        <v>530</v>
      </c>
      <c r="K50" s="56">
        <v>60</v>
      </c>
      <c r="M50" s="56">
        <f t="shared" si="33"/>
        <v>10</v>
      </c>
      <c r="N50" s="56">
        <f t="shared" si="34"/>
        <v>360</v>
      </c>
      <c r="O50" s="56">
        <f t="shared" si="35"/>
        <v>540</v>
      </c>
      <c r="P50" s="56" t="s">
        <v>524</v>
      </c>
      <c r="Q50" s="56">
        <f t="shared" si="36"/>
        <v>21600</v>
      </c>
      <c r="R50" s="56" t="s">
        <v>527</v>
      </c>
      <c r="S50" s="56">
        <f>INT(INDEX(挂机升级突破!$H$8:$H$22,章节关卡!$B50)*章节关卡!O50/6)</f>
        <v>67</v>
      </c>
      <c r="T50" s="56" t="s">
        <v>535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8">
        <v>46</v>
      </c>
      <c r="AQ50" s="26">
        <v>5</v>
      </c>
      <c r="AR50" s="18">
        <v>10</v>
      </c>
      <c r="AS50" s="15">
        <f t="shared" si="45"/>
        <v>320</v>
      </c>
      <c r="AT50" s="15">
        <f t="shared" si="46"/>
        <v>960</v>
      </c>
      <c r="AU50" s="15">
        <f t="shared" si="47"/>
        <v>4320</v>
      </c>
      <c r="AX50" s="68">
        <v>43</v>
      </c>
      <c r="AY50" s="26">
        <v>5</v>
      </c>
      <c r="AZ50" s="18">
        <v>10</v>
      </c>
      <c r="BA50" s="15">
        <f t="shared" si="48"/>
        <v>640</v>
      </c>
      <c r="BB50" s="15">
        <f t="shared" si="49"/>
        <v>1920</v>
      </c>
      <c r="BC50" s="15">
        <f t="shared" si="50"/>
        <v>6480</v>
      </c>
    </row>
    <row r="51" spans="1:55" ht="16.5" x14ac:dyDescent="0.2">
      <c r="A51" s="56">
        <v>27</v>
      </c>
      <c r="B51" s="56">
        <f t="shared" si="37"/>
        <v>9</v>
      </c>
      <c r="C51" s="56">
        <f t="shared" si="38"/>
        <v>3</v>
      </c>
      <c r="D51" s="56">
        <v>360</v>
      </c>
      <c r="E51" s="56">
        <v>540</v>
      </c>
      <c r="F51" s="56" t="s">
        <v>524</v>
      </c>
      <c r="G51" s="56">
        <f t="shared" si="32"/>
        <v>21600</v>
      </c>
      <c r="H51" s="56" t="s">
        <v>527</v>
      </c>
      <c r="I51" s="56">
        <f>INT(INDEX(挂机升级突破!$H$8:$H$22,章节关卡!$B51)*章节关卡!E51/6)</f>
        <v>67</v>
      </c>
      <c r="J51" s="56" t="s">
        <v>535</v>
      </c>
      <c r="K51" s="56">
        <v>1</v>
      </c>
      <c r="M51" s="56">
        <f t="shared" si="33"/>
        <v>10</v>
      </c>
      <c r="N51" s="56">
        <f t="shared" si="34"/>
        <v>540</v>
      </c>
      <c r="O51" s="56">
        <f t="shared" si="35"/>
        <v>810</v>
      </c>
      <c r="P51" s="56" t="s">
        <v>524</v>
      </c>
      <c r="Q51" s="56">
        <f t="shared" si="36"/>
        <v>32400</v>
      </c>
      <c r="R51" s="56" t="s">
        <v>527</v>
      </c>
      <c r="S51" s="56">
        <f>INT(INDEX(挂机升级突破!$H$8:$H$22,章节关卡!$B51)*章节关卡!O51/6)</f>
        <v>101</v>
      </c>
      <c r="T51" s="56" t="s">
        <v>535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8">
        <v>47</v>
      </c>
      <c r="AQ51" s="26">
        <v>5</v>
      </c>
      <c r="AR51" s="18">
        <v>11</v>
      </c>
      <c r="AS51" s="15">
        <f t="shared" si="45"/>
        <v>320</v>
      </c>
      <c r="AT51" s="15">
        <f t="shared" si="46"/>
        <v>960</v>
      </c>
      <c r="AU51" s="15">
        <f t="shared" si="47"/>
        <v>4320</v>
      </c>
      <c r="AX51" s="68">
        <v>44</v>
      </c>
      <c r="AY51" s="26">
        <v>5</v>
      </c>
      <c r="AZ51" s="18">
        <v>11</v>
      </c>
      <c r="BA51" s="15">
        <f t="shared" si="48"/>
        <v>640</v>
      </c>
      <c r="BB51" s="15">
        <f t="shared" si="49"/>
        <v>1920</v>
      </c>
      <c r="BC51" s="15">
        <f t="shared" si="50"/>
        <v>6480</v>
      </c>
    </row>
    <row r="52" spans="1:55" ht="16.5" x14ac:dyDescent="0.2">
      <c r="A52" s="56">
        <v>28</v>
      </c>
      <c r="B52" s="56">
        <f t="shared" si="37"/>
        <v>10</v>
      </c>
      <c r="C52" s="56">
        <f t="shared" si="38"/>
        <v>1</v>
      </c>
      <c r="D52" s="56">
        <v>120</v>
      </c>
      <c r="E52" s="56">
        <v>180</v>
      </c>
      <c r="F52" s="56" t="s">
        <v>524</v>
      </c>
      <c r="G52" s="56">
        <f t="shared" si="32"/>
        <v>8640</v>
      </c>
      <c r="H52" s="56" t="s">
        <v>528</v>
      </c>
      <c r="I52" s="56">
        <f>INT(INDEX(挂机升级突破!$I$8:$I$22,章节关卡!$B52)*章节关卡!E52/6)</f>
        <v>7</v>
      </c>
      <c r="J52" s="56" t="s">
        <v>530</v>
      </c>
      <c r="K52" s="56">
        <v>40</v>
      </c>
      <c r="M52" s="56">
        <f t="shared" si="33"/>
        <v>11</v>
      </c>
      <c r="N52" s="56">
        <f t="shared" si="34"/>
        <v>180</v>
      </c>
      <c r="O52" s="56">
        <f t="shared" si="35"/>
        <v>270</v>
      </c>
      <c r="P52" s="56" t="s">
        <v>524</v>
      </c>
      <c r="Q52" s="56">
        <f t="shared" si="36"/>
        <v>12960</v>
      </c>
      <c r="R52" s="56" t="s">
        <v>528</v>
      </c>
      <c r="S52" s="56">
        <f>INT(INDEX(挂机升级突破!$I$8:$I$22,章节关卡!$B52)*章节关卡!O52/6)</f>
        <v>11</v>
      </c>
      <c r="T52" s="56" t="s">
        <v>534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8">
        <v>48</v>
      </c>
      <c r="AQ52" s="26">
        <v>5</v>
      </c>
      <c r="AR52" s="18">
        <v>12</v>
      </c>
      <c r="AS52" s="15">
        <f t="shared" si="45"/>
        <v>320</v>
      </c>
      <c r="AT52" s="15">
        <f t="shared" si="46"/>
        <v>960</v>
      </c>
      <c r="AU52" s="15">
        <f t="shared" si="47"/>
        <v>4320</v>
      </c>
      <c r="AX52" s="68">
        <v>45</v>
      </c>
      <c r="AY52" s="26">
        <v>5</v>
      </c>
      <c r="AZ52" s="18">
        <v>12</v>
      </c>
      <c r="BA52" s="15">
        <f t="shared" si="48"/>
        <v>640</v>
      </c>
      <c r="BB52" s="15">
        <f t="shared" si="49"/>
        <v>1920</v>
      </c>
      <c r="BC52" s="15">
        <f t="shared" si="50"/>
        <v>6480</v>
      </c>
    </row>
    <row r="53" spans="1:55" ht="16.5" x14ac:dyDescent="0.2">
      <c r="A53" s="56">
        <v>29</v>
      </c>
      <c r="B53" s="56">
        <f t="shared" si="37"/>
        <v>10</v>
      </c>
      <c r="C53" s="56">
        <f t="shared" si="38"/>
        <v>2</v>
      </c>
      <c r="D53" s="56">
        <v>240</v>
      </c>
      <c r="E53" s="56">
        <v>360</v>
      </c>
      <c r="F53" s="56" t="s">
        <v>524</v>
      </c>
      <c r="G53" s="56">
        <f t="shared" si="32"/>
        <v>17280</v>
      </c>
      <c r="H53" s="56" t="s">
        <v>528</v>
      </c>
      <c r="I53" s="56">
        <f>INT(INDEX(挂机升级突破!$I$8:$I$22,章节关卡!$B53)*章节关卡!E53/6)</f>
        <v>15</v>
      </c>
      <c r="J53" s="56" t="s">
        <v>530</v>
      </c>
      <c r="K53" s="56">
        <v>60</v>
      </c>
      <c r="M53" s="56">
        <f t="shared" si="33"/>
        <v>11</v>
      </c>
      <c r="N53" s="56">
        <f t="shared" si="34"/>
        <v>360</v>
      </c>
      <c r="O53" s="56">
        <f t="shared" si="35"/>
        <v>540</v>
      </c>
      <c r="P53" s="56" t="s">
        <v>524</v>
      </c>
      <c r="Q53" s="56">
        <f t="shared" si="36"/>
        <v>25920</v>
      </c>
      <c r="R53" s="56" t="s">
        <v>528</v>
      </c>
      <c r="S53" s="56">
        <f>INT(INDEX(挂机升级突破!$I$8:$I$22,章节关卡!$B53)*章节关卡!O53/6)</f>
        <v>22</v>
      </c>
      <c r="T53" s="56" t="s">
        <v>535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8">
        <v>49</v>
      </c>
      <c r="AQ53" s="26">
        <v>5</v>
      </c>
      <c r="AR53" s="18">
        <v>13</v>
      </c>
      <c r="AS53" s="15">
        <f t="shared" si="45"/>
        <v>320</v>
      </c>
      <c r="AT53" s="15">
        <f t="shared" si="46"/>
        <v>960</v>
      </c>
      <c r="AU53" s="15">
        <f t="shared" si="47"/>
        <v>4320</v>
      </c>
      <c r="AX53" s="68">
        <v>46</v>
      </c>
      <c r="AY53" s="26">
        <v>5</v>
      </c>
      <c r="AZ53" s="18">
        <v>13</v>
      </c>
      <c r="BA53" s="15">
        <f t="shared" si="48"/>
        <v>640</v>
      </c>
      <c r="BB53" s="15">
        <f t="shared" si="49"/>
        <v>1920</v>
      </c>
      <c r="BC53" s="15">
        <f t="shared" si="50"/>
        <v>6480</v>
      </c>
    </row>
    <row r="54" spans="1:55" ht="16.5" x14ac:dyDescent="0.2">
      <c r="A54" s="56">
        <v>30</v>
      </c>
      <c r="B54" s="56">
        <f t="shared" si="37"/>
        <v>10</v>
      </c>
      <c r="C54" s="56">
        <f t="shared" si="38"/>
        <v>3</v>
      </c>
      <c r="D54" s="56">
        <v>360</v>
      </c>
      <c r="E54" s="56">
        <v>540</v>
      </c>
      <c r="F54" s="56" t="s">
        <v>524</v>
      </c>
      <c r="G54" s="56">
        <f t="shared" si="32"/>
        <v>25920</v>
      </c>
      <c r="H54" s="56" t="s">
        <v>528</v>
      </c>
      <c r="I54" s="56">
        <f>INT(INDEX(挂机升级突破!$I$8:$I$22,章节关卡!$B54)*章节关卡!E54/6)</f>
        <v>22</v>
      </c>
      <c r="J54" s="56" t="s">
        <v>535</v>
      </c>
      <c r="K54" s="56">
        <v>1</v>
      </c>
      <c r="M54" s="56">
        <f t="shared" si="33"/>
        <v>11</v>
      </c>
      <c r="N54" s="56">
        <f t="shared" si="34"/>
        <v>540</v>
      </c>
      <c r="O54" s="56">
        <f t="shared" si="35"/>
        <v>810</v>
      </c>
      <c r="P54" s="56" t="s">
        <v>524</v>
      </c>
      <c r="Q54" s="56">
        <f t="shared" si="36"/>
        <v>38880</v>
      </c>
      <c r="R54" s="56" t="s">
        <v>528</v>
      </c>
      <c r="S54" s="56">
        <f>INT(INDEX(挂机升级突破!$I$8:$I$22,章节关卡!$B54)*章节关卡!O54/6)</f>
        <v>33</v>
      </c>
      <c r="T54" s="56" t="s">
        <v>535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8">
        <v>50</v>
      </c>
      <c r="AQ54" s="26">
        <v>5</v>
      </c>
      <c r="AR54" s="18">
        <v>14</v>
      </c>
      <c r="AS54" s="15">
        <f t="shared" si="45"/>
        <v>320</v>
      </c>
      <c r="AT54" s="15">
        <f t="shared" si="46"/>
        <v>960</v>
      </c>
      <c r="AU54" s="15">
        <f t="shared" si="47"/>
        <v>4320</v>
      </c>
      <c r="AX54" s="68">
        <v>47</v>
      </c>
      <c r="AY54" s="26">
        <v>5</v>
      </c>
      <c r="AZ54" s="18">
        <v>14</v>
      </c>
      <c r="BA54" s="15">
        <f t="shared" si="48"/>
        <v>640</v>
      </c>
      <c r="BB54" s="15">
        <f t="shared" si="49"/>
        <v>1920</v>
      </c>
      <c r="BC54" s="15">
        <f t="shared" si="50"/>
        <v>6480</v>
      </c>
    </row>
    <row r="55" spans="1:55" ht="16.5" x14ac:dyDescent="0.2">
      <c r="A55" s="56">
        <v>31</v>
      </c>
      <c r="B55" s="56">
        <f t="shared" si="37"/>
        <v>11</v>
      </c>
      <c r="C55" s="56">
        <f t="shared" si="38"/>
        <v>1</v>
      </c>
      <c r="D55" s="56">
        <v>120</v>
      </c>
      <c r="E55" s="56">
        <v>180</v>
      </c>
      <c r="F55" s="56" t="s">
        <v>524</v>
      </c>
      <c r="G55" s="56">
        <f t="shared" si="32"/>
        <v>10800</v>
      </c>
      <c r="H55" s="56" t="s">
        <v>528</v>
      </c>
      <c r="I55" s="56">
        <f>INT(INDEX(挂机升级突破!$I$8:$I$22,章节关卡!$B55)*章节关卡!E55/6)</f>
        <v>15</v>
      </c>
      <c r="J55" s="56" t="s">
        <v>530</v>
      </c>
      <c r="K55" s="56">
        <v>40</v>
      </c>
      <c r="M55" s="56">
        <f t="shared" si="33"/>
        <v>12</v>
      </c>
      <c r="N55" s="56">
        <f t="shared" si="34"/>
        <v>180</v>
      </c>
      <c r="O55" s="56">
        <f t="shared" si="35"/>
        <v>270</v>
      </c>
      <c r="P55" s="56" t="s">
        <v>524</v>
      </c>
      <c r="Q55" s="56">
        <f t="shared" si="36"/>
        <v>16200</v>
      </c>
      <c r="R55" s="56" t="s">
        <v>528</v>
      </c>
      <c r="S55" s="56">
        <f>INT(INDEX(挂机升级突破!$I$8:$I$22,章节关卡!$B55)*章节关卡!O55/6)</f>
        <v>22</v>
      </c>
      <c r="T55" s="56" t="s">
        <v>534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8">
        <v>51</v>
      </c>
      <c r="AQ55" s="26">
        <v>5</v>
      </c>
      <c r="AR55" s="18">
        <v>15</v>
      </c>
      <c r="AS55" s="15">
        <f t="shared" si="45"/>
        <v>320</v>
      </c>
      <c r="AT55" s="15">
        <f t="shared" si="46"/>
        <v>960</v>
      </c>
      <c r="AU55" s="15">
        <f t="shared" si="47"/>
        <v>4320</v>
      </c>
      <c r="AX55" s="68">
        <v>48</v>
      </c>
      <c r="AY55" s="26">
        <v>5</v>
      </c>
      <c r="AZ55" s="18">
        <v>15</v>
      </c>
      <c r="BA55" s="15">
        <f t="shared" si="48"/>
        <v>640</v>
      </c>
      <c r="BB55" s="15">
        <f t="shared" si="49"/>
        <v>1920</v>
      </c>
      <c r="BC55" s="15">
        <f t="shared" si="50"/>
        <v>6480</v>
      </c>
    </row>
    <row r="56" spans="1:55" ht="16.5" x14ac:dyDescent="0.2">
      <c r="A56" s="56">
        <v>32</v>
      </c>
      <c r="B56" s="56">
        <f t="shared" si="37"/>
        <v>11</v>
      </c>
      <c r="C56" s="56">
        <f t="shared" si="38"/>
        <v>2</v>
      </c>
      <c r="D56" s="56">
        <v>240</v>
      </c>
      <c r="E56" s="56">
        <v>360</v>
      </c>
      <c r="F56" s="56" t="s">
        <v>524</v>
      </c>
      <c r="G56" s="56">
        <f t="shared" si="32"/>
        <v>21600</v>
      </c>
      <c r="H56" s="56" t="s">
        <v>528</v>
      </c>
      <c r="I56" s="56">
        <f>INT(INDEX(挂机升级突破!$I$8:$I$22,章节关卡!$B56)*章节关卡!E56/6)</f>
        <v>30</v>
      </c>
      <c r="J56" s="56" t="s">
        <v>530</v>
      </c>
      <c r="K56" s="56">
        <v>60</v>
      </c>
      <c r="M56" s="56">
        <f t="shared" si="33"/>
        <v>12</v>
      </c>
      <c r="N56" s="56">
        <f t="shared" si="34"/>
        <v>360</v>
      </c>
      <c r="O56" s="56">
        <f t="shared" si="35"/>
        <v>540</v>
      </c>
      <c r="P56" s="56" t="s">
        <v>524</v>
      </c>
      <c r="Q56" s="56">
        <f t="shared" si="36"/>
        <v>32400</v>
      </c>
      <c r="R56" s="56" t="s">
        <v>528</v>
      </c>
      <c r="S56" s="56">
        <f>INT(INDEX(挂机升级突破!$I$8:$I$22,章节关卡!$B56)*章节关卡!O56/6)</f>
        <v>45</v>
      </c>
      <c r="T56" s="56" t="s">
        <v>535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8">
        <v>52</v>
      </c>
      <c r="AQ56" s="26">
        <v>6</v>
      </c>
      <c r="AR56" s="18">
        <v>1</v>
      </c>
      <c r="AS56" s="15">
        <f t="shared" si="45"/>
        <v>400</v>
      </c>
      <c r="AT56" s="15">
        <f t="shared" si="46"/>
        <v>1200</v>
      </c>
      <c r="AU56" s="15">
        <f t="shared" si="47"/>
        <v>6000</v>
      </c>
      <c r="AX56" s="68">
        <v>49</v>
      </c>
      <c r="AY56" s="26">
        <v>6</v>
      </c>
      <c r="AZ56" s="18">
        <v>1</v>
      </c>
      <c r="BA56" s="15">
        <f t="shared" si="48"/>
        <v>800</v>
      </c>
      <c r="BB56" s="15">
        <f t="shared" si="49"/>
        <v>2400</v>
      </c>
      <c r="BC56" s="15">
        <f t="shared" si="50"/>
        <v>9000</v>
      </c>
    </row>
    <row r="57" spans="1:55" ht="16.5" x14ac:dyDescent="0.2">
      <c r="A57" s="56">
        <v>33</v>
      </c>
      <c r="B57" s="56">
        <f t="shared" si="37"/>
        <v>11</v>
      </c>
      <c r="C57" s="56">
        <f t="shared" si="38"/>
        <v>3</v>
      </c>
      <c r="D57" s="56">
        <v>360</v>
      </c>
      <c r="E57" s="56">
        <v>540</v>
      </c>
      <c r="F57" s="56" t="s">
        <v>524</v>
      </c>
      <c r="G57" s="56">
        <f t="shared" si="32"/>
        <v>32400</v>
      </c>
      <c r="H57" s="56" t="s">
        <v>528</v>
      </c>
      <c r="I57" s="56">
        <f>INT(INDEX(挂机升级突破!$I$8:$I$22,章节关卡!$B57)*章节关卡!E57/6)</f>
        <v>45</v>
      </c>
      <c r="J57" s="56" t="s">
        <v>535</v>
      </c>
      <c r="K57" s="56">
        <v>1</v>
      </c>
      <c r="M57" s="56">
        <f t="shared" si="33"/>
        <v>12</v>
      </c>
      <c r="N57" s="56">
        <f t="shared" si="34"/>
        <v>540</v>
      </c>
      <c r="O57" s="56">
        <f t="shared" si="35"/>
        <v>810</v>
      </c>
      <c r="P57" s="56" t="s">
        <v>524</v>
      </c>
      <c r="Q57" s="56">
        <f t="shared" si="36"/>
        <v>48600</v>
      </c>
      <c r="R57" s="56" t="s">
        <v>528</v>
      </c>
      <c r="S57" s="56">
        <f>INT(INDEX(挂机升级突破!$I$8:$I$22,章节关卡!$B57)*章节关卡!O57/6)</f>
        <v>67</v>
      </c>
      <c r="T57" s="56" t="s">
        <v>535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8">
        <v>53</v>
      </c>
      <c r="AQ57" s="26">
        <v>6</v>
      </c>
      <c r="AR57" s="18">
        <v>2</v>
      </c>
      <c r="AS57" s="15">
        <f t="shared" si="45"/>
        <v>400</v>
      </c>
      <c r="AT57" s="15">
        <f t="shared" si="46"/>
        <v>1200</v>
      </c>
      <c r="AU57" s="15">
        <f t="shared" si="47"/>
        <v>6000</v>
      </c>
      <c r="AX57" s="68">
        <v>50</v>
      </c>
      <c r="AY57" s="26">
        <v>6</v>
      </c>
      <c r="AZ57" s="18">
        <v>2</v>
      </c>
      <c r="BA57" s="15">
        <f t="shared" si="48"/>
        <v>800</v>
      </c>
      <c r="BB57" s="15">
        <f t="shared" si="49"/>
        <v>2400</v>
      </c>
      <c r="BC57" s="15">
        <f t="shared" si="50"/>
        <v>9000</v>
      </c>
    </row>
    <row r="58" spans="1:55" ht="16.5" x14ac:dyDescent="0.2">
      <c r="A58" s="56">
        <v>34</v>
      </c>
      <c r="B58" s="56">
        <f t="shared" si="37"/>
        <v>12</v>
      </c>
      <c r="C58" s="56">
        <f t="shared" si="38"/>
        <v>1</v>
      </c>
      <c r="D58" s="56">
        <v>120</v>
      </c>
      <c r="E58" s="56">
        <v>180</v>
      </c>
      <c r="F58" s="56" t="s">
        <v>524</v>
      </c>
      <c r="G58" s="56">
        <f t="shared" si="32"/>
        <v>13200</v>
      </c>
      <c r="H58" s="56" t="s">
        <v>528</v>
      </c>
      <c r="I58" s="56">
        <f>INT(INDEX(挂机升级突破!$I$8:$I$22,章节关卡!$B58)*章节关卡!E58/6)</f>
        <v>22</v>
      </c>
      <c r="J58" s="56" t="s">
        <v>530</v>
      </c>
      <c r="K58" s="56">
        <v>40</v>
      </c>
      <c r="M58" s="56">
        <f t="shared" si="33"/>
        <v>13</v>
      </c>
      <c r="N58" s="56">
        <f t="shared" si="34"/>
        <v>180</v>
      </c>
      <c r="O58" s="56">
        <f t="shared" si="35"/>
        <v>270</v>
      </c>
      <c r="P58" s="56" t="s">
        <v>524</v>
      </c>
      <c r="Q58" s="56">
        <f t="shared" si="36"/>
        <v>19800</v>
      </c>
      <c r="R58" s="56" t="s">
        <v>528</v>
      </c>
      <c r="S58" s="56">
        <f>INT(INDEX(挂机升级突破!$I$8:$I$22,章节关卡!$B58)*章节关卡!O58/6)</f>
        <v>33</v>
      </c>
      <c r="T58" s="56" t="s">
        <v>534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8">
        <v>54</v>
      </c>
      <c r="AQ58" s="26">
        <v>6</v>
      </c>
      <c r="AR58" s="18">
        <v>3</v>
      </c>
      <c r="AS58" s="15">
        <f t="shared" si="45"/>
        <v>400</v>
      </c>
      <c r="AT58" s="15">
        <f t="shared" si="46"/>
        <v>1200</v>
      </c>
      <c r="AU58" s="15">
        <f t="shared" si="47"/>
        <v>6000</v>
      </c>
      <c r="AX58" s="68">
        <v>51</v>
      </c>
      <c r="AY58" s="26">
        <v>6</v>
      </c>
      <c r="AZ58" s="18">
        <v>3</v>
      </c>
      <c r="BA58" s="15">
        <f t="shared" si="48"/>
        <v>800</v>
      </c>
      <c r="BB58" s="15">
        <f t="shared" si="49"/>
        <v>2400</v>
      </c>
      <c r="BC58" s="15">
        <f t="shared" si="50"/>
        <v>9000</v>
      </c>
    </row>
    <row r="59" spans="1:55" ht="16.5" x14ac:dyDescent="0.2">
      <c r="A59" s="56">
        <v>35</v>
      </c>
      <c r="B59" s="56">
        <f t="shared" si="37"/>
        <v>12</v>
      </c>
      <c r="C59" s="56">
        <f t="shared" si="38"/>
        <v>2</v>
      </c>
      <c r="D59" s="56">
        <v>240</v>
      </c>
      <c r="E59" s="56">
        <v>360</v>
      </c>
      <c r="F59" s="56" t="s">
        <v>524</v>
      </c>
      <c r="G59" s="56">
        <f t="shared" si="32"/>
        <v>26400</v>
      </c>
      <c r="H59" s="56" t="s">
        <v>528</v>
      </c>
      <c r="I59" s="56">
        <f>INT(INDEX(挂机升级突破!$I$8:$I$22,章节关卡!$B59)*章节关卡!E59/6)</f>
        <v>45</v>
      </c>
      <c r="J59" s="56" t="s">
        <v>530</v>
      </c>
      <c r="K59" s="56">
        <v>60</v>
      </c>
      <c r="M59" s="56">
        <f t="shared" si="33"/>
        <v>13</v>
      </c>
      <c r="N59" s="56">
        <f t="shared" si="34"/>
        <v>360</v>
      </c>
      <c r="O59" s="56">
        <f t="shared" si="35"/>
        <v>540</v>
      </c>
      <c r="P59" s="56" t="s">
        <v>524</v>
      </c>
      <c r="Q59" s="56">
        <f t="shared" si="36"/>
        <v>39600</v>
      </c>
      <c r="R59" s="56" t="s">
        <v>528</v>
      </c>
      <c r="S59" s="56">
        <f>INT(INDEX(挂机升级突破!$I$8:$I$22,章节关卡!$B59)*章节关卡!O59/6)</f>
        <v>67</v>
      </c>
      <c r="T59" s="56" t="s">
        <v>535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8">
        <v>55</v>
      </c>
      <c r="AQ59" s="26">
        <v>6</v>
      </c>
      <c r="AR59" s="18">
        <v>4</v>
      </c>
      <c r="AS59" s="15">
        <f t="shared" si="45"/>
        <v>400</v>
      </c>
      <c r="AT59" s="15">
        <f t="shared" si="46"/>
        <v>1200</v>
      </c>
      <c r="AU59" s="15">
        <f t="shared" si="47"/>
        <v>6000</v>
      </c>
      <c r="AX59" s="68">
        <v>52</v>
      </c>
      <c r="AY59" s="26">
        <v>6</v>
      </c>
      <c r="AZ59" s="18">
        <v>4</v>
      </c>
      <c r="BA59" s="15">
        <f t="shared" si="48"/>
        <v>800</v>
      </c>
      <c r="BB59" s="15">
        <f t="shared" si="49"/>
        <v>2400</v>
      </c>
      <c r="BC59" s="15">
        <f t="shared" si="50"/>
        <v>9000</v>
      </c>
    </row>
    <row r="60" spans="1:55" ht="16.5" x14ac:dyDescent="0.2">
      <c r="A60" s="56">
        <v>36</v>
      </c>
      <c r="B60" s="56">
        <f t="shared" si="37"/>
        <v>12</v>
      </c>
      <c r="C60" s="56">
        <f t="shared" si="38"/>
        <v>3</v>
      </c>
      <c r="D60" s="56">
        <v>360</v>
      </c>
      <c r="E60" s="56">
        <v>540</v>
      </c>
      <c r="F60" s="56" t="s">
        <v>524</v>
      </c>
      <c r="G60" s="56">
        <f t="shared" si="32"/>
        <v>39600</v>
      </c>
      <c r="H60" s="56" t="s">
        <v>528</v>
      </c>
      <c r="I60" s="56">
        <f>INT(INDEX(挂机升级突破!$I$8:$I$22,章节关卡!$B60)*章节关卡!E60/6)</f>
        <v>67</v>
      </c>
      <c r="J60" s="56" t="s">
        <v>535</v>
      </c>
      <c r="K60" s="56">
        <v>1</v>
      </c>
      <c r="M60" s="56">
        <f t="shared" si="33"/>
        <v>13</v>
      </c>
      <c r="N60" s="56">
        <f t="shared" si="34"/>
        <v>540</v>
      </c>
      <c r="O60" s="56">
        <f t="shared" si="35"/>
        <v>810</v>
      </c>
      <c r="P60" s="56" t="s">
        <v>524</v>
      </c>
      <c r="Q60" s="56">
        <f t="shared" si="36"/>
        <v>59400</v>
      </c>
      <c r="R60" s="56" t="s">
        <v>528</v>
      </c>
      <c r="S60" s="56">
        <f>INT(INDEX(挂机升级突破!$I$8:$I$22,章节关卡!$B60)*章节关卡!O60/6)</f>
        <v>101</v>
      </c>
      <c r="T60" s="56" t="s">
        <v>535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8">
        <v>56</v>
      </c>
      <c r="AQ60" s="26">
        <v>6</v>
      </c>
      <c r="AR60" s="18">
        <v>5</v>
      </c>
      <c r="AS60" s="15">
        <f t="shared" si="45"/>
        <v>400</v>
      </c>
      <c r="AT60" s="15">
        <f t="shared" si="46"/>
        <v>1200</v>
      </c>
      <c r="AU60" s="15">
        <f t="shared" si="47"/>
        <v>6000</v>
      </c>
      <c r="AX60" s="68">
        <v>53</v>
      </c>
      <c r="AY60" s="26">
        <v>6</v>
      </c>
      <c r="AZ60" s="18">
        <v>5</v>
      </c>
      <c r="BA60" s="15">
        <f t="shared" si="48"/>
        <v>800</v>
      </c>
      <c r="BB60" s="15">
        <f t="shared" si="49"/>
        <v>2400</v>
      </c>
      <c r="BC60" s="15">
        <f t="shared" si="50"/>
        <v>9000</v>
      </c>
    </row>
    <row r="61" spans="1:55" ht="16.5" x14ac:dyDescent="0.2">
      <c r="A61" s="56">
        <v>37</v>
      </c>
      <c r="B61" s="56">
        <f t="shared" si="37"/>
        <v>13</v>
      </c>
      <c r="C61" s="56">
        <f t="shared" si="38"/>
        <v>1</v>
      </c>
      <c r="D61" s="56">
        <v>120</v>
      </c>
      <c r="E61" s="56">
        <v>180</v>
      </c>
      <c r="F61" s="56" t="s">
        <v>524</v>
      </c>
      <c r="G61" s="56">
        <f t="shared" si="32"/>
        <v>15600</v>
      </c>
      <c r="H61" s="56" t="s">
        <v>529</v>
      </c>
      <c r="I61" s="56">
        <f>INT(INDEX(挂机升级突破!$J$8:$J$22,章节关卡!$B61)*章节关卡!E61/6)</f>
        <v>7</v>
      </c>
      <c r="J61" s="56" t="s">
        <v>530</v>
      </c>
      <c r="K61" s="56">
        <v>40</v>
      </c>
      <c r="M61" s="56">
        <f t="shared" si="33"/>
        <v>14</v>
      </c>
      <c r="N61" s="56">
        <f t="shared" si="34"/>
        <v>180</v>
      </c>
      <c r="O61" s="56">
        <f t="shared" si="35"/>
        <v>270</v>
      </c>
      <c r="P61" s="56" t="s">
        <v>524</v>
      </c>
      <c r="Q61" s="56">
        <f t="shared" si="36"/>
        <v>23400</v>
      </c>
      <c r="R61" s="56" t="s">
        <v>529</v>
      </c>
      <c r="S61" s="56">
        <f>INT(INDEX(挂机升级突破!$J$8:$J$22,章节关卡!$B61)*章节关卡!O61/6)</f>
        <v>11</v>
      </c>
      <c r="T61" s="56" t="s">
        <v>534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8">
        <v>57</v>
      </c>
      <c r="AQ61" s="26">
        <v>6</v>
      </c>
      <c r="AR61" s="18">
        <v>6</v>
      </c>
      <c r="AS61" s="15">
        <f t="shared" si="45"/>
        <v>400</v>
      </c>
      <c r="AT61" s="15">
        <f t="shared" si="46"/>
        <v>1200</v>
      </c>
      <c r="AU61" s="15">
        <f t="shared" si="47"/>
        <v>6000</v>
      </c>
      <c r="AX61" s="68">
        <v>54</v>
      </c>
      <c r="AY61" s="26">
        <v>6</v>
      </c>
      <c r="AZ61" s="18">
        <v>6</v>
      </c>
      <c r="BA61" s="15">
        <f t="shared" si="48"/>
        <v>800</v>
      </c>
      <c r="BB61" s="15">
        <f t="shared" si="49"/>
        <v>2400</v>
      </c>
      <c r="BC61" s="15">
        <f t="shared" si="50"/>
        <v>9000</v>
      </c>
    </row>
    <row r="62" spans="1:55" ht="16.5" x14ac:dyDescent="0.2">
      <c r="A62" s="56">
        <v>38</v>
      </c>
      <c r="B62" s="56">
        <f t="shared" si="37"/>
        <v>13</v>
      </c>
      <c r="C62" s="56">
        <f t="shared" si="38"/>
        <v>2</v>
      </c>
      <c r="D62" s="56">
        <v>240</v>
      </c>
      <c r="E62" s="56">
        <v>360</v>
      </c>
      <c r="F62" s="56" t="s">
        <v>524</v>
      </c>
      <c r="G62" s="56">
        <f t="shared" si="32"/>
        <v>31200</v>
      </c>
      <c r="H62" s="56" t="s">
        <v>529</v>
      </c>
      <c r="I62" s="56">
        <f>INT(INDEX(挂机升级突破!$J$8:$J$22,章节关卡!$B62)*章节关卡!E62/6)</f>
        <v>15</v>
      </c>
      <c r="J62" s="56" t="s">
        <v>530</v>
      </c>
      <c r="K62" s="56">
        <v>60</v>
      </c>
      <c r="M62" s="56">
        <f t="shared" si="33"/>
        <v>14</v>
      </c>
      <c r="N62" s="56">
        <f t="shared" si="34"/>
        <v>360</v>
      </c>
      <c r="O62" s="56">
        <f t="shared" si="35"/>
        <v>540</v>
      </c>
      <c r="P62" s="56" t="s">
        <v>524</v>
      </c>
      <c r="Q62" s="56">
        <f t="shared" si="36"/>
        <v>46800</v>
      </c>
      <c r="R62" s="56" t="s">
        <v>529</v>
      </c>
      <c r="S62" s="56">
        <f>INT(INDEX(挂机升级突破!$J$8:$J$22,章节关卡!$B62)*章节关卡!O62/6)</f>
        <v>22</v>
      </c>
      <c r="T62" s="56" t="s">
        <v>535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8">
        <v>58</v>
      </c>
      <c r="AQ62" s="26">
        <v>6</v>
      </c>
      <c r="AR62" s="18">
        <v>7</v>
      </c>
      <c r="AS62" s="15">
        <f t="shared" si="45"/>
        <v>400</v>
      </c>
      <c r="AT62" s="15">
        <f t="shared" si="46"/>
        <v>1200</v>
      </c>
      <c r="AU62" s="15">
        <f t="shared" si="47"/>
        <v>6000</v>
      </c>
      <c r="AX62" s="68">
        <v>55</v>
      </c>
      <c r="AY62" s="26">
        <v>6</v>
      </c>
      <c r="AZ62" s="18">
        <v>7</v>
      </c>
      <c r="BA62" s="15">
        <f t="shared" si="48"/>
        <v>800</v>
      </c>
      <c r="BB62" s="15">
        <f t="shared" si="49"/>
        <v>2400</v>
      </c>
      <c r="BC62" s="15">
        <f t="shared" si="50"/>
        <v>9000</v>
      </c>
    </row>
    <row r="63" spans="1:55" ht="16.5" x14ac:dyDescent="0.2">
      <c r="A63" s="56">
        <v>39</v>
      </c>
      <c r="B63" s="56">
        <f t="shared" si="37"/>
        <v>13</v>
      </c>
      <c r="C63" s="56">
        <f t="shared" si="38"/>
        <v>3</v>
      </c>
      <c r="D63" s="56">
        <v>360</v>
      </c>
      <c r="E63" s="56">
        <v>540</v>
      </c>
      <c r="F63" s="56" t="s">
        <v>524</v>
      </c>
      <c r="G63" s="56">
        <f t="shared" si="32"/>
        <v>46800</v>
      </c>
      <c r="H63" s="56" t="s">
        <v>529</v>
      </c>
      <c r="I63" s="56">
        <f>INT(INDEX(挂机升级突破!$J$8:$J$22,章节关卡!$B63)*章节关卡!E63/6)</f>
        <v>22</v>
      </c>
      <c r="J63" s="56" t="s">
        <v>535</v>
      </c>
      <c r="K63" s="56">
        <v>1</v>
      </c>
      <c r="M63" s="56">
        <f t="shared" si="33"/>
        <v>14</v>
      </c>
      <c r="N63" s="56">
        <f t="shared" si="34"/>
        <v>540</v>
      </c>
      <c r="O63" s="56">
        <f t="shared" si="35"/>
        <v>810</v>
      </c>
      <c r="P63" s="56" t="s">
        <v>524</v>
      </c>
      <c r="Q63" s="56">
        <f t="shared" si="36"/>
        <v>70200</v>
      </c>
      <c r="R63" s="56" t="s">
        <v>529</v>
      </c>
      <c r="S63" s="56">
        <f>INT(INDEX(挂机升级突破!$J$8:$J$22,章节关卡!$B63)*章节关卡!O63/6)</f>
        <v>33</v>
      </c>
      <c r="T63" s="56" t="s">
        <v>535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8">
        <v>59</v>
      </c>
      <c r="AQ63" s="26">
        <v>6</v>
      </c>
      <c r="AR63" s="18">
        <v>8</v>
      </c>
      <c r="AS63" s="15">
        <f t="shared" si="45"/>
        <v>400</v>
      </c>
      <c r="AT63" s="15">
        <f t="shared" si="46"/>
        <v>1200</v>
      </c>
      <c r="AU63" s="15">
        <f t="shared" si="47"/>
        <v>6000</v>
      </c>
      <c r="AX63" s="68">
        <v>56</v>
      </c>
      <c r="AY63" s="26">
        <v>6</v>
      </c>
      <c r="AZ63" s="18">
        <v>8</v>
      </c>
      <c r="BA63" s="15">
        <f t="shared" si="48"/>
        <v>800</v>
      </c>
      <c r="BB63" s="15">
        <f t="shared" si="49"/>
        <v>2400</v>
      </c>
      <c r="BC63" s="15">
        <f t="shared" si="50"/>
        <v>9000</v>
      </c>
    </row>
    <row r="64" spans="1:55" ht="16.5" x14ac:dyDescent="0.2">
      <c r="A64" s="56">
        <v>40</v>
      </c>
      <c r="B64" s="56">
        <f t="shared" si="37"/>
        <v>14</v>
      </c>
      <c r="C64" s="56">
        <f t="shared" si="38"/>
        <v>1</v>
      </c>
      <c r="D64" s="56">
        <v>120</v>
      </c>
      <c r="E64" s="56">
        <v>180</v>
      </c>
      <c r="F64" s="56" t="s">
        <v>524</v>
      </c>
      <c r="G64" s="56">
        <f t="shared" si="32"/>
        <v>18000</v>
      </c>
      <c r="H64" s="56" t="s">
        <v>529</v>
      </c>
      <c r="I64" s="56">
        <f>INT(INDEX(挂机升级突破!$J$8:$J$22,章节关卡!$B64)*章节关卡!E64/6)</f>
        <v>15</v>
      </c>
      <c r="J64" s="56" t="s">
        <v>530</v>
      </c>
      <c r="K64" s="56">
        <v>40</v>
      </c>
      <c r="M64" s="56">
        <f t="shared" si="33"/>
        <v>15</v>
      </c>
      <c r="N64" s="56">
        <f t="shared" si="34"/>
        <v>180</v>
      </c>
      <c r="O64" s="56">
        <f t="shared" si="35"/>
        <v>270</v>
      </c>
      <c r="P64" s="56" t="s">
        <v>524</v>
      </c>
      <c r="Q64" s="56">
        <f t="shared" si="36"/>
        <v>27000</v>
      </c>
      <c r="R64" s="56" t="s">
        <v>529</v>
      </c>
      <c r="S64" s="56">
        <f>INT(INDEX(挂机升级突破!$J$8:$J$22,章节关卡!$B64)*章节关卡!O64/6)</f>
        <v>22</v>
      </c>
      <c r="T64" s="56" t="s">
        <v>534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8">
        <v>60</v>
      </c>
      <c r="AQ64" s="26">
        <v>6</v>
      </c>
      <c r="AR64" s="18">
        <v>9</v>
      </c>
      <c r="AS64" s="15">
        <f t="shared" ref="AS64:AS95" si="51">INDEX($N$6:$N$20,AQ64)</f>
        <v>400</v>
      </c>
      <c r="AT64" s="15">
        <f t="shared" ref="AT64:AT95" si="52">INDEX($P$6:$P$20,AQ64)</f>
        <v>1200</v>
      </c>
      <c r="AU64" s="15">
        <f t="shared" ref="AU64:AU95" si="53">INDEX($R$6:$R$20,AQ64)</f>
        <v>6000</v>
      </c>
      <c r="AX64" s="68">
        <v>57</v>
      </c>
      <c r="AY64" s="26">
        <v>6</v>
      </c>
      <c r="AZ64" s="18">
        <v>9</v>
      </c>
      <c r="BA64" s="15">
        <f t="shared" si="48"/>
        <v>800</v>
      </c>
      <c r="BB64" s="15">
        <f t="shared" si="49"/>
        <v>2400</v>
      </c>
      <c r="BC64" s="15">
        <f t="shared" si="50"/>
        <v>9000</v>
      </c>
    </row>
    <row r="65" spans="1:55" ht="16.5" x14ac:dyDescent="0.2">
      <c r="A65" s="56">
        <v>41</v>
      </c>
      <c r="B65" s="56">
        <f t="shared" si="37"/>
        <v>14</v>
      </c>
      <c r="C65" s="56">
        <f t="shared" si="38"/>
        <v>2</v>
      </c>
      <c r="D65" s="56">
        <v>240</v>
      </c>
      <c r="E65" s="56">
        <v>360</v>
      </c>
      <c r="F65" s="56" t="s">
        <v>524</v>
      </c>
      <c r="G65" s="56">
        <f t="shared" si="32"/>
        <v>36000</v>
      </c>
      <c r="H65" s="56" t="s">
        <v>529</v>
      </c>
      <c r="I65" s="56">
        <f>INT(INDEX(挂机升级突破!$J$8:$J$22,章节关卡!$B65)*章节关卡!E65/6)</f>
        <v>30</v>
      </c>
      <c r="J65" s="56" t="s">
        <v>530</v>
      </c>
      <c r="K65" s="56">
        <v>60</v>
      </c>
      <c r="M65" s="56">
        <f t="shared" si="33"/>
        <v>15</v>
      </c>
      <c r="N65" s="56">
        <f t="shared" si="34"/>
        <v>360</v>
      </c>
      <c r="O65" s="56">
        <f t="shared" si="35"/>
        <v>540</v>
      </c>
      <c r="P65" s="56" t="s">
        <v>524</v>
      </c>
      <c r="Q65" s="56">
        <f t="shared" si="36"/>
        <v>54000</v>
      </c>
      <c r="R65" s="56" t="s">
        <v>529</v>
      </c>
      <c r="S65" s="56">
        <f>INT(INDEX(挂机升级突破!$J$8:$J$22,章节关卡!$B65)*章节关卡!O65/6)</f>
        <v>45</v>
      </c>
      <c r="T65" s="56" t="s">
        <v>535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8">
        <v>61</v>
      </c>
      <c r="AQ65" s="26">
        <v>6</v>
      </c>
      <c r="AR65" s="18">
        <v>10</v>
      </c>
      <c r="AS65" s="15">
        <f t="shared" si="51"/>
        <v>400</v>
      </c>
      <c r="AT65" s="15">
        <f t="shared" si="52"/>
        <v>1200</v>
      </c>
      <c r="AU65" s="15">
        <f t="shared" si="53"/>
        <v>6000</v>
      </c>
      <c r="AX65" s="68">
        <v>58</v>
      </c>
      <c r="AY65" s="26">
        <v>6</v>
      </c>
      <c r="AZ65" s="18">
        <v>10</v>
      </c>
      <c r="BA65" s="15">
        <f t="shared" si="48"/>
        <v>800</v>
      </c>
      <c r="BB65" s="15">
        <f t="shared" si="49"/>
        <v>2400</v>
      </c>
      <c r="BC65" s="15">
        <f t="shared" si="50"/>
        <v>9000</v>
      </c>
    </row>
    <row r="66" spans="1:55" ht="16.5" x14ac:dyDescent="0.2">
      <c r="A66" s="56">
        <v>42</v>
      </c>
      <c r="B66" s="56">
        <f t="shared" si="37"/>
        <v>14</v>
      </c>
      <c r="C66" s="56">
        <f t="shared" si="38"/>
        <v>3</v>
      </c>
      <c r="D66" s="56">
        <v>360</v>
      </c>
      <c r="E66" s="56">
        <v>540</v>
      </c>
      <c r="F66" s="56" t="s">
        <v>524</v>
      </c>
      <c r="G66" s="56">
        <f t="shared" si="32"/>
        <v>54000</v>
      </c>
      <c r="H66" s="56" t="s">
        <v>529</v>
      </c>
      <c r="I66" s="56">
        <f>INT(INDEX(挂机升级突破!$J$8:$J$22,章节关卡!$B66)*章节关卡!E66/6)</f>
        <v>45</v>
      </c>
      <c r="J66" s="56" t="s">
        <v>535</v>
      </c>
      <c r="K66" s="56">
        <v>1</v>
      </c>
      <c r="M66" s="56">
        <f t="shared" si="33"/>
        <v>15</v>
      </c>
      <c r="N66" s="56">
        <f t="shared" si="34"/>
        <v>540</v>
      </c>
      <c r="O66" s="56">
        <f t="shared" si="35"/>
        <v>810</v>
      </c>
      <c r="P66" s="56" t="s">
        <v>524</v>
      </c>
      <c r="Q66" s="56">
        <f t="shared" si="36"/>
        <v>81000</v>
      </c>
      <c r="R66" s="56" t="s">
        <v>529</v>
      </c>
      <c r="S66" s="56">
        <f>INT(INDEX(挂机升级突破!$J$8:$J$22,章节关卡!$B66)*章节关卡!O66/6)</f>
        <v>67</v>
      </c>
      <c r="T66" s="56" t="s">
        <v>535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8">
        <v>62</v>
      </c>
      <c r="AQ66" s="26">
        <v>6</v>
      </c>
      <c r="AR66" s="18">
        <v>11</v>
      </c>
      <c r="AS66" s="15">
        <f t="shared" si="51"/>
        <v>400</v>
      </c>
      <c r="AT66" s="15">
        <f t="shared" si="52"/>
        <v>1200</v>
      </c>
      <c r="AU66" s="15">
        <f t="shared" si="53"/>
        <v>6000</v>
      </c>
      <c r="AX66" s="68">
        <v>59</v>
      </c>
      <c r="AY66" s="26">
        <v>6</v>
      </c>
      <c r="AZ66" s="18">
        <v>11</v>
      </c>
      <c r="BA66" s="15">
        <f t="shared" si="48"/>
        <v>800</v>
      </c>
      <c r="BB66" s="15">
        <f t="shared" si="49"/>
        <v>2400</v>
      </c>
      <c r="BC66" s="15">
        <f t="shared" si="50"/>
        <v>9000</v>
      </c>
    </row>
    <row r="67" spans="1:55" ht="16.5" x14ac:dyDescent="0.2">
      <c r="A67" s="56">
        <v>43</v>
      </c>
      <c r="B67" s="56">
        <f t="shared" si="37"/>
        <v>15</v>
      </c>
      <c r="C67" s="56">
        <f t="shared" si="38"/>
        <v>1</v>
      </c>
      <c r="D67" s="56">
        <v>120</v>
      </c>
      <c r="E67" s="56">
        <v>180</v>
      </c>
      <c r="F67" s="56" t="s">
        <v>524</v>
      </c>
      <c r="G67" s="56">
        <f t="shared" si="32"/>
        <v>21000</v>
      </c>
      <c r="H67" s="56" t="s">
        <v>529</v>
      </c>
      <c r="I67" s="56">
        <f>INT(INDEX(挂机升级突破!$J$8:$J$22,章节关卡!$B67)*章节关卡!E67/6)</f>
        <v>30</v>
      </c>
      <c r="J67" s="56" t="s">
        <v>530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524</v>
      </c>
      <c r="Q67" s="56">
        <f t="shared" si="36"/>
        <v>47250</v>
      </c>
      <c r="R67" s="56" t="s">
        <v>529</v>
      </c>
      <c r="S67" s="56">
        <f>INT(INDEX(挂机升级突破!$J$8:$J$22,章节关卡!$B67)*章节关卡!O67/6)</f>
        <v>45</v>
      </c>
      <c r="T67" s="56" t="s">
        <v>534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8">
        <v>63</v>
      </c>
      <c r="AQ67" s="26">
        <v>6</v>
      </c>
      <c r="AR67" s="18">
        <v>12</v>
      </c>
      <c r="AS67" s="15">
        <f t="shared" si="51"/>
        <v>400</v>
      </c>
      <c r="AT67" s="15">
        <f t="shared" si="52"/>
        <v>1200</v>
      </c>
      <c r="AU67" s="15">
        <f t="shared" si="53"/>
        <v>6000</v>
      </c>
      <c r="AX67" s="68">
        <v>60</v>
      </c>
      <c r="AY67" s="26">
        <v>6</v>
      </c>
      <c r="AZ67" s="18">
        <v>12</v>
      </c>
      <c r="BA67" s="15">
        <f t="shared" si="48"/>
        <v>800</v>
      </c>
      <c r="BB67" s="15">
        <f t="shared" si="49"/>
        <v>2400</v>
      </c>
      <c r="BC67" s="15">
        <f t="shared" si="50"/>
        <v>9000</v>
      </c>
    </row>
    <row r="68" spans="1:55" ht="16.5" x14ac:dyDescent="0.2">
      <c r="A68" s="56">
        <v>44</v>
      </c>
      <c r="B68" s="56">
        <f t="shared" si="37"/>
        <v>15</v>
      </c>
      <c r="C68" s="56">
        <f t="shared" si="38"/>
        <v>2</v>
      </c>
      <c r="D68" s="56">
        <v>240</v>
      </c>
      <c r="E68" s="56">
        <v>360</v>
      </c>
      <c r="F68" s="56" t="s">
        <v>524</v>
      </c>
      <c r="G68" s="56">
        <f t="shared" si="32"/>
        <v>42000</v>
      </c>
      <c r="H68" s="56" t="s">
        <v>529</v>
      </c>
      <c r="I68" s="56">
        <f>INT(INDEX(挂机升级突破!$J$8:$J$22,章节关卡!$B68)*章节关卡!E68/6)</f>
        <v>60</v>
      </c>
      <c r="J68" s="56" t="s">
        <v>530</v>
      </c>
      <c r="K68" s="56">
        <v>60</v>
      </c>
      <c r="M68" s="56">
        <v>15</v>
      </c>
      <c r="N68" s="56">
        <f t="shared" ref="N68:N69" si="54">N65*1.5</f>
        <v>540</v>
      </c>
      <c r="O68" s="56">
        <f>E68*N$22</f>
        <v>540</v>
      </c>
      <c r="P68" s="56" t="s">
        <v>524</v>
      </c>
      <c r="Q68" s="56">
        <f t="shared" si="36"/>
        <v>94500</v>
      </c>
      <c r="R68" s="56" t="s">
        <v>529</v>
      </c>
      <c r="S68" s="56">
        <f>INT(INDEX(挂机升级突破!$J$8:$J$22,章节关卡!$B68)*章节关卡!O68/6)</f>
        <v>90</v>
      </c>
      <c r="T68" s="56" t="s">
        <v>535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8">
        <v>64</v>
      </c>
      <c r="AQ68" s="26">
        <v>6</v>
      </c>
      <c r="AR68" s="18">
        <v>13</v>
      </c>
      <c r="AS68" s="15">
        <f t="shared" si="51"/>
        <v>400</v>
      </c>
      <c r="AT68" s="15">
        <f t="shared" si="52"/>
        <v>1200</v>
      </c>
      <c r="AU68" s="15">
        <f t="shared" si="53"/>
        <v>6000</v>
      </c>
      <c r="AX68" s="68">
        <v>61</v>
      </c>
      <c r="AY68" s="26">
        <v>6</v>
      </c>
      <c r="AZ68" s="18">
        <v>13</v>
      </c>
      <c r="BA68" s="15">
        <f t="shared" si="48"/>
        <v>800</v>
      </c>
      <c r="BB68" s="15">
        <f t="shared" si="49"/>
        <v>2400</v>
      </c>
      <c r="BC68" s="15">
        <f t="shared" si="50"/>
        <v>9000</v>
      </c>
    </row>
    <row r="69" spans="1:55" ht="16.5" x14ac:dyDescent="0.2">
      <c r="A69" s="56">
        <v>45</v>
      </c>
      <c r="B69" s="56">
        <f t="shared" si="37"/>
        <v>15</v>
      </c>
      <c r="C69" s="56">
        <f t="shared" si="38"/>
        <v>3</v>
      </c>
      <c r="D69" s="56">
        <v>360</v>
      </c>
      <c r="E69" s="56">
        <v>540</v>
      </c>
      <c r="F69" s="56" t="s">
        <v>524</v>
      </c>
      <c r="G69" s="56">
        <f t="shared" si="32"/>
        <v>63000</v>
      </c>
      <c r="H69" s="56" t="s">
        <v>529</v>
      </c>
      <c r="I69" s="56">
        <f>INT(INDEX(挂机升级突破!$J$8:$J$22,章节关卡!$B69)*章节关卡!E69/6)</f>
        <v>90</v>
      </c>
      <c r="J69" s="56" t="s">
        <v>535</v>
      </c>
      <c r="K69" s="56">
        <v>1</v>
      </c>
      <c r="M69" s="56">
        <v>15</v>
      </c>
      <c r="N69" s="56">
        <f t="shared" si="54"/>
        <v>810</v>
      </c>
      <c r="O69" s="56">
        <f>E69*N$22</f>
        <v>810</v>
      </c>
      <c r="P69" s="56" t="s">
        <v>524</v>
      </c>
      <c r="Q69" s="56">
        <f t="shared" si="36"/>
        <v>141750</v>
      </c>
      <c r="R69" s="56" t="s">
        <v>529</v>
      </c>
      <c r="S69" s="56">
        <f>INT(INDEX(挂机升级突破!$J$8:$J$22,章节关卡!$B69)*章节关卡!O69/6)</f>
        <v>135</v>
      </c>
      <c r="T69" s="56" t="s">
        <v>535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5">INDEX($C$6:$C$20,AI69)</f>
        <v>20</v>
      </c>
      <c r="AL69" s="26">
        <f t="shared" ref="AL69:AL132" si="56">INT(INDEX($E$5:$E$20,AI69)+AJ69*INDEX($F$6:$F$20,AI69))</f>
        <v>36</v>
      </c>
      <c r="AM69" s="26">
        <f t="shared" si="4"/>
        <v>173</v>
      </c>
      <c r="AP69" s="68">
        <v>65</v>
      </c>
      <c r="AQ69" s="26">
        <v>6</v>
      </c>
      <c r="AR69" s="18">
        <v>14</v>
      </c>
      <c r="AS69" s="15">
        <f t="shared" si="51"/>
        <v>400</v>
      </c>
      <c r="AT69" s="15">
        <f t="shared" si="52"/>
        <v>1200</v>
      </c>
      <c r="AU69" s="15">
        <f t="shared" si="53"/>
        <v>6000</v>
      </c>
      <c r="AX69" s="68">
        <v>62</v>
      </c>
      <c r="AY69" s="26">
        <v>6</v>
      </c>
      <c r="AZ69" s="18">
        <v>14</v>
      </c>
      <c r="BA69" s="15">
        <f t="shared" si="48"/>
        <v>800</v>
      </c>
      <c r="BB69" s="15">
        <f t="shared" si="49"/>
        <v>2400</v>
      </c>
      <c r="BC69" s="15">
        <f t="shared" si="50"/>
        <v>9000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5"/>
        <v>20</v>
      </c>
      <c r="AL70" s="26">
        <f t="shared" si="56"/>
        <v>36</v>
      </c>
      <c r="AM70" s="26">
        <f t="shared" ref="AM70:AM133" si="57">INT(INDEX($H$5:$H$20,AI70)+AJ70*INDEX($I$6:$I$20,AI70))</f>
        <v>177</v>
      </c>
      <c r="AP70" s="68">
        <v>66</v>
      </c>
      <c r="AQ70" s="26">
        <v>6</v>
      </c>
      <c r="AR70" s="18">
        <v>15</v>
      </c>
      <c r="AS70" s="15">
        <f t="shared" si="51"/>
        <v>400</v>
      </c>
      <c r="AT70" s="15">
        <f t="shared" si="52"/>
        <v>1200</v>
      </c>
      <c r="AU70" s="15">
        <f t="shared" si="53"/>
        <v>6000</v>
      </c>
      <c r="AX70" s="68">
        <v>63</v>
      </c>
      <c r="AY70" s="26">
        <v>6</v>
      </c>
      <c r="AZ70" s="18">
        <v>15</v>
      </c>
      <c r="BA70" s="15">
        <f t="shared" si="48"/>
        <v>800</v>
      </c>
      <c r="BB70" s="15">
        <f t="shared" si="49"/>
        <v>2400</v>
      </c>
      <c r="BC70" s="15">
        <f t="shared" si="50"/>
        <v>9000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5"/>
        <v>20</v>
      </c>
      <c r="AL71" s="26">
        <f t="shared" si="56"/>
        <v>37</v>
      </c>
      <c r="AM71" s="26">
        <f t="shared" si="57"/>
        <v>181</v>
      </c>
      <c r="AP71" s="68">
        <v>67</v>
      </c>
      <c r="AQ71" s="26">
        <v>7</v>
      </c>
      <c r="AR71" s="18">
        <v>1</v>
      </c>
      <c r="AS71" s="15">
        <f t="shared" si="51"/>
        <v>500</v>
      </c>
      <c r="AT71" s="15">
        <f t="shared" si="52"/>
        <v>1500</v>
      </c>
      <c r="AU71" s="15">
        <f t="shared" si="53"/>
        <v>8250</v>
      </c>
      <c r="AX71" s="68">
        <v>64</v>
      </c>
      <c r="AY71" s="26">
        <v>7</v>
      </c>
      <c r="AZ71" s="18">
        <v>1</v>
      </c>
      <c r="BA71" s="15">
        <f t="shared" si="48"/>
        <v>1000</v>
      </c>
      <c r="BB71" s="15">
        <f t="shared" si="49"/>
        <v>3000</v>
      </c>
      <c r="BC71" s="15">
        <f t="shared" si="50"/>
        <v>12375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5"/>
        <v>20</v>
      </c>
      <c r="AL72" s="26">
        <f t="shared" si="56"/>
        <v>37</v>
      </c>
      <c r="AM72" s="26">
        <f t="shared" si="57"/>
        <v>185</v>
      </c>
      <c r="AP72" s="68">
        <v>68</v>
      </c>
      <c r="AQ72" s="26">
        <v>7</v>
      </c>
      <c r="AR72" s="18">
        <v>2</v>
      </c>
      <c r="AS72" s="15">
        <f t="shared" si="51"/>
        <v>500</v>
      </c>
      <c r="AT72" s="15">
        <f t="shared" si="52"/>
        <v>1500</v>
      </c>
      <c r="AU72" s="15">
        <f t="shared" si="53"/>
        <v>8250</v>
      </c>
      <c r="AX72" s="68">
        <v>65</v>
      </c>
      <c r="AY72" s="26">
        <v>7</v>
      </c>
      <c r="AZ72" s="18">
        <v>2</v>
      </c>
      <c r="BA72" s="15">
        <f t="shared" si="48"/>
        <v>1000</v>
      </c>
      <c r="BB72" s="15">
        <f t="shared" si="49"/>
        <v>3000</v>
      </c>
      <c r="BC72" s="15">
        <f t="shared" si="50"/>
        <v>12375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5"/>
        <v>20</v>
      </c>
      <c r="AL73" s="26">
        <f t="shared" si="56"/>
        <v>38</v>
      </c>
      <c r="AM73" s="26">
        <f t="shared" si="57"/>
        <v>188</v>
      </c>
      <c r="AP73" s="68">
        <v>69</v>
      </c>
      <c r="AQ73" s="26">
        <v>7</v>
      </c>
      <c r="AR73" s="18">
        <v>3</v>
      </c>
      <c r="AS73" s="15">
        <f t="shared" si="51"/>
        <v>500</v>
      </c>
      <c r="AT73" s="15">
        <f t="shared" si="52"/>
        <v>1500</v>
      </c>
      <c r="AU73" s="15">
        <f t="shared" si="53"/>
        <v>8250</v>
      </c>
      <c r="AX73" s="68">
        <v>66</v>
      </c>
      <c r="AY73" s="26">
        <v>7</v>
      </c>
      <c r="AZ73" s="18">
        <v>3</v>
      </c>
      <c r="BA73" s="15">
        <f t="shared" si="48"/>
        <v>1000</v>
      </c>
      <c r="BB73" s="15">
        <f t="shared" si="49"/>
        <v>3000</v>
      </c>
      <c r="BC73" s="15">
        <f t="shared" si="50"/>
        <v>12375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5"/>
        <v>20</v>
      </c>
      <c r="AL74" s="26">
        <f t="shared" si="56"/>
        <v>38</v>
      </c>
      <c r="AM74" s="26">
        <f t="shared" si="57"/>
        <v>192</v>
      </c>
      <c r="AP74" s="68">
        <v>70</v>
      </c>
      <c r="AQ74" s="26">
        <v>7</v>
      </c>
      <c r="AR74" s="18">
        <v>4</v>
      </c>
      <c r="AS74" s="15">
        <f t="shared" si="51"/>
        <v>500</v>
      </c>
      <c r="AT74" s="15">
        <f t="shared" si="52"/>
        <v>1500</v>
      </c>
      <c r="AU74" s="15">
        <f t="shared" si="53"/>
        <v>8250</v>
      </c>
      <c r="AX74" s="68">
        <v>67</v>
      </c>
      <c r="AY74" s="26">
        <v>7</v>
      </c>
      <c r="AZ74" s="18">
        <v>4</v>
      </c>
      <c r="BA74" s="15">
        <f t="shared" si="48"/>
        <v>1000</v>
      </c>
      <c r="BB74" s="15">
        <f t="shared" si="49"/>
        <v>3000</v>
      </c>
      <c r="BC74" s="15">
        <f t="shared" si="50"/>
        <v>12375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5"/>
        <v>20</v>
      </c>
      <c r="AL75" s="26">
        <f t="shared" si="56"/>
        <v>39</v>
      </c>
      <c r="AM75" s="26">
        <f t="shared" si="57"/>
        <v>196</v>
      </c>
      <c r="AP75" s="68">
        <v>71</v>
      </c>
      <c r="AQ75" s="26">
        <v>7</v>
      </c>
      <c r="AR75" s="18">
        <v>5</v>
      </c>
      <c r="AS75" s="15">
        <f t="shared" si="51"/>
        <v>500</v>
      </c>
      <c r="AT75" s="15">
        <f t="shared" si="52"/>
        <v>1500</v>
      </c>
      <c r="AU75" s="15">
        <f t="shared" si="53"/>
        <v>8250</v>
      </c>
      <c r="AX75" s="68">
        <v>68</v>
      </c>
      <c r="AY75" s="26">
        <v>7</v>
      </c>
      <c r="AZ75" s="18">
        <v>5</v>
      </c>
      <c r="BA75" s="15">
        <f t="shared" si="48"/>
        <v>1000</v>
      </c>
      <c r="BB75" s="15">
        <f t="shared" si="49"/>
        <v>3000</v>
      </c>
      <c r="BC75" s="15">
        <f t="shared" si="50"/>
        <v>12375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5"/>
        <v>20</v>
      </c>
      <c r="AL76" s="26">
        <f t="shared" si="56"/>
        <v>40</v>
      </c>
      <c r="AM76" s="26">
        <f t="shared" si="57"/>
        <v>200</v>
      </c>
      <c r="AP76" s="68">
        <v>72</v>
      </c>
      <c r="AQ76" s="26">
        <v>7</v>
      </c>
      <c r="AR76" s="18">
        <v>6</v>
      </c>
      <c r="AS76" s="15">
        <f t="shared" si="51"/>
        <v>500</v>
      </c>
      <c r="AT76" s="15">
        <f t="shared" si="52"/>
        <v>1500</v>
      </c>
      <c r="AU76" s="15">
        <f t="shared" si="53"/>
        <v>8250</v>
      </c>
      <c r="AX76" s="68">
        <v>69</v>
      </c>
      <c r="AY76" s="26">
        <v>7</v>
      </c>
      <c r="AZ76" s="18">
        <v>6</v>
      </c>
      <c r="BA76" s="15">
        <f t="shared" ref="BA76:BA139" si="58">INDEX($Y$6:$Y$20,AY76)</f>
        <v>1000</v>
      </c>
      <c r="BB76" s="15">
        <f t="shared" ref="BB76:BB139" si="59">INDEX($AA$6:$AA$20,AY76)</f>
        <v>3000</v>
      </c>
      <c r="BC76" s="15">
        <f t="shared" ref="BC76:BC139" si="60">INDEX($AC$6:$AC$20,AY76)</f>
        <v>12375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5"/>
        <v>25</v>
      </c>
      <c r="AL77" s="26">
        <f t="shared" si="56"/>
        <v>40</v>
      </c>
      <c r="AM77" s="26">
        <f t="shared" si="57"/>
        <v>205</v>
      </c>
      <c r="AP77" s="68">
        <v>73</v>
      </c>
      <c r="AQ77" s="26">
        <v>7</v>
      </c>
      <c r="AR77" s="18">
        <v>7</v>
      </c>
      <c r="AS77" s="15">
        <f t="shared" si="51"/>
        <v>500</v>
      </c>
      <c r="AT77" s="15">
        <f t="shared" si="52"/>
        <v>1500</v>
      </c>
      <c r="AU77" s="15">
        <f t="shared" si="53"/>
        <v>8250</v>
      </c>
      <c r="AX77" s="68">
        <v>70</v>
      </c>
      <c r="AY77" s="26">
        <v>7</v>
      </c>
      <c r="AZ77" s="18">
        <v>7</v>
      </c>
      <c r="BA77" s="15">
        <f t="shared" si="58"/>
        <v>1000</v>
      </c>
      <c r="BB77" s="15">
        <f t="shared" si="59"/>
        <v>3000</v>
      </c>
      <c r="BC77" s="15">
        <f t="shared" si="60"/>
        <v>12375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5"/>
        <v>25</v>
      </c>
      <c r="AL78" s="26">
        <f t="shared" si="56"/>
        <v>41</v>
      </c>
      <c r="AM78" s="26">
        <f t="shared" si="57"/>
        <v>210</v>
      </c>
      <c r="AP78" s="68">
        <v>74</v>
      </c>
      <c r="AQ78" s="26">
        <v>7</v>
      </c>
      <c r="AR78" s="18">
        <v>8</v>
      </c>
      <c r="AS78" s="15">
        <f t="shared" si="51"/>
        <v>500</v>
      </c>
      <c r="AT78" s="15">
        <f t="shared" si="52"/>
        <v>1500</v>
      </c>
      <c r="AU78" s="15">
        <f t="shared" si="53"/>
        <v>8250</v>
      </c>
      <c r="AX78" s="68">
        <v>71</v>
      </c>
      <c r="AY78" s="26">
        <v>7</v>
      </c>
      <c r="AZ78" s="18">
        <v>8</v>
      </c>
      <c r="BA78" s="15">
        <f t="shared" si="58"/>
        <v>1000</v>
      </c>
      <c r="BB78" s="15">
        <f t="shared" si="59"/>
        <v>3000</v>
      </c>
      <c r="BC78" s="15">
        <f t="shared" si="60"/>
        <v>12375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5"/>
        <v>25</v>
      </c>
      <c r="AL79" s="26">
        <f t="shared" si="56"/>
        <v>42</v>
      </c>
      <c r="AM79" s="26">
        <f t="shared" si="57"/>
        <v>215</v>
      </c>
      <c r="AP79" s="68">
        <v>75</v>
      </c>
      <c r="AQ79" s="26">
        <v>7</v>
      </c>
      <c r="AR79" s="18">
        <v>9</v>
      </c>
      <c r="AS79" s="15">
        <f t="shared" si="51"/>
        <v>500</v>
      </c>
      <c r="AT79" s="15">
        <f t="shared" si="52"/>
        <v>1500</v>
      </c>
      <c r="AU79" s="15">
        <f t="shared" si="53"/>
        <v>8250</v>
      </c>
      <c r="AX79" s="68">
        <v>72</v>
      </c>
      <c r="AY79" s="26">
        <v>7</v>
      </c>
      <c r="AZ79" s="18">
        <v>9</v>
      </c>
      <c r="BA79" s="15">
        <f t="shared" si="58"/>
        <v>1000</v>
      </c>
      <c r="BB79" s="15">
        <f t="shared" si="59"/>
        <v>3000</v>
      </c>
      <c r="BC79" s="15">
        <f t="shared" si="60"/>
        <v>12375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5"/>
        <v>25</v>
      </c>
      <c r="AL80" s="26">
        <f t="shared" si="56"/>
        <v>42</v>
      </c>
      <c r="AM80" s="26">
        <f t="shared" si="57"/>
        <v>220</v>
      </c>
      <c r="AP80" s="68">
        <v>76</v>
      </c>
      <c r="AQ80" s="26">
        <v>7</v>
      </c>
      <c r="AR80" s="18">
        <v>10</v>
      </c>
      <c r="AS80" s="15">
        <f t="shared" si="51"/>
        <v>500</v>
      </c>
      <c r="AT80" s="15">
        <f t="shared" si="52"/>
        <v>1500</v>
      </c>
      <c r="AU80" s="15">
        <f t="shared" si="53"/>
        <v>8250</v>
      </c>
      <c r="AX80" s="68">
        <v>73</v>
      </c>
      <c r="AY80" s="26">
        <v>7</v>
      </c>
      <c r="AZ80" s="18">
        <v>10</v>
      </c>
      <c r="BA80" s="15">
        <f t="shared" si="58"/>
        <v>1000</v>
      </c>
      <c r="BB80" s="15">
        <f t="shared" si="59"/>
        <v>3000</v>
      </c>
      <c r="BC80" s="15">
        <f t="shared" si="60"/>
        <v>12375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5"/>
        <v>25</v>
      </c>
      <c r="AL81" s="26">
        <f t="shared" si="56"/>
        <v>43</v>
      </c>
      <c r="AM81" s="26">
        <f t="shared" si="57"/>
        <v>225</v>
      </c>
      <c r="AP81" s="68">
        <v>77</v>
      </c>
      <c r="AQ81" s="26">
        <v>7</v>
      </c>
      <c r="AR81" s="18">
        <v>11</v>
      </c>
      <c r="AS81" s="15">
        <f t="shared" si="51"/>
        <v>500</v>
      </c>
      <c r="AT81" s="15">
        <f t="shared" si="52"/>
        <v>1500</v>
      </c>
      <c r="AU81" s="15">
        <f t="shared" si="53"/>
        <v>8250</v>
      </c>
      <c r="AX81" s="68">
        <v>74</v>
      </c>
      <c r="AY81" s="26">
        <v>7</v>
      </c>
      <c r="AZ81" s="18">
        <v>11</v>
      </c>
      <c r="BA81" s="15">
        <f t="shared" si="58"/>
        <v>1000</v>
      </c>
      <c r="BB81" s="15">
        <f t="shared" si="59"/>
        <v>3000</v>
      </c>
      <c r="BC81" s="15">
        <f t="shared" si="60"/>
        <v>12375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5"/>
        <v>25</v>
      </c>
      <c r="AL82" s="26">
        <f t="shared" si="56"/>
        <v>44</v>
      </c>
      <c r="AM82" s="26">
        <f t="shared" si="57"/>
        <v>230</v>
      </c>
      <c r="AP82" s="68">
        <v>78</v>
      </c>
      <c r="AQ82" s="26">
        <v>7</v>
      </c>
      <c r="AR82" s="18">
        <v>12</v>
      </c>
      <c r="AS82" s="15">
        <f t="shared" si="51"/>
        <v>500</v>
      </c>
      <c r="AT82" s="15">
        <f t="shared" si="52"/>
        <v>1500</v>
      </c>
      <c r="AU82" s="15">
        <f t="shared" si="53"/>
        <v>8250</v>
      </c>
      <c r="AX82" s="68">
        <v>75</v>
      </c>
      <c r="AY82" s="26">
        <v>7</v>
      </c>
      <c r="AZ82" s="18">
        <v>12</v>
      </c>
      <c r="BA82" s="15">
        <f t="shared" si="58"/>
        <v>1000</v>
      </c>
      <c r="BB82" s="15">
        <f t="shared" si="59"/>
        <v>3000</v>
      </c>
      <c r="BC82" s="15">
        <f t="shared" si="60"/>
        <v>12375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5"/>
        <v>25</v>
      </c>
      <c r="AL83" s="26">
        <f t="shared" si="56"/>
        <v>44</v>
      </c>
      <c r="AM83" s="26">
        <f t="shared" si="57"/>
        <v>235</v>
      </c>
      <c r="AP83" s="68">
        <v>79</v>
      </c>
      <c r="AQ83" s="26">
        <v>7</v>
      </c>
      <c r="AR83" s="18">
        <v>13</v>
      </c>
      <c r="AS83" s="15">
        <f t="shared" si="51"/>
        <v>500</v>
      </c>
      <c r="AT83" s="15">
        <f t="shared" si="52"/>
        <v>1500</v>
      </c>
      <c r="AU83" s="15">
        <f t="shared" si="53"/>
        <v>8250</v>
      </c>
      <c r="AX83" s="68">
        <v>76</v>
      </c>
      <c r="AY83" s="26">
        <v>7</v>
      </c>
      <c r="AZ83" s="18">
        <v>13</v>
      </c>
      <c r="BA83" s="15">
        <f t="shared" si="58"/>
        <v>1000</v>
      </c>
      <c r="BB83" s="15">
        <f t="shared" si="59"/>
        <v>3000</v>
      </c>
      <c r="BC83" s="15">
        <f t="shared" si="60"/>
        <v>12375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5"/>
        <v>25</v>
      </c>
      <c r="AL84" s="26">
        <f t="shared" si="56"/>
        <v>45</v>
      </c>
      <c r="AM84" s="26">
        <f t="shared" si="57"/>
        <v>240</v>
      </c>
      <c r="AP84" s="68">
        <v>80</v>
      </c>
      <c r="AQ84" s="26">
        <v>7</v>
      </c>
      <c r="AR84" s="18">
        <v>14</v>
      </c>
      <c r="AS84" s="15">
        <f t="shared" si="51"/>
        <v>500</v>
      </c>
      <c r="AT84" s="15">
        <f t="shared" si="52"/>
        <v>1500</v>
      </c>
      <c r="AU84" s="15">
        <f t="shared" si="53"/>
        <v>8250</v>
      </c>
      <c r="AX84" s="68">
        <v>77</v>
      </c>
      <c r="AY84" s="26">
        <v>7</v>
      </c>
      <c r="AZ84" s="18">
        <v>14</v>
      </c>
      <c r="BA84" s="15">
        <f t="shared" si="58"/>
        <v>1000</v>
      </c>
      <c r="BB84" s="15">
        <f t="shared" si="59"/>
        <v>3000</v>
      </c>
      <c r="BC84" s="15">
        <f t="shared" si="60"/>
        <v>12375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5"/>
        <v>25</v>
      </c>
      <c r="AL85" s="26">
        <f t="shared" si="56"/>
        <v>46</v>
      </c>
      <c r="AM85" s="26">
        <f t="shared" si="57"/>
        <v>245</v>
      </c>
      <c r="AP85" s="68">
        <v>81</v>
      </c>
      <c r="AQ85" s="26">
        <v>7</v>
      </c>
      <c r="AR85" s="18">
        <v>15</v>
      </c>
      <c r="AS85" s="15">
        <f t="shared" si="51"/>
        <v>500</v>
      </c>
      <c r="AT85" s="15">
        <f t="shared" si="52"/>
        <v>1500</v>
      </c>
      <c r="AU85" s="15">
        <f t="shared" si="53"/>
        <v>8250</v>
      </c>
      <c r="AX85" s="68">
        <v>78</v>
      </c>
      <c r="AY85" s="26">
        <v>7</v>
      </c>
      <c r="AZ85" s="18">
        <v>15</v>
      </c>
      <c r="BA85" s="15">
        <f t="shared" si="58"/>
        <v>1000</v>
      </c>
      <c r="BB85" s="15">
        <f t="shared" si="59"/>
        <v>3000</v>
      </c>
      <c r="BC85" s="15">
        <f t="shared" si="60"/>
        <v>12375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5"/>
        <v>25</v>
      </c>
      <c r="AL86" s="26">
        <f t="shared" si="56"/>
        <v>46</v>
      </c>
      <c r="AM86" s="26">
        <f t="shared" si="57"/>
        <v>250</v>
      </c>
      <c r="AP86" s="68">
        <v>82</v>
      </c>
      <c r="AQ86" s="26">
        <v>8</v>
      </c>
      <c r="AR86" s="18">
        <v>1</v>
      </c>
      <c r="AS86" s="15">
        <f t="shared" si="51"/>
        <v>600</v>
      </c>
      <c r="AT86" s="15">
        <f t="shared" si="52"/>
        <v>1800</v>
      </c>
      <c r="AU86" s="15">
        <f t="shared" si="53"/>
        <v>10800</v>
      </c>
      <c r="AX86" s="68">
        <v>79</v>
      </c>
      <c r="AY86" s="26">
        <v>8</v>
      </c>
      <c r="AZ86" s="18">
        <v>1</v>
      </c>
      <c r="BA86" s="15">
        <f t="shared" si="58"/>
        <v>1200</v>
      </c>
      <c r="BB86" s="15">
        <f t="shared" si="59"/>
        <v>3600</v>
      </c>
      <c r="BC86" s="15">
        <f t="shared" si="60"/>
        <v>16200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5"/>
        <v>25</v>
      </c>
      <c r="AL87" s="26">
        <f t="shared" si="56"/>
        <v>47</v>
      </c>
      <c r="AM87" s="26">
        <f t="shared" si="57"/>
        <v>255</v>
      </c>
      <c r="AP87" s="68">
        <v>83</v>
      </c>
      <c r="AQ87" s="26">
        <v>8</v>
      </c>
      <c r="AR87" s="18">
        <v>2</v>
      </c>
      <c r="AS87" s="15">
        <f t="shared" si="51"/>
        <v>600</v>
      </c>
      <c r="AT87" s="15">
        <f t="shared" si="52"/>
        <v>1800</v>
      </c>
      <c r="AU87" s="15">
        <f t="shared" si="53"/>
        <v>10800</v>
      </c>
      <c r="AX87" s="68">
        <v>80</v>
      </c>
      <c r="AY87" s="26">
        <v>8</v>
      </c>
      <c r="AZ87" s="18">
        <v>2</v>
      </c>
      <c r="BA87" s="15">
        <f t="shared" si="58"/>
        <v>1200</v>
      </c>
      <c r="BB87" s="15">
        <f t="shared" si="59"/>
        <v>3600</v>
      </c>
      <c r="BC87" s="15">
        <f t="shared" si="60"/>
        <v>16200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5"/>
        <v>25</v>
      </c>
      <c r="AL88" s="26">
        <f t="shared" si="56"/>
        <v>48</v>
      </c>
      <c r="AM88" s="26">
        <f t="shared" si="57"/>
        <v>260</v>
      </c>
      <c r="AP88" s="68">
        <v>84</v>
      </c>
      <c r="AQ88" s="26">
        <v>8</v>
      </c>
      <c r="AR88" s="18">
        <v>3</v>
      </c>
      <c r="AS88" s="15">
        <f t="shared" si="51"/>
        <v>600</v>
      </c>
      <c r="AT88" s="15">
        <f t="shared" si="52"/>
        <v>1800</v>
      </c>
      <c r="AU88" s="15">
        <f t="shared" si="53"/>
        <v>10800</v>
      </c>
      <c r="AX88" s="68">
        <v>81</v>
      </c>
      <c r="AY88" s="26">
        <v>8</v>
      </c>
      <c r="AZ88" s="18">
        <v>3</v>
      </c>
      <c r="BA88" s="15">
        <f t="shared" si="58"/>
        <v>1200</v>
      </c>
      <c r="BB88" s="15">
        <f t="shared" si="59"/>
        <v>3600</v>
      </c>
      <c r="BC88" s="15">
        <f t="shared" si="60"/>
        <v>16200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5"/>
        <v>25</v>
      </c>
      <c r="AL89" s="26">
        <f t="shared" si="56"/>
        <v>48</v>
      </c>
      <c r="AM89" s="26">
        <f t="shared" si="57"/>
        <v>265</v>
      </c>
      <c r="AP89" s="68">
        <v>85</v>
      </c>
      <c r="AQ89" s="26">
        <v>8</v>
      </c>
      <c r="AR89" s="18">
        <v>4</v>
      </c>
      <c r="AS89" s="15">
        <f t="shared" si="51"/>
        <v>600</v>
      </c>
      <c r="AT89" s="15">
        <f t="shared" si="52"/>
        <v>1800</v>
      </c>
      <c r="AU89" s="15">
        <f t="shared" si="53"/>
        <v>10800</v>
      </c>
      <c r="AX89" s="68">
        <v>82</v>
      </c>
      <c r="AY89" s="26">
        <v>8</v>
      </c>
      <c r="AZ89" s="18">
        <v>4</v>
      </c>
      <c r="BA89" s="15">
        <f t="shared" si="58"/>
        <v>1200</v>
      </c>
      <c r="BB89" s="15">
        <f t="shared" si="59"/>
        <v>3600</v>
      </c>
      <c r="BC89" s="15">
        <f t="shared" si="60"/>
        <v>16200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5"/>
        <v>25</v>
      </c>
      <c r="AL90" s="26">
        <f t="shared" si="56"/>
        <v>49</v>
      </c>
      <c r="AM90" s="26">
        <f t="shared" si="57"/>
        <v>270</v>
      </c>
      <c r="AP90" s="68">
        <v>86</v>
      </c>
      <c r="AQ90" s="26">
        <v>8</v>
      </c>
      <c r="AR90" s="18">
        <v>5</v>
      </c>
      <c r="AS90" s="15">
        <f t="shared" si="51"/>
        <v>600</v>
      </c>
      <c r="AT90" s="15">
        <f t="shared" si="52"/>
        <v>1800</v>
      </c>
      <c r="AU90" s="15">
        <f t="shared" si="53"/>
        <v>10800</v>
      </c>
      <c r="AX90" s="68">
        <v>83</v>
      </c>
      <c r="AY90" s="26">
        <v>8</v>
      </c>
      <c r="AZ90" s="18">
        <v>5</v>
      </c>
      <c r="BA90" s="15">
        <f t="shared" si="58"/>
        <v>1200</v>
      </c>
      <c r="BB90" s="15">
        <f t="shared" si="59"/>
        <v>3600</v>
      </c>
      <c r="BC90" s="15">
        <f t="shared" si="60"/>
        <v>16200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5"/>
        <v>25</v>
      </c>
      <c r="AL91" s="26">
        <f t="shared" si="56"/>
        <v>50</v>
      </c>
      <c r="AM91" s="26">
        <f t="shared" si="57"/>
        <v>275</v>
      </c>
      <c r="AP91" s="68">
        <v>87</v>
      </c>
      <c r="AQ91" s="26">
        <v>8</v>
      </c>
      <c r="AR91" s="18">
        <v>6</v>
      </c>
      <c r="AS91" s="15">
        <f t="shared" si="51"/>
        <v>600</v>
      </c>
      <c r="AT91" s="15">
        <f t="shared" si="52"/>
        <v>1800</v>
      </c>
      <c r="AU91" s="15">
        <f t="shared" si="53"/>
        <v>10800</v>
      </c>
      <c r="AX91" s="68">
        <v>84</v>
      </c>
      <c r="AY91" s="26">
        <v>8</v>
      </c>
      <c r="AZ91" s="18">
        <v>6</v>
      </c>
      <c r="BA91" s="15">
        <f t="shared" si="58"/>
        <v>1200</v>
      </c>
      <c r="BB91" s="15">
        <f t="shared" si="59"/>
        <v>3600</v>
      </c>
      <c r="BC91" s="15">
        <f t="shared" si="60"/>
        <v>16200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5"/>
        <v>30</v>
      </c>
      <c r="AL92" s="26">
        <f t="shared" si="56"/>
        <v>50</v>
      </c>
      <c r="AM92" s="26">
        <f t="shared" si="57"/>
        <v>280</v>
      </c>
      <c r="AP92" s="68">
        <v>88</v>
      </c>
      <c r="AQ92" s="26">
        <v>8</v>
      </c>
      <c r="AR92" s="18">
        <v>7</v>
      </c>
      <c r="AS92" s="15">
        <f t="shared" si="51"/>
        <v>600</v>
      </c>
      <c r="AT92" s="15">
        <f t="shared" si="52"/>
        <v>1800</v>
      </c>
      <c r="AU92" s="15">
        <f t="shared" si="53"/>
        <v>10800</v>
      </c>
      <c r="AX92" s="68">
        <v>85</v>
      </c>
      <c r="AY92" s="26">
        <v>8</v>
      </c>
      <c r="AZ92" s="18">
        <v>7</v>
      </c>
      <c r="BA92" s="15">
        <f t="shared" si="58"/>
        <v>1200</v>
      </c>
      <c r="BB92" s="15">
        <f t="shared" si="59"/>
        <v>3600</v>
      </c>
      <c r="BC92" s="15">
        <f t="shared" si="60"/>
        <v>16200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5"/>
        <v>30</v>
      </c>
      <c r="AL93" s="26">
        <f t="shared" si="56"/>
        <v>51</v>
      </c>
      <c r="AM93" s="26">
        <f t="shared" si="57"/>
        <v>286</v>
      </c>
      <c r="AP93" s="68">
        <v>89</v>
      </c>
      <c r="AQ93" s="26">
        <v>8</v>
      </c>
      <c r="AR93" s="18">
        <v>8</v>
      </c>
      <c r="AS93" s="15">
        <f t="shared" si="51"/>
        <v>600</v>
      </c>
      <c r="AT93" s="15">
        <f t="shared" si="52"/>
        <v>1800</v>
      </c>
      <c r="AU93" s="15">
        <f t="shared" si="53"/>
        <v>10800</v>
      </c>
      <c r="AX93" s="68">
        <v>86</v>
      </c>
      <c r="AY93" s="26">
        <v>8</v>
      </c>
      <c r="AZ93" s="18">
        <v>8</v>
      </c>
      <c r="BA93" s="15">
        <f t="shared" si="58"/>
        <v>1200</v>
      </c>
      <c r="BB93" s="15">
        <f t="shared" si="59"/>
        <v>3600</v>
      </c>
      <c r="BC93" s="15">
        <f t="shared" si="60"/>
        <v>16200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5"/>
        <v>30</v>
      </c>
      <c r="AL94" s="26">
        <f t="shared" si="56"/>
        <v>52</v>
      </c>
      <c r="AM94" s="26">
        <f t="shared" si="57"/>
        <v>292</v>
      </c>
      <c r="AP94" s="68">
        <v>90</v>
      </c>
      <c r="AQ94" s="26">
        <v>8</v>
      </c>
      <c r="AR94" s="18">
        <v>9</v>
      </c>
      <c r="AS94" s="15">
        <f t="shared" si="51"/>
        <v>600</v>
      </c>
      <c r="AT94" s="15">
        <f t="shared" si="52"/>
        <v>1800</v>
      </c>
      <c r="AU94" s="15">
        <f t="shared" si="53"/>
        <v>10800</v>
      </c>
      <c r="AX94" s="68">
        <v>87</v>
      </c>
      <c r="AY94" s="26">
        <v>8</v>
      </c>
      <c r="AZ94" s="18">
        <v>9</v>
      </c>
      <c r="BA94" s="15">
        <f t="shared" si="58"/>
        <v>1200</v>
      </c>
      <c r="BB94" s="15">
        <f t="shared" si="59"/>
        <v>3600</v>
      </c>
      <c r="BC94" s="15">
        <f t="shared" si="60"/>
        <v>16200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5"/>
        <v>30</v>
      </c>
      <c r="AL95" s="26">
        <f t="shared" si="56"/>
        <v>52</v>
      </c>
      <c r="AM95" s="26">
        <f t="shared" si="57"/>
        <v>297</v>
      </c>
      <c r="AP95" s="68">
        <v>91</v>
      </c>
      <c r="AQ95" s="26">
        <v>8</v>
      </c>
      <c r="AR95" s="18">
        <v>10</v>
      </c>
      <c r="AS95" s="15">
        <f t="shared" si="51"/>
        <v>600</v>
      </c>
      <c r="AT95" s="15">
        <f t="shared" si="52"/>
        <v>1800</v>
      </c>
      <c r="AU95" s="15">
        <f t="shared" si="53"/>
        <v>10800</v>
      </c>
      <c r="AX95" s="68">
        <v>88</v>
      </c>
      <c r="AY95" s="26">
        <v>8</v>
      </c>
      <c r="AZ95" s="18">
        <v>10</v>
      </c>
      <c r="BA95" s="15">
        <f t="shared" si="58"/>
        <v>1200</v>
      </c>
      <c r="BB95" s="15">
        <f t="shared" si="59"/>
        <v>3600</v>
      </c>
      <c r="BC95" s="15">
        <f t="shared" si="60"/>
        <v>16200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5"/>
        <v>30</v>
      </c>
      <c r="AL96" s="26">
        <f t="shared" si="56"/>
        <v>53</v>
      </c>
      <c r="AM96" s="26">
        <f t="shared" si="57"/>
        <v>303</v>
      </c>
      <c r="AP96" s="68">
        <v>92</v>
      </c>
      <c r="AQ96" s="26">
        <v>8</v>
      </c>
      <c r="AR96" s="18">
        <v>11</v>
      </c>
      <c r="AS96" s="15">
        <f t="shared" ref="AS96:AS127" si="61">INDEX($N$6:$N$20,AQ96)</f>
        <v>600</v>
      </c>
      <c r="AT96" s="15">
        <f t="shared" ref="AT96:AT127" si="62">INDEX($P$6:$P$20,AQ96)</f>
        <v>1800</v>
      </c>
      <c r="AU96" s="15">
        <f t="shared" ref="AU96:AU127" si="63">INDEX($R$6:$R$20,AQ96)</f>
        <v>10800</v>
      </c>
      <c r="AX96" s="68">
        <v>89</v>
      </c>
      <c r="AY96" s="26">
        <v>8</v>
      </c>
      <c r="AZ96" s="18">
        <v>11</v>
      </c>
      <c r="BA96" s="15">
        <f t="shared" si="58"/>
        <v>1200</v>
      </c>
      <c r="BB96" s="15">
        <f t="shared" si="59"/>
        <v>3600</v>
      </c>
      <c r="BC96" s="15">
        <f t="shared" si="60"/>
        <v>16200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5"/>
        <v>30</v>
      </c>
      <c r="AL97" s="26">
        <f t="shared" si="56"/>
        <v>54</v>
      </c>
      <c r="AM97" s="26">
        <f t="shared" si="57"/>
        <v>309</v>
      </c>
      <c r="AP97" s="68">
        <v>93</v>
      </c>
      <c r="AQ97" s="26">
        <v>8</v>
      </c>
      <c r="AR97" s="18">
        <v>12</v>
      </c>
      <c r="AS97" s="15">
        <f t="shared" si="61"/>
        <v>600</v>
      </c>
      <c r="AT97" s="15">
        <f t="shared" si="62"/>
        <v>1800</v>
      </c>
      <c r="AU97" s="15">
        <f t="shared" si="63"/>
        <v>10800</v>
      </c>
      <c r="AX97" s="68">
        <v>90</v>
      </c>
      <c r="AY97" s="26">
        <v>8</v>
      </c>
      <c r="AZ97" s="18">
        <v>12</v>
      </c>
      <c r="BA97" s="15">
        <f t="shared" si="58"/>
        <v>1200</v>
      </c>
      <c r="BB97" s="15">
        <f t="shared" si="59"/>
        <v>3600</v>
      </c>
      <c r="BC97" s="15">
        <f t="shared" si="60"/>
        <v>16200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5"/>
        <v>30</v>
      </c>
      <c r="AL98" s="26">
        <f t="shared" si="56"/>
        <v>54</v>
      </c>
      <c r="AM98" s="26">
        <f t="shared" si="57"/>
        <v>314</v>
      </c>
      <c r="AP98" s="68">
        <v>94</v>
      </c>
      <c r="AQ98" s="26">
        <v>8</v>
      </c>
      <c r="AR98" s="18">
        <v>13</v>
      </c>
      <c r="AS98" s="15">
        <f t="shared" si="61"/>
        <v>600</v>
      </c>
      <c r="AT98" s="15">
        <f t="shared" si="62"/>
        <v>1800</v>
      </c>
      <c r="AU98" s="15">
        <f t="shared" si="63"/>
        <v>10800</v>
      </c>
      <c r="AX98" s="68">
        <v>91</v>
      </c>
      <c r="AY98" s="26">
        <v>8</v>
      </c>
      <c r="AZ98" s="18">
        <v>13</v>
      </c>
      <c r="BA98" s="15">
        <f t="shared" si="58"/>
        <v>1200</v>
      </c>
      <c r="BB98" s="15">
        <f t="shared" si="59"/>
        <v>3600</v>
      </c>
      <c r="BC98" s="15">
        <f t="shared" si="60"/>
        <v>16200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5"/>
        <v>30</v>
      </c>
      <c r="AL99" s="26">
        <f t="shared" si="56"/>
        <v>55</v>
      </c>
      <c r="AM99" s="26">
        <f t="shared" si="57"/>
        <v>320</v>
      </c>
      <c r="AP99" s="68">
        <v>95</v>
      </c>
      <c r="AQ99" s="26">
        <v>8</v>
      </c>
      <c r="AR99" s="18">
        <v>14</v>
      </c>
      <c r="AS99" s="15">
        <f t="shared" si="61"/>
        <v>600</v>
      </c>
      <c r="AT99" s="15">
        <f t="shared" si="62"/>
        <v>1800</v>
      </c>
      <c r="AU99" s="15">
        <f t="shared" si="63"/>
        <v>10800</v>
      </c>
      <c r="AX99" s="68">
        <v>92</v>
      </c>
      <c r="AY99" s="26">
        <v>8</v>
      </c>
      <c r="AZ99" s="18">
        <v>14</v>
      </c>
      <c r="BA99" s="15">
        <f t="shared" si="58"/>
        <v>1200</v>
      </c>
      <c r="BB99" s="15">
        <f t="shared" si="59"/>
        <v>3600</v>
      </c>
      <c r="BC99" s="15">
        <f t="shared" si="60"/>
        <v>16200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5"/>
        <v>30</v>
      </c>
      <c r="AL100" s="26">
        <f t="shared" si="56"/>
        <v>56</v>
      </c>
      <c r="AM100" s="26">
        <f t="shared" si="57"/>
        <v>326</v>
      </c>
      <c r="AP100" s="68">
        <v>96</v>
      </c>
      <c r="AQ100" s="26">
        <v>8</v>
      </c>
      <c r="AR100" s="18">
        <v>15</v>
      </c>
      <c r="AS100" s="15">
        <f t="shared" si="61"/>
        <v>600</v>
      </c>
      <c r="AT100" s="15">
        <f t="shared" si="62"/>
        <v>1800</v>
      </c>
      <c r="AU100" s="15">
        <f t="shared" si="63"/>
        <v>10800</v>
      </c>
      <c r="AX100" s="68">
        <v>93</v>
      </c>
      <c r="AY100" s="26">
        <v>8</v>
      </c>
      <c r="AZ100" s="18">
        <v>15</v>
      </c>
      <c r="BA100" s="15">
        <f t="shared" si="58"/>
        <v>1200</v>
      </c>
      <c r="BB100" s="15">
        <f t="shared" si="59"/>
        <v>3600</v>
      </c>
      <c r="BC100" s="15">
        <f t="shared" si="60"/>
        <v>16200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5"/>
        <v>30</v>
      </c>
      <c r="AL101" s="26">
        <f t="shared" si="56"/>
        <v>56</v>
      </c>
      <c r="AM101" s="26">
        <f t="shared" si="57"/>
        <v>331</v>
      </c>
      <c r="AP101" s="68">
        <v>97</v>
      </c>
      <c r="AQ101" s="26">
        <v>9</v>
      </c>
      <c r="AR101" s="18">
        <v>1</v>
      </c>
      <c r="AS101" s="15">
        <f t="shared" si="61"/>
        <v>720</v>
      </c>
      <c r="AT101" s="15">
        <f t="shared" si="62"/>
        <v>2160</v>
      </c>
      <c r="AU101" s="15">
        <f t="shared" si="63"/>
        <v>14040</v>
      </c>
      <c r="AX101" s="68">
        <v>94</v>
      </c>
      <c r="AY101" s="26">
        <v>9</v>
      </c>
      <c r="AZ101" s="18">
        <v>1</v>
      </c>
      <c r="BA101" s="15">
        <f t="shared" si="58"/>
        <v>1440</v>
      </c>
      <c r="BB101" s="15">
        <f t="shared" si="59"/>
        <v>4320</v>
      </c>
      <c r="BC101" s="15">
        <f t="shared" si="60"/>
        <v>21060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5"/>
        <v>30</v>
      </c>
      <c r="AL102" s="26">
        <f t="shared" si="56"/>
        <v>57</v>
      </c>
      <c r="AM102" s="26">
        <f t="shared" si="57"/>
        <v>337</v>
      </c>
      <c r="AP102" s="68">
        <v>98</v>
      </c>
      <c r="AQ102" s="26">
        <v>9</v>
      </c>
      <c r="AR102" s="18">
        <v>2</v>
      </c>
      <c r="AS102" s="15">
        <f t="shared" si="61"/>
        <v>720</v>
      </c>
      <c r="AT102" s="15">
        <f t="shared" si="62"/>
        <v>2160</v>
      </c>
      <c r="AU102" s="15">
        <f t="shared" si="63"/>
        <v>14040</v>
      </c>
      <c r="AX102" s="68">
        <v>95</v>
      </c>
      <c r="AY102" s="26">
        <v>9</v>
      </c>
      <c r="AZ102" s="18">
        <v>2</v>
      </c>
      <c r="BA102" s="15">
        <f t="shared" si="58"/>
        <v>1440</v>
      </c>
      <c r="BB102" s="15">
        <f t="shared" si="59"/>
        <v>4320</v>
      </c>
      <c r="BC102" s="15">
        <f t="shared" si="60"/>
        <v>21060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5"/>
        <v>30</v>
      </c>
      <c r="AL103" s="26">
        <f t="shared" si="56"/>
        <v>58</v>
      </c>
      <c r="AM103" s="26">
        <f t="shared" si="57"/>
        <v>343</v>
      </c>
      <c r="AP103" s="68">
        <v>99</v>
      </c>
      <c r="AQ103" s="26">
        <v>9</v>
      </c>
      <c r="AR103" s="18">
        <v>3</v>
      </c>
      <c r="AS103" s="15">
        <f t="shared" si="61"/>
        <v>720</v>
      </c>
      <c r="AT103" s="15">
        <f t="shared" si="62"/>
        <v>2160</v>
      </c>
      <c r="AU103" s="15">
        <f t="shared" si="63"/>
        <v>14040</v>
      </c>
      <c r="AX103" s="68">
        <v>96</v>
      </c>
      <c r="AY103" s="26">
        <v>9</v>
      </c>
      <c r="AZ103" s="18">
        <v>3</v>
      </c>
      <c r="BA103" s="15">
        <f t="shared" si="58"/>
        <v>1440</v>
      </c>
      <c r="BB103" s="15">
        <f t="shared" si="59"/>
        <v>4320</v>
      </c>
      <c r="BC103" s="15">
        <f t="shared" si="60"/>
        <v>21060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5"/>
        <v>30</v>
      </c>
      <c r="AL104" s="26">
        <f t="shared" si="56"/>
        <v>58</v>
      </c>
      <c r="AM104" s="26">
        <f t="shared" si="57"/>
        <v>348</v>
      </c>
      <c r="AP104" s="68">
        <v>100</v>
      </c>
      <c r="AQ104" s="26">
        <v>9</v>
      </c>
      <c r="AR104" s="18">
        <v>4</v>
      </c>
      <c r="AS104" s="15">
        <f t="shared" si="61"/>
        <v>720</v>
      </c>
      <c r="AT104" s="15">
        <f t="shared" si="62"/>
        <v>2160</v>
      </c>
      <c r="AU104" s="15">
        <f t="shared" si="63"/>
        <v>14040</v>
      </c>
      <c r="AX104" s="68">
        <v>97</v>
      </c>
      <c r="AY104" s="26">
        <v>9</v>
      </c>
      <c r="AZ104" s="18">
        <v>4</v>
      </c>
      <c r="BA104" s="15">
        <f t="shared" si="58"/>
        <v>1440</v>
      </c>
      <c r="BB104" s="15">
        <f t="shared" si="59"/>
        <v>4320</v>
      </c>
      <c r="BC104" s="15">
        <f t="shared" si="60"/>
        <v>21060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5"/>
        <v>30</v>
      </c>
      <c r="AL105" s="26">
        <f t="shared" si="56"/>
        <v>59</v>
      </c>
      <c r="AM105" s="26">
        <f t="shared" si="57"/>
        <v>354</v>
      </c>
      <c r="AP105" s="68">
        <v>101</v>
      </c>
      <c r="AQ105" s="26">
        <v>9</v>
      </c>
      <c r="AR105" s="18">
        <v>5</v>
      </c>
      <c r="AS105" s="15">
        <f t="shared" si="61"/>
        <v>720</v>
      </c>
      <c r="AT105" s="15">
        <f t="shared" si="62"/>
        <v>2160</v>
      </c>
      <c r="AU105" s="15">
        <f t="shared" si="63"/>
        <v>14040</v>
      </c>
      <c r="AX105" s="68">
        <v>98</v>
      </c>
      <c r="AY105" s="26">
        <v>9</v>
      </c>
      <c r="AZ105" s="18">
        <v>5</v>
      </c>
      <c r="BA105" s="15">
        <f t="shared" si="58"/>
        <v>1440</v>
      </c>
      <c r="BB105" s="15">
        <f t="shared" si="59"/>
        <v>4320</v>
      </c>
      <c r="BC105" s="15">
        <f t="shared" si="60"/>
        <v>21060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5"/>
        <v>30</v>
      </c>
      <c r="AL106" s="26">
        <f t="shared" si="56"/>
        <v>60</v>
      </c>
      <c r="AM106" s="26">
        <f t="shared" si="57"/>
        <v>360</v>
      </c>
      <c r="AP106" s="68">
        <v>102</v>
      </c>
      <c r="AQ106" s="26">
        <v>9</v>
      </c>
      <c r="AR106" s="18">
        <v>6</v>
      </c>
      <c r="AS106" s="15">
        <f t="shared" si="61"/>
        <v>720</v>
      </c>
      <c r="AT106" s="15">
        <f t="shared" si="62"/>
        <v>2160</v>
      </c>
      <c r="AU106" s="15">
        <f t="shared" si="63"/>
        <v>14040</v>
      </c>
      <c r="AX106" s="68">
        <v>99</v>
      </c>
      <c r="AY106" s="26">
        <v>9</v>
      </c>
      <c r="AZ106" s="18">
        <v>6</v>
      </c>
      <c r="BA106" s="15">
        <f t="shared" si="58"/>
        <v>1440</v>
      </c>
      <c r="BB106" s="15">
        <f t="shared" si="59"/>
        <v>4320</v>
      </c>
      <c r="BC106" s="15">
        <f t="shared" si="60"/>
        <v>21060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5"/>
        <v>36</v>
      </c>
      <c r="AL107" s="26">
        <f t="shared" si="56"/>
        <v>60</v>
      </c>
      <c r="AM107" s="26">
        <f t="shared" si="57"/>
        <v>367</v>
      </c>
      <c r="AP107" s="68">
        <v>103</v>
      </c>
      <c r="AQ107" s="26">
        <v>9</v>
      </c>
      <c r="AR107" s="18">
        <v>7</v>
      </c>
      <c r="AS107" s="15">
        <f t="shared" si="61"/>
        <v>720</v>
      </c>
      <c r="AT107" s="15">
        <f t="shared" si="62"/>
        <v>2160</v>
      </c>
      <c r="AU107" s="15">
        <f t="shared" si="63"/>
        <v>14040</v>
      </c>
      <c r="AX107" s="68">
        <v>100</v>
      </c>
      <c r="AY107" s="26">
        <v>9</v>
      </c>
      <c r="AZ107" s="18">
        <v>7</v>
      </c>
      <c r="BA107" s="15">
        <f t="shared" si="58"/>
        <v>1440</v>
      </c>
      <c r="BB107" s="15">
        <f t="shared" si="59"/>
        <v>4320</v>
      </c>
      <c r="BC107" s="15">
        <f t="shared" si="60"/>
        <v>21060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5"/>
        <v>36</v>
      </c>
      <c r="AL108" s="26">
        <f t="shared" si="56"/>
        <v>61</v>
      </c>
      <c r="AM108" s="26">
        <f t="shared" si="57"/>
        <v>374</v>
      </c>
      <c r="AP108" s="68">
        <v>104</v>
      </c>
      <c r="AQ108" s="26">
        <v>9</v>
      </c>
      <c r="AR108" s="18">
        <v>8</v>
      </c>
      <c r="AS108" s="15">
        <f t="shared" si="61"/>
        <v>720</v>
      </c>
      <c r="AT108" s="15">
        <f t="shared" si="62"/>
        <v>2160</v>
      </c>
      <c r="AU108" s="15">
        <f t="shared" si="63"/>
        <v>14040</v>
      </c>
      <c r="AX108" s="68">
        <v>101</v>
      </c>
      <c r="AY108" s="26">
        <v>9</v>
      </c>
      <c r="AZ108" s="18">
        <v>8</v>
      </c>
      <c r="BA108" s="15">
        <f t="shared" si="58"/>
        <v>1440</v>
      </c>
      <c r="BB108" s="15">
        <f t="shared" si="59"/>
        <v>4320</v>
      </c>
      <c r="BC108" s="15">
        <f t="shared" si="60"/>
        <v>21060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5"/>
        <v>36</v>
      </c>
      <c r="AL109" s="26">
        <f t="shared" si="56"/>
        <v>62</v>
      </c>
      <c r="AM109" s="26">
        <f t="shared" si="57"/>
        <v>381</v>
      </c>
      <c r="AP109" s="68">
        <v>105</v>
      </c>
      <c r="AQ109" s="26">
        <v>9</v>
      </c>
      <c r="AR109" s="18">
        <v>9</v>
      </c>
      <c r="AS109" s="15">
        <f t="shared" si="61"/>
        <v>720</v>
      </c>
      <c r="AT109" s="15">
        <f t="shared" si="62"/>
        <v>2160</v>
      </c>
      <c r="AU109" s="15">
        <f t="shared" si="63"/>
        <v>14040</v>
      </c>
      <c r="AX109" s="68">
        <v>102</v>
      </c>
      <c r="AY109" s="26">
        <v>9</v>
      </c>
      <c r="AZ109" s="18">
        <v>9</v>
      </c>
      <c r="BA109" s="15">
        <f t="shared" si="58"/>
        <v>1440</v>
      </c>
      <c r="BB109" s="15">
        <f t="shared" si="59"/>
        <v>4320</v>
      </c>
      <c r="BC109" s="15">
        <f t="shared" si="60"/>
        <v>21060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5"/>
        <v>36</v>
      </c>
      <c r="AL110" s="26">
        <f t="shared" si="56"/>
        <v>63</v>
      </c>
      <c r="AM110" s="26">
        <f t="shared" si="57"/>
        <v>388</v>
      </c>
      <c r="AP110" s="68">
        <v>106</v>
      </c>
      <c r="AQ110" s="26">
        <v>9</v>
      </c>
      <c r="AR110" s="18">
        <v>10</v>
      </c>
      <c r="AS110" s="15">
        <f t="shared" si="61"/>
        <v>720</v>
      </c>
      <c r="AT110" s="15">
        <f t="shared" si="62"/>
        <v>2160</v>
      </c>
      <c r="AU110" s="15">
        <f t="shared" si="63"/>
        <v>14040</v>
      </c>
      <c r="AX110" s="68">
        <v>103</v>
      </c>
      <c r="AY110" s="26">
        <v>9</v>
      </c>
      <c r="AZ110" s="18">
        <v>10</v>
      </c>
      <c r="BA110" s="15">
        <f t="shared" si="58"/>
        <v>1440</v>
      </c>
      <c r="BB110" s="15">
        <f t="shared" si="59"/>
        <v>4320</v>
      </c>
      <c r="BC110" s="15">
        <f t="shared" si="60"/>
        <v>21060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5"/>
        <v>36</v>
      </c>
      <c r="AL111" s="26">
        <f t="shared" si="56"/>
        <v>64</v>
      </c>
      <c r="AM111" s="26">
        <f t="shared" si="57"/>
        <v>396</v>
      </c>
      <c r="AP111" s="68">
        <v>107</v>
      </c>
      <c r="AQ111" s="26">
        <v>9</v>
      </c>
      <c r="AR111" s="18">
        <v>11</v>
      </c>
      <c r="AS111" s="15">
        <f t="shared" si="61"/>
        <v>720</v>
      </c>
      <c r="AT111" s="15">
        <f t="shared" si="62"/>
        <v>2160</v>
      </c>
      <c r="AU111" s="15">
        <f t="shared" si="63"/>
        <v>14040</v>
      </c>
      <c r="AX111" s="68">
        <v>104</v>
      </c>
      <c r="AY111" s="26">
        <v>9</v>
      </c>
      <c r="AZ111" s="18">
        <v>11</v>
      </c>
      <c r="BA111" s="15">
        <f t="shared" si="58"/>
        <v>1440</v>
      </c>
      <c r="BB111" s="15">
        <f t="shared" si="59"/>
        <v>4320</v>
      </c>
      <c r="BC111" s="15">
        <f t="shared" si="60"/>
        <v>21060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5"/>
        <v>36</v>
      </c>
      <c r="AL112" s="26">
        <f t="shared" si="56"/>
        <v>64</v>
      </c>
      <c r="AM112" s="26">
        <f t="shared" si="57"/>
        <v>403</v>
      </c>
      <c r="AP112" s="68">
        <v>108</v>
      </c>
      <c r="AQ112" s="26">
        <v>9</v>
      </c>
      <c r="AR112" s="18">
        <v>12</v>
      </c>
      <c r="AS112" s="15">
        <f t="shared" si="61"/>
        <v>720</v>
      </c>
      <c r="AT112" s="15">
        <f t="shared" si="62"/>
        <v>2160</v>
      </c>
      <c r="AU112" s="15">
        <f t="shared" si="63"/>
        <v>14040</v>
      </c>
      <c r="AX112" s="68">
        <v>105</v>
      </c>
      <c r="AY112" s="26">
        <v>9</v>
      </c>
      <c r="AZ112" s="18">
        <v>12</v>
      </c>
      <c r="BA112" s="15">
        <f t="shared" si="58"/>
        <v>1440</v>
      </c>
      <c r="BB112" s="15">
        <f t="shared" si="59"/>
        <v>4320</v>
      </c>
      <c r="BC112" s="15">
        <f t="shared" si="60"/>
        <v>21060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5"/>
        <v>36</v>
      </c>
      <c r="AL113" s="26">
        <f t="shared" si="56"/>
        <v>65</v>
      </c>
      <c r="AM113" s="26">
        <f t="shared" si="57"/>
        <v>410</v>
      </c>
      <c r="AP113" s="68">
        <v>109</v>
      </c>
      <c r="AQ113" s="26">
        <v>9</v>
      </c>
      <c r="AR113" s="18">
        <v>13</v>
      </c>
      <c r="AS113" s="15">
        <f t="shared" si="61"/>
        <v>720</v>
      </c>
      <c r="AT113" s="15">
        <f t="shared" si="62"/>
        <v>2160</v>
      </c>
      <c r="AU113" s="15">
        <f t="shared" si="63"/>
        <v>14040</v>
      </c>
      <c r="AX113" s="68">
        <v>106</v>
      </c>
      <c r="AY113" s="26">
        <v>9</v>
      </c>
      <c r="AZ113" s="18">
        <v>13</v>
      </c>
      <c r="BA113" s="15">
        <f t="shared" si="58"/>
        <v>1440</v>
      </c>
      <c r="BB113" s="15">
        <f t="shared" si="59"/>
        <v>4320</v>
      </c>
      <c r="BC113" s="15">
        <f t="shared" si="60"/>
        <v>21060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5"/>
        <v>36</v>
      </c>
      <c r="AL114" s="26">
        <f t="shared" si="56"/>
        <v>66</v>
      </c>
      <c r="AM114" s="26">
        <f t="shared" si="57"/>
        <v>417</v>
      </c>
      <c r="AP114" s="68">
        <v>110</v>
      </c>
      <c r="AQ114" s="26">
        <v>9</v>
      </c>
      <c r="AR114" s="18">
        <v>14</v>
      </c>
      <c r="AS114" s="15">
        <f t="shared" si="61"/>
        <v>720</v>
      </c>
      <c r="AT114" s="15">
        <f t="shared" si="62"/>
        <v>2160</v>
      </c>
      <c r="AU114" s="15">
        <f t="shared" si="63"/>
        <v>14040</v>
      </c>
      <c r="AX114" s="68">
        <v>107</v>
      </c>
      <c r="AY114" s="26">
        <v>9</v>
      </c>
      <c r="AZ114" s="18">
        <v>14</v>
      </c>
      <c r="BA114" s="15">
        <f t="shared" si="58"/>
        <v>1440</v>
      </c>
      <c r="BB114" s="15">
        <f t="shared" si="59"/>
        <v>4320</v>
      </c>
      <c r="BC114" s="15">
        <f t="shared" si="60"/>
        <v>21060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5"/>
        <v>36</v>
      </c>
      <c r="AL115" s="26">
        <f t="shared" si="56"/>
        <v>67</v>
      </c>
      <c r="AM115" s="26">
        <f t="shared" si="57"/>
        <v>424</v>
      </c>
      <c r="AP115" s="68">
        <v>111</v>
      </c>
      <c r="AQ115" s="26">
        <v>9</v>
      </c>
      <c r="AR115" s="18">
        <v>15</v>
      </c>
      <c r="AS115" s="15">
        <f t="shared" si="61"/>
        <v>720</v>
      </c>
      <c r="AT115" s="15">
        <f t="shared" si="62"/>
        <v>2160</v>
      </c>
      <c r="AU115" s="15">
        <f t="shared" si="63"/>
        <v>14040</v>
      </c>
      <c r="AX115" s="68">
        <v>108</v>
      </c>
      <c r="AY115" s="26">
        <v>9</v>
      </c>
      <c r="AZ115" s="18">
        <v>15</v>
      </c>
      <c r="BA115" s="15">
        <f t="shared" si="58"/>
        <v>1440</v>
      </c>
      <c r="BB115" s="15">
        <f t="shared" si="59"/>
        <v>4320</v>
      </c>
      <c r="BC115" s="15">
        <f t="shared" si="60"/>
        <v>21060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5"/>
        <v>36</v>
      </c>
      <c r="AL116" s="26">
        <f t="shared" si="56"/>
        <v>68</v>
      </c>
      <c r="AM116" s="26">
        <f t="shared" si="57"/>
        <v>432</v>
      </c>
      <c r="AP116" s="68">
        <v>112</v>
      </c>
      <c r="AQ116" s="26">
        <v>10</v>
      </c>
      <c r="AR116" s="18">
        <v>1</v>
      </c>
      <c r="AS116" s="15">
        <f t="shared" si="61"/>
        <v>880</v>
      </c>
      <c r="AT116" s="15">
        <f t="shared" si="62"/>
        <v>2700</v>
      </c>
      <c r="AU116" s="15">
        <f t="shared" si="63"/>
        <v>18480</v>
      </c>
      <c r="AX116" s="68">
        <v>109</v>
      </c>
      <c r="AY116" s="26">
        <v>10</v>
      </c>
      <c r="AZ116" s="18">
        <v>1</v>
      </c>
      <c r="BA116" s="15">
        <f t="shared" si="58"/>
        <v>1760</v>
      </c>
      <c r="BB116" s="15">
        <f t="shared" si="59"/>
        <v>5400</v>
      </c>
      <c r="BC116" s="15">
        <f t="shared" si="60"/>
        <v>27720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5"/>
        <v>36</v>
      </c>
      <c r="AL117" s="26">
        <f t="shared" si="56"/>
        <v>68</v>
      </c>
      <c r="AM117" s="26">
        <f t="shared" si="57"/>
        <v>439</v>
      </c>
      <c r="AP117" s="68">
        <v>113</v>
      </c>
      <c r="AQ117" s="26">
        <v>10</v>
      </c>
      <c r="AR117" s="18">
        <v>2</v>
      </c>
      <c r="AS117" s="15">
        <f t="shared" si="61"/>
        <v>880</v>
      </c>
      <c r="AT117" s="15">
        <f t="shared" si="62"/>
        <v>2700</v>
      </c>
      <c r="AU117" s="15">
        <f t="shared" si="63"/>
        <v>18480</v>
      </c>
      <c r="AX117" s="68">
        <v>110</v>
      </c>
      <c r="AY117" s="26">
        <v>10</v>
      </c>
      <c r="AZ117" s="18">
        <v>2</v>
      </c>
      <c r="BA117" s="15">
        <f t="shared" si="58"/>
        <v>1760</v>
      </c>
      <c r="BB117" s="15">
        <f t="shared" si="59"/>
        <v>5400</v>
      </c>
      <c r="BC117" s="15">
        <f t="shared" si="60"/>
        <v>27720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5"/>
        <v>36</v>
      </c>
      <c r="AL118" s="26">
        <f t="shared" si="56"/>
        <v>69</v>
      </c>
      <c r="AM118" s="26">
        <f t="shared" si="57"/>
        <v>446</v>
      </c>
      <c r="AP118" s="68">
        <v>114</v>
      </c>
      <c r="AQ118" s="26">
        <v>10</v>
      </c>
      <c r="AR118" s="18">
        <v>3</v>
      </c>
      <c r="AS118" s="15">
        <f t="shared" si="61"/>
        <v>880</v>
      </c>
      <c r="AT118" s="15">
        <f t="shared" si="62"/>
        <v>2700</v>
      </c>
      <c r="AU118" s="15">
        <f t="shared" si="63"/>
        <v>18480</v>
      </c>
      <c r="AX118" s="68">
        <v>111</v>
      </c>
      <c r="AY118" s="26">
        <v>10</v>
      </c>
      <c r="AZ118" s="18">
        <v>3</v>
      </c>
      <c r="BA118" s="15">
        <f t="shared" si="58"/>
        <v>1760</v>
      </c>
      <c r="BB118" s="15">
        <f t="shared" si="59"/>
        <v>5400</v>
      </c>
      <c r="BC118" s="15">
        <f t="shared" si="60"/>
        <v>27720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5"/>
        <v>36</v>
      </c>
      <c r="AL119" s="26">
        <f t="shared" si="56"/>
        <v>70</v>
      </c>
      <c r="AM119" s="26">
        <f t="shared" si="57"/>
        <v>453</v>
      </c>
      <c r="AP119" s="68">
        <v>115</v>
      </c>
      <c r="AQ119" s="26">
        <v>10</v>
      </c>
      <c r="AR119" s="18">
        <v>4</v>
      </c>
      <c r="AS119" s="15">
        <f t="shared" si="61"/>
        <v>880</v>
      </c>
      <c r="AT119" s="15">
        <f t="shared" si="62"/>
        <v>2700</v>
      </c>
      <c r="AU119" s="15">
        <f t="shared" si="63"/>
        <v>18480</v>
      </c>
      <c r="AX119" s="68">
        <v>112</v>
      </c>
      <c r="AY119" s="26">
        <v>10</v>
      </c>
      <c r="AZ119" s="18">
        <v>4</v>
      </c>
      <c r="BA119" s="15">
        <f t="shared" si="58"/>
        <v>1760</v>
      </c>
      <c r="BB119" s="15">
        <f t="shared" si="59"/>
        <v>5400</v>
      </c>
      <c r="BC119" s="15">
        <f t="shared" si="60"/>
        <v>27720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5"/>
        <v>36</v>
      </c>
      <c r="AL120" s="26">
        <f t="shared" si="56"/>
        <v>71</v>
      </c>
      <c r="AM120" s="26">
        <f t="shared" si="57"/>
        <v>460</v>
      </c>
      <c r="AP120" s="68">
        <v>116</v>
      </c>
      <c r="AQ120" s="26">
        <v>10</v>
      </c>
      <c r="AR120" s="18">
        <v>5</v>
      </c>
      <c r="AS120" s="15">
        <f t="shared" si="61"/>
        <v>880</v>
      </c>
      <c r="AT120" s="15">
        <f t="shared" si="62"/>
        <v>2700</v>
      </c>
      <c r="AU120" s="15">
        <f t="shared" si="63"/>
        <v>18480</v>
      </c>
      <c r="AX120" s="68">
        <v>113</v>
      </c>
      <c r="AY120" s="26">
        <v>10</v>
      </c>
      <c r="AZ120" s="18">
        <v>5</v>
      </c>
      <c r="BA120" s="15">
        <f t="shared" si="58"/>
        <v>1760</v>
      </c>
      <c r="BB120" s="15">
        <f t="shared" si="59"/>
        <v>5400</v>
      </c>
      <c r="BC120" s="15">
        <f t="shared" si="60"/>
        <v>27720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5"/>
        <v>36</v>
      </c>
      <c r="AL121" s="26">
        <f t="shared" si="56"/>
        <v>72</v>
      </c>
      <c r="AM121" s="26">
        <f t="shared" si="57"/>
        <v>468</v>
      </c>
      <c r="AP121" s="68">
        <v>117</v>
      </c>
      <c r="AQ121" s="26">
        <v>10</v>
      </c>
      <c r="AR121" s="18">
        <v>6</v>
      </c>
      <c r="AS121" s="15">
        <f t="shared" si="61"/>
        <v>880</v>
      </c>
      <c r="AT121" s="15">
        <f t="shared" si="62"/>
        <v>2700</v>
      </c>
      <c r="AU121" s="15">
        <f t="shared" si="63"/>
        <v>18480</v>
      </c>
      <c r="AX121" s="68">
        <v>114</v>
      </c>
      <c r="AY121" s="26">
        <v>10</v>
      </c>
      <c r="AZ121" s="18">
        <v>6</v>
      </c>
      <c r="BA121" s="15">
        <f t="shared" si="58"/>
        <v>1760</v>
      </c>
      <c r="BB121" s="15">
        <f t="shared" si="59"/>
        <v>5400</v>
      </c>
      <c r="BC121" s="15">
        <f t="shared" si="60"/>
        <v>27720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5"/>
        <v>44</v>
      </c>
      <c r="AL122" s="26">
        <f t="shared" si="56"/>
        <v>73</v>
      </c>
      <c r="AM122" s="26">
        <f t="shared" si="57"/>
        <v>477</v>
      </c>
      <c r="AP122" s="68">
        <v>118</v>
      </c>
      <c r="AQ122" s="26">
        <v>10</v>
      </c>
      <c r="AR122" s="18">
        <v>7</v>
      </c>
      <c r="AS122" s="15">
        <f t="shared" si="61"/>
        <v>880</v>
      </c>
      <c r="AT122" s="15">
        <f t="shared" si="62"/>
        <v>2700</v>
      </c>
      <c r="AU122" s="15">
        <f t="shared" si="63"/>
        <v>18480</v>
      </c>
      <c r="AX122" s="68">
        <v>115</v>
      </c>
      <c r="AY122" s="26">
        <v>10</v>
      </c>
      <c r="AZ122" s="18">
        <v>7</v>
      </c>
      <c r="BA122" s="15">
        <f t="shared" si="58"/>
        <v>1760</v>
      </c>
      <c r="BB122" s="15">
        <f t="shared" si="59"/>
        <v>5400</v>
      </c>
      <c r="BC122" s="15">
        <f t="shared" si="60"/>
        <v>27720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5"/>
        <v>44</v>
      </c>
      <c r="AL123" s="26">
        <f t="shared" si="56"/>
        <v>74</v>
      </c>
      <c r="AM123" s="26">
        <f t="shared" si="57"/>
        <v>487</v>
      </c>
      <c r="AP123" s="68">
        <v>119</v>
      </c>
      <c r="AQ123" s="26">
        <v>10</v>
      </c>
      <c r="AR123" s="18">
        <v>8</v>
      </c>
      <c r="AS123" s="15">
        <f t="shared" si="61"/>
        <v>880</v>
      </c>
      <c r="AT123" s="15">
        <f t="shared" si="62"/>
        <v>2700</v>
      </c>
      <c r="AU123" s="15">
        <f t="shared" si="63"/>
        <v>18480</v>
      </c>
      <c r="AX123" s="68">
        <v>116</v>
      </c>
      <c r="AY123" s="26">
        <v>10</v>
      </c>
      <c r="AZ123" s="18">
        <v>8</v>
      </c>
      <c r="BA123" s="15">
        <f t="shared" si="58"/>
        <v>1760</v>
      </c>
      <c r="BB123" s="15">
        <f t="shared" si="59"/>
        <v>5400</v>
      </c>
      <c r="BC123" s="15">
        <f t="shared" si="60"/>
        <v>27720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5"/>
        <v>44</v>
      </c>
      <c r="AL124" s="26">
        <f t="shared" si="56"/>
        <v>75</v>
      </c>
      <c r="AM124" s="26">
        <f t="shared" si="57"/>
        <v>497</v>
      </c>
      <c r="AP124" s="68">
        <v>120</v>
      </c>
      <c r="AQ124" s="26">
        <v>10</v>
      </c>
      <c r="AR124" s="18">
        <v>9</v>
      </c>
      <c r="AS124" s="15">
        <f t="shared" si="61"/>
        <v>880</v>
      </c>
      <c r="AT124" s="15">
        <f t="shared" si="62"/>
        <v>2700</v>
      </c>
      <c r="AU124" s="15">
        <f t="shared" si="63"/>
        <v>18480</v>
      </c>
      <c r="AX124" s="68">
        <v>117</v>
      </c>
      <c r="AY124" s="26">
        <v>10</v>
      </c>
      <c r="AZ124" s="18">
        <v>9</v>
      </c>
      <c r="BA124" s="15">
        <f t="shared" si="58"/>
        <v>1760</v>
      </c>
      <c r="BB124" s="15">
        <f t="shared" si="59"/>
        <v>5400</v>
      </c>
      <c r="BC124" s="15">
        <f t="shared" si="60"/>
        <v>27720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5"/>
        <v>44</v>
      </c>
      <c r="AL125" s="26">
        <f t="shared" si="56"/>
        <v>76</v>
      </c>
      <c r="AM125" s="26">
        <f t="shared" si="57"/>
        <v>507</v>
      </c>
      <c r="AP125" s="68">
        <v>121</v>
      </c>
      <c r="AQ125" s="26">
        <v>10</v>
      </c>
      <c r="AR125" s="18">
        <v>10</v>
      </c>
      <c r="AS125" s="15">
        <f t="shared" si="61"/>
        <v>880</v>
      </c>
      <c r="AT125" s="15">
        <f t="shared" si="62"/>
        <v>2700</v>
      </c>
      <c r="AU125" s="15">
        <f t="shared" si="63"/>
        <v>18480</v>
      </c>
      <c r="AX125" s="68">
        <v>118</v>
      </c>
      <c r="AY125" s="26">
        <v>10</v>
      </c>
      <c r="AZ125" s="18">
        <v>10</v>
      </c>
      <c r="BA125" s="15">
        <f t="shared" si="58"/>
        <v>1760</v>
      </c>
      <c r="BB125" s="15">
        <f t="shared" si="59"/>
        <v>5400</v>
      </c>
      <c r="BC125" s="15">
        <f t="shared" si="60"/>
        <v>27720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5"/>
        <v>44</v>
      </c>
      <c r="AL126" s="26">
        <f t="shared" si="56"/>
        <v>78</v>
      </c>
      <c r="AM126" s="26">
        <f t="shared" si="57"/>
        <v>517</v>
      </c>
      <c r="AP126" s="68">
        <v>122</v>
      </c>
      <c r="AQ126" s="26">
        <v>10</v>
      </c>
      <c r="AR126" s="18">
        <v>11</v>
      </c>
      <c r="AS126" s="15">
        <f t="shared" si="61"/>
        <v>880</v>
      </c>
      <c r="AT126" s="15">
        <f t="shared" si="62"/>
        <v>2700</v>
      </c>
      <c r="AU126" s="15">
        <f t="shared" si="63"/>
        <v>18480</v>
      </c>
      <c r="AX126" s="68">
        <v>119</v>
      </c>
      <c r="AY126" s="26">
        <v>10</v>
      </c>
      <c r="AZ126" s="18">
        <v>11</v>
      </c>
      <c r="BA126" s="15">
        <f t="shared" si="58"/>
        <v>1760</v>
      </c>
      <c r="BB126" s="15">
        <f t="shared" si="59"/>
        <v>5400</v>
      </c>
      <c r="BC126" s="15">
        <f t="shared" si="60"/>
        <v>27720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5"/>
        <v>44</v>
      </c>
      <c r="AL127" s="26">
        <f t="shared" si="56"/>
        <v>79</v>
      </c>
      <c r="AM127" s="26">
        <f t="shared" si="57"/>
        <v>527</v>
      </c>
      <c r="AP127" s="68">
        <v>123</v>
      </c>
      <c r="AQ127" s="26">
        <v>10</v>
      </c>
      <c r="AR127" s="18">
        <v>12</v>
      </c>
      <c r="AS127" s="15">
        <f t="shared" si="61"/>
        <v>880</v>
      </c>
      <c r="AT127" s="15">
        <f t="shared" si="62"/>
        <v>2700</v>
      </c>
      <c r="AU127" s="15">
        <f t="shared" si="63"/>
        <v>18480</v>
      </c>
      <c r="AX127" s="68">
        <v>120</v>
      </c>
      <c r="AY127" s="26">
        <v>10</v>
      </c>
      <c r="AZ127" s="18">
        <v>12</v>
      </c>
      <c r="BA127" s="15">
        <f t="shared" si="58"/>
        <v>1760</v>
      </c>
      <c r="BB127" s="15">
        <f t="shared" si="59"/>
        <v>5400</v>
      </c>
      <c r="BC127" s="15">
        <f t="shared" si="60"/>
        <v>27720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5"/>
        <v>44</v>
      </c>
      <c r="AL128" s="26">
        <f t="shared" si="56"/>
        <v>80</v>
      </c>
      <c r="AM128" s="26">
        <f t="shared" si="57"/>
        <v>537</v>
      </c>
      <c r="AP128" s="68">
        <v>124</v>
      </c>
      <c r="AQ128" s="26">
        <v>10</v>
      </c>
      <c r="AR128" s="18">
        <v>13</v>
      </c>
      <c r="AS128" s="15">
        <f t="shared" ref="AS128:AS159" si="64">INDEX($N$6:$N$20,AQ128)</f>
        <v>880</v>
      </c>
      <c r="AT128" s="15">
        <f t="shared" ref="AT128:AT159" si="65">INDEX($P$6:$P$20,AQ128)</f>
        <v>2700</v>
      </c>
      <c r="AU128" s="15">
        <f t="shared" ref="AU128:AU159" si="66">INDEX($R$6:$R$20,AQ128)</f>
        <v>18480</v>
      </c>
      <c r="AX128" s="68">
        <v>121</v>
      </c>
      <c r="AY128" s="26">
        <v>10</v>
      </c>
      <c r="AZ128" s="18">
        <v>13</v>
      </c>
      <c r="BA128" s="15">
        <f t="shared" si="58"/>
        <v>1760</v>
      </c>
      <c r="BB128" s="15">
        <f t="shared" si="59"/>
        <v>5400</v>
      </c>
      <c r="BC128" s="15">
        <f t="shared" si="60"/>
        <v>27720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5"/>
        <v>44</v>
      </c>
      <c r="AL129" s="26">
        <f t="shared" si="56"/>
        <v>81</v>
      </c>
      <c r="AM129" s="26">
        <f t="shared" si="57"/>
        <v>546</v>
      </c>
      <c r="AP129" s="68">
        <v>125</v>
      </c>
      <c r="AQ129" s="26">
        <v>10</v>
      </c>
      <c r="AR129" s="18">
        <v>14</v>
      </c>
      <c r="AS129" s="15">
        <f t="shared" si="64"/>
        <v>880</v>
      </c>
      <c r="AT129" s="15">
        <f t="shared" si="65"/>
        <v>2700</v>
      </c>
      <c r="AU129" s="15">
        <f t="shared" si="66"/>
        <v>18480</v>
      </c>
      <c r="AX129" s="68">
        <v>122</v>
      </c>
      <c r="AY129" s="26">
        <v>10</v>
      </c>
      <c r="AZ129" s="18">
        <v>14</v>
      </c>
      <c r="BA129" s="15">
        <f t="shared" si="58"/>
        <v>1760</v>
      </c>
      <c r="BB129" s="15">
        <f t="shared" si="59"/>
        <v>5400</v>
      </c>
      <c r="BC129" s="15">
        <f t="shared" si="60"/>
        <v>27720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5"/>
        <v>44</v>
      </c>
      <c r="AL130" s="26">
        <f t="shared" si="56"/>
        <v>82</v>
      </c>
      <c r="AM130" s="26">
        <f t="shared" si="57"/>
        <v>556</v>
      </c>
      <c r="AP130" s="68">
        <v>126</v>
      </c>
      <c r="AQ130" s="26">
        <v>10</v>
      </c>
      <c r="AR130" s="18">
        <v>15</v>
      </c>
      <c r="AS130" s="15">
        <f t="shared" si="64"/>
        <v>880</v>
      </c>
      <c r="AT130" s="15">
        <f t="shared" si="65"/>
        <v>2700</v>
      </c>
      <c r="AU130" s="15">
        <f t="shared" si="66"/>
        <v>18480</v>
      </c>
      <c r="AX130" s="68">
        <v>123</v>
      </c>
      <c r="AY130" s="26">
        <v>10</v>
      </c>
      <c r="AZ130" s="18">
        <v>15</v>
      </c>
      <c r="BA130" s="15">
        <f t="shared" si="58"/>
        <v>1760</v>
      </c>
      <c r="BB130" s="15">
        <f t="shared" si="59"/>
        <v>5400</v>
      </c>
      <c r="BC130" s="15">
        <f t="shared" si="60"/>
        <v>27720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5"/>
        <v>44</v>
      </c>
      <c r="AL131" s="26">
        <f t="shared" si="56"/>
        <v>84</v>
      </c>
      <c r="AM131" s="26">
        <f t="shared" si="57"/>
        <v>566</v>
      </c>
      <c r="AP131" s="68">
        <v>127</v>
      </c>
      <c r="AQ131" s="26">
        <v>11</v>
      </c>
      <c r="AR131" s="18">
        <v>1</v>
      </c>
      <c r="AS131" s="15">
        <f t="shared" si="64"/>
        <v>1060</v>
      </c>
      <c r="AT131" s="15">
        <f t="shared" si="65"/>
        <v>3300</v>
      </c>
      <c r="AU131" s="15">
        <f t="shared" si="66"/>
        <v>23850</v>
      </c>
      <c r="AX131" s="68">
        <v>124</v>
      </c>
      <c r="AY131" s="26">
        <v>11</v>
      </c>
      <c r="AZ131" s="18">
        <v>1</v>
      </c>
      <c r="BA131" s="15">
        <f t="shared" si="58"/>
        <v>2120</v>
      </c>
      <c r="BB131" s="15">
        <f t="shared" si="59"/>
        <v>6600</v>
      </c>
      <c r="BC131" s="15">
        <f t="shared" si="60"/>
        <v>35775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5"/>
        <v>44</v>
      </c>
      <c r="AL132" s="26">
        <f t="shared" si="56"/>
        <v>85</v>
      </c>
      <c r="AM132" s="26">
        <f t="shared" si="57"/>
        <v>576</v>
      </c>
      <c r="AP132" s="68">
        <v>128</v>
      </c>
      <c r="AQ132" s="26">
        <v>11</v>
      </c>
      <c r="AR132" s="18">
        <v>2</v>
      </c>
      <c r="AS132" s="15">
        <f t="shared" si="64"/>
        <v>1060</v>
      </c>
      <c r="AT132" s="15">
        <f t="shared" si="65"/>
        <v>3300</v>
      </c>
      <c r="AU132" s="15">
        <f t="shared" si="66"/>
        <v>23850</v>
      </c>
      <c r="AX132" s="68">
        <v>125</v>
      </c>
      <c r="AY132" s="26">
        <v>11</v>
      </c>
      <c r="AZ132" s="18">
        <v>2</v>
      </c>
      <c r="BA132" s="15">
        <f t="shared" si="58"/>
        <v>2120</v>
      </c>
      <c r="BB132" s="15">
        <f t="shared" si="59"/>
        <v>6600</v>
      </c>
      <c r="BC132" s="15">
        <f t="shared" si="60"/>
        <v>35775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7">INDEX($C$6:$C$20,AI133)</f>
        <v>44</v>
      </c>
      <c r="AL133" s="26">
        <f t="shared" ref="AL133:AL196" si="68">INT(INDEX($E$5:$E$20,AI133)+AJ133*INDEX($F$6:$F$20,AI133))</f>
        <v>86</v>
      </c>
      <c r="AM133" s="26">
        <f t="shared" si="57"/>
        <v>586</v>
      </c>
      <c r="AP133" s="68">
        <v>129</v>
      </c>
      <c r="AQ133" s="26">
        <v>11</v>
      </c>
      <c r="AR133" s="18">
        <v>3</v>
      </c>
      <c r="AS133" s="15">
        <f t="shared" si="64"/>
        <v>1060</v>
      </c>
      <c r="AT133" s="15">
        <f t="shared" si="65"/>
        <v>3300</v>
      </c>
      <c r="AU133" s="15">
        <f t="shared" si="66"/>
        <v>23850</v>
      </c>
      <c r="AX133" s="68">
        <v>126</v>
      </c>
      <c r="AY133" s="26">
        <v>11</v>
      </c>
      <c r="AZ133" s="18">
        <v>3</v>
      </c>
      <c r="BA133" s="15">
        <f t="shared" si="58"/>
        <v>2120</v>
      </c>
      <c r="BB133" s="15">
        <f t="shared" si="59"/>
        <v>6600</v>
      </c>
      <c r="BC133" s="15">
        <f t="shared" si="60"/>
        <v>35775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7"/>
        <v>44</v>
      </c>
      <c r="AL134" s="26">
        <f t="shared" si="68"/>
        <v>87</v>
      </c>
      <c r="AM134" s="26">
        <f t="shared" ref="AM134:AM197" si="69">INT(INDEX($H$5:$H$20,AI134)+AJ134*INDEX($I$6:$I$20,AI134))</f>
        <v>596</v>
      </c>
      <c r="AP134" s="68">
        <v>130</v>
      </c>
      <c r="AQ134" s="26">
        <v>11</v>
      </c>
      <c r="AR134" s="18">
        <v>4</v>
      </c>
      <c r="AS134" s="15">
        <f t="shared" si="64"/>
        <v>1060</v>
      </c>
      <c r="AT134" s="15">
        <f t="shared" si="65"/>
        <v>3300</v>
      </c>
      <c r="AU134" s="15">
        <f t="shared" si="66"/>
        <v>23850</v>
      </c>
      <c r="AX134" s="68">
        <v>127</v>
      </c>
      <c r="AY134" s="26">
        <v>11</v>
      </c>
      <c r="AZ134" s="18">
        <v>4</v>
      </c>
      <c r="BA134" s="15">
        <f t="shared" si="58"/>
        <v>2120</v>
      </c>
      <c r="BB134" s="15">
        <f t="shared" si="59"/>
        <v>6600</v>
      </c>
      <c r="BC134" s="15">
        <f t="shared" si="60"/>
        <v>35775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7"/>
        <v>44</v>
      </c>
      <c r="AL135" s="26">
        <f t="shared" si="68"/>
        <v>88</v>
      </c>
      <c r="AM135" s="26">
        <f t="shared" si="69"/>
        <v>606</v>
      </c>
      <c r="AP135" s="68">
        <v>131</v>
      </c>
      <c r="AQ135" s="26">
        <v>11</v>
      </c>
      <c r="AR135" s="18">
        <v>5</v>
      </c>
      <c r="AS135" s="15">
        <f t="shared" si="64"/>
        <v>1060</v>
      </c>
      <c r="AT135" s="15">
        <f t="shared" si="65"/>
        <v>3300</v>
      </c>
      <c r="AU135" s="15">
        <f t="shared" si="66"/>
        <v>23850</v>
      </c>
      <c r="AX135" s="68">
        <v>128</v>
      </c>
      <c r="AY135" s="26">
        <v>11</v>
      </c>
      <c r="AZ135" s="18">
        <v>5</v>
      </c>
      <c r="BA135" s="15">
        <f t="shared" si="58"/>
        <v>2120</v>
      </c>
      <c r="BB135" s="15">
        <f t="shared" si="59"/>
        <v>6600</v>
      </c>
      <c r="BC135" s="15">
        <f t="shared" si="60"/>
        <v>35775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7"/>
        <v>44</v>
      </c>
      <c r="AL136" s="26">
        <f t="shared" si="68"/>
        <v>90</v>
      </c>
      <c r="AM136" s="26">
        <f t="shared" si="69"/>
        <v>616</v>
      </c>
      <c r="AP136" s="68">
        <v>132</v>
      </c>
      <c r="AQ136" s="26">
        <v>11</v>
      </c>
      <c r="AR136" s="18">
        <v>6</v>
      </c>
      <c r="AS136" s="15">
        <f t="shared" si="64"/>
        <v>1060</v>
      </c>
      <c r="AT136" s="15">
        <f t="shared" si="65"/>
        <v>3300</v>
      </c>
      <c r="AU136" s="15">
        <f t="shared" si="66"/>
        <v>23850</v>
      </c>
      <c r="AX136" s="68">
        <v>129</v>
      </c>
      <c r="AY136" s="26">
        <v>11</v>
      </c>
      <c r="AZ136" s="18">
        <v>6</v>
      </c>
      <c r="BA136" s="15">
        <f t="shared" si="58"/>
        <v>2120</v>
      </c>
      <c r="BB136" s="15">
        <f t="shared" si="59"/>
        <v>6600</v>
      </c>
      <c r="BC136" s="15">
        <f t="shared" si="60"/>
        <v>35775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7"/>
        <v>53</v>
      </c>
      <c r="AL137" s="26">
        <f t="shared" si="68"/>
        <v>91</v>
      </c>
      <c r="AM137" s="26">
        <f t="shared" si="69"/>
        <v>627</v>
      </c>
      <c r="AP137" s="68">
        <v>133</v>
      </c>
      <c r="AQ137" s="26">
        <v>11</v>
      </c>
      <c r="AR137" s="18">
        <v>7</v>
      </c>
      <c r="AS137" s="15">
        <f t="shared" si="64"/>
        <v>1060</v>
      </c>
      <c r="AT137" s="15">
        <f t="shared" si="65"/>
        <v>3300</v>
      </c>
      <c r="AU137" s="15">
        <f t="shared" si="66"/>
        <v>23850</v>
      </c>
      <c r="AX137" s="68">
        <v>130</v>
      </c>
      <c r="AY137" s="26">
        <v>11</v>
      </c>
      <c r="AZ137" s="18">
        <v>7</v>
      </c>
      <c r="BA137" s="15">
        <f t="shared" si="58"/>
        <v>2120</v>
      </c>
      <c r="BB137" s="15">
        <f t="shared" si="59"/>
        <v>6600</v>
      </c>
      <c r="BC137" s="15">
        <f t="shared" si="60"/>
        <v>35775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7"/>
        <v>53</v>
      </c>
      <c r="AL138" s="26">
        <f t="shared" si="68"/>
        <v>92</v>
      </c>
      <c r="AM138" s="26">
        <f t="shared" si="69"/>
        <v>639</v>
      </c>
      <c r="AP138" s="68">
        <v>134</v>
      </c>
      <c r="AQ138" s="26">
        <v>11</v>
      </c>
      <c r="AR138" s="18">
        <v>8</v>
      </c>
      <c r="AS138" s="15">
        <f t="shared" si="64"/>
        <v>1060</v>
      </c>
      <c r="AT138" s="15">
        <f t="shared" si="65"/>
        <v>3300</v>
      </c>
      <c r="AU138" s="15">
        <f t="shared" si="66"/>
        <v>23850</v>
      </c>
      <c r="AX138" s="68">
        <v>131</v>
      </c>
      <c r="AY138" s="26">
        <v>11</v>
      </c>
      <c r="AZ138" s="18">
        <v>8</v>
      </c>
      <c r="BA138" s="15">
        <f t="shared" si="58"/>
        <v>2120</v>
      </c>
      <c r="BB138" s="15">
        <f t="shared" si="59"/>
        <v>6600</v>
      </c>
      <c r="BC138" s="15">
        <f t="shared" si="60"/>
        <v>35775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7"/>
        <v>53</v>
      </c>
      <c r="AL139" s="26">
        <f t="shared" si="68"/>
        <v>94</v>
      </c>
      <c r="AM139" s="26">
        <f t="shared" si="69"/>
        <v>651</v>
      </c>
      <c r="AP139" s="68">
        <v>135</v>
      </c>
      <c r="AQ139" s="26">
        <v>11</v>
      </c>
      <c r="AR139" s="18">
        <v>9</v>
      </c>
      <c r="AS139" s="15">
        <f t="shared" si="64"/>
        <v>1060</v>
      </c>
      <c r="AT139" s="15">
        <f t="shared" si="65"/>
        <v>3300</v>
      </c>
      <c r="AU139" s="15">
        <f t="shared" si="66"/>
        <v>23850</v>
      </c>
      <c r="AX139" s="68">
        <v>132</v>
      </c>
      <c r="AY139" s="26">
        <v>11</v>
      </c>
      <c r="AZ139" s="18">
        <v>9</v>
      </c>
      <c r="BA139" s="15">
        <f t="shared" si="58"/>
        <v>2120</v>
      </c>
      <c r="BB139" s="15">
        <f t="shared" si="59"/>
        <v>6600</v>
      </c>
      <c r="BC139" s="15">
        <f t="shared" si="60"/>
        <v>35775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7"/>
        <v>53</v>
      </c>
      <c r="AL140" s="26">
        <f t="shared" si="68"/>
        <v>95</v>
      </c>
      <c r="AM140" s="26">
        <f t="shared" si="69"/>
        <v>663</v>
      </c>
      <c r="AP140" s="68">
        <v>136</v>
      </c>
      <c r="AQ140" s="26">
        <v>11</v>
      </c>
      <c r="AR140" s="18">
        <v>10</v>
      </c>
      <c r="AS140" s="15">
        <f t="shared" si="64"/>
        <v>1060</v>
      </c>
      <c r="AT140" s="15">
        <f t="shared" si="65"/>
        <v>3300</v>
      </c>
      <c r="AU140" s="15">
        <f t="shared" si="66"/>
        <v>23850</v>
      </c>
      <c r="AX140" s="68">
        <v>133</v>
      </c>
      <c r="AY140" s="26">
        <v>11</v>
      </c>
      <c r="AZ140" s="18">
        <v>10</v>
      </c>
      <c r="BA140" s="15">
        <f t="shared" ref="BA140:BA203" si="70">INDEX($Y$6:$Y$20,AY140)</f>
        <v>2120</v>
      </c>
      <c r="BB140" s="15">
        <f t="shared" ref="BB140:BB203" si="71">INDEX($AA$6:$AA$20,AY140)</f>
        <v>6600</v>
      </c>
      <c r="BC140" s="15">
        <f t="shared" ref="BC140:BC203" si="72">INDEX($AC$6:$AC$20,AY140)</f>
        <v>35775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7"/>
        <v>53</v>
      </c>
      <c r="AL141" s="26">
        <f t="shared" si="68"/>
        <v>96</v>
      </c>
      <c r="AM141" s="26">
        <f t="shared" si="69"/>
        <v>675</v>
      </c>
      <c r="AP141" s="68">
        <v>137</v>
      </c>
      <c r="AQ141" s="26">
        <v>11</v>
      </c>
      <c r="AR141" s="18">
        <v>11</v>
      </c>
      <c r="AS141" s="15">
        <f t="shared" si="64"/>
        <v>1060</v>
      </c>
      <c r="AT141" s="15">
        <f t="shared" si="65"/>
        <v>3300</v>
      </c>
      <c r="AU141" s="15">
        <f t="shared" si="66"/>
        <v>23850</v>
      </c>
      <c r="AX141" s="68">
        <v>134</v>
      </c>
      <c r="AY141" s="26">
        <v>11</v>
      </c>
      <c r="AZ141" s="18">
        <v>11</v>
      </c>
      <c r="BA141" s="15">
        <f t="shared" si="70"/>
        <v>2120</v>
      </c>
      <c r="BB141" s="15">
        <f t="shared" si="71"/>
        <v>6600</v>
      </c>
      <c r="BC141" s="15">
        <f t="shared" si="72"/>
        <v>35775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7"/>
        <v>53</v>
      </c>
      <c r="AL142" s="26">
        <f t="shared" si="68"/>
        <v>98</v>
      </c>
      <c r="AM142" s="26">
        <f t="shared" si="69"/>
        <v>687</v>
      </c>
      <c r="AP142" s="68">
        <v>138</v>
      </c>
      <c r="AQ142" s="26">
        <v>11</v>
      </c>
      <c r="AR142" s="18">
        <v>12</v>
      </c>
      <c r="AS142" s="15">
        <f t="shared" si="64"/>
        <v>1060</v>
      </c>
      <c r="AT142" s="15">
        <f t="shared" si="65"/>
        <v>3300</v>
      </c>
      <c r="AU142" s="15">
        <f t="shared" si="66"/>
        <v>23850</v>
      </c>
      <c r="AX142" s="68">
        <v>135</v>
      </c>
      <c r="AY142" s="26">
        <v>11</v>
      </c>
      <c r="AZ142" s="18">
        <v>12</v>
      </c>
      <c r="BA142" s="15">
        <f t="shared" si="70"/>
        <v>2120</v>
      </c>
      <c r="BB142" s="15">
        <f t="shared" si="71"/>
        <v>6600</v>
      </c>
      <c r="BC142" s="15">
        <f t="shared" si="72"/>
        <v>35775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7"/>
        <v>53</v>
      </c>
      <c r="AL143" s="26">
        <f t="shared" si="68"/>
        <v>99</v>
      </c>
      <c r="AM143" s="26">
        <f t="shared" si="69"/>
        <v>699</v>
      </c>
      <c r="AP143" s="68">
        <v>139</v>
      </c>
      <c r="AQ143" s="26">
        <v>11</v>
      </c>
      <c r="AR143" s="18">
        <v>13</v>
      </c>
      <c r="AS143" s="15">
        <f t="shared" si="64"/>
        <v>1060</v>
      </c>
      <c r="AT143" s="15">
        <f t="shared" si="65"/>
        <v>3300</v>
      </c>
      <c r="AU143" s="15">
        <f t="shared" si="66"/>
        <v>23850</v>
      </c>
      <c r="AX143" s="68">
        <v>136</v>
      </c>
      <c r="AY143" s="26">
        <v>11</v>
      </c>
      <c r="AZ143" s="18">
        <v>13</v>
      </c>
      <c r="BA143" s="15">
        <f t="shared" si="70"/>
        <v>2120</v>
      </c>
      <c r="BB143" s="15">
        <f t="shared" si="71"/>
        <v>6600</v>
      </c>
      <c r="BC143" s="15">
        <f t="shared" si="72"/>
        <v>35775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7"/>
        <v>53</v>
      </c>
      <c r="AL144" s="26">
        <f t="shared" si="68"/>
        <v>100</v>
      </c>
      <c r="AM144" s="26">
        <f t="shared" si="69"/>
        <v>711</v>
      </c>
      <c r="AP144" s="68">
        <v>140</v>
      </c>
      <c r="AQ144" s="26">
        <v>11</v>
      </c>
      <c r="AR144" s="18">
        <v>14</v>
      </c>
      <c r="AS144" s="15">
        <f t="shared" si="64"/>
        <v>1060</v>
      </c>
      <c r="AT144" s="15">
        <f t="shared" si="65"/>
        <v>3300</v>
      </c>
      <c r="AU144" s="15">
        <f t="shared" si="66"/>
        <v>23850</v>
      </c>
      <c r="AX144" s="68">
        <v>137</v>
      </c>
      <c r="AY144" s="26">
        <v>11</v>
      </c>
      <c r="AZ144" s="18">
        <v>14</v>
      </c>
      <c r="BA144" s="15">
        <f t="shared" si="70"/>
        <v>2120</v>
      </c>
      <c r="BB144" s="15">
        <f t="shared" si="71"/>
        <v>6600</v>
      </c>
      <c r="BC144" s="15">
        <f t="shared" si="72"/>
        <v>35775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7"/>
        <v>53</v>
      </c>
      <c r="AL145" s="26">
        <f t="shared" si="68"/>
        <v>102</v>
      </c>
      <c r="AM145" s="26">
        <f t="shared" si="69"/>
        <v>723</v>
      </c>
      <c r="AP145" s="68">
        <v>141</v>
      </c>
      <c r="AQ145" s="26">
        <v>11</v>
      </c>
      <c r="AR145" s="18">
        <v>15</v>
      </c>
      <c r="AS145" s="15">
        <f t="shared" si="64"/>
        <v>1060</v>
      </c>
      <c r="AT145" s="15">
        <f t="shared" si="65"/>
        <v>3300</v>
      </c>
      <c r="AU145" s="15">
        <f t="shared" si="66"/>
        <v>23850</v>
      </c>
      <c r="AX145" s="68">
        <v>138</v>
      </c>
      <c r="AY145" s="26">
        <v>11</v>
      </c>
      <c r="AZ145" s="18">
        <v>15</v>
      </c>
      <c r="BA145" s="15">
        <f t="shared" si="70"/>
        <v>2120</v>
      </c>
      <c r="BB145" s="15">
        <f t="shared" si="71"/>
        <v>6600</v>
      </c>
      <c r="BC145" s="15">
        <f t="shared" si="72"/>
        <v>35775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7"/>
        <v>53</v>
      </c>
      <c r="AL146" s="26">
        <f t="shared" si="68"/>
        <v>103</v>
      </c>
      <c r="AM146" s="26">
        <f t="shared" si="69"/>
        <v>735</v>
      </c>
      <c r="AP146" s="68">
        <v>142</v>
      </c>
      <c r="AQ146" s="26">
        <v>12</v>
      </c>
      <c r="AR146" s="18">
        <v>1</v>
      </c>
      <c r="AS146" s="15">
        <f t="shared" si="64"/>
        <v>1300</v>
      </c>
      <c r="AT146" s="15">
        <f t="shared" si="65"/>
        <v>3900</v>
      </c>
      <c r="AU146" s="15">
        <f t="shared" si="66"/>
        <v>31200</v>
      </c>
      <c r="AX146" s="68">
        <v>139</v>
      </c>
      <c r="AY146" s="26">
        <v>12</v>
      </c>
      <c r="AZ146" s="18">
        <v>1</v>
      </c>
      <c r="BA146" s="15">
        <f t="shared" si="70"/>
        <v>2600</v>
      </c>
      <c r="BB146" s="15">
        <f t="shared" si="71"/>
        <v>7800</v>
      </c>
      <c r="BC146" s="15">
        <f t="shared" si="72"/>
        <v>46800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7"/>
        <v>53</v>
      </c>
      <c r="AL147" s="26">
        <f t="shared" si="68"/>
        <v>104</v>
      </c>
      <c r="AM147" s="26">
        <f t="shared" si="69"/>
        <v>747</v>
      </c>
      <c r="AP147" s="68">
        <v>143</v>
      </c>
      <c r="AQ147" s="26">
        <v>12</v>
      </c>
      <c r="AR147" s="18">
        <v>2</v>
      </c>
      <c r="AS147" s="15">
        <f t="shared" si="64"/>
        <v>1300</v>
      </c>
      <c r="AT147" s="15">
        <f t="shared" si="65"/>
        <v>3900</v>
      </c>
      <c r="AU147" s="15">
        <f t="shared" si="66"/>
        <v>31200</v>
      </c>
      <c r="AX147" s="68">
        <v>140</v>
      </c>
      <c r="AY147" s="26">
        <v>12</v>
      </c>
      <c r="AZ147" s="18">
        <v>2</v>
      </c>
      <c r="BA147" s="15">
        <f t="shared" si="70"/>
        <v>2600</v>
      </c>
      <c r="BB147" s="15">
        <f t="shared" si="71"/>
        <v>7800</v>
      </c>
      <c r="BC147" s="15">
        <f t="shared" si="72"/>
        <v>46800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7"/>
        <v>53</v>
      </c>
      <c r="AL148" s="26">
        <f t="shared" si="68"/>
        <v>106</v>
      </c>
      <c r="AM148" s="26">
        <f t="shared" si="69"/>
        <v>759</v>
      </c>
      <c r="AP148" s="68">
        <v>144</v>
      </c>
      <c r="AQ148" s="26">
        <v>12</v>
      </c>
      <c r="AR148" s="18">
        <v>3</v>
      </c>
      <c r="AS148" s="15">
        <f t="shared" si="64"/>
        <v>1300</v>
      </c>
      <c r="AT148" s="15">
        <f t="shared" si="65"/>
        <v>3900</v>
      </c>
      <c r="AU148" s="15">
        <f t="shared" si="66"/>
        <v>31200</v>
      </c>
      <c r="AX148" s="68">
        <v>141</v>
      </c>
      <c r="AY148" s="26">
        <v>12</v>
      </c>
      <c r="AZ148" s="18">
        <v>3</v>
      </c>
      <c r="BA148" s="15">
        <f t="shared" si="70"/>
        <v>2600</v>
      </c>
      <c r="BB148" s="15">
        <f t="shared" si="71"/>
        <v>7800</v>
      </c>
      <c r="BC148" s="15">
        <f t="shared" si="72"/>
        <v>46800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7"/>
        <v>53</v>
      </c>
      <c r="AL149" s="26">
        <f t="shared" si="68"/>
        <v>107</v>
      </c>
      <c r="AM149" s="26">
        <f t="shared" si="69"/>
        <v>771</v>
      </c>
      <c r="AP149" s="68">
        <v>145</v>
      </c>
      <c r="AQ149" s="26">
        <v>12</v>
      </c>
      <c r="AR149" s="18">
        <v>4</v>
      </c>
      <c r="AS149" s="15">
        <f t="shared" si="64"/>
        <v>1300</v>
      </c>
      <c r="AT149" s="15">
        <f t="shared" si="65"/>
        <v>3900</v>
      </c>
      <c r="AU149" s="15">
        <f t="shared" si="66"/>
        <v>31200</v>
      </c>
      <c r="AX149" s="68">
        <v>142</v>
      </c>
      <c r="AY149" s="26">
        <v>12</v>
      </c>
      <c r="AZ149" s="18">
        <v>4</v>
      </c>
      <c r="BA149" s="15">
        <f t="shared" si="70"/>
        <v>2600</v>
      </c>
      <c r="BB149" s="15">
        <f t="shared" si="71"/>
        <v>7800</v>
      </c>
      <c r="BC149" s="15">
        <f t="shared" si="72"/>
        <v>46800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7"/>
        <v>53</v>
      </c>
      <c r="AL150" s="26">
        <f t="shared" si="68"/>
        <v>108</v>
      </c>
      <c r="AM150" s="26">
        <f t="shared" si="69"/>
        <v>783</v>
      </c>
      <c r="AP150" s="68">
        <v>146</v>
      </c>
      <c r="AQ150" s="26">
        <v>12</v>
      </c>
      <c r="AR150" s="18">
        <v>5</v>
      </c>
      <c r="AS150" s="15">
        <f t="shared" si="64"/>
        <v>1300</v>
      </c>
      <c r="AT150" s="15">
        <f t="shared" si="65"/>
        <v>3900</v>
      </c>
      <c r="AU150" s="15">
        <f t="shared" si="66"/>
        <v>31200</v>
      </c>
      <c r="AX150" s="68">
        <v>143</v>
      </c>
      <c r="AY150" s="26">
        <v>12</v>
      </c>
      <c r="AZ150" s="18">
        <v>5</v>
      </c>
      <c r="BA150" s="15">
        <f t="shared" si="70"/>
        <v>2600</v>
      </c>
      <c r="BB150" s="15">
        <f t="shared" si="71"/>
        <v>7800</v>
      </c>
      <c r="BC150" s="15">
        <f t="shared" si="72"/>
        <v>46800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7"/>
        <v>53</v>
      </c>
      <c r="AL151" s="26">
        <f t="shared" si="68"/>
        <v>110</v>
      </c>
      <c r="AM151" s="26">
        <f t="shared" si="69"/>
        <v>795</v>
      </c>
      <c r="AP151" s="68">
        <v>147</v>
      </c>
      <c r="AQ151" s="26">
        <v>12</v>
      </c>
      <c r="AR151" s="18">
        <v>6</v>
      </c>
      <c r="AS151" s="15">
        <f t="shared" si="64"/>
        <v>1300</v>
      </c>
      <c r="AT151" s="15">
        <f t="shared" si="65"/>
        <v>3900</v>
      </c>
      <c r="AU151" s="15">
        <f t="shared" si="66"/>
        <v>31200</v>
      </c>
      <c r="AX151" s="68">
        <v>144</v>
      </c>
      <c r="AY151" s="26">
        <v>12</v>
      </c>
      <c r="AZ151" s="18">
        <v>6</v>
      </c>
      <c r="BA151" s="15">
        <f t="shared" si="70"/>
        <v>2600</v>
      </c>
      <c r="BB151" s="15">
        <f t="shared" si="71"/>
        <v>7800</v>
      </c>
      <c r="BC151" s="15">
        <f t="shared" si="72"/>
        <v>46800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7"/>
        <v>65</v>
      </c>
      <c r="AL152" s="26">
        <f t="shared" si="68"/>
        <v>111</v>
      </c>
      <c r="AM152" s="26">
        <f t="shared" si="69"/>
        <v>811</v>
      </c>
      <c r="AP152" s="68">
        <v>148</v>
      </c>
      <c r="AQ152" s="26">
        <v>12</v>
      </c>
      <c r="AR152" s="18">
        <v>7</v>
      </c>
      <c r="AS152" s="15">
        <f t="shared" si="64"/>
        <v>1300</v>
      </c>
      <c r="AT152" s="15">
        <f t="shared" si="65"/>
        <v>3900</v>
      </c>
      <c r="AU152" s="15">
        <f t="shared" si="66"/>
        <v>31200</v>
      </c>
      <c r="AX152" s="68">
        <v>145</v>
      </c>
      <c r="AY152" s="26">
        <v>12</v>
      </c>
      <c r="AZ152" s="18">
        <v>7</v>
      </c>
      <c r="BA152" s="15">
        <f t="shared" si="70"/>
        <v>2600</v>
      </c>
      <c r="BB152" s="15">
        <f t="shared" si="71"/>
        <v>7800</v>
      </c>
      <c r="BC152" s="15">
        <f t="shared" si="72"/>
        <v>46800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7"/>
        <v>65</v>
      </c>
      <c r="AL153" s="26">
        <f t="shared" si="68"/>
        <v>112</v>
      </c>
      <c r="AM153" s="26">
        <f t="shared" si="69"/>
        <v>827</v>
      </c>
      <c r="AP153" s="68">
        <v>149</v>
      </c>
      <c r="AQ153" s="26">
        <v>12</v>
      </c>
      <c r="AR153" s="18">
        <v>8</v>
      </c>
      <c r="AS153" s="15">
        <f t="shared" si="64"/>
        <v>1300</v>
      </c>
      <c r="AT153" s="15">
        <f t="shared" si="65"/>
        <v>3900</v>
      </c>
      <c r="AU153" s="15">
        <f t="shared" si="66"/>
        <v>31200</v>
      </c>
      <c r="AX153" s="68">
        <v>146</v>
      </c>
      <c r="AY153" s="26">
        <v>12</v>
      </c>
      <c r="AZ153" s="18">
        <v>8</v>
      </c>
      <c r="BA153" s="15">
        <f t="shared" si="70"/>
        <v>2600</v>
      </c>
      <c r="BB153" s="15">
        <f t="shared" si="71"/>
        <v>7800</v>
      </c>
      <c r="BC153" s="15">
        <f t="shared" si="72"/>
        <v>46800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7"/>
        <v>65</v>
      </c>
      <c r="AL154" s="26">
        <f t="shared" si="68"/>
        <v>114</v>
      </c>
      <c r="AM154" s="26">
        <f t="shared" si="69"/>
        <v>844</v>
      </c>
      <c r="AP154" s="68">
        <v>150</v>
      </c>
      <c r="AQ154" s="26">
        <v>12</v>
      </c>
      <c r="AR154" s="18">
        <v>9</v>
      </c>
      <c r="AS154" s="15">
        <f t="shared" si="64"/>
        <v>1300</v>
      </c>
      <c r="AT154" s="15">
        <f t="shared" si="65"/>
        <v>3900</v>
      </c>
      <c r="AU154" s="15">
        <f t="shared" si="66"/>
        <v>31200</v>
      </c>
      <c r="AX154" s="68">
        <v>147</v>
      </c>
      <c r="AY154" s="26">
        <v>12</v>
      </c>
      <c r="AZ154" s="18">
        <v>9</v>
      </c>
      <c r="BA154" s="15">
        <f t="shared" si="70"/>
        <v>2600</v>
      </c>
      <c r="BB154" s="15">
        <f t="shared" si="71"/>
        <v>7800</v>
      </c>
      <c r="BC154" s="15">
        <f t="shared" si="72"/>
        <v>46800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7"/>
        <v>65</v>
      </c>
      <c r="AL155" s="26">
        <f t="shared" si="68"/>
        <v>115</v>
      </c>
      <c r="AM155" s="26">
        <f t="shared" si="69"/>
        <v>860</v>
      </c>
      <c r="AP155" s="68">
        <v>151</v>
      </c>
      <c r="AQ155" s="26">
        <v>12</v>
      </c>
      <c r="AR155" s="18">
        <v>10</v>
      </c>
      <c r="AS155" s="15">
        <f t="shared" si="64"/>
        <v>1300</v>
      </c>
      <c r="AT155" s="15">
        <f t="shared" si="65"/>
        <v>3900</v>
      </c>
      <c r="AU155" s="15">
        <f t="shared" si="66"/>
        <v>31200</v>
      </c>
      <c r="AX155" s="68">
        <v>148</v>
      </c>
      <c r="AY155" s="26">
        <v>12</v>
      </c>
      <c r="AZ155" s="18">
        <v>10</v>
      </c>
      <c r="BA155" s="15">
        <f t="shared" si="70"/>
        <v>2600</v>
      </c>
      <c r="BB155" s="15">
        <f t="shared" si="71"/>
        <v>7800</v>
      </c>
      <c r="BC155" s="15">
        <f t="shared" si="72"/>
        <v>46800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7"/>
        <v>65</v>
      </c>
      <c r="AL156" s="26">
        <f t="shared" si="68"/>
        <v>116</v>
      </c>
      <c r="AM156" s="26">
        <f t="shared" si="69"/>
        <v>876</v>
      </c>
      <c r="AP156" s="68">
        <v>152</v>
      </c>
      <c r="AQ156" s="26">
        <v>12</v>
      </c>
      <c r="AR156" s="18">
        <v>11</v>
      </c>
      <c r="AS156" s="15">
        <f t="shared" si="64"/>
        <v>1300</v>
      </c>
      <c r="AT156" s="15">
        <f t="shared" si="65"/>
        <v>3900</v>
      </c>
      <c r="AU156" s="15">
        <f t="shared" si="66"/>
        <v>31200</v>
      </c>
      <c r="AX156" s="68">
        <v>149</v>
      </c>
      <c r="AY156" s="26">
        <v>12</v>
      </c>
      <c r="AZ156" s="18">
        <v>11</v>
      </c>
      <c r="BA156" s="15">
        <f t="shared" si="70"/>
        <v>2600</v>
      </c>
      <c r="BB156" s="15">
        <f t="shared" si="71"/>
        <v>7800</v>
      </c>
      <c r="BC156" s="15">
        <f t="shared" si="72"/>
        <v>46800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7"/>
        <v>65</v>
      </c>
      <c r="AL157" s="26">
        <f t="shared" si="68"/>
        <v>118</v>
      </c>
      <c r="AM157" s="26">
        <f t="shared" si="69"/>
        <v>893</v>
      </c>
      <c r="AP157" s="68">
        <v>153</v>
      </c>
      <c r="AQ157" s="26">
        <v>12</v>
      </c>
      <c r="AR157" s="18">
        <v>12</v>
      </c>
      <c r="AS157" s="15">
        <f t="shared" si="64"/>
        <v>1300</v>
      </c>
      <c r="AT157" s="15">
        <f t="shared" si="65"/>
        <v>3900</v>
      </c>
      <c r="AU157" s="15">
        <f t="shared" si="66"/>
        <v>31200</v>
      </c>
      <c r="AX157" s="68">
        <v>150</v>
      </c>
      <c r="AY157" s="26">
        <v>12</v>
      </c>
      <c r="AZ157" s="18">
        <v>12</v>
      </c>
      <c r="BA157" s="15">
        <f t="shared" si="70"/>
        <v>2600</v>
      </c>
      <c r="BB157" s="15">
        <f t="shared" si="71"/>
        <v>7800</v>
      </c>
      <c r="BC157" s="15">
        <f t="shared" si="72"/>
        <v>46800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7"/>
        <v>65</v>
      </c>
      <c r="AL158" s="26">
        <f t="shared" si="68"/>
        <v>119</v>
      </c>
      <c r="AM158" s="26">
        <f t="shared" si="69"/>
        <v>909</v>
      </c>
      <c r="AP158" s="68">
        <v>154</v>
      </c>
      <c r="AQ158" s="26">
        <v>12</v>
      </c>
      <c r="AR158" s="18">
        <v>13</v>
      </c>
      <c r="AS158" s="15">
        <f t="shared" si="64"/>
        <v>1300</v>
      </c>
      <c r="AT158" s="15">
        <f t="shared" si="65"/>
        <v>3900</v>
      </c>
      <c r="AU158" s="15">
        <f t="shared" si="66"/>
        <v>31200</v>
      </c>
      <c r="AX158" s="68">
        <v>151</v>
      </c>
      <c r="AY158" s="26">
        <v>12</v>
      </c>
      <c r="AZ158" s="18">
        <v>13</v>
      </c>
      <c r="BA158" s="15">
        <f t="shared" si="70"/>
        <v>2600</v>
      </c>
      <c r="BB158" s="15">
        <f t="shared" si="71"/>
        <v>7800</v>
      </c>
      <c r="BC158" s="15">
        <f t="shared" si="72"/>
        <v>46800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7"/>
        <v>65</v>
      </c>
      <c r="AL159" s="26">
        <f t="shared" si="68"/>
        <v>120</v>
      </c>
      <c r="AM159" s="26">
        <f t="shared" si="69"/>
        <v>925</v>
      </c>
      <c r="AP159" s="68">
        <v>155</v>
      </c>
      <c r="AQ159" s="26">
        <v>12</v>
      </c>
      <c r="AR159" s="18">
        <v>14</v>
      </c>
      <c r="AS159" s="15">
        <f t="shared" si="64"/>
        <v>1300</v>
      </c>
      <c r="AT159" s="15">
        <f t="shared" si="65"/>
        <v>3900</v>
      </c>
      <c r="AU159" s="15">
        <f t="shared" si="66"/>
        <v>31200</v>
      </c>
      <c r="AX159" s="68">
        <v>152</v>
      </c>
      <c r="AY159" s="26">
        <v>12</v>
      </c>
      <c r="AZ159" s="18">
        <v>14</v>
      </c>
      <c r="BA159" s="15">
        <f t="shared" si="70"/>
        <v>2600</v>
      </c>
      <c r="BB159" s="15">
        <f t="shared" si="71"/>
        <v>7800</v>
      </c>
      <c r="BC159" s="15">
        <f t="shared" si="72"/>
        <v>46800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7"/>
        <v>65</v>
      </c>
      <c r="AL160" s="26">
        <f t="shared" si="68"/>
        <v>122</v>
      </c>
      <c r="AM160" s="26">
        <f t="shared" si="69"/>
        <v>942</v>
      </c>
      <c r="AP160" s="68">
        <v>156</v>
      </c>
      <c r="AQ160" s="26">
        <v>12</v>
      </c>
      <c r="AR160" s="18">
        <v>15</v>
      </c>
      <c r="AS160" s="15">
        <f t="shared" ref="AS160:AS191" si="73">INDEX($N$6:$N$20,AQ160)</f>
        <v>1300</v>
      </c>
      <c r="AT160" s="15">
        <f t="shared" ref="AT160:AT191" si="74">INDEX($P$6:$P$20,AQ160)</f>
        <v>3900</v>
      </c>
      <c r="AU160" s="15">
        <f t="shared" ref="AU160:AU191" si="75">INDEX($R$6:$R$20,AQ160)</f>
        <v>31200</v>
      </c>
      <c r="AX160" s="68">
        <v>153</v>
      </c>
      <c r="AY160" s="26">
        <v>12</v>
      </c>
      <c r="AZ160" s="18">
        <v>15</v>
      </c>
      <c r="BA160" s="15">
        <f t="shared" si="70"/>
        <v>2600</v>
      </c>
      <c r="BB160" s="15">
        <f t="shared" si="71"/>
        <v>7800</v>
      </c>
      <c r="BC160" s="15">
        <f t="shared" si="72"/>
        <v>46800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7"/>
        <v>65</v>
      </c>
      <c r="AL161" s="26">
        <f t="shared" si="68"/>
        <v>123</v>
      </c>
      <c r="AM161" s="26">
        <f t="shared" si="69"/>
        <v>958</v>
      </c>
      <c r="AP161" s="68">
        <v>157</v>
      </c>
      <c r="AQ161" s="26">
        <v>13</v>
      </c>
      <c r="AR161" s="18">
        <v>1</v>
      </c>
      <c r="AS161" s="15">
        <f t="shared" si="73"/>
        <v>1600</v>
      </c>
      <c r="AT161" s="15">
        <f t="shared" si="74"/>
        <v>4500</v>
      </c>
      <c r="AU161" s="15">
        <f t="shared" si="75"/>
        <v>40800</v>
      </c>
      <c r="AX161" s="68">
        <v>154</v>
      </c>
      <c r="AY161" s="26">
        <v>13</v>
      </c>
      <c r="AZ161" s="18">
        <v>1</v>
      </c>
      <c r="BA161" s="15">
        <f t="shared" si="70"/>
        <v>3200</v>
      </c>
      <c r="BB161" s="15">
        <f t="shared" si="71"/>
        <v>9000</v>
      </c>
      <c r="BC161" s="15">
        <f t="shared" si="72"/>
        <v>61200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7"/>
        <v>65</v>
      </c>
      <c r="AL162" s="26">
        <f t="shared" si="68"/>
        <v>124</v>
      </c>
      <c r="AM162" s="26">
        <f t="shared" si="69"/>
        <v>974</v>
      </c>
      <c r="AP162" s="68">
        <v>158</v>
      </c>
      <c r="AQ162" s="26">
        <v>13</v>
      </c>
      <c r="AR162" s="18">
        <v>2</v>
      </c>
      <c r="AS162" s="15">
        <f t="shared" si="73"/>
        <v>1600</v>
      </c>
      <c r="AT162" s="15">
        <f t="shared" si="74"/>
        <v>4500</v>
      </c>
      <c r="AU162" s="15">
        <f t="shared" si="75"/>
        <v>40800</v>
      </c>
      <c r="AX162" s="68">
        <v>155</v>
      </c>
      <c r="AY162" s="26">
        <v>13</v>
      </c>
      <c r="AZ162" s="18">
        <v>2</v>
      </c>
      <c r="BA162" s="15">
        <f t="shared" si="70"/>
        <v>3200</v>
      </c>
      <c r="BB162" s="15">
        <f t="shared" si="71"/>
        <v>9000</v>
      </c>
      <c r="BC162" s="15">
        <f t="shared" si="72"/>
        <v>61200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7"/>
        <v>65</v>
      </c>
      <c r="AL163" s="26">
        <f t="shared" si="68"/>
        <v>126</v>
      </c>
      <c r="AM163" s="26">
        <f t="shared" si="69"/>
        <v>991</v>
      </c>
      <c r="AP163" s="68">
        <v>159</v>
      </c>
      <c r="AQ163" s="26">
        <v>13</v>
      </c>
      <c r="AR163" s="18">
        <v>3</v>
      </c>
      <c r="AS163" s="15">
        <f t="shared" si="73"/>
        <v>1600</v>
      </c>
      <c r="AT163" s="15">
        <f t="shared" si="74"/>
        <v>4500</v>
      </c>
      <c r="AU163" s="15">
        <f t="shared" si="75"/>
        <v>40800</v>
      </c>
      <c r="AX163" s="68">
        <v>156</v>
      </c>
      <c r="AY163" s="26">
        <v>13</v>
      </c>
      <c r="AZ163" s="18">
        <v>3</v>
      </c>
      <c r="BA163" s="15">
        <f t="shared" si="70"/>
        <v>3200</v>
      </c>
      <c r="BB163" s="15">
        <f t="shared" si="71"/>
        <v>9000</v>
      </c>
      <c r="BC163" s="15">
        <f t="shared" si="72"/>
        <v>61200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7"/>
        <v>65</v>
      </c>
      <c r="AL164" s="26">
        <f t="shared" si="68"/>
        <v>127</v>
      </c>
      <c r="AM164" s="26">
        <f t="shared" si="69"/>
        <v>1007</v>
      </c>
      <c r="AP164" s="68">
        <v>160</v>
      </c>
      <c r="AQ164" s="26">
        <v>13</v>
      </c>
      <c r="AR164" s="18">
        <v>4</v>
      </c>
      <c r="AS164" s="15">
        <f t="shared" si="73"/>
        <v>1600</v>
      </c>
      <c r="AT164" s="15">
        <f t="shared" si="74"/>
        <v>4500</v>
      </c>
      <c r="AU164" s="15">
        <f t="shared" si="75"/>
        <v>40800</v>
      </c>
      <c r="AX164" s="68">
        <v>157</v>
      </c>
      <c r="AY164" s="26">
        <v>13</v>
      </c>
      <c r="AZ164" s="18">
        <v>4</v>
      </c>
      <c r="BA164" s="15">
        <f t="shared" si="70"/>
        <v>3200</v>
      </c>
      <c r="BB164" s="15">
        <f t="shared" si="71"/>
        <v>9000</v>
      </c>
      <c r="BC164" s="15">
        <f t="shared" si="72"/>
        <v>61200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7"/>
        <v>65</v>
      </c>
      <c r="AL165" s="26">
        <f t="shared" si="68"/>
        <v>128</v>
      </c>
      <c r="AM165" s="26">
        <f t="shared" si="69"/>
        <v>1023</v>
      </c>
      <c r="AP165" s="68">
        <v>161</v>
      </c>
      <c r="AQ165" s="26">
        <v>13</v>
      </c>
      <c r="AR165" s="18">
        <v>5</v>
      </c>
      <c r="AS165" s="15">
        <f t="shared" si="73"/>
        <v>1600</v>
      </c>
      <c r="AT165" s="15">
        <f t="shared" si="74"/>
        <v>4500</v>
      </c>
      <c r="AU165" s="15">
        <f t="shared" si="75"/>
        <v>40800</v>
      </c>
      <c r="AX165" s="68">
        <v>158</v>
      </c>
      <c r="AY165" s="26">
        <v>13</v>
      </c>
      <c r="AZ165" s="18">
        <v>5</v>
      </c>
      <c r="BA165" s="15">
        <f t="shared" si="70"/>
        <v>3200</v>
      </c>
      <c r="BB165" s="15">
        <f t="shared" si="71"/>
        <v>9000</v>
      </c>
      <c r="BC165" s="15">
        <f t="shared" si="72"/>
        <v>61200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7"/>
        <v>65</v>
      </c>
      <c r="AL166" s="26">
        <f t="shared" si="68"/>
        <v>130</v>
      </c>
      <c r="AM166" s="26">
        <f t="shared" si="69"/>
        <v>1040</v>
      </c>
      <c r="AP166" s="68">
        <v>162</v>
      </c>
      <c r="AQ166" s="26">
        <v>13</v>
      </c>
      <c r="AR166" s="18">
        <v>6</v>
      </c>
      <c r="AS166" s="15">
        <f t="shared" si="73"/>
        <v>1600</v>
      </c>
      <c r="AT166" s="15">
        <f t="shared" si="74"/>
        <v>4500</v>
      </c>
      <c r="AU166" s="15">
        <f t="shared" si="75"/>
        <v>40800</v>
      </c>
      <c r="AX166" s="68">
        <v>159</v>
      </c>
      <c r="AY166" s="26">
        <v>13</v>
      </c>
      <c r="AZ166" s="18">
        <v>6</v>
      </c>
      <c r="BA166" s="15">
        <f t="shared" si="70"/>
        <v>3200</v>
      </c>
      <c r="BB166" s="15">
        <f t="shared" si="71"/>
        <v>9000</v>
      </c>
      <c r="BC166" s="15">
        <f t="shared" si="72"/>
        <v>61200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7"/>
        <v>80</v>
      </c>
      <c r="AL167" s="26">
        <f t="shared" si="68"/>
        <v>131</v>
      </c>
      <c r="AM167" s="26">
        <f t="shared" si="69"/>
        <v>1061</v>
      </c>
      <c r="AP167" s="68">
        <v>163</v>
      </c>
      <c r="AQ167" s="26">
        <v>13</v>
      </c>
      <c r="AR167" s="18">
        <v>7</v>
      </c>
      <c r="AS167" s="15">
        <f t="shared" si="73"/>
        <v>1600</v>
      </c>
      <c r="AT167" s="15">
        <f t="shared" si="74"/>
        <v>4500</v>
      </c>
      <c r="AU167" s="15">
        <f t="shared" si="75"/>
        <v>40800</v>
      </c>
      <c r="AX167" s="68">
        <v>160</v>
      </c>
      <c r="AY167" s="26">
        <v>13</v>
      </c>
      <c r="AZ167" s="18">
        <v>7</v>
      </c>
      <c r="BA167" s="15">
        <f t="shared" si="70"/>
        <v>3200</v>
      </c>
      <c r="BB167" s="15">
        <f t="shared" si="71"/>
        <v>9000</v>
      </c>
      <c r="BC167" s="15">
        <f t="shared" si="72"/>
        <v>61200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7"/>
        <v>80</v>
      </c>
      <c r="AL168" s="26">
        <f t="shared" si="68"/>
        <v>132</v>
      </c>
      <c r="AM168" s="26">
        <f t="shared" si="69"/>
        <v>1082</v>
      </c>
      <c r="AP168" s="68">
        <v>164</v>
      </c>
      <c r="AQ168" s="26">
        <v>13</v>
      </c>
      <c r="AR168" s="18">
        <v>8</v>
      </c>
      <c r="AS168" s="15">
        <f t="shared" si="73"/>
        <v>1600</v>
      </c>
      <c r="AT168" s="15">
        <f t="shared" si="74"/>
        <v>4500</v>
      </c>
      <c r="AU168" s="15">
        <f t="shared" si="75"/>
        <v>40800</v>
      </c>
      <c r="AX168" s="68">
        <v>161</v>
      </c>
      <c r="AY168" s="26">
        <v>13</v>
      </c>
      <c r="AZ168" s="18">
        <v>8</v>
      </c>
      <c r="BA168" s="15">
        <f t="shared" si="70"/>
        <v>3200</v>
      </c>
      <c r="BB168" s="15">
        <f t="shared" si="71"/>
        <v>9000</v>
      </c>
      <c r="BC168" s="15">
        <f t="shared" si="72"/>
        <v>61200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7"/>
        <v>80</v>
      </c>
      <c r="AL169" s="26">
        <f t="shared" si="68"/>
        <v>134</v>
      </c>
      <c r="AM169" s="26">
        <f t="shared" si="69"/>
        <v>1104</v>
      </c>
      <c r="AP169" s="68">
        <v>165</v>
      </c>
      <c r="AQ169" s="26">
        <v>13</v>
      </c>
      <c r="AR169" s="18">
        <v>9</v>
      </c>
      <c r="AS169" s="15">
        <f t="shared" si="73"/>
        <v>1600</v>
      </c>
      <c r="AT169" s="15">
        <f t="shared" si="74"/>
        <v>4500</v>
      </c>
      <c r="AU169" s="15">
        <f t="shared" si="75"/>
        <v>40800</v>
      </c>
      <c r="AX169" s="68">
        <v>162</v>
      </c>
      <c r="AY169" s="26">
        <v>13</v>
      </c>
      <c r="AZ169" s="18">
        <v>9</v>
      </c>
      <c r="BA169" s="15">
        <f t="shared" si="70"/>
        <v>3200</v>
      </c>
      <c r="BB169" s="15">
        <f t="shared" si="71"/>
        <v>9000</v>
      </c>
      <c r="BC169" s="15">
        <f t="shared" si="72"/>
        <v>61200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7"/>
        <v>80</v>
      </c>
      <c r="AL170" s="26">
        <f t="shared" si="68"/>
        <v>135</v>
      </c>
      <c r="AM170" s="26">
        <f t="shared" si="69"/>
        <v>1125</v>
      </c>
      <c r="AP170" s="68">
        <v>166</v>
      </c>
      <c r="AQ170" s="26">
        <v>13</v>
      </c>
      <c r="AR170" s="18">
        <v>10</v>
      </c>
      <c r="AS170" s="15">
        <f t="shared" si="73"/>
        <v>1600</v>
      </c>
      <c r="AT170" s="15">
        <f t="shared" si="74"/>
        <v>4500</v>
      </c>
      <c r="AU170" s="15">
        <f t="shared" si="75"/>
        <v>40800</v>
      </c>
      <c r="AX170" s="68">
        <v>163</v>
      </c>
      <c r="AY170" s="26">
        <v>13</v>
      </c>
      <c r="AZ170" s="18">
        <v>10</v>
      </c>
      <c r="BA170" s="15">
        <f t="shared" si="70"/>
        <v>3200</v>
      </c>
      <c r="BB170" s="15">
        <f t="shared" si="71"/>
        <v>9000</v>
      </c>
      <c r="BC170" s="15">
        <f t="shared" si="72"/>
        <v>61200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7"/>
        <v>80</v>
      </c>
      <c r="AL171" s="26">
        <f t="shared" si="68"/>
        <v>136</v>
      </c>
      <c r="AM171" s="26">
        <f t="shared" si="69"/>
        <v>1146</v>
      </c>
      <c r="AP171" s="68">
        <v>167</v>
      </c>
      <c r="AQ171" s="26">
        <v>13</v>
      </c>
      <c r="AR171" s="18">
        <v>11</v>
      </c>
      <c r="AS171" s="15">
        <f t="shared" si="73"/>
        <v>1600</v>
      </c>
      <c r="AT171" s="15">
        <f t="shared" si="74"/>
        <v>4500</v>
      </c>
      <c r="AU171" s="15">
        <f t="shared" si="75"/>
        <v>40800</v>
      </c>
      <c r="AX171" s="68">
        <v>164</v>
      </c>
      <c r="AY171" s="26">
        <v>13</v>
      </c>
      <c r="AZ171" s="18">
        <v>11</v>
      </c>
      <c r="BA171" s="15">
        <f t="shared" si="70"/>
        <v>3200</v>
      </c>
      <c r="BB171" s="15">
        <f t="shared" si="71"/>
        <v>9000</v>
      </c>
      <c r="BC171" s="15">
        <f t="shared" si="72"/>
        <v>61200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7"/>
        <v>80</v>
      </c>
      <c r="AL172" s="26">
        <f t="shared" si="68"/>
        <v>138</v>
      </c>
      <c r="AM172" s="26">
        <f t="shared" si="69"/>
        <v>1168</v>
      </c>
      <c r="AP172" s="68">
        <v>168</v>
      </c>
      <c r="AQ172" s="26">
        <v>13</v>
      </c>
      <c r="AR172" s="18">
        <v>12</v>
      </c>
      <c r="AS172" s="15">
        <f t="shared" si="73"/>
        <v>1600</v>
      </c>
      <c r="AT172" s="15">
        <f t="shared" si="74"/>
        <v>4500</v>
      </c>
      <c r="AU172" s="15">
        <f t="shared" si="75"/>
        <v>40800</v>
      </c>
      <c r="AX172" s="68">
        <v>165</v>
      </c>
      <c r="AY172" s="26">
        <v>13</v>
      </c>
      <c r="AZ172" s="18">
        <v>12</v>
      </c>
      <c r="BA172" s="15">
        <f t="shared" si="70"/>
        <v>3200</v>
      </c>
      <c r="BB172" s="15">
        <f t="shared" si="71"/>
        <v>9000</v>
      </c>
      <c r="BC172" s="15">
        <f t="shared" si="72"/>
        <v>61200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7"/>
        <v>80</v>
      </c>
      <c r="AL173" s="26">
        <f t="shared" si="68"/>
        <v>139</v>
      </c>
      <c r="AM173" s="26">
        <f t="shared" si="69"/>
        <v>1189</v>
      </c>
      <c r="AP173" s="68">
        <v>169</v>
      </c>
      <c r="AQ173" s="26">
        <v>13</v>
      </c>
      <c r="AR173" s="18">
        <v>13</v>
      </c>
      <c r="AS173" s="15">
        <f t="shared" si="73"/>
        <v>1600</v>
      </c>
      <c r="AT173" s="15">
        <f t="shared" si="74"/>
        <v>4500</v>
      </c>
      <c r="AU173" s="15">
        <f t="shared" si="75"/>
        <v>40800</v>
      </c>
      <c r="AX173" s="68">
        <v>166</v>
      </c>
      <c r="AY173" s="26">
        <v>13</v>
      </c>
      <c r="AZ173" s="18">
        <v>13</v>
      </c>
      <c r="BA173" s="15">
        <f t="shared" si="70"/>
        <v>3200</v>
      </c>
      <c r="BB173" s="15">
        <f t="shared" si="71"/>
        <v>9000</v>
      </c>
      <c r="BC173" s="15">
        <f t="shared" si="72"/>
        <v>61200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7"/>
        <v>80</v>
      </c>
      <c r="AL174" s="26">
        <f t="shared" si="68"/>
        <v>140</v>
      </c>
      <c r="AM174" s="26">
        <f t="shared" si="69"/>
        <v>1210</v>
      </c>
      <c r="AP174" s="68">
        <v>170</v>
      </c>
      <c r="AQ174" s="26">
        <v>13</v>
      </c>
      <c r="AR174" s="18">
        <v>14</v>
      </c>
      <c r="AS174" s="15">
        <f t="shared" si="73"/>
        <v>1600</v>
      </c>
      <c r="AT174" s="15">
        <f t="shared" si="74"/>
        <v>4500</v>
      </c>
      <c r="AU174" s="15">
        <f t="shared" si="75"/>
        <v>40800</v>
      </c>
      <c r="AX174" s="68">
        <v>167</v>
      </c>
      <c r="AY174" s="26">
        <v>13</v>
      </c>
      <c r="AZ174" s="18">
        <v>14</v>
      </c>
      <c r="BA174" s="15">
        <f t="shared" si="70"/>
        <v>3200</v>
      </c>
      <c r="BB174" s="15">
        <f t="shared" si="71"/>
        <v>9000</v>
      </c>
      <c r="BC174" s="15">
        <f t="shared" si="72"/>
        <v>61200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7"/>
        <v>80</v>
      </c>
      <c r="AL175" s="26">
        <f t="shared" si="68"/>
        <v>142</v>
      </c>
      <c r="AM175" s="26">
        <f t="shared" si="69"/>
        <v>1232</v>
      </c>
      <c r="AP175" s="68">
        <v>171</v>
      </c>
      <c r="AQ175" s="26">
        <v>13</v>
      </c>
      <c r="AR175" s="18">
        <v>15</v>
      </c>
      <c r="AS175" s="15">
        <f t="shared" si="73"/>
        <v>1600</v>
      </c>
      <c r="AT175" s="15">
        <f t="shared" si="74"/>
        <v>4500</v>
      </c>
      <c r="AU175" s="15">
        <f t="shared" si="75"/>
        <v>40800</v>
      </c>
      <c r="AX175" s="68">
        <v>168</v>
      </c>
      <c r="AY175" s="26">
        <v>13</v>
      </c>
      <c r="AZ175" s="18">
        <v>15</v>
      </c>
      <c r="BA175" s="15">
        <f t="shared" si="70"/>
        <v>3200</v>
      </c>
      <c r="BB175" s="15">
        <f t="shared" si="71"/>
        <v>9000</v>
      </c>
      <c r="BC175" s="15">
        <f t="shared" si="72"/>
        <v>61200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7"/>
        <v>80</v>
      </c>
      <c r="AL176" s="26">
        <f t="shared" si="68"/>
        <v>143</v>
      </c>
      <c r="AM176" s="26">
        <f t="shared" si="69"/>
        <v>1253</v>
      </c>
      <c r="AP176" s="68">
        <v>172</v>
      </c>
      <c r="AQ176" s="26">
        <v>14</v>
      </c>
      <c r="AR176" s="18">
        <v>1</v>
      </c>
      <c r="AS176" s="15">
        <f t="shared" si="73"/>
        <v>2000</v>
      </c>
      <c r="AT176" s="15">
        <f t="shared" si="74"/>
        <v>5250</v>
      </c>
      <c r="AU176" s="15">
        <f t="shared" si="75"/>
        <v>54000</v>
      </c>
      <c r="AX176" s="68">
        <v>169</v>
      </c>
      <c r="AY176" s="26">
        <v>14</v>
      </c>
      <c r="AZ176" s="18">
        <v>1</v>
      </c>
      <c r="BA176" s="15">
        <f t="shared" si="70"/>
        <v>4000</v>
      </c>
      <c r="BB176" s="15">
        <f t="shared" si="71"/>
        <v>10500</v>
      </c>
      <c r="BC176" s="15">
        <f t="shared" si="72"/>
        <v>81000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7"/>
        <v>80</v>
      </c>
      <c r="AL177" s="26">
        <f t="shared" si="68"/>
        <v>144</v>
      </c>
      <c r="AM177" s="26">
        <f t="shared" si="69"/>
        <v>1274</v>
      </c>
      <c r="AP177" s="68">
        <v>173</v>
      </c>
      <c r="AQ177" s="26">
        <v>14</v>
      </c>
      <c r="AR177" s="18">
        <v>2</v>
      </c>
      <c r="AS177" s="15">
        <f t="shared" si="73"/>
        <v>2000</v>
      </c>
      <c r="AT177" s="15">
        <f t="shared" si="74"/>
        <v>5250</v>
      </c>
      <c r="AU177" s="15">
        <f t="shared" si="75"/>
        <v>54000</v>
      </c>
      <c r="AX177" s="68">
        <v>170</v>
      </c>
      <c r="AY177" s="26">
        <v>14</v>
      </c>
      <c r="AZ177" s="18">
        <v>2</v>
      </c>
      <c r="BA177" s="15">
        <f t="shared" si="70"/>
        <v>4000</v>
      </c>
      <c r="BB177" s="15">
        <f t="shared" si="71"/>
        <v>10500</v>
      </c>
      <c r="BC177" s="15">
        <f t="shared" si="72"/>
        <v>81000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7"/>
        <v>80</v>
      </c>
      <c r="AL178" s="26">
        <f t="shared" si="68"/>
        <v>146</v>
      </c>
      <c r="AM178" s="26">
        <f t="shared" si="69"/>
        <v>1296</v>
      </c>
      <c r="AP178" s="68">
        <v>174</v>
      </c>
      <c r="AQ178" s="26">
        <v>14</v>
      </c>
      <c r="AR178" s="18">
        <v>3</v>
      </c>
      <c r="AS178" s="15">
        <f t="shared" si="73"/>
        <v>2000</v>
      </c>
      <c r="AT178" s="15">
        <f t="shared" si="74"/>
        <v>5250</v>
      </c>
      <c r="AU178" s="15">
        <f t="shared" si="75"/>
        <v>54000</v>
      </c>
      <c r="AX178" s="68">
        <v>171</v>
      </c>
      <c r="AY178" s="26">
        <v>14</v>
      </c>
      <c r="AZ178" s="18">
        <v>3</v>
      </c>
      <c r="BA178" s="15">
        <f t="shared" si="70"/>
        <v>4000</v>
      </c>
      <c r="BB178" s="15">
        <f t="shared" si="71"/>
        <v>10500</v>
      </c>
      <c r="BC178" s="15">
        <f t="shared" si="72"/>
        <v>81000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7"/>
        <v>80</v>
      </c>
      <c r="AL179" s="26">
        <f t="shared" si="68"/>
        <v>147</v>
      </c>
      <c r="AM179" s="26">
        <f t="shared" si="69"/>
        <v>1317</v>
      </c>
      <c r="AP179" s="68">
        <v>175</v>
      </c>
      <c r="AQ179" s="26">
        <v>14</v>
      </c>
      <c r="AR179" s="18">
        <v>4</v>
      </c>
      <c r="AS179" s="15">
        <f t="shared" si="73"/>
        <v>2000</v>
      </c>
      <c r="AT179" s="15">
        <f t="shared" si="74"/>
        <v>5250</v>
      </c>
      <c r="AU179" s="15">
        <f t="shared" si="75"/>
        <v>54000</v>
      </c>
      <c r="AX179" s="68">
        <v>172</v>
      </c>
      <c r="AY179" s="26">
        <v>14</v>
      </c>
      <c r="AZ179" s="18">
        <v>4</v>
      </c>
      <c r="BA179" s="15">
        <f t="shared" si="70"/>
        <v>4000</v>
      </c>
      <c r="BB179" s="15">
        <f t="shared" si="71"/>
        <v>10500</v>
      </c>
      <c r="BC179" s="15">
        <f t="shared" si="72"/>
        <v>81000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7"/>
        <v>80</v>
      </c>
      <c r="AL180" s="26">
        <f t="shared" si="68"/>
        <v>148</v>
      </c>
      <c r="AM180" s="26">
        <f t="shared" si="69"/>
        <v>1338</v>
      </c>
      <c r="AP180" s="68">
        <v>176</v>
      </c>
      <c r="AQ180" s="26">
        <v>14</v>
      </c>
      <c r="AR180" s="18">
        <v>5</v>
      </c>
      <c r="AS180" s="15">
        <f t="shared" si="73"/>
        <v>2000</v>
      </c>
      <c r="AT180" s="15">
        <f t="shared" si="74"/>
        <v>5250</v>
      </c>
      <c r="AU180" s="15">
        <f t="shared" si="75"/>
        <v>54000</v>
      </c>
      <c r="AX180" s="68">
        <v>173</v>
      </c>
      <c r="AY180" s="26">
        <v>14</v>
      </c>
      <c r="AZ180" s="18">
        <v>5</v>
      </c>
      <c r="BA180" s="15">
        <f t="shared" si="70"/>
        <v>4000</v>
      </c>
      <c r="BB180" s="15">
        <f t="shared" si="71"/>
        <v>10500</v>
      </c>
      <c r="BC180" s="15">
        <f t="shared" si="72"/>
        <v>81000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7"/>
        <v>80</v>
      </c>
      <c r="AL181" s="26">
        <f t="shared" si="68"/>
        <v>150</v>
      </c>
      <c r="AM181" s="26">
        <f t="shared" si="69"/>
        <v>1360</v>
      </c>
      <c r="AP181" s="68">
        <v>177</v>
      </c>
      <c r="AQ181" s="26">
        <v>14</v>
      </c>
      <c r="AR181" s="18">
        <v>6</v>
      </c>
      <c r="AS181" s="15">
        <f t="shared" si="73"/>
        <v>2000</v>
      </c>
      <c r="AT181" s="15">
        <f t="shared" si="74"/>
        <v>5250</v>
      </c>
      <c r="AU181" s="15">
        <f t="shared" si="75"/>
        <v>54000</v>
      </c>
      <c r="AX181" s="68">
        <v>174</v>
      </c>
      <c r="AY181" s="26">
        <v>14</v>
      </c>
      <c r="AZ181" s="18">
        <v>6</v>
      </c>
      <c r="BA181" s="15">
        <f t="shared" si="70"/>
        <v>4000</v>
      </c>
      <c r="BB181" s="15">
        <f t="shared" si="71"/>
        <v>10500</v>
      </c>
      <c r="BC181" s="15">
        <f t="shared" si="72"/>
        <v>81000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7"/>
        <v>100</v>
      </c>
      <c r="AL182" s="26">
        <f t="shared" si="68"/>
        <v>151</v>
      </c>
      <c r="AM182" s="26">
        <f t="shared" si="69"/>
        <v>1389</v>
      </c>
      <c r="AP182" s="68">
        <v>178</v>
      </c>
      <c r="AQ182" s="26">
        <v>14</v>
      </c>
      <c r="AR182" s="18">
        <v>7</v>
      </c>
      <c r="AS182" s="15">
        <f t="shared" si="73"/>
        <v>2000</v>
      </c>
      <c r="AT182" s="15">
        <f t="shared" si="74"/>
        <v>5250</v>
      </c>
      <c r="AU182" s="15">
        <f t="shared" si="75"/>
        <v>54000</v>
      </c>
      <c r="AX182" s="68">
        <v>175</v>
      </c>
      <c r="AY182" s="26">
        <v>14</v>
      </c>
      <c r="AZ182" s="18">
        <v>7</v>
      </c>
      <c r="BA182" s="15">
        <f t="shared" si="70"/>
        <v>4000</v>
      </c>
      <c r="BB182" s="15">
        <f t="shared" si="71"/>
        <v>10500</v>
      </c>
      <c r="BC182" s="15">
        <f t="shared" si="72"/>
        <v>81000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7"/>
        <v>100</v>
      </c>
      <c r="AL183" s="26">
        <f t="shared" si="68"/>
        <v>153</v>
      </c>
      <c r="AM183" s="26">
        <f t="shared" si="69"/>
        <v>1418</v>
      </c>
      <c r="AP183" s="68">
        <v>179</v>
      </c>
      <c r="AQ183" s="26">
        <v>14</v>
      </c>
      <c r="AR183" s="18">
        <v>8</v>
      </c>
      <c r="AS183" s="15">
        <f t="shared" si="73"/>
        <v>2000</v>
      </c>
      <c r="AT183" s="15">
        <f t="shared" si="74"/>
        <v>5250</v>
      </c>
      <c r="AU183" s="15">
        <f t="shared" si="75"/>
        <v>54000</v>
      </c>
      <c r="AX183" s="68">
        <v>176</v>
      </c>
      <c r="AY183" s="26">
        <v>14</v>
      </c>
      <c r="AZ183" s="18">
        <v>8</v>
      </c>
      <c r="BA183" s="15">
        <f t="shared" si="70"/>
        <v>4000</v>
      </c>
      <c r="BB183" s="15">
        <f t="shared" si="71"/>
        <v>10500</v>
      </c>
      <c r="BC183" s="15">
        <f t="shared" si="72"/>
        <v>81000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7"/>
        <v>100</v>
      </c>
      <c r="AL184" s="26">
        <f t="shared" si="68"/>
        <v>155</v>
      </c>
      <c r="AM184" s="26">
        <f t="shared" si="69"/>
        <v>1448</v>
      </c>
      <c r="AP184" s="68">
        <v>180</v>
      </c>
      <c r="AQ184" s="26">
        <v>14</v>
      </c>
      <c r="AR184" s="18">
        <v>9</v>
      </c>
      <c r="AS184" s="15">
        <f t="shared" si="73"/>
        <v>2000</v>
      </c>
      <c r="AT184" s="15">
        <f t="shared" si="74"/>
        <v>5250</v>
      </c>
      <c r="AU184" s="15">
        <f t="shared" si="75"/>
        <v>54000</v>
      </c>
      <c r="AX184" s="68">
        <v>177</v>
      </c>
      <c r="AY184" s="26">
        <v>14</v>
      </c>
      <c r="AZ184" s="18">
        <v>9</v>
      </c>
      <c r="BA184" s="15">
        <f t="shared" si="70"/>
        <v>4000</v>
      </c>
      <c r="BB184" s="15">
        <f t="shared" si="71"/>
        <v>10500</v>
      </c>
      <c r="BC184" s="15">
        <f t="shared" si="72"/>
        <v>81000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7"/>
        <v>100</v>
      </c>
      <c r="AL185" s="26">
        <f t="shared" si="68"/>
        <v>156</v>
      </c>
      <c r="AM185" s="26">
        <f t="shared" si="69"/>
        <v>1477</v>
      </c>
      <c r="AP185" s="68">
        <v>181</v>
      </c>
      <c r="AQ185" s="26">
        <v>14</v>
      </c>
      <c r="AR185" s="18">
        <v>10</v>
      </c>
      <c r="AS185" s="15">
        <f t="shared" si="73"/>
        <v>2000</v>
      </c>
      <c r="AT185" s="15">
        <f t="shared" si="74"/>
        <v>5250</v>
      </c>
      <c r="AU185" s="15">
        <f t="shared" si="75"/>
        <v>54000</v>
      </c>
      <c r="AX185" s="68">
        <v>178</v>
      </c>
      <c r="AY185" s="26">
        <v>14</v>
      </c>
      <c r="AZ185" s="18">
        <v>10</v>
      </c>
      <c r="BA185" s="15">
        <f t="shared" si="70"/>
        <v>4000</v>
      </c>
      <c r="BB185" s="15">
        <f t="shared" si="71"/>
        <v>10500</v>
      </c>
      <c r="BC185" s="15">
        <f t="shared" si="72"/>
        <v>81000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7"/>
        <v>100</v>
      </c>
      <c r="AL186" s="26">
        <f t="shared" si="68"/>
        <v>158</v>
      </c>
      <c r="AM186" s="26">
        <f t="shared" si="69"/>
        <v>1506</v>
      </c>
      <c r="AP186" s="68">
        <v>182</v>
      </c>
      <c r="AQ186" s="26">
        <v>14</v>
      </c>
      <c r="AR186" s="18">
        <v>11</v>
      </c>
      <c r="AS186" s="15">
        <f t="shared" si="73"/>
        <v>2000</v>
      </c>
      <c r="AT186" s="15">
        <f t="shared" si="74"/>
        <v>5250</v>
      </c>
      <c r="AU186" s="15">
        <f t="shared" si="75"/>
        <v>54000</v>
      </c>
      <c r="AX186" s="68">
        <v>179</v>
      </c>
      <c r="AY186" s="26">
        <v>14</v>
      </c>
      <c r="AZ186" s="18">
        <v>11</v>
      </c>
      <c r="BA186" s="15">
        <f t="shared" si="70"/>
        <v>4000</v>
      </c>
      <c r="BB186" s="15">
        <f t="shared" si="71"/>
        <v>10500</v>
      </c>
      <c r="BC186" s="15">
        <f t="shared" si="72"/>
        <v>81000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7"/>
        <v>100</v>
      </c>
      <c r="AL187" s="26">
        <f t="shared" si="68"/>
        <v>160</v>
      </c>
      <c r="AM187" s="26">
        <f t="shared" si="69"/>
        <v>1536</v>
      </c>
      <c r="AP187" s="68">
        <v>183</v>
      </c>
      <c r="AQ187" s="26">
        <v>14</v>
      </c>
      <c r="AR187" s="18">
        <v>12</v>
      </c>
      <c r="AS187" s="15">
        <f t="shared" si="73"/>
        <v>2000</v>
      </c>
      <c r="AT187" s="15">
        <f t="shared" si="74"/>
        <v>5250</v>
      </c>
      <c r="AU187" s="15">
        <f t="shared" si="75"/>
        <v>54000</v>
      </c>
      <c r="AX187" s="68">
        <v>180</v>
      </c>
      <c r="AY187" s="26">
        <v>14</v>
      </c>
      <c r="AZ187" s="18">
        <v>12</v>
      </c>
      <c r="BA187" s="15">
        <f t="shared" si="70"/>
        <v>4000</v>
      </c>
      <c r="BB187" s="15">
        <f t="shared" si="71"/>
        <v>10500</v>
      </c>
      <c r="BC187" s="15">
        <f t="shared" si="72"/>
        <v>81000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7"/>
        <v>100</v>
      </c>
      <c r="AL188" s="26">
        <f t="shared" si="68"/>
        <v>161</v>
      </c>
      <c r="AM188" s="26">
        <f t="shared" si="69"/>
        <v>1565</v>
      </c>
      <c r="AP188" s="68">
        <v>184</v>
      </c>
      <c r="AQ188" s="26">
        <v>14</v>
      </c>
      <c r="AR188" s="18">
        <v>13</v>
      </c>
      <c r="AS188" s="15">
        <f t="shared" si="73"/>
        <v>2000</v>
      </c>
      <c r="AT188" s="15">
        <f t="shared" si="74"/>
        <v>5250</v>
      </c>
      <c r="AU188" s="15">
        <f t="shared" si="75"/>
        <v>54000</v>
      </c>
      <c r="AX188" s="68">
        <v>181</v>
      </c>
      <c r="AY188" s="26">
        <v>14</v>
      </c>
      <c r="AZ188" s="18">
        <v>13</v>
      </c>
      <c r="BA188" s="15">
        <f t="shared" si="70"/>
        <v>4000</v>
      </c>
      <c r="BB188" s="15">
        <f t="shared" si="71"/>
        <v>10500</v>
      </c>
      <c r="BC188" s="15">
        <f t="shared" si="72"/>
        <v>81000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7"/>
        <v>100</v>
      </c>
      <c r="AL189" s="26">
        <f t="shared" si="68"/>
        <v>163</v>
      </c>
      <c r="AM189" s="26">
        <f t="shared" si="69"/>
        <v>1594</v>
      </c>
      <c r="AP189" s="68">
        <v>185</v>
      </c>
      <c r="AQ189" s="26">
        <v>14</v>
      </c>
      <c r="AR189" s="18">
        <v>14</v>
      </c>
      <c r="AS189" s="15">
        <f t="shared" si="73"/>
        <v>2000</v>
      </c>
      <c r="AT189" s="15">
        <f t="shared" si="74"/>
        <v>5250</v>
      </c>
      <c r="AU189" s="15">
        <f t="shared" si="75"/>
        <v>54000</v>
      </c>
      <c r="AX189" s="68">
        <v>182</v>
      </c>
      <c r="AY189" s="26">
        <v>14</v>
      </c>
      <c r="AZ189" s="18">
        <v>14</v>
      </c>
      <c r="BA189" s="15">
        <f t="shared" si="70"/>
        <v>4000</v>
      </c>
      <c r="BB189" s="15">
        <f t="shared" si="71"/>
        <v>10500</v>
      </c>
      <c r="BC189" s="15">
        <f t="shared" si="72"/>
        <v>81000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7"/>
        <v>100</v>
      </c>
      <c r="AL190" s="26">
        <f t="shared" si="68"/>
        <v>165</v>
      </c>
      <c r="AM190" s="26">
        <f t="shared" si="69"/>
        <v>1624</v>
      </c>
      <c r="AP190" s="68">
        <v>186</v>
      </c>
      <c r="AQ190" s="26">
        <v>14</v>
      </c>
      <c r="AR190" s="18">
        <v>15</v>
      </c>
      <c r="AS190" s="15">
        <f t="shared" si="73"/>
        <v>2000</v>
      </c>
      <c r="AT190" s="15">
        <f t="shared" si="74"/>
        <v>5250</v>
      </c>
      <c r="AU190" s="15">
        <f t="shared" si="75"/>
        <v>54000</v>
      </c>
      <c r="AX190" s="68">
        <v>183</v>
      </c>
      <c r="AY190" s="26">
        <v>14</v>
      </c>
      <c r="AZ190" s="18">
        <v>15</v>
      </c>
      <c r="BA190" s="15">
        <f t="shared" si="70"/>
        <v>4000</v>
      </c>
      <c r="BB190" s="15">
        <f t="shared" si="71"/>
        <v>10500</v>
      </c>
      <c r="BC190" s="15">
        <f t="shared" si="72"/>
        <v>81000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7"/>
        <v>100</v>
      </c>
      <c r="AL191" s="26">
        <f t="shared" si="68"/>
        <v>166</v>
      </c>
      <c r="AM191" s="26">
        <f t="shared" si="69"/>
        <v>1653</v>
      </c>
      <c r="AP191" s="68">
        <v>187</v>
      </c>
      <c r="AQ191" s="26">
        <v>15</v>
      </c>
      <c r="AR191" s="18">
        <v>1</v>
      </c>
      <c r="AS191" s="15">
        <f t="shared" si="73"/>
        <v>2500</v>
      </c>
      <c r="AT191" s="15">
        <f t="shared" si="74"/>
        <v>6000</v>
      </c>
      <c r="AU191" s="15">
        <f t="shared" si="75"/>
        <v>75000</v>
      </c>
      <c r="AX191" s="68">
        <v>184</v>
      </c>
      <c r="AY191" s="26">
        <v>15</v>
      </c>
      <c r="AZ191" s="18">
        <v>1</v>
      </c>
      <c r="BA191" s="15">
        <f t="shared" si="70"/>
        <v>5000</v>
      </c>
      <c r="BB191" s="15">
        <f t="shared" si="71"/>
        <v>12000</v>
      </c>
      <c r="BC191" s="15">
        <f t="shared" si="72"/>
        <v>112500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7"/>
        <v>100</v>
      </c>
      <c r="AL192" s="26">
        <f t="shared" si="68"/>
        <v>168</v>
      </c>
      <c r="AM192" s="26">
        <f t="shared" si="69"/>
        <v>1682</v>
      </c>
      <c r="AP192" s="68">
        <v>188</v>
      </c>
      <c r="AQ192" s="26">
        <v>15</v>
      </c>
      <c r="AR192" s="18">
        <v>2</v>
      </c>
      <c r="AS192" s="15">
        <f t="shared" ref="AS192:AS205" si="76">INDEX($N$6:$N$20,AQ192)</f>
        <v>2500</v>
      </c>
      <c r="AT192" s="15">
        <f t="shared" ref="AT192:AT205" si="77">INDEX($P$6:$P$20,AQ192)</f>
        <v>6000</v>
      </c>
      <c r="AU192" s="15">
        <f t="shared" ref="AU192:AU205" si="78">INDEX($R$6:$R$20,AQ192)</f>
        <v>75000</v>
      </c>
      <c r="AX192" s="68">
        <v>185</v>
      </c>
      <c r="AY192" s="26">
        <v>15</v>
      </c>
      <c r="AZ192" s="18">
        <v>2</v>
      </c>
      <c r="BA192" s="15">
        <f t="shared" si="70"/>
        <v>5000</v>
      </c>
      <c r="BB192" s="15">
        <f t="shared" si="71"/>
        <v>12000</v>
      </c>
      <c r="BC192" s="15">
        <f t="shared" si="72"/>
        <v>112500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7"/>
        <v>100</v>
      </c>
      <c r="AL193" s="26">
        <f t="shared" si="68"/>
        <v>170</v>
      </c>
      <c r="AM193" s="26">
        <f t="shared" si="69"/>
        <v>1712</v>
      </c>
      <c r="AP193" s="68">
        <v>189</v>
      </c>
      <c r="AQ193" s="26">
        <v>15</v>
      </c>
      <c r="AR193" s="18">
        <v>3</v>
      </c>
      <c r="AS193" s="15">
        <f t="shared" si="76"/>
        <v>2500</v>
      </c>
      <c r="AT193" s="15">
        <f t="shared" si="77"/>
        <v>6000</v>
      </c>
      <c r="AU193" s="15">
        <f t="shared" si="78"/>
        <v>75000</v>
      </c>
      <c r="AX193" s="68">
        <v>186</v>
      </c>
      <c r="AY193" s="26">
        <v>15</v>
      </c>
      <c r="AZ193" s="18">
        <v>3</v>
      </c>
      <c r="BA193" s="15">
        <f t="shared" si="70"/>
        <v>5000</v>
      </c>
      <c r="BB193" s="15">
        <f t="shared" si="71"/>
        <v>12000</v>
      </c>
      <c r="BC193" s="15">
        <f t="shared" si="72"/>
        <v>112500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7"/>
        <v>100</v>
      </c>
      <c r="AL194" s="26">
        <f t="shared" si="68"/>
        <v>171</v>
      </c>
      <c r="AM194" s="26">
        <f t="shared" si="69"/>
        <v>1741</v>
      </c>
      <c r="AP194" s="68">
        <v>190</v>
      </c>
      <c r="AQ194" s="26">
        <v>15</v>
      </c>
      <c r="AR194" s="18">
        <v>4</v>
      </c>
      <c r="AS194" s="15">
        <f t="shared" si="76"/>
        <v>2500</v>
      </c>
      <c r="AT194" s="15">
        <f t="shared" si="77"/>
        <v>6000</v>
      </c>
      <c r="AU194" s="15">
        <f t="shared" si="78"/>
        <v>75000</v>
      </c>
      <c r="AX194" s="68">
        <v>187</v>
      </c>
      <c r="AY194" s="26">
        <v>15</v>
      </c>
      <c r="AZ194" s="18">
        <v>4</v>
      </c>
      <c r="BA194" s="15">
        <f t="shared" si="70"/>
        <v>5000</v>
      </c>
      <c r="BB194" s="15">
        <f t="shared" si="71"/>
        <v>12000</v>
      </c>
      <c r="BC194" s="15">
        <f t="shared" si="72"/>
        <v>112500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7"/>
        <v>100</v>
      </c>
      <c r="AL195" s="26">
        <f t="shared" si="68"/>
        <v>173</v>
      </c>
      <c r="AM195" s="26">
        <f t="shared" si="69"/>
        <v>1770</v>
      </c>
      <c r="AP195" s="68">
        <v>191</v>
      </c>
      <c r="AQ195" s="26">
        <v>15</v>
      </c>
      <c r="AR195" s="18">
        <v>5</v>
      </c>
      <c r="AS195" s="15">
        <f t="shared" si="76"/>
        <v>2500</v>
      </c>
      <c r="AT195" s="15">
        <f t="shared" si="77"/>
        <v>6000</v>
      </c>
      <c r="AU195" s="15">
        <f t="shared" si="78"/>
        <v>75000</v>
      </c>
      <c r="AX195" s="68">
        <v>188</v>
      </c>
      <c r="AY195" s="26">
        <v>15</v>
      </c>
      <c r="AZ195" s="18">
        <v>5</v>
      </c>
      <c r="BA195" s="15">
        <f t="shared" si="70"/>
        <v>5000</v>
      </c>
      <c r="BB195" s="15">
        <f t="shared" si="71"/>
        <v>12000</v>
      </c>
      <c r="BC195" s="15">
        <f t="shared" si="72"/>
        <v>112500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7"/>
        <v>100</v>
      </c>
      <c r="AL196" s="26">
        <f t="shared" si="68"/>
        <v>175</v>
      </c>
      <c r="AM196" s="26">
        <f t="shared" si="69"/>
        <v>1800</v>
      </c>
      <c r="AP196" s="68">
        <v>192</v>
      </c>
      <c r="AQ196" s="26">
        <v>15</v>
      </c>
      <c r="AR196" s="18">
        <v>6</v>
      </c>
      <c r="AS196" s="15">
        <f t="shared" si="76"/>
        <v>2500</v>
      </c>
      <c r="AT196" s="15">
        <f t="shared" si="77"/>
        <v>6000</v>
      </c>
      <c r="AU196" s="15">
        <f t="shared" si="78"/>
        <v>75000</v>
      </c>
      <c r="AX196" s="68">
        <v>189</v>
      </c>
      <c r="AY196" s="26">
        <v>15</v>
      </c>
      <c r="AZ196" s="18">
        <v>6</v>
      </c>
      <c r="BA196" s="15">
        <f t="shared" si="70"/>
        <v>5000</v>
      </c>
      <c r="BB196" s="15">
        <f t="shared" si="71"/>
        <v>12000</v>
      </c>
      <c r="BC196" s="15">
        <f t="shared" si="72"/>
        <v>112500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9">INDEX($C$6:$C$20,AI197)</f>
        <v>125</v>
      </c>
      <c r="AL197" s="26">
        <f t="shared" ref="AL197:AL211" si="80">INT(INDEX($E$5:$E$20,AI197)+AJ197*INDEX($F$6:$F$20,AI197))</f>
        <v>176</v>
      </c>
      <c r="AM197" s="26">
        <f t="shared" si="69"/>
        <v>1846</v>
      </c>
      <c r="AP197" s="68">
        <v>193</v>
      </c>
      <c r="AQ197" s="26">
        <v>15</v>
      </c>
      <c r="AR197" s="18">
        <v>7</v>
      </c>
      <c r="AS197" s="15">
        <f t="shared" si="76"/>
        <v>2500</v>
      </c>
      <c r="AT197" s="15">
        <f t="shared" si="77"/>
        <v>6000</v>
      </c>
      <c r="AU197" s="15">
        <f t="shared" si="78"/>
        <v>75000</v>
      </c>
      <c r="AX197" s="68">
        <v>190</v>
      </c>
      <c r="AY197" s="26">
        <v>15</v>
      </c>
      <c r="AZ197" s="18">
        <v>7</v>
      </c>
      <c r="BA197" s="15">
        <f t="shared" si="70"/>
        <v>5000</v>
      </c>
      <c r="BB197" s="15">
        <f t="shared" si="71"/>
        <v>12000</v>
      </c>
      <c r="BC197" s="15">
        <f t="shared" si="72"/>
        <v>112500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9"/>
        <v>125</v>
      </c>
      <c r="AL198" s="26">
        <f t="shared" si="80"/>
        <v>178</v>
      </c>
      <c r="AM198" s="26">
        <f t="shared" ref="AM198:AM211" si="81">INT(INDEX($H$5:$H$20,AI198)+AJ198*INDEX($I$6:$I$20,AI198))</f>
        <v>1893</v>
      </c>
      <c r="AP198" s="68">
        <v>194</v>
      </c>
      <c r="AQ198" s="26">
        <v>15</v>
      </c>
      <c r="AR198" s="18">
        <v>8</v>
      </c>
      <c r="AS198" s="15">
        <f t="shared" si="76"/>
        <v>2500</v>
      </c>
      <c r="AT198" s="15">
        <f t="shared" si="77"/>
        <v>6000</v>
      </c>
      <c r="AU198" s="15">
        <f t="shared" si="78"/>
        <v>75000</v>
      </c>
      <c r="AX198" s="68">
        <v>191</v>
      </c>
      <c r="AY198" s="26">
        <v>15</v>
      </c>
      <c r="AZ198" s="18">
        <v>8</v>
      </c>
      <c r="BA198" s="15">
        <f t="shared" si="70"/>
        <v>5000</v>
      </c>
      <c r="BB198" s="15">
        <f t="shared" si="71"/>
        <v>12000</v>
      </c>
      <c r="BC198" s="15">
        <f t="shared" si="72"/>
        <v>112500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9"/>
        <v>125</v>
      </c>
      <c r="AL199" s="26">
        <f t="shared" si="80"/>
        <v>180</v>
      </c>
      <c r="AM199" s="26">
        <f t="shared" si="81"/>
        <v>1940</v>
      </c>
      <c r="AP199" s="68">
        <v>195</v>
      </c>
      <c r="AQ199" s="26">
        <v>15</v>
      </c>
      <c r="AR199" s="18">
        <v>9</v>
      </c>
      <c r="AS199" s="15">
        <f t="shared" si="76"/>
        <v>2500</v>
      </c>
      <c r="AT199" s="15">
        <f t="shared" si="77"/>
        <v>6000</v>
      </c>
      <c r="AU199" s="15">
        <f t="shared" si="78"/>
        <v>75000</v>
      </c>
      <c r="AX199" s="68">
        <v>192</v>
      </c>
      <c r="AY199" s="26">
        <v>15</v>
      </c>
      <c r="AZ199" s="18">
        <v>9</v>
      </c>
      <c r="BA199" s="15">
        <f t="shared" si="70"/>
        <v>5000</v>
      </c>
      <c r="BB199" s="15">
        <f t="shared" si="71"/>
        <v>12000</v>
      </c>
      <c r="BC199" s="15">
        <f t="shared" si="72"/>
        <v>112500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9"/>
        <v>125</v>
      </c>
      <c r="AL200" s="26">
        <f t="shared" si="80"/>
        <v>181</v>
      </c>
      <c r="AM200" s="26">
        <f t="shared" si="81"/>
        <v>1986</v>
      </c>
      <c r="AP200" s="68">
        <v>196</v>
      </c>
      <c r="AQ200" s="26">
        <v>15</v>
      </c>
      <c r="AR200" s="18">
        <v>10</v>
      </c>
      <c r="AS200" s="15">
        <f t="shared" si="76"/>
        <v>2500</v>
      </c>
      <c r="AT200" s="15">
        <f t="shared" si="77"/>
        <v>6000</v>
      </c>
      <c r="AU200" s="15">
        <f t="shared" si="78"/>
        <v>75000</v>
      </c>
      <c r="AX200" s="68">
        <v>193</v>
      </c>
      <c r="AY200" s="26">
        <v>15</v>
      </c>
      <c r="AZ200" s="18">
        <v>10</v>
      </c>
      <c r="BA200" s="15">
        <f t="shared" si="70"/>
        <v>5000</v>
      </c>
      <c r="BB200" s="15">
        <f t="shared" si="71"/>
        <v>12000</v>
      </c>
      <c r="BC200" s="15">
        <f t="shared" si="72"/>
        <v>112500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9"/>
        <v>125</v>
      </c>
      <c r="AL201" s="26">
        <f t="shared" si="80"/>
        <v>183</v>
      </c>
      <c r="AM201" s="26">
        <f t="shared" si="81"/>
        <v>2033</v>
      </c>
      <c r="AP201" s="68">
        <v>197</v>
      </c>
      <c r="AQ201" s="26">
        <v>15</v>
      </c>
      <c r="AR201" s="18">
        <v>11</v>
      </c>
      <c r="AS201" s="15">
        <f t="shared" si="76"/>
        <v>2500</v>
      </c>
      <c r="AT201" s="15">
        <f t="shared" si="77"/>
        <v>6000</v>
      </c>
      <c r="AU201" s="15">
        <f t="shared" si="78"/>
        <v>75000</v>
      </c>
      <c r="AX201" s="68">
        <v>194</v>
      </c>
      <c r="AY201" s="26">
        <v>15</v>
      </c>
      <c r="AZ201" s="18">
        <v>11</v>
      </c>
      <c r="BA201" s="15">
        <f t="shared" si="70"/>
        <v>5000</v>
      </c>
      <c r="BB201" s="15">
        <f t="shared" si="71"/>
        <v>12000</v>
      </c>
      <c r="BC201" s="15">
        <f t="shared" si="72"/>
        <v>112500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9"/>
        <v>125</v>
      </c>
      <c r="AL202" s="26">
        <f t="shared" si="80"/>
        <v>185</v>
      </c>
      <c r="AM202" s="26">
        <f t="shared" si="81"/>
        <v>2080</v>
      </c>
      <c r="AP202" s="68">
        <v>198</v>
      </c>
      <c r="AQ202" s="26">
        <v>15</v>
      </c>
      <c r="AR202" s="18">
        <v>12</v>
      </c>
      <c r="AS202" s="15">
        <f t="shared" si="76"/>
        <v>2500</v>
      </c>
      <c r="AT202" s="15">
        <f t="shared" si="77"/>
        <v>6000</v>
      </c>
      <c r="AU202" s="15">
        <f t="shared" si="78"/>
        <v>75000</v>
      </c>
      <c r="AX202" s="68">
        <v>195</v>
      </c>
      <c r="AY202" s="26">
        <v>15</v>
      </c>
      <c r="AZ202" s="18">
        <v>12</v>
      </c>
      <c r="BA202" s="15">
        <f t="shared" si="70"/>
        <v>5000</v>
      </c>
      <c r="BB202" s="15">
        <f t="shared" si="71"/>
        <v>12000</v>
      </c>
      <c r="BC202" s="15">
        <f t="shared" si="72"/>
        <v>112500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9"/>
        <v>125</v>
      </c>
      <c r="AL203" s="26">
        <f t="shared" si="80"/>
        <v>186</v>
      </c>
      <c r="AM203" s="26">
        <f t="shared" si="81"/>
        <v>2126</v>
      </c>
      <c r="AP203" s="68">
        <v>199</v>
      </c>
      <c r="AQ203" s="26">
        <v>15</v>
      </c>
      <c r="AR203" s="18">
        <v>13</v>
      </c>
      <c r="AS203" s="15">
        <f t="shared" si="76"/>
        <v>2500</v>
      </c>
      <c r="AT203" s="15">
        <f t="shared" si="77"/>
        <v>6000</v>
      </c>
      <c r="AU203" s="15">
        <f t="shared" si="78"/>
        <v>75000</v>
      </c>
      <c r="AX203" s="68">
        <v>196</v>
      </c>
      <c r="AY203" s="26">
        <v>15</v>
      </c>
      <c r="AZ203" s="18">
        <v>13</v>
      </c>
      <c r="BA203" s="15">
        <f t="shared" si="70"/>
        <v>5000</v>
      </c>
      <c r="BB203" s="15">
        <f t="shared" si="71"/>
        <v>12000</v>
      </c>
      <c r="BC203" s="15">
        <f t="shared" si="72"/>
        <v>112500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9"/>
        <v>125</v>
      </c>
      <c r="AL204" s="26">
        <f t="shared" si="80"/>
        <v>188</v>
      </c>
      <c r="AM204" s="26">
        <f t="shared" si="81"/>
        <v>2173</v>
      </c>
      <c r="AP204" s="68">
        <v>200</v>
      </c>
      <c r="AQ204" s="26">
        <v>15</v>
      </c>
      <c r="AR204" s="18">
        <v>14</v>
      </c>
      <c r="AS204" s="15">
        <f t="shared" si="76"/>
        <v>2500</v>
      </c>
      <c r="AT204" s="15">
        <f t="shared" si="77"/>
        <v>6000</v>
      </c>
      <c r="AU204" s="15">
        <f t="shared" si="78"/>
        <v>75000</v>
      </c>
      <c r="AX204" s="68">
        <v>197</v>
      </c>
      <c r="AY204" s="26">
        <v>15</v>
      </c>
      <c r="AZ204" s="18">
        <v>14</v>
      </c>
      <c r="BA204" s="15">
        <f t="shared" ref="BA204:BA205" si="82">INDEX($Y$6:$Y$20,AY204)</f>
        <v>5000</v>
      </c>
      <c r="BB204" s="15">
        <f t="shared" ref="BB204:BB205" si="83">INDEX($AA$6:$AA$20,AY204)</f>
        <v>12000</v>
      </c>
      <c r="BC204" s="15">
        <f t="shared" ref="BC204:BC205" si="84">INDEX($AC$6:$AC$20,AY204)</f>
        <v>112500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9"/>
        <v>125</v>
      </c>
      <c r="AL205" s="26">
        <f t="shared" si="80"/>
        <v>190</v>
      </c>
      <c r="AM205" s="26">
        <f t="shared" si="81"/>
        <v>2220</v>
      </c>
      <c r="AP205" s="68">
        <v>201</v>
      </c>
      <c r="AQ205" s="26">
        <v>15</v>
      </c>
      <c r="AR205" s="18">
        <v>15</v>
      </c>
      <c r="AS205" s="15">
        <f t="shared" si="76"/>
        <v>2500</v>
      </c>
      <c r="AT205" s="15">
        <f t="shared" si="77"/>
        <v>6000</v>
      </c>
      <c r="AU205" s="15">
        <f t="shared" si="78"/>
        <v>75000</v>
      </c>
      <c r="AX205" s="68">
        <v>198</v>
      </c>
      <c r="AY205" s="26">
        <v>15</v>
      </c>
      <c r="AZ205" s="18">
        <v>15</v>
      </c>
      <c r="BA205" s="15">
        <f t="shared" si="82"/>
        <v>5000</v>
      </c>
      <c r="BB205" s="15">
        <f t="shared" si="83"/>
        <v>12000</v>
      </c>
      <c r="BC205" s="15">
        <f t="shared" si="84"/>
        <v>112500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9"/>
        <v>125</v>
      </c>
      <c r="AL206" s="26">
        <f t="shared" si="80"/>
        <v>191</v>
      </c>
      <c r="AM206" s="26">
        <f t="shared" si="81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9"/>
        <v>125</v>
      </c>
      <c r="AL207" s="26">
        <f t="shared" si="80"/>
        <v>193</v>
      </c>
      <c r="AM207" s="26">
        <f t="shared" si="81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9"/>
        <v>125</v>
      </c>
      <c r="AL208" s="26">
        <f t="shared" si="80"/>
        <v>195</v>
      </c>
      <c r="AM208" s="26">
        <f t="shared" si="81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9"/>
        <v>125</v>
      </c>
      <c r="AL209" s="26">
        <f t="shared" si="80"/>
        <v>196</v>
      </c>
      <c r="AM209" s="26">
        <f t="shared" si="81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9"/>
        <v>125</v>
      </c>
      <c r="AL210" s="26">
        <f t="shared" si="80"/>
        <v>198</v>
      </c>
      <c r="AM210" s="26">
        <f t="shared" si="81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9"/>
        <v>125</v>
      </c>
      <c r="AL211" s="26">
        <f t="shared" si="80"/>
        <v>200</v>
      </c>
      <c r="AM211" s="26">
        <f t="shared" si="81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K13" sqref="K13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92" t="s">
        <v>80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160</v>
      </c>
      <c r="J4" s="26">
        <v>1</v>
      </c>
      <c r="N4" s="12" t="s">
        <v>51</v>
      </c>
      <c r="O4" s="12" t="s">
        <v>49</v>
      </c>
      <c r="P4" s="12" t="s">
        <v>50</v>
      </c>
    </row>
    <row r="5" spans="1:16" ht="16.5" customHeight="1" x14ac:dyDescent="0.2">
      <c r="A5" s="18">
        <v>1</v>
      </c>
      <c r="B5" s="18">
        <v>100</v>
      </c>
      <c r="D5" s="94" t="s">
        <v>43</v>
      </c>
      <c r="E5" s="94"/>
      <c r="F5" s="94"/>
      <c r="G5" s="94"/>
      <c r="I5" s="14" t="s">
        <v>44</v>
      </c>
      <c r="J5" s="15">
        <f>SUMIFS(章节关卡!$AS$5:$AS$205,章节关卡!$AQ$5:$AQ$205,"="&amp;经验计算!J4)-100</f>
        <v>800</v>
      </c>
      <c r="N5" s="18">
        <v>1</v>
      </c>
      <c r="O5" s="21">
        <f>N5/N$3</f>
        <v>4.5454545454545456E-2</v>
      </c>
      <c r="P5" s="15">
        <f>INT($J$8*O5/5)*5</f>
        <v>90</v>
      </c>
    </row>
    <row r="6" spans="1:16" ht="16.5" x14ac:dyDescent="0.2">
      <c r="A6" s="18">
        <v>2</v>
      </c>
      <c r="B6" s="18">
        <v>110</v>
      </c>
      <c r="D6" s="94"/>
      <c r="E6" s="94"/>
      <c r="F6" s="94"/>
      <c r="G6" s="94"/>
      <c r="I6" s="14" t="s">
        <v>45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110</v>
      </c>
    </row>
    <row r="7" spans="1:16" ht="16.5" x14ac:dyDescent="0.2">
      <c r="A7" s="18">
        <v>3</v>
      </c>
      <c r="B7" s="18">
        <v>135</v>
      </c>
      <c r="D7" s="94"/>
      <c r="E7" s="94"/>
      <c r="F7" s="94"/>
      <c r="G7" s="94"/>
      <c r="I7" s="14" t="s">
        <v>48</v>
      </c>
      <c r="J7" s="20">
        <v>0.3</v>
      </c>
      <c r="K7" s="15">
        <f>J8*J7</f>
        <v>600</v>
      </c>
      <c r="N7" s="18">
        <v>1.5</v>
      </c>
      <c r="O7" s="21">
        <f t="shared" si="0"/>
        <v>6.8181818181818177E-2</v>
      </c>
      <c r="P7" s="15">
        <f t="shared" si="1"/>
        <v>135</v>
      </c>
    </row>
    <row r="8" spans="1:16" ht="16.5" x14ac:dyDescent="0.2">
      <c r="A8" s="18">
        <v>4</v>
      </c>
      <c r="B8" s="18">
        <v>155</v>
      </c>
      <c r="D8" s="94"/>
      <c r="E8" s="94"/>
      <c r="F8" s="94"/>
      <c r="G8" s="94"/>
      <c r="I8" s="14" t="s">
        <v>46</v>
      </c>
      <c r="J8" s="15">
        <f>(J5+K6)/(1-J7)</f>
        <v>2000.0000000000002</v>
      </c>
      <c r="N8" s="18">
        <v>1.75</v>
      </c>
      <c r="O8" s="21">
        <f t="shared" si="0"/>
        <v>7.9545454545454544E-2</v>
      </c>
      <c r="P8" s="15">
        <f t="shared" si="1"/>
        <v>155</v>
      </c>
    </row>
    <row r="9" spans="1:16" ht="16.5" x14ac:dyDescent="0.2">
      <c r="A9" s="18">
        <v>5</v>
      </c>
      <c r="B9" s="18">
        <v>180</v>
      </c>
      <c r="D9" s="94"/>
      <c r="E9" s="94"/>
      <c r="F9" s="94"/>
      <c r="G9" s="94"/>
      <c r="N9" s="18">
        <v>2</v>
      </c>
      <c r="O9" s="21">
        <f t="shared" si="0"/>
        <v>9.0909090909090912E-2</v>
      </c>
      <c r="P9" s="15">
        <f t="shared" si="1"/>
        <v>180</v>
      </c>
    </row>
    <row r="10" spans="1:16" ht="16.5" x14ac:dyDescent="0.2">
      <c r="A10" s="18">
        <v>6</v>
      </c>
      <c r="B10" s="18">
        <v>225</v>
      </c>
      <c r="D10" s="94"/>
      <c r="E10" s="94"/>
      <c r="F10" s="94"/>
      <c r="G10" s="94"/>
      <c r="N10" s="18">
        <v>2.5</v>
      </c>
      <c r="O10" s="21">
        <f t="shared" si="0"/>
        <v>0.11363636363636363</v>
      </c>
      <c r="P10" s="15">
        <f t="shared" si="1"/>
        <v>225</v>
      </c>
    </row>
    <row r="11" spans="1:16" ht="16.5" x14ac:dyDescent="0.2">
      <c r="A11" s="18">
        <v>7</v>
      </c>
      <c r="B11" s="18">
        <v>270</v>
      </c>
      <c r="D11" s="94"/>
      <c r="E11" s="94"/>
      <c r="F11" s="94"/>
      <c r="G11" s="94"/>
      <c r="N11" s="18">
        <v>3</v>
      </c>
      <c r="O11" s="21">
        <f t="shared" si="0"/>
        <v>0.13636363636363635</v>
      </c>
      <c r="P11" s="15">
        <f t="shared" si="1"/>
        <v>270</v>
      </c>
    </row>
    <row r="12" spans="1:16" ht="16.5" x14ac:dyDescent="0.2">
      <c r="A12" s="18">
        <v>8</v>
      </c>
      <c r="B12" s="18">
        <v>360</v>
      </c>
      <c r="D12" s="94"/>
      <c r="E12" s="94"/>
      <c r="F12" s="94"/>
      <c r="G12" s="94"/>
      <c r="N12" s="18">
        <v>4</v>
      </c>
      <c r="O12" s="21">
        <f t="shared" si="0"/>
        <v>0.18181818181818182</v>
      </c>
      <c r="P12" s="15">
        <f t="shared" si="1"/>
        <v>360</v>
      </c>
    </row>
    <row r="13" spans="1:16" ht="16.5" x14ac:dyDescent="0.2">
      <c r="A13" s="18">
        <v>9</v>
      </c>
      <c r="B13" s="18">
        <v>450</v>
      </c>
      <c r="D13" s="94"/>
      <c r="E13" s="94"/>
      <c r="F13" s="94"/>
      <c r="G13" s="94"/>
      <c r="N13" s="18">
        <v>5</v>
      </c>
      <c r="O13" s="21">
        <f t="shared" si="0"/>
        <v>0.22727272727272727</v>
      </c>
      <c r="P13" s="15">
        <f t="shared" si="1"/>
        <v>450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160</v>
      </c>
      <c r="J17" s="26">
        <v>2</v>
      </c>
      <c r="K17" s="27" t="s">
        <v>161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475</v>
      </c>
      <c r="D18" s="95" t="s">
        <v>52</v>
      </c>
      <c r="E18" s="96"/>
      <c r="F18" s="96"/>
      <c r="G18" s="97"/>
      <c r="I18" s="14" t="s">
        <v>54</v>
      </c>
      <c r="J18" s="15">
        <f>SUMIFS(章节关卡!$AS$5:$AS$205,章节关卡!$AQ$5:$AQ$205,"="&amp;经验计算!J17)</f>
        <v>1260</v>
      </c>
      <c r="K18" s="14" t="s">
        <v>53</v>
      </c>
      <c r="L18" s="15">
        <f>SUMIFS(章节关卡!$BA$5:$BA$214,章节关卡!$AY$5:$AY$214,"="&amp;经验计算!L17)</f>
        <v>1800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525</v>
      </c>
    </row>
    <row r="19" spans="1:16" ht="16.5" x14ac:dyDescent="0.2">
      <c r="A19" s="18">
        <v>11</v>
      </c>
      <c r="B19" s="18">
        <v>525</v>
      </c>
      <c r="D19" s="98"/>
      <c r="E19" s="99"/>
      <c r="F19" s="99"/>
      <c r="G19" s="100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580</v>
      </c>
    </row>
    <row r="20" spans="1:16" ht="16.5" x14ac:dyDescent="0.2">
      <c r="A20" s="18">
        <v>12</v>
      </c>
      <c r="B20" s="18">
        <v>570</v>
      </c>
      <c r="D20" s="98"/>
      <c r="E20" s="99"/>
      <c r="F20" s="99"/>
      <c r="G20" s="100"/>
      <c r="I20" s="14" t="s">
        <v>56</v>
      </c>
      <c r="J20" s="18">
        <v>240</v>
      </c>
      <c r="K20" s="15">
        <f>INDEX(章节关卡!$C$6:$C$20,经验计算!J17)*J20</f>
        <v>1680</v>
      </c>
      <c r="N20" s="18">
        <v>1.2</v>
      </c>
      <c r="O20" s="22">
        <f t="shared" si="2"/>
        <v>8.2191780821917804E-2</v>
      </c>
      <c r="P20" s="18">
        <f t="shared" si="3"/>
        <v>630</v>
      </c>
    </row>
    <row r="21" spans="1:16" ht="16.5" x14ac:dyDescent="0.2">
      <c r="A21" s="18">
        <v>13</v>
      </c>
      <c r="B21" s="18">
        <v>620</v>
      </c>
      <c r="D21" s="98"/>
      <c r="E21" s="99"/>
      <c r="F21" s="99"/>
      <c r="G21" s="100"/>
      <c r="I21" s="14" t="s">
        <v>48</v>
      </c>
      <c r="J21" s="20">
        <v>0.2</v>
      </c>
      <c r="K21" s="15">
        <f>J22*J21</f>
        <v>1545</v>
      </c>
      <c r="N21" s="18">
        <v>1.3</v>
      </c>
      <c r="O21" s="22">
        <f t="shared" si="2"/>
        <v>8.9041095890410968E-2</v>
      </c>
      <c r="P21" s="18">
        <f t="shared" si="3"/>
        <v>685</v>
      </c>
    </row>
    <row r="22" spans="1:16" ht="16.5" x14ac:dyDescent="0.2">
      <c r="A22" s="18">
        <v>14</v>
      </c>
      <c r="B22" s="18">
        <v>665</v>
      </c>
      <c r="D22" s="98"/>
      <c r="E22" s="99"/>
      <c r="F22" s="99"/>
      <c r="G22" s="100"/>
      <c r="I22" s="14" t="s">
        <v>46</v>
      </c>
      <c r="J22" s="15">
        <f>(J18+L18+J19+K20)/(1-J21)</f>
        <v>7725</v>
      </c>
      <c r="N22" s="18">
        <v>1.4</v>
      </c>
      <c r="O22" s="22">
        <f t="shared" si="2"/>
        <v>9.5890410958904104E-2</v>
      </c>
      <c r="P22" s="18">
        <f t="shared" si="3"/>
        <v>740</v>
      </c>
    </row>
    <row r="23" spans="1:16" ht="16.5" x14ac:dyDescent="0.2">
      <c r="A23" s="18">
        <v>15</v>
      </c>
      <c r="B23" s="18">
        <v>715</v>
      </c>
      <c r="D23" s="98"/>
      <c r="E23" s="99"/>
      <c r="F23" s="99"/>
      <c r="G23" s="100"/>
      <c r="N23" s="18">
        <v>1.5</v>
      </c>
      <c r="O23" s="22">
        <f t="shared" si="2"/>
        <v>0.10273972602739727</v>
      </c>
      <c r="P23" s="18">
        <f t="shared" si="3"/>
        <v>790</v>
      </c>
    </row>
    <row r="24" spans="1:16" ht="16.5" x14ac:dyDescent="0.2">
      <c r="A24" s="18">
        <v>16</v>
      </c>
      <c r="B24" s="18">
        <v>760</v>
      </c>
      <c r="D24" s="98"/>
      <c r="E24" s="99"/>
      <c r="F24" s="99"/>
      <c r="G24" s="100"/>
      <c r="N24" s="18">
        <v>1.6</v>
      </c>
      <c r="O24" s="22">
        <f t="shared" si="2"/>
        <v>0.10958904109589042</v>
      </c>
      <c r="P24" s="18">
        <f t="shared" si="3"/>
        <v>845</v>
      </c>
    </row>
    <row r="25" spans="1:16" ht="16.5" x14ac:dyDescent="0.2">
      <c r="A25" s="18">
        <v>17</v>
      </c>
      <c r="B25" s="18">
        <v>810</v>
      </c>
      <c r="D25" s="98"/>
      <c r="E25" s="99"/>
      <c r="F25" s="99"/>
      <c r="G25" s="100"/>
      <c r="N25" s="18">
        <v>1.7</v>
      </c>
      <c r="O25" s="22">
        <f t="shared" si="2"/>
        <v>0.11643835616438356</v>
      </c>
      <c r="P25" s="18">
        <f t="shared" si="3"/>
        <v>895</v>
      </c>
    </row>
    <row r="26" spans="1:16" ht="16.5" x14ac:dyDescent="0.2">
      <c r="A26" s="18">
        <v>18</v>
      </c>
      <c r="B26" s="18">
        <v>855</v>
      </c>
      <c r="D26" s="98"/>
      <c r="E26" s="99"/>
      <c r="F26" s="99"/>
      <c r="G26" s="100"/>
      <c r="N26" s="18">
        <v>1.8</v>
      </c>
      <c r="O26" s="22">
        <f t="shared" si="2"/>
        <v>0.12328767123287672</v>
      </c>
      <c r="P26" s="18">
        <f t="shared" si="3"/>
        <v>950</v>
      </c>
    </row>
    <row r="27" spans="1:16" ht="16.5" x14ac:dyDescent="0.2">
      <c r="A27" s="18">
        <v>19</v>
      </c>
      <c r="B27" s="18">
        <v>955</v>
      </c>
      <c r="D27" s="101"/>
      <c r="E27" s="102"/>
      <c r="F27" s="102"/>
      <c r="G27" s="103"/>
      <c r="N27" s="18">
        <v>2</v>
      </c>
      <c r="O27" s="22">
        <f t="shared" si="2"/>
        <v>0.13698630136986301</v>
      </c>
      <c r="P27" s="18">
        <f t="shared" si="3"/>
        <v>1055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160</v>
      </c>
      <c r="J30" s="26">
        <v>3</v>
      </c>
      <c r="K30" s="27" t="s">
        <v>161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890</v>
      </c>
      <c r="D31" s="95" t="s">
        <v>658</v>
      </c>
      <c r="E31" s="96"/>
      <c r="F31" s="96"/>
      <c r="G31" s="97"/>
      <c r="I31" s="14" t="s">
        <v>59</v>
      </c>
      <c r="J31" s="15">
        <f>SUMIFS(章节关卡!$AS$5:$AS$205,章节关卡!$AQ$5:$AQ$205,"="&amp;经验计算!J30)</f>
        <v>1800</v>
      </c>
      <c r="K31" s="14" t="s">
        <v>60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980</v>
      </c>
      <c r="D32" s="98"/>
      <c r="E32" s="99"/>
      <c r="F32" s="99"/>
      <c r="G32" s="100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1070</v>
      </c>
      <c r="D33" s="98"/>
      <c r="E33" s="99"/>
      <c r="F33" s="99"/>
      <c r="G33" s="100"/>
      <c r="I33" s="14" t="s">
        <v>62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1155</v>
      </c>
      <c r="D34" s="98"/>
      <c r="E34" s="99"/>
      <c r="F34" s="99"/>
      <c r="G34" s="100"/>
      <c r="I34" s="14" t="s">
        <v>48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1245</v>
      </c>
      <c r="D35" s="98"/>
      <c r="E35" s="99"/>
      <c r="F35" s="99"/>
      <c r="G35" s="100"/>
      <c r="I35" s="14" t="s">
        <v>47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1335</v>
      </c>
      <c r="D36" s="98"/>
      <c r="E36" s="99"/>
      <c r="F36" s="99"/>
      <c r="G36" s="100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1425</v>
      </c>
      <c r="D37" s="98"/>
      <c r="E37" s="99"/>
      <c r="F37" s="99"/>
      <c r="G37" s="100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1515</v>
      </c>
      <c r="D38" s="98"/>
      <c r="E38" s="99"/>
      <c r="F38" s="99"/>
      <c r="G38" s="100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1605</v>
      </c>
      <c r="D39" s="98"/>
      <c r="E39" s="99"/>
      <c r="F39" s="99"/>
      <c r="G39" s="100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1780</v>
      </c>
      <c r="D40" s="101"/>
      <c r="E40" s="102"/>
      <c r="F40" s="102"/>
      <c r="G40" s="103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160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2155</v>
      </c>
      <c r="D44" s="95" t="s">
        <v>659</v>
      </c>
      <c r="E44" s="96"/>
      <c r="F44" s="96"/>
      <c r="G44" s="97"/>
      <c r="I44" s="14" t="s">
        <v>59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98"/>
      <c r="E45" s="99"/>
      <c r="F45" s="99"/>
      <c r="G45" s="100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98"/>
      <c r="E46" s="99"/>
      <c r="F46" s="99"/>
      <c r="G46" s="100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98"/>
      <c r="E47" s="99"/>
      <c r="F47" s="99"/>
      <c r="G47" s="100"/>
      <c r="I47" s="14" t="s">
        <v>65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98"/>
      <c r="E48" s="99"/>
      <c r="F48" s="99"/>
      <c r="G48" s="100"/>
      <c r="I48" s="14" t="s">
        <v>62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98"/>
      <c r="E49" s="99"/>
      <c r="F49" s="99"/>
      <c r="G49" s="100"/>
      <c r="I49" s="14" t="s">
        <v>48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98"/>
      <c r="E50" s="99"/>
      <c r="F50" s="99"/>
      <c r="G50" s="100"/>
      <c r="I50" s="14" t="s">
        <v>47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98"/>
      <c r="E51" s="99"/>
      <c r="F51" s="99"/>
      <c r="G51" s="100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98"/>
      <c r="E52" s="99"/>
      <c r="F52" s="99"/>
      <c r="G52" s="100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01"/>
      <c r="E53" s="102"/>
      <c r="F53" s="102"/>
      <c r="G53" s="103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160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94" t="s">
        <v>170</v>
      </c>
      <c r="E57" s="94"/>
      <c r="F57" s="94"/>
      <c r="G57" s="94"/>
      <c r="I57" s="25" t="s">
        <v>103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94"/>
      <c r="E58" s="94"/>
      <c r="F58" s="94"/>
      <c r="G58" s="94"/>
      <c r="I58" s="27" t="s">
        <v>162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94"/>
      <c r="E59" s="94"/>
      <c r="F59" s="94"/>
      <c r="G59" s="94"/>
      <c r="I59" s="27" t="s">
        <v>163</v>
      </c>
      <c r="J59" s="15">
        <f>SUMIFS(芦花古楼!$D$5:$D$104,芦花古楼!$B$5:$B$104,"="&amp;经验计算!J56)</f>
        <v>9600</v>
      </c>
      <c r="K59" s="27" t="s">
        <v>164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94"/>
      <c r="E60" s="94"/>
      <c r="F60" s="94"/>
      <c r="G60" s="94"/>
      <c r="I60" s="27" t="s">
        <v>165</v>
      </c>
      <c r="J60" s="15">
        <f>SUMIFS(芦花古楼!$X$5:$X$104,芦花古楼!$V$5:$V$104,"="&amp;经验计算!J56)</f>
        <v>14400</v>
      </c>
      <c r="K60" s="27" t="s">
        <v>166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94"/>
      <c r="E61" s="94"/>
      <c r="F61" s="94"/>
      <c r="G61" s="94"/>
      <c r="I61" s="27" t="s">
        <v>65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94"/>
      <c r="E62" s="94"/>
      <c r="F62" s="94"/>
      <c r="G62" s="94"/>
      <c r="I62" s="27" t="s">
        <v>56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94"/>
      <c r="E63" s="94"/>
      <c r="F63" s="94"/>
      <c r="G63" s="94"/>
      <c r="H63" s="16"/>
      <c r="I63" s="27" t="s">
        <v>48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94"/>
      <c r="E64" s="94"/>
      <c r="F64" s="94"/>
      <c r="G64" s="94"/>
      <c r="H64" s="16"/>
      <c r="I64" s="27" t="s">
        <v>46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94"/>
      <c r="E65" s="94"/>
      <c r="F65" s="94"/>
      <c r="G65" s="94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94"/>
      <c r="E66" s="94"/>
      <c r="F66" s="94"/>
      <c r="G66" s="94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160</v>
      </c>
      <c r="J70" s="26">
        <v>6</v>
      </c>
      <c r="K70" s="27" t="s">
        <v>160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9" ht="16.5" x14ac:dyDescent="0.2">
      <c r="A71" s="18">
        <v>50</v>
      </c>
      <c r="B71" s="18">
        <v>8945</v>
      </c>
      <c r="D71" s="94"/>
      <c r="E71" s="94"/>
      <c r="F71" s="94"/>
      <c r="G71" s="94"/>
      <c r="I71" s="27" t="s">
        <v>169</v>
      </c>
      <c r="J71" s="15">
        <f>SUMIFS(章节关卡!$AS$5:$AS$205,章节关卡!$AQ$5:$AQ$205,"="&amp;经验计算!J70)</f>
        <v>6000</v>
      </c>
      <c r="K71" s="27" t="s">
        <v>168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94"/>
      <c r="E72" s="94"/>
      <c r="F72" s="94"/>
      <c r="G72" s="94"/>
      <c r="I72" s="27" t="s">
        <v>163</v>
      </c>
      <c r="J72" s="15">
        <f>SUMIFS(芦花古楼!$D$5:$D$104,芦花古楼!$B$5:$B$104,"="&amp;经验计算!J70)</f>
        <v>16800</v>
      </c>
      <c r="K72" s="27" t="s">
        <v>164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94"/>
      <c r="E73" s="94"/>
      <c r="F73" s="94"/>
      <c r="G73" s="94"/>
      <c r="I73" s="27" t="s">
        <v>165</v>
      </c>
      <c r="J73" s="15">
        <f>SUMIFS(芦花古楼!$X$5:$X$104,芦花古楼!$V$5:$V$104,"="&amp;经验计算!J70)</f>
        <v>18000</v>
      </c>
      <c r="K73" s="27" t="s">
        <v>166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94"/>
      <c r="E74" s="94"/>
      <c r="F74" s="94"/>
      <c r="G74" s="94"/>
      <c r="I74" s="27" t="s">
        <v>65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94"/>
      <c r="E75" s="94"/>
      <c r="F75" s="94"/>
      <c r="G75" s="94"/>
      <c r="I75" s="27" t="s">
        <v>56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94"/>
      <c r="E76" s="94"/>
      <c r="F76" s="94"/>
      <c r="G76" s="94"/>
      <c r="I76" s="27" t="s">
        <v>48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94"/>
      <c r="E77" s="94"/>
      <c r="F77" s="94"/>
      <c r="G77" s="94"/>
      <c r="I77" s="27" t="s">
        <v>46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94"/>
      <c r="E78" s="94"/>
      <c r="F78" s="94"/>
      <c r="G78" s="94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94"/>
      <c r="E79" s="94"/>
      <c r="F79" s="94"/>
      <c r="G79" s="94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94"/>
      <c r="E80" s="94"/>
      <c r="F80" s="94"/>
      <c r="G80" s="94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160</v>
      </c>
      <c r="J84" s="26">
        <v>7</v>
      </c>
      <c r="K84" s="27" t="s">
        <v>160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94"/>
      <c r="E85" s="94"/>
      <c r="F85" s="94"/>
      <c r="G85" s="94"/>
      <c r="I85" s="27" t="s">
        <v>169</v>
      </c>
      <c r="J85" s="15">
        <f>SUMIFS(章节关卡!$AS$5:$AS$205,章节关卡!$AQ$5:$AQ$205,"="&amp;经验计算!J84)</f>
        <v>7500</v>
      </c>
      <c r="K85" s="27" t="s">
        <v>168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94"/>
      <c r="E86" s="94"/>
      <c r="F86" s="94"/>
      <c r="G86" s="94"/>
      <c r="I86" s="27" t="s">
        <v>163</v>
      </c>
      <c r="J86" s="15">
        <f>SUMIFS(芦花古楼!$D$5:$D$104,芦花古楼!$B$5:$B$104,"="&amp;经验计算!J84)</f>
        <v>22500</v>
      </c>
      <c r="K86" s="27" t="s">
        <v>164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94"/>
      <c r="E87" s="94"/>
      <c r="F87" s="94"/>
      <c r="G87" s="94"/>
      <c r="I87" s="27" t="s">
        <v>165</v>
      </c>
      <c r="J87" s="15">
        <f>SUMIFS(芦花古楼!$X$5:$X$104,芦花古楼!$V$5:$V$104,"="&amp;经验计算!J84)</f>
        <v>22500</v>
      </c>
      <c r="K87" s="27" t="s">
        <v>166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94"/>
      <c r="E88" s="94"/>
      <c r="F88" s="94"/>
      <c r="G88" s="94"/>
      <c r="I88" s="27" t="s">
        <v>65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94"/>
      <c r="E89" s="94"/>
      <c r="F89" s="94"/>
      <c r="G89" s="94"/>
      <c r="I89" s="27" t="s">
        <v>56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94"/>
      <c r="E90" s="94"/>
      <c r="F90" s="94"/>
      <c r="G90" s="94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94"/>
      <c r="E91" s="94"/>
      <c r="F91" s="94"/>
      <c r="G91" s="94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94"/>
      <c r="E92" s="94"/>
      <c r="F92" s="94"/>
      <c r="G92" s="94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94"/>
      <c r="E93" s="94"/>
      <c r="F93" s="94"/>
      <c r="G93" s="94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94"/>
      <c r="E94" s="94"/>
      <c r="F94" s="94"/>
      <c r="G94" s="94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160</v>
      </c>
      <c r="J97" s="26">
        <v>8</v>
      </c>
      <c r="K97" s="27" t="s">
        <v>160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15800</v>
      </c>
      <c r="D98" s="94"/>
      <c r="E98" s="94"/>
      <c r="F98" s="94"/>
      <c r="G98" s="94"/>
      <c r="I98" s="27" t="s">
        <v>169</v>
      </c>
      <c r="J98" s="15">
        <f>SUMIFS(章节关卡!$AS$5:$AS$205,章节关卡!$AQ$5:$AQ$205,"="&amp;经验计算!J97)</f>
        <v>9000</v>
      </c>
      <c r="K98" s="27" t="s">
        <v>168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94"/>
      <c r="E99" s="94"/>
      <c r="F99" s="94"/>
      <c r="G99" s="94"/>
      <c r="I99" s="27" t="s">
        <v>163</v>
      </c>
      <c r="J99" s="15">
        <f>SUMIFS(芦花古楼!$D$5:$D$104,芦花古楼!$B$5:$B$104,"="&amp;经验计算!J97)</f>
        <v>27000</v>
      </c>
      <c r="K99" s="27" t="s">
        <v>164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94"/>
      <c r="E100" s="94"/>
      <c r="F100" s="94"/>
      <c r="G100" s="94"/>
      <c r="I100" s="27" t="s">
        <v>165</v>
      </c>
      <c r="J100" s="15">
        <f>SUMIFS(芦花古楼!$X$5:$X$104,芦花古楼!$V$5:$V$104,"="&amp;经验计算!J97)</f>
        <v>21600</v>
      </c>
      <c r="K100" s="27" t="s">
        <v>166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94"/>
      <c r="E101" s="94"/>
      <c r="F101" s="94"/>
      <c r="G101" s="94"/>
      <c r="I101" s="27" t="s">
        <v>65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94"/>
      <c r="E102" s="94"/>
      <c r="F102" s="94"/>
      <c r="G102" s="94"/>
      <c r="I102" s="27" t="s">
        <v>56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94"/>
      <c r="E103" s="94"/>
      <c r="F103" s="94"/>
      <c r="G103" s="94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94"/>
      <c r="E104" s="94"/>
      <c r="F104" s="94"/>
      <c r="G104" s="94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94"/>
      <c r="E105" s="94"/>
      <c r="F105" s="94"/>
      <c r="G105" s="94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94"/>
      <c r="E106" s="94"/>
      <c r="F106" s="94"/>
      <c r="G106" s="94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94"/>
      <c r="E107" s="94"/>
      <c r="F107" s="94"/>
      <c r="G107" s="94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160</v>
      </c>
      <c r="J110" s="26">
        <v>9</v>
      </c>
      <c r="K110" s="27" t="s">
        <v>160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94"/>
      <c r="E111" s="94"/>
      <c r="F111" s="94"/>
      <c r="G111" s="94"/>
      <c r="I111" s="27" t="s">
        <v>169</v>
      </c>
      <c r="J111" s="15">
        <f>SUMIFS(章节关卡!$AS$5:$AS$205,章节关卡!$AQ$5:$AQ$205,"="&amp;经验计算!J110)</f>
        <v>10800</v>
      </c>
      <c r="K111" s="27" t="s">
        <v>168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94"/>
      <c r="E112" s="94"/>
      <c r="F112" s="94"/>
      <c r="G112" s="94"/>
      <c r="I112" s="27" t="s">
        <v>163</v>
      </c>
      <c r="J112" s="15">
        <f>SUMIFS(芦花古楼!$D$5:$D$104,芦花古楼!$B$5:$B$104,"="&amp;经验计算!J110)</f>
        <v>32400</v>
      </c>
      <c r="K112" s="27" t="s">
        <v>164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94"/>
      <c r="E113" s="94"/>
      <c r="F113" s="94"/>
      <c r="G113" s="94"/>
      <c r="I113" s="27" t="s">
        <v>165</v>
      </c>
      <c r="J113" s="15">
        <f>SUMIFS(芦花古楼!$X$5:$X$104,芦花古楼!$V$5:$V$104,"="&amp;经验计算!J110)</f>
        <v>64800</v>
      </c>
      <c r="K113" s="27" t="s">
        <v>166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94"/>
      <c r="E114" s="94"/>
      <c r="F114" s="94"/>
      <c r="G114" s="94"/>
      <c r="I114" s="27" t="s">
        <v>65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94"/>
      <c r="E115" s="94"/>
      <c r="F115" s="94"/>
      <c r="G115" s="94"/>
      <c r="I115" s="27" t="s">
        <v>56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94"/>
      <c r="E116" s="94"/>
      <c r="F116" s="94"/>
      <c r="G116" s="94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94"/>
      <c r="E117" s="94"/>
      <c r="F117" s="94"/>
      <c r="G117" s="94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94"/>
      <c r="E118" s="94"/>
      <c r="F118" s="94"/>
      <c r="G118" s="94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94"/>
      <c r="E119" s="94"/>
      <c r="F119" s="94"/>
      <c r="G119" s="94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94"/>
      <c r="E120" s="94"/>
      <c r="F120" s="94"/>
      <c r="G120" s="94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160</v>
      </c>
      <c r="J123" s="26">
        <v>10</v>
      </c>
      <c r="K123" s="27" t="s">
        <v>160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94"/>
      <c r="E124" s="94"/>
      <c r="F124" s="94"/>
      <c r="G124" s="94"/>
      <c r="I124" s="27" t="s">
        <v>169</v>
      </c>
      <c r="J124" s="15">
        <f>SUMIFS(章节关卡!$AS$5:$AS$205,章节关卡!$AQ$5:$AQ$205,"="&amp;经验计算!J123)</f>
        <v>13200</v>
      </c>
      <c r="K124" s="27" t="s">
        <v>168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94"/>
      <c r="E125" s="94"/>
      <c r="F125" s="94"/>
      <c r="G125" s="94"/>
      <c r="I125" s="27" t="s">
        <v>163</v>
      </c>
      <c r="J125" s="15">
        <f>SUMIFS(芦花古楼!$D$5:$D$104,芦花古楼!$B$5:$B$104,"="&amp;经验计算!J123)</f>
        <v>42240</v>
      </c>
      <c r="K125" s="27" t="s">
        <v>164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94"/>
      <c r="E126" s="94"/>
      <c r="F126" s="94"/>
      <c r="G126" s="94"/>
      <c r="I126" s="27" t="s">
        <v>165</v>
      </c>
      <c r="J126" s="15">
        <f>SUMIFS(芦花古楼!$X$5:$X$104,芦花古楼!$V$5:$V$104,"="&amp;经验计算!J123)</f>
        <v>118800</v>
      </c>
      <c r="K126" s="27" t="s">
        <v>166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94"/>
      <c r="E127" s="94"/>
      <c r="F127" s="94"/>
      <c r="G127" s="94"/>
      <c r="I127" s="27" t="s">
        <v>65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94"/>
      <c r="E128" s="94"/>
      <c r="F128" s="94"/>
      <c r="G128" s="94"/>
      <c r="I128" s="27" t="s">
        <v>56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94"/>
      <c r="E129" s="94"/>
      <c r="F129" s="94"/>
      <c r="G129" s="94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94"/>
      <c r="E130" s="94"/>
      <c r="F130" s="94"/>
      <c r="G130" s="94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94"/>
      <c r="E131" s="94"/>
      <c r="F131" s="94"/>
      <c r="G131" s="94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94"/>
      <c r="E132" s="94"/>
      <c r="F132" s="94"/>
      <c r="G132" s="94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94"/>
      <c r="E133" s="94"/>
      <c r="F133" s="94"/>
      <c r="G133" s="94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94"/>
      <c r="E137" s="94"/>
      <c r="F137" s="94"/>
      <c r="G137" s="94"/>
      <c r="I137" s="55" t="s">
        <v>157</v>
      </c>
      <c r="J137" s="56">
        <v>11</v>
      </c>
      <c r="K137" s="55" t="s">
        <v>157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9" ht="16.5" x14ac:dyDescent="0.2">
      <c r="A138" s="18">
        <v>101</v>
      </c>
      <c r="B138" s="18">
        <v>89640</v>
      </c>
      <c r="D138" s="94"/>
      <c r="E138" s="94"/>
      <c r="F138" s="94"/>
      <c r="G138" s="94"/>
      <c r="I138" s="55" t="s">
        <v>169</v>
      </c>
      <c r="J138" s="15">
        <f>SUMIFS(章节关卡!$AS$5:$AS$205,章节关卡!$AQ$5:$AQ$205,"="&amp;经验计算!J137)</f>
        <v>15900</v>
      </c>
      <c r="K138" s="55" t="s">
        <v>168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94"/>
      <c r="E139" s="94"/>
      <c r="F139" s="94"/>
      <c r="G139" s="94"/>
      <c r="I139" s="55" t="s">
        <v>163</v>
      </c>
      <c r="J139" s="15">
        <f>SUMIFS(芦花古楼!$D$5:$D$104,芦花古楼!$B$5:$B$104,"="&amp;经验计算!J137)</f>
        <v>15900</v>
      </c>
      <c r="K139" s="55" t="s">
        <v>164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94"/>
      <c r="E140" s="94"/>
      <c r="F140" s="94"/>
      <c r="G140" s="94"/>
      <c r="I140" s="55" t="s">
        <v>165</v>
      </c>
      <c r="J140" s="15">
        <f>SUMIFS(芦花古楼!$X$5:$X$104,芦花古楼!$V$5:$V$104,"="&amp;经验计算!J137)</f>
        <v>143100</v>
      </c>
      <c r="K140" s="55" t="s">
        <v>166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94"/>
      <c r="E141" s="94"/>
      <c r="F141" s="94"/>
      <c r="G141" s="94"/>
      <c r="I141" s="55" t="s">
        <v>65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94"/>
      <c r="E142" s="94"/>
      <c r="F142" s="94"/>
      <c r="G142" s="94"/>
      <c r="I142" s="55" t="s">
        <v>56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94"/>
      <c r="E143" s="94"/>
      <c r="F143" s="94"/>
      <c r="G143" s="94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94"/>
      <c r="E144" s="94"/>
      <c r="F144" s="94"/>
      <c r="G144" s="94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94"/>
      <c r="E145" s="94"/>
      <c r="F145" s="94"/>
      <c r="G145" s="94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94"/>
      <c r="E146" s="94"/>
      <c r="F146" s="94"/>
      <c r="G146" s="94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94"/>
      <c r="E151" s="94"/>
      <c r="F151" s="94"/>
      <c r="G151" s="94"/>
      <c r="I151" s="55" t="s">
        <v>157</v>
      </c>
      <c r="J151" s="56">
        <v>12</v>
      </c>
      <c r="K151" s="55" t="s">
        <v>157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94"/>
      <c r="E152" s="94"/>
      <c r="F152" s="94"/>
      <c r="G152" s="94"/>
      <c r="I152" s="55" t="s">
        <v>169</v>
      </c>
      <c r="J152" s="15">
        <f>SUMIFS(章节关卡!$AS$5:$AS$205,章节关卡!$AQ$5:$AQ$205,"="&amp;经验计算!J151)</f>
        <v>19500</v>
      </c>
      <c r="K152" s="55" t="s">
        <v>168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94"/>
      <c r="E153" s="94"/>
      <c r="F153" s="94"/>
      <c r="G153" s="94"/>
      <c r="I153" s="55" t="s">
        <v>163</v>
      </c>
      <c r="J153" s="15">
        <f>SUMIFS(芦花古楼!$D$5:$D$104,芦花古楼!$B$5:$B$104,"="&amp;经验计算!J151)</f>
        <v>0</v>
      </c>
      <c r="K153" s="55" t="s">
        <v>164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94"/>
      <c r="E154" s="94"/>
      <c r="F154" s="94"/>
      <c r="G154" s="94"/>
      <c r="I154" s="55" t="s">
        <v>165</v>
      </c>
      <c r="J154" s="15">
        <f>SUMIFS(芦花古楼!$X$5:$X$104,芦花古楼!$V$5:$V$104,"="&amp;经验计算!J151)</f>
        <v>234000</v>
      </c>
      <c r="K154" s="55" t="s">
        <v>166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94"/>
      <c r="E155" s="94"/>
      <c r="F155" s="94"/>
      <c r="G155" s="94"/>
      <c r="I155" s="55" t="s">
        <v>65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94"/>
      <c r="E156" s="94"/>
      <c r="F156" s="94"/>
      <c r="G156" s="94"/>
      <c r="I156" s="55" t="s">
        <v>56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94"/>
      <c r="E157" s="94"/>
      <c r="F157" s="94"/>
      <c r="G157" s="94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94"/>
      <c r="E158" s="94"/>
      <c r="F158" s="94"/>
      <c r="G158" s="94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94"/>
      <c r="E159" s="94"/>
      <c r="F159" s="94"/>
      <c r="G159" s="94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94"/>
      <c r="E160" s="94"/>
      <c r="F160" s="94"/>
      <c r="G160" s="94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94"/>
      <c r="E165" s="94"/>
      <c r="F165" s="94"/>
      <c r="G165" s="94"/>
      <c r="I165" s="55" t="s">
        <v>157</v>
      </c>
      <c r="J165" s="56">
        <v>13</v>
      </c>
      <c r="K165" s="55" t="s">
        <v>157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94"/>
      <c r="E166" s="94"/>
      <c r="F166" s="94"/>
      <c r="G166" s="94"/>
      <c r="I166" s="55" t="s">
        <v>169</v>
      </c>
      <c r="J166" s="15">
        <f>SUMIFS(章节关卡!$AS$5:$AS$205,章节关卡!$AQ$5:$AQ$205,"="&amp;经验计算!J165)</f>
        <v>24000</v>
      </c>
      <c r="K166" s="55" t="s">
        <v>168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94"/>
      <c r="E167" s="94"/>
      <c r="F167" s="94"/>
      <c r="G167" s="94"/>
      <c r="I167" s="55" t="s">
        <v>163</v>
      </c>
      <c r="J167" s="15">
        <f>SUMIFS(芦花古楼!$D$5:$D$104,芦花古楼!$B$5:$B$104,"="&amp;经验计算!J165)</f>
        <v>0</v>
      </c>
      <c r="K167" s="55" t="s">
        <v>164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94"/>
      <c r="E168" s="94"/>
      <c r="F168" s="94"/>
      <c r="G168" s="94"/>
      <c r="I168" s="55" t="s">
        <v>165</v>
      </c>
      <c r="J168" s="15">
        <f>SUMIFS(芦花古楼!$X$5:$X$104,芦花古楼!$V$5:$V$104,"="&amp;经验计算!J165)</f>
        <v>144000</v>
      </c>
      <c r="K168" s="55" t="s">
        <v>166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94"/>
      <c r="E169" s="94"/>
      <c r="F169" s="94"/>
      <c r="G169" s="94"/>
      <c r="I169" s="55" t="s">
        <v>65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94"/>
      <c r="E170" s="94"/>
      <c r="F170" s="94"/>
      <c r="G170" s="94"/>
      <c r="I170" s="55" t="s">
        <v>56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94"/>
      <c r="E171" s="94"/>
      <c r="F171" s="94"/>
      <c r="G171" s="94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94"/>
      <c r="E172" s="94"/>
      <c r="F172" s="94"/>
      <c r="G172" s="94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94"/>
      <c r="E173" s="94"/>
      <c r="F173" s="94"/>
      <c r="G173" s="94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94"/>
      <c r="E174" s="94"/>
      <c r="F174" s="94"/>
      <c r="G174" s="94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94"/>
      <c r="E179" s="94"/>
      <c r="F179" s="94"/>
      <c r="G179" s="94"/>
      <c r="I179" s="55" t="s">
        <v>157</v>
      </c>
      <c r="J179" s="56">
        <v>14</v>
      </c>
      <c r="K179" s="55" t="s">
        <v>157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94"/>
      <c r="E180" s="94"/>
      <c r="F180" s="94"/>
      <c r="G180" s="94"/>
      <c r="I180" s="55" t="s">
        <v>169</v>
      </c>
      <c r="J180" s="15">
        <f>SUMIFS(章节关卡!$AS$5:$AS$205,章节关卡!$AQ$5:$AQ$205,"="&amp;经验计算!J179)</f>
        <v>30000</v>
      </c>
      <c r="K180" s="55" t="s">
        <v>168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94"/>
      <c r="E181" s="94"/>
      <c r="F181" s="94"/>
      <c r="G181" s="94"/>
      <c r="I181" s="55" t="s">
        <v>163</v>
      </c>
      <c r="J181" s="15">
        <f>SUMIFS(芦花古楼!$D$5:$D$104,芦花古楼!$B$5:$B$104,"="&amp;经验计算!J179)</f>
        <v>0</v>
      </c>
      <c r="K181" s="55" t="s">
        <v>164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94"/>
      <c r="E182" s="94"/>
      <c r="F182" s="94"/>
      <c r="G182" s="94"/>
      <c r="I182" s="55" t="s">
        <v>165</v>
      </c>
      <c r="J182" s="15">
        <f>SUMIFS(芦花古楼!$X$5:$X$104,芦花古楼!$V$5:$V$104,"="&amp;经验计算!J179)</f>
        <v>108000</v>
      </c>
      <c r="K182" s="55" t="s">
        <v>166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94"/>
      <c r="E183" s="94"/>
      <c r="F183" s="94"/>
      <c r="G183" s="94"/>
      <c r="I183" s="55" t="s">
        <v>65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94"/>
      <c r="E184" s="94"/>
      <c r="F184" s="94"/>
      <c r="G184" s="94"/>
      <c r="I184" s="55" t="s">
        <v>56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94"/>
      <c r="E185" s="94"/>
      <c r="F185" s="94"/>
      <c r="G185" s="94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94"/>
      <c r="E186" s="94"/>
      <c r="F186" s="94"/>
      <c r="G186" s="94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94"/>
      <c r="E187" s="94"/>
      <c r="F187" s="94"/>
      <c r="G187" s="94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94"/>
      <c r="E188" s="94"/>
      <c r="F188" s="94"/>
      <c r="G188" s="94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94"/>
      <c r="E193" s="94"/>
      <c r="F193" s="94"/>
      <c r="G193" s="94"/>
      <c r="I193" s="55" t="s">
        <v>157</v>
      </c>
      <c r="J193" s="56">
        <v>15</v>
      </c>
      <c r="K193" s="55" t="s">
        <v>157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94"/>
      <c r="E194" s="94"/>
      <c r="F194" s="94"/>
      <c r="G194" s="94"/>
      <c r="I194" s="55" t="s">
        <v>169</v>
      </c>
      <c r="J194" s="15">
        <f>SUMIFS(章节关卡!$AS$5:$AS$205,章节关卡!$AQ$5:$AQ$205,"="&amp;经验计算!J193)</f>
        <v>37500</v>
      </c>
      <c r="K194" s="55" t="s">
        <v>168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94"/>
      <c r="E195" s="94"/>
      <c r="F195" s="94"/>
      <c r="G195" s="94"/>
      <c r="I195" s="55" t="s">
        <v>163</v>
      </c>
      <c r="J195" s="15">
        <f>SUMIFS(芦花古楼!$D$5:$D$104,芦花古楼!$B$5:$B$104,"="&amp;经验计算!J193)</f>
        <v>0</v>
      </c>
      <c r="K195" s="55" t="s">
        <v>164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94"/>
      <c r="E196" s="94"/>
      <c r="F196" s="94"/>
      <c r="G196" s="94"/>
      <c r="I196" s="55" t="s">
        <v>165</v>
      </c>
      <c r="J196" s="15">
        <f>SUMIFS(芦花古楼!$X$5:$X$104,芦花古楼!$V$5:$V$104,"="&amp;经验计算!J193)</f>
        <v>112500</v>
      </c>
      <c r="K196" s="55" t="s">
        <v>166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94"/>
      <c r="E197" s="94"/>
      <c r="F197" s="94"/>
      <c r="G197" s="94"/>
      <c r="I197" s="55" t="s">
        <v>65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94"/>
      <c r="E198" s="94"/>
      <c r="F198" s="94"/>
      <c r="G198" s="94"/>
      <c r="I198" s="55" t="s">
        <v>56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94"/>
      <c r="E199" s="94"/>
      <c r="F199" s="94"/>
      <c r="G199" s="94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94"/>
      <c r="E200" s="94"/>
      <c r="F200" s="94"/>
      <c r="G200" s="94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94"/>
      <c r="E201" s="94"/>
      <c r="F201" s="94"/>
      <c r="G201" s="94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94"/>
      <c r="E202" s="94"/>
      <c r="F202" s="94"/>
      <c r="G202" s="94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BM296" sqref="BM296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93" t="s">
        <v>81</v>
      </c>
      <c r="B3" s="93"/>
      <c r="C3" s="93"/>
      <c r="D3" s="93"/>
      <c r="E3" s="93"/>
      <c r="F3" s="93"/>
      <c r="G3" s="93"/>
      <c r="H3" s="93"/>
      <c r="K3" s="93" t="s">
        <v>82</v>
      </c>
      <c r="L3" s="93"/>
      <c r="M3" s="93"/>
      <c r="N3" s="93"/>
      <c r="O3" s="93"/>
      <c r="P3" s="93"/>
      <c r="Q3" s="93"/>
      <c r="R3" s="93"/>
      <c r="U3" s="93" t="s">
        <v>83</v>
      </c>
      <c r="V3" s="93"/>
      <c r="W3" s="93"/>
      <c r="X3" s="93"/>
      <c r="Y3" s="93"/>
      <c r="Z3" s="93"/>
      <c r="AA3" s="93"/>
      <c r="AB3" s="93"/>
      <c r="AE3" s="93" t="s">
        <v>84</v>
      </c>
      <c r="AF3" s="93"/>
      <c r="AG3" s="93"/>
      <c r="AH3" s="93"/>
      <c r="AI3" s="93"/>
      <c r="AJ3" s="93"/>
      <c r="AK3" s="93"/>
      <c r="AL3" s="93"/>
      <c r="AO3" s="105" t="s">
        <v>81</v>
      </c>
      <c r="AP3" s="106"/>
      <c r="AR3" s="105" t="s">
        <v>82</v>
      </c>
      <c r="AS3" s="106"/>
      <c r="AU3" s="105" t="s">
        <v>87</v>
      </c>
      <c r="AV3" s="106"/>
      <c r="AX3" s="105" t="s">
        <v>88</v>
      </c>
      <c r="AY3" s="106"/>
      <c r="BH3">
        <v>2</v>
      </c>
      <c r="BM3" s="104" t="s">
        <v>102</v>
      </c>
      <c r="BN3" s="104"/>
      <c r="BO3" s="15">
        <f>SUM(BC6:BD105)</f>
        <v>61000</v>
      </c>
    </row>
    <row r="4" spans="1:108" ht="30" x14ac:dyDescent="0.2">
      <c r="A4" s="12" t="s">
        <v>57</v>
      </c>
      <c r="B4" s="12" t="s">
        <v>157</v>
      </c>
      <c r="C4" s="12" t="s">
        <v>158</v>
      </c>
      <c r="D4" s="12" t="s">
        <v>58</v>
      </c>
      <c r="E4" s="12" t="s">
        <v>85</v>
      </c>
      <c r="F4" s="12" t="s">
        <v>85</v>
      </c>
      <c r="G4" s="12" t="s">
        <v>86</v>
      </c>
      <c r="H4" s="12" t="s">
        <v>559</v>
      </c>
      <c r="K4" s="12" t="s">
        <v>57</v>
      </c>
      <c r="L4" s="12" t="s">
        <v>159</v>
      </c>
      <c r="M4" s="12" t="s">
        <v>143</v>
      </c>
      <c r="N4" s="12" t="s">
        <v>58</v>
      </c>
      <c r="O4" s="12" t="s">
        <v>85</v>
      </c>
      <c r="P4" s="12" t="s">
        <v>85</v>
      </c>
      <c r="Q4" s="12" t="s">
        <v>86</v>
      </c>
      <c r="R4" s="12" t="s">
        <v>559</v>
      </c>
      <c r="U4" s="12" t="s">
        <v>57</v>
      </c>
      <c r="V4" s="12" t="s">
        <v>159</v>
      </c>
      <c r="W4" s="12" t="s">
        <v>143</v>
      </c>
      <c r="X4" s="12" t="s">
        <v>58</v>
      </c>
      <c r="Y4" s="12" t="s">
        <v>85</v>
      </c>
      <c r="Z4" s="12" t="s">
        <v>85</v>
      </c>
      <c r="AA4" s="12" t="s">
        <v>86</v>
      </c>
      <c r="AB4" s="12" t="s">
        <v>559</v>
      </c>
      <c r="AE4" s="12" t="s">
        <v>57</v>
      </c>
      <c r="AF4" s="12" t="s">
        <v>159</v>
      </c>
      <c r="AG4" s="12" t="s">
        <v>143</v>
      </c>
      <c r="AH4" s="12" t="s">
        <v>58</v>
      </c>
      <c r="AI4" s="12" t="s">
        <v>85</v>
      </c>
      <c r="AJ4" s="12" t="s">
        <v>85</v>
      </c>
      <c r="AK4" s="12" t="s">
        <v>86</v>
      </c>
      <c r="AL4" s="12" t="s">
        <v>559</v>
      </c>
      <c r="AO4" s="12" t="s">
        <v>89</v>
      </c>
      <c r="AP4" s="12" t="s">
        <v>90</v>
      </c>
      <c r="AR4" s="12" t="s">
        <v>89</v>
      </c>
      <c r="AS4" s="12" t="s">
        <v>90</v>
      </c>
      <c r="AU4" s="12" t="s">
        <v>89</v>
      </c>
      <c r="AV4" s="12" t="s">
        <v>90</v>
      </c>
      <c r="AX4" s="12" t="s">
        <v>89</v>
      </c>
      <c r="AY4" s="12" t="s">
        <v>90</v>
      </c>
      <c r="BB4" s="12" t="s">
        <v>91</v>
      </c>
      <c r="BC4" s="12" t="s">
        <v>807</v>
      </c>
      <c r="BD4" s="12" t="s">
        <v>94</v>
      </c>
      <c r="BE4" s="12" t="s">
        <v>95</v>
      </c>
      <c r="BF4" s="12" t="s">
        <v>809</v>
      </c>
      <c r="BG4" s="12" t="s">
        <v>808</v>
      </c>
      <c r="BH4" s="12" t="s">
        <v>810</v>
      </c>
      <c r="BJ4" s="24" t="s">
        <v>92</v>
      </c>
      <c r="BK4" s="24" t="s">
        <v>93</v>
      </c>
      <c r="BQ4" s="24" t="s">
        <v>716</v>
      </c>
      <c r="BR4" s="24" t="s">
        <v>718</v>
      </c>
      <c r="BS4" s="24" t="s">
        <v>719</v>
      </c>
      <c r="BT4" s="24" t="s">
        <v>720</v>
      </c>
      <c r="BU4" s="24" t="s">
        <v>721</v>
      </c>
      <c r="BV4" s="24" t="s">
        <v>722</v>
      </c>
      <c r="BW4" s="24" t="s">
        <v>723</v>
      </c>
      <c r="BY4" s="24" t="s">
        <v>715</v>
      </c>
      <c r="BZ4" s="24" t="s">
        <v>717</v>
      </c>
      <c r="CA4" s="24" t="s">
        <v>773</v>
      </c>
      <c r="CB4" s="24" t="s">
        <v>774</v>
      </c>
      <c r="CF4" s="53" t="s">
        <v>487</v>
      </c>
      <c r="CG4" s="53" t="s">
        <v>488</v>
      </c>
      <c r="CH4" s="53" t="s">
        <v>489</v>
      </c>
      <c r="CI4" s="53" t="s">
        <v>490</v>
      </c>
      <c r="CJ4" s="53" t="s">
        <v>509</v>
      </c>
      <c r="CK4" s="53" t="s">
        <v>510</v>
      </c>
      <c r="CL4" s="53" t="s">
        <v>511</v>
      </c>
      <c r="CM4" s="53" t="s">
        <v>491</v>
      </c>
      <c r="CN4" s="53" t="s">
        <v>492</v>
      </c>
      <c r="CO4" s="53" t="s">
        <v>493</v>
      </c>
      <c r="CP4" s="53" t="s">
        <v>494</v>
      </c>
      <c r="CQ4" s="53" t="s">
        <v>495</v>
      </c>
      <c r="CR4" s="53" t="s">
        <v>496</v>
      </c>
      <c r="CS4" s="53" t="s">
        <v>497</v>
      </c>
      <c r="CT4" s="53" t="s">
        <v>498</v>
      </c>
      <c r="CU4" s="53" t="s">
        <v>499</v>
      </c>
      <c r="CV4" s="53" t="s">
        <v>500</v>
      </c>
      <c r="CW4" s="53" t="s">
        <v>501</v>
      </c>
      <c r="CX4" s="53" t="s">
        <v>502</v>
      </c>
      <c r="CY4" s="53" t="s">
        <v>503</v>
      </c>
      <c r="CZ4" s="53" t="s">
        <v>504</v>
      </c>
      <c r="DA4" s="53" t="s">
        <v>505</v>
      </c>
      <c r="DB4" s="53" t="s">
        <v>506</v>
      </c>
      <c r="DC4" s="53" t="s">
        <v>507</v>
      </c>
      <c r="DD4" s="53" t="s">
        <v>508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1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Y5" s="70">
        <v>1</v>
      </c>
      <c r="BZ5" s="70">
        <v>101</v>
      </c>
      <c r="CA5" s="70" t="s">
        <v>766</v>
      </c>
      <c r="CB5" s="70">
        <v>1</v>
      </c>
      <c r="CF5" s="52">
        <v>1</v>
      </c>
      <c r="CG5" s="52">
        <v>1</v>
      </c>
      <c r="CH5" s="54" t="s">
        <v>512</v>
      </c>
      <c r="CI5" s="52">
        <v>1</v>
      </c>
      <c r="CJ5" s="52"/>
      <c r="CK5" s="52"/>
      <c r="CL5" s="52"/>
      <c r="CM5" s="52" t="s">
        <v>775</v>
      </c>
      <c r="CN5" s="52">
        <v>600</v>
      </c>
      <c r="CO5" s="52" t="s">
        <v>776</v>
      </c>
      <c r="CP5" s="52">
        <v>5</v>
      </c>
      <c r="CQ5" s="52"/>
      <c r="CR5" s="52"/>
      <c r="CS5" s="52" t="s">
        <v>776</v>
      </c>
      <c r="CT5" s="52">
        <v>20</v>
      </c>
      <c r="CU5" s="52"/>
      <c r="CV5" s="52"/>
      <c r="CW5" s="52"/>
      <c r="CX5" s="52"/>
      <c r="CY5" s="52"/>
      <c r="CZ5" s="52"/>
      <c r="DA5" s="52"/>
      <c r="DB5" s="52"/>
      <c r="DC5" s="52"/>
      <c r="DD5" s="52"/>
    </row>
    <row r="6" spans="1:108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1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70">
        <v>1</v>
      </c>
      <c r="BR6" s="70">
        <v>101</v>
      </c>
      <c r="BS6" s="70">
        <v>1606003</v>
      </c>
      <c r="BT6" s="70" t="s">
        <v>724</v>
      </c>
      <c r="BU6" s="70">
        <v>1</v>
      </c>
      <c r="BV6" s="70">
        <v>15</v>
      </c>
      <c r="BW6" s="70">
        <f>SUM(BV$5:BV6)</f>
        <v>15</v>
      </c>
      <c r="BY6" s="70">
        <v>2</v>
      </c>
      <c r="BZ6" s="70">
        <v>102</v>
      </c>
      <c r="CA6" s="70" t="s">
        <v>767</v>
      </c>
      <c r="CB6" s="70">
        <v>1</v>
      </c>
      <c r="CF6" s="70">
        <v>2</v>
      </c>
      <c r="CG6" s="70">
        <v>1</v>
      </c>
      <c r="CH6" s="70" t="s">
        <v>512</v>
      </c>
      <c r="CI6" s="70">
        <v>2</v>
      </c>
      <c r="CJ6" s="70"/>
      <c r="CK6" s="70"/>
      <c r="CL6" s="70"/>
      <c r="CM6" s="70" t="s">
        <v>775</v>
      </c>
      <c r="CN6" s="70">
        <v>600</v>
      </c>
      <c r="CO6" s="70" t="s">
        <v>776</v>
      </c>
      <c r="CP6" s="70">
        <v>5</v>
      </c>
      <c r="CQ6" s="70" t="s">
        <v>777</v>
      </c>
      <c r="CR6" s="70">
        <v>1</v>
      </c>
      <c r="CS6" s="70" t="s">
        <v>776</v>
      </c>
      <c r="CT6" s="70">
        <v>20</v>
      </c>
      <c r="CU6" s="70"/>
      <c r="CV6" s="70"/>
      <c r="CW6" s="70"/>
      <c r="CX6" s="70"/>
      <c r="CY6" s="70"/>
      <c r="CZ6" s="70"/>
      <c r="DA6" s="70"/>
      <c r="DB6" s="70"/>
      <c r="DC6" s="70"/>
      <c r="DD6" s="70"/>
    </row>
    <row r="7" spans="1:108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1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70">
        <v>2</v>
      </c>
      <c r="BR7" s="70">
        <v>101</v>
      </c>
      <c r="BS7" s="70">
        <v>1606004</v>
      </c>
      <c r="BT7" s="70" t="s">
        <v>725</v>
      </c>
      <c r="BU7" s="70">
        <v>1</v>
      </c>
      <c r="BV7" s="70">
        <v>15</v>
      </c>
      <c r="BW7" s="70">
        <f>SUM(BV$5:BV7)</f>
        <v>30</v>
      </c>
      <c r="BY7" s="70">
        <v>3</v>
      </c>
      <c r="BZ7" s="70">
        <v>201</v>
      </c>
      <c r="CA7" s="70" t="s">
        <v>768</v>
      </c>
      <c r="CB7" s="70">
        <v>2</v>
      </c>
      <c r="CF7" s="70">
        <v>3</v>
      </c>
      <c r="CG7" s="70">
        <v>1</v>
      </c>
      <c r="CH7" s="70" t="s">
        <v>512</v>
      </c>
      <c r="CI7" s="70">
        <v>3</v>
      </c>
      <c r="CJ7" s="70"/>
      <c r="CK7" s="70"/>
      <c r="CL7" s="70"/>
      <c r="CM7" s="70" t="s">
        <v>775</v>
      </c>
      <c r="CN7" s="70">
        <v>900</v>
      </c>
      <c r="CO7" s="70" t="s">
        <v>776</v>
      </c>
      <c r="CP7" s="70">
        <v>5</v>
      </c>
      <c r="CQ7" s="70"/>
      <c r="CR7" s="70"/>
      <c r="CS7" s="70" t="s">
        <v>776</v>
      </c>
      <c r="CT7" s="70">
        <v>20</v>
      </c>
      <c r="CU7" s="70"/>
      <c r="CV7" s="70"/>
      <c r="CW7" s="70"/>
      <c r="CX7" s="70"/>
      <c r="CY7" s="70"/>
      <c r="CZ7" s="70"/>
      <c r="DA7" s="70"/>
      <c r="DB7" s="70"/>
      <c r="DC7" s="70"/>
      <c r="DD7" s="70"/>
    </row>
    <row r="8" spans="1:108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1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70">
        <v>3</v>
      </c>
      <c r="BR8" s="70">
        <v>101</v>
      </c>
      <c r="BS8" s="70">
        <v>1606005</v>
      </c>
      <c r="BT8" s="70" t="s">
        <v>726</v>
      </c>
      <c r="BU8" s="70">
        <v>2</v>
      </c>
      <c r="BV8" s="70">
        <v>15</v>
      </c>
      <c r="BW8" s="70">
        <f>SUM(BV$5:BV8)</f>
        <v>45</v>
      </c>
      <c r="BY8" s="70">
        <v>4</v>
      </c>
      <c r="BZ8" s="70">
        <v>202</v>
      </c>
      <c r="CA8" s="70" t="s">
        <v>769</v>
      </c>
      <c r="CB8" s="70">
        <v>2</v>
      </c>
      <c r="CF8" s="70">
        <v>4</v>
      </c>
      <c r="CG8" s="70">
        <v>1</v>
      </c>
      <c r="CH8" s="70" t="s">
        <v>512</v>
      </c>
      <c r="CI8" s="70">
        <v>4</v>
      </c>
      <c r="CJ8" s="70"/>
      <c r="CK8" s="70"/>
      <c r="CL8" s="70"/>
      <c r="CM8" s="70" t="s">
        <v>775</v>
      </c>
      <c r="CN8" s="70">
        <v>900</v>
      </c>
      <c r="CO8" s="70" t="s">
        <v>776</v>
      </c>
      <c r="CP8" s="70">
        <v>5</v>
      </c>
      <c r="CQ8" s="70" t="s">
        <v>548</v>
      </c>
      <c r="CR8" s="70">
        <v>1</v>
      </c>
      <c r="CS8" s="70" t="s">
        <v>776</v>
      </c>
      <c r="CT8" s="70">
        <v>20</v>
      </c>
      <c r="CU8" s="70"/>
      <c r="CV8" s="70"/>
      <c r="CW8" s="70"/>
      <c r="CX8" s="70"/>
      <c r="CY8" s="70"/>
      <c r="CZ8" s="70"/>
      <c r="DA8" s="70"/>
      <c r="DB8" s="70"/>
      <c r="DC8" s="70"/>
      <c r="DD8" s="70"/>
    </row>
    <row r="9" spans="1:108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1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1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70">
        <v>4</v>
      </c>
      <c r="BR9" s="70">
        <v>102</v>
      </c>
      <c r="BS9" s="70">
        <v>1606006</v>
      </c>
      <c r="BT9" s="70" t="s">
        <v>727</v>
      </c>
      <c r="BU9" s="70">
        <v>1</v>
      </c>
      <c r="BV9" s="70">
        <v>15</v>
      </c>
      <c r="BW9" s="70">
        <f>SUM(BV$5:BV9)</f>
        <v>60</v>
      </c>
      <c r="BY9" s="70">
        <v>5</v>
      </c>
      <c r="BZ9" s="70">
        <v>301</v>
      </c>
      <c r="CA9" s="70" t="s">
        <v>770</v>
      </c>
      <c r="CB9" s="70">
        <v>3</v>
      </c>
      <c r="CF9" s="70">
        <v>5</v>
      </c>
      <c r="CG9" s="70">
        <v>1</v>
      </c>
      <c r="CH9" s="70" t="s">
        <v>512</v>
      </c>
      <c r="CI9" s="70">
        <v>5</v>
      </c>
      <c r="CJ9" s="70"/>
      <c r="CK9" s="70"/>
      <c r="CL9" s="70"/>
      <c r="CM9" s="70" t="s">
        <v>775</v>
      </c>
      <c r="CN9" s="70">
        <v>1200</v>
      </c>
      <c r="CO9" s="70" t="s">
        <v>776</v>
      </c>
      <c r="CP9" s="70">
        <v>5</v>
      </c>
      <c r="CQ9" s="70"/>
      <c r="CR9" s="70"/>
      <c r="CS9" s="70" t="s">
        <v>776</v>
      </c>
      <c r="CT9" s="70">
        <v>25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</row>
    <row r="10" spans="1:108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1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1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70">
        <v>5</v>
      </c>
      <c r="BR10" s="70">
        <v>102</v>
      </c>
      <c r="BS10" s="70">
        <v>1606007</v>
      </c>
      <c r="BT10" s="70" t="s">
        <v>728</v>
      </c>
      <c r="BU10" s="70">
        <v>1</v>
      </c>
      <c r="BV10" s="70">
        <v>15</v>
      </c>
      <c r="BW10" s="70">
        <f>SUM(BV$5:BV10)</f>
        <v>75</v>
      </c>
      <c r="BY10" s="70">
        <v>6</v>
      </c>
      <c r="BZ10" s="70">
        <v>302</v>
      </c>
      <c r="CA10" s="70" t="s">
        <v>771</v>
      </c>
      <c r="CB10" s="70">
        <v>3</v>
      </c>
      <c r="CF10" s="70">
        <v>6</v>
      </c>
      <c r="CG10" s="70">
        <v>1</v>
      </c>
      <c r="CH10" s="70" t="s">
        <v>512</v>
      </c>
      <c r="CI10" s="70">
        <v>6</v>
      </c>
      <c r="CJ10" s="70"/>
      <c r="CK10" s="70"/>
      <c r="CL10" s="70"/>
      <c r="CM10" s="70" t="s">
        <v>775</v>
      </c>
      <c r="CN10" s="70">
        <v>1200</v>
      </c>
      <c r="CO10" s="70" t="s">
        <v>776</v>
      </c>
      <c r="CP10" s="70">
        <v>10</v>
      </c>
      <c r="CQ10" s="70"/>
      <c r="CR10" s="70"/>
      <c r="CS10" s="70" t="s">
        <v>776</v>
      </c>
      <c r="CT10" s="70">
        <v>25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</row>
    <row r="11" spans="1:108" ht="16.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1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1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1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70">
        <v>6</v>
      </c>
      <c r="BR11" s="70">
        <v>102</v>
      </c>
      <c r="BS11" s="70">
        <v>1606008</v>
      </c>
      <c r="BT11" s="70" t="s">
        <v>729</v>
      </c>
      <c r="BU11" s="70">
        <v>1</v>
      </c>
      <c r="BV11" s="70">
        <v>15</v>
      </c>
      <c r="BW11" s="70">
        <f>SUM(BV$5:BV11)</f>
        <v>90</v>
      </c>
      <c r="BY11" s="70">
        <v>7</v>
      </c>
      <c r="BZ11" s="70">
        <v>303</v>
      </c>
      <c r="CA11" s="70" t="s">
        <v>772</v>
      </c>
      <c r="CB11" s="70">
        <v>3</v>
      </c>
      <c r="CF11" s="70">
        <v>7</v>
      </c>
      <c r="CG11" s="70">
        <v>1</v>
      </c>
      <c r="CH11" s="70" t="s">
        <v>512</v>
      </c>
      <c r="CI11" s="70">
        <v>7</v>
      </c>
      <c r="CJ11" s="70"/>
      <c r="CK11" s="70"/>
      <c r="CL11" s="70"/>
      <c r="CM11" s="70" t="s">
        <v>775</v>
      </c>
      <c r="CN11" s="70">
        <v>1200</v>
      </c>
      <c r="CO11" s="70" t="s">
        <v>776</v>
      </c>
      <c r="CP11" s="70">
        <v>10</v>
      </c>
      <c r="CQ11" s="70" t="s">
        <v>777</v>
      </c>
      <c r="CR11" s="70">
        <v>1</v>
      </c>
      <c r="CS11" s="70" t="s">
        <v>776</v>
      </c>
      <c r="CT11" s="70">
        <v>25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</row>
    <row r="12" spans="1:108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1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1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1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70">
        <v>7</v>
      </c>
      <c r="BR12" s="70">
        <v>102</v>
      </c>
      <c r="BS12" s="70">
        <v>1606009</v>
      </c>
      <c r="BT12" s="70" t="s">
        <v>730</v>
      </c>
      <c r="BU12" s="70">
        <v>2</v>
      </c>
      <c r="BV12" s="70">
        <v>15</v>
      </c>
      <c r="BW12" s="70">
        <f>SUM(BV$5:BV12)</f>
        <v>105</v>
      </c>
      <c r="CF12" s="70">
        <v>8</v>
      </c>
      <c r="CG12" s="70">
        <v>1</v>
      </c>
      <c r="CH12" s="70" t="s">
        <v>512</v>
      </c>
      <c r="CI12" s="70">
        <v>8</v>
      </c>
      <c r="CJ12" s="70"/>
      <c r="CK12" s="70"/>
      <c r="CL12" s="70"/>
      <c r="CM12" s="70" t="s">
        <v>775</v>
      </c>
      <c r="CN12" s="70">
        <v>1500</v>
      </c>
      <c r="CO12" s="70" t="s">
        <v>776</v>
      </c>
      <c r="CP12" s="70">
        <v>10</v>
      </c>
      <c r="CQ12" s="70"/>
      <c r="CR12" s="70"/>
      <c r="CS12" s="70" t="s">
        <v>776</v>
      </c>
      <c r="CT12" s="70">
        <v>25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</row>
    <row r="13" spans="1:108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1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1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70">
        <v>8</v>
      </c>
      <c r="BR13" s="70">
        <v>102</v>
      </c>
      <c r="BS13" s="70">
        <v>1606010</v>
      </c>
      <c r="BT13" s="70" t="s">
        <v>731</v>
      </c>
      <c r="BU13" s="70">
        <v>3</v>
      </c>
      <c r="BV13" s="70">
        <v>15</v>
      </c>
      <c r="BW13" s="70">
        <f>SUM(BV$5:BV13)</f>
        <v>120</v>
      </c>
      <c r="CF13" s="70">
        <v>9</v>
      </c>
      <c r="CG13" s="70">
        <v>1</v>
      </c>
      <c r="CH13" s="70" t="s">
        <v>512</v>
      </c>
      <c r="CI13" s="70">
        <v>9</v>
      </c>
      <c r="CJ13" s="70"/>
      <c r="CK13" s="70"/>
      <c r="CL13" s="70"/>
      <c r="CM13" s="70" t="s">
        <v>775</v>
      </c>
      <c r="CN13" s="70">
        <v>1500</v>
      </c>
      <c r="CO13" s="70" t="s">
        <v>776</v>
      </c>
      <c r="CP13" s="70">
        <v>10</v>
      </c>
      <c r="CQ13" s="70"/>
      <c r="CR13" s="70"/>
      <c r="CS13" s="70" t="s">
        <v>776</v>
      </c>
      <c r="CT13" s="70">
        <v>25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</row>
    <row r="14" spans="1:108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1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1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70">
        <v>9</v>
      </c>
      <c r="BR14" s="70">
        <v>103</v>
      </c>
      <c r="BS14" s="70">
        <v>1606011</v>
      </c>
      <c r="BT14" s="70" t="s">
        <v>732</v>
      </c>
      <c r="BU14" s="70">
        <v>1</v>
      </c>
      <c r="BV14" s="70">
        <v>21</v>
      </c>
      <c r="BW14" s="70">
        <f>SUM(BV$5:BV14)</f>
        <v>141</v>
      </c>
      <c r="CF14" s="70">
        <v>10</v>
      </c>
      <c r="CG14" s="70">
        <v>1</v>
      </c>
      <c r="CH14" s="70" t="s">
        <v>512</v>
      </c>
      <c r="CI14" s="70">
        <v>10</v>
      </c>
      <c r="CJ14" s="70"/>
      <c r="CK14" s="70"/>
      <c r="CL14" s="70"/>
      <c r="CM14" s="70" t="s">
        <v>775</v>
      </c>
      <c r="CN14" s="70">
        <v>1500</v>
      </c>
      <c r="CO14" s="70" t="s">
        <v>776</v>
      </c>
      <c r="CP14" s="70">
        <v>10</v>
      </c>
      <c r="CQ14" s="70" t="s">
        <v>548</v>
      </c>
      <c r="CR14" s="70">
        <v>1</v>
      </c>
      <c r="CS14" s="70" t="s">
        <v>776</v>
      </c>
      <c r="CT14" s="70">
        <v>30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</row>
    <row r="15" spans="1:108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1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70">
        <v>10</v>
      </c>
      <c r="BR15" s="70">
        <v>103</v>
      </c>
      <c r="BS15" s="70">
        <v>1606012</v>
      </c>
      <c r="BT15" s="70" t="s">
        <v>733</v>
      </c>
      <c r="BU15" s="70">
        <v>2</v>
      </c>
      <c r="BV15" s="70">
        <v>21</v>
      </c>
      <c r="BW15" s="70">
        <f>SUM(BV$5:BV15)</f>
        <v>162</v>
      </c>
      <c r="CF15" s="70">
        <v>11</v>
      </c>
      <c r="CG15" s="70">
        <v>1</v>
      </c>
      <c r="CH15" s="70" t="s">
        <v>512</v>
      </c>
      <c r="CI15" s="70">
        <v>11</v>
      </c>
      <c r="CJ15" s="70"/>
      <c r="CK15" s="70"/>
      <c r="CL15" s="70"/>
      <c r="CM15" s="70" t="s">
        <v>775</v>
      </c>
      <c r="CN15" s="70">
        <v>1920</v>
      </c>
      <c r="CO15" s="70" t="s">
        <v>776</v>
      </c>
      <c r="CP15" s="70">
        <v>15</v>
      </c>
      <c r="CQ15" s="70"/>
      <c r="CR15" s="70"/>
      <c r="CS15" s="70" t="s">
        <v>776</v>
      </c>
      <c r="CT15" s="70">
        <v>30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</row>
    <row r="16" spans="1:108" ht="16.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1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1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70">
        <v>11</v>
      </c>
      <c r="BR16" s="70">
        <v>103</v>
      </c>
      <c r="BS16" s="70">
        <v>1606013</v>
      </c>
      <c r="BT16" s="70" t="s">
        <v>734</v>
      </c>
      <c r="BU16" s="70">
        <v>2</v>
      </c>
      <c r="BV16" s="70">
        <v>21</v>
      </c>
      <c r="BW16" s="70">
        <f>SUM(BV$5:BV16)</f>
        <v>183</v>
      </c>
      <c r="CF16" s="70">
        <v>12</v>
      </c>
      <c r="CG16" s="70">
        <v>1</v>
      </c>
      <c r="CH16" s="70" t="s">
        <v>512</v>
      </c>
      <c r="CI16" s="70">
        <v>12</v>
      </c>
      <c r="CJ16" s="70"/>
      <c r="CK16" s="70"/>
      <c r="CL16" s="70"/>
      <c r="CM16" s="70" t="s">
        <v>775</v>
      </c>
      <c r="CN16" s="70">
        <v>1920</v>
      </c>
      <c r="CO16" s="70" t="s">
        <v>776</v>
      </c>
      <c r="CP16" s="70">
        <v>15</v>
      </c>
      <c r="CQ16" s="70"/>
      <c r="CR16" s="70"/>
      <c r="CS16" s="70" t="s">
        <v>776</v>
      </c>
      <c r="CT16" s="70">
        <v>30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</row>
    <row r="17" spans="1:108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1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1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70">
        <v>12</v>
      </c>
      <c r="BR17" s="70">
        <v>103</v>
      </c>
      <c r="BS17" s="70">
        <v>1606014</v>
      </c>
      <c r="BT17" s="70" t="s">
        <v>735</v>
      </c>
      <c r="BU17" s="70">
        <v>3</v>
      </c>
      <c r="BV17" s="70">
        <v>21</v>
      </c>
      <c r="BW17" s="70">
        <f>SUM(BV$5:BV17)</f>
        <v>204</v>
      </c>
      <c r="CF17" s="70">
        <v>13</v>
      </c>
      <c r="CG17" s="70">
        <v>1</v>
      </c>
      <c r="CH17" s="70" t="s">
        <v>512</v>
      </c>
      <c r="CI17" s="70">
        <v>13</v>
      </c>
      <c r="CJ17" s="70"/>
      <c r="CK17" s="70"/>
      <c r="CL17" s="70"/>
      <c r="CM17" s="70" t="s">
        <v>775</v>
      </c>
      <c r="CN17" s="70">
        <v>1920</v>
      </c>
      <c r="CO17" s="70" t="s">
        <v>776</v>
      </c>
      <c r="CP17" s="70">
        <v>15</v>
      </c>
      <c r="CQ17" s="70"/>
      <c r="CR17" s="70"/>
      <c r="CS17" s="70" t="s">
        <v>776</v>
      </c>
      <c r="CT17" s="70">
        <v>30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</row>
    <row r="18" spans="1:108" ht="16.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1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1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70">
        <v>13</v>
      </c>
      <c r="BR18" s="70">
        <v>103</v>
      </c>
      <c r="BS18" s="70">
        <v>1606015</v>
      </c>
      <c r="BT18" s="70" t="s">
        <v>736</v>
      </c>
      <c r="BU18" s="70">
        <v>3</v>
      </c>
      <c r="BV18" s="70">
        <v>21</v>
      </c>
      <c r="BW18" s="70">
        <f>SUM(BV$5:BV18)</f>
        <v>225</v>
      </c>
      <c r="CF18" s="70">
        <v>14</v>
      </c>
      <c r="CG18" s="70">
        <v>1</v>
      </c>
      <c r="CH18" s="70" t="s">
        <v>512</v>
      </c>
      <c r="CI18" s="70">
        <v>14</v>
      </c>
      <c r="CJ18" s="70"/>
      <c r="CK18" s="70"/>
      <c r="CL18" s="70"/>
      <c r="CM18" s="70" t="s">
        <v>775</v>
      </c>
      <c r="CN18" s="70">
        <v>1920</v>
      </c>
      <c r="CO18" s="70" t="s">
        <v>776</v>
      </c>
      <c r="CP18" s="70">
        <v>15</v>
      </c>
      <c r="CQ18" s="70"/>
      <c r="CR18" s="70"/>
      <c r="CS18" s="70" t="s">
        <v>776</v>
      </c>
      <c r="CT18" s="70">
        <v>30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</row>
    <row r="19" spans="1:108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1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1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70">
        <v>14</v>
      </c>
      <c r="BR19" s="70">
        <v>103</v>
      </c>
      <c r="BS19" s="70">
        <v>1606016</v>
      </c>
      <c r="BT19" s="70" t="s">
        <v>737</v>
      </c>
      <c r="BU19" s="70">
        <v>4</v>
      </c>
      <c r="BV19" s="70">
        <v>21</v>
      </c>
      <c r="BW19" s="70">
        <f>SUM(BV$5:BV19)</f>
        <v>246</v>
      </c>
      <c r="CF19" s="70">
        <v>15</v>
      </c>
      <c r="CG19" s="70">
        <v>1</v>
      </c>
      <c r="CH19" s="70" t="s">
        <v>512</v>
      </c>
      <c r="CI19" s="70">
        <v>15</v>
      </c>
      <c r="CJ19" s="70"/>
      <c r="CK19" s="70"/>
      <c r="CL19" s="70"/>
      <c r="CM19" s="70" t="s">
        <v>775</v>
      </c>
      <c r="CN19" s="70">
        <v>1920</v>
      </c>
      <c r="CO19" s="70" t="s">
        <v>776</v>
      </c>
      <c r="CP19" s="70">
        <v>15</v>
      </c>
      <c r="CQ19" s="70" t="s">
        <v>777</v>
      </c>
      <c r="CR19" s="70">
        <v>2</v>
      </c>
      <c r="CS19" s="70" t="s">
        <v>776</v>
      </c>
      <c r="CT19" s="70">
        <v>35</v>
      </c>
      <c r="CU19" s="70"/>
      <c r="CV19" s="70"/>
      <c r="CW19" s="70"/>
      <c r="CX19" s="70"/>
      <c r="CY19" s="70"/>
      <c r="CZ19" s="70"/>
      <c r="DA19" s="70"/>
      <c r="DB19" s="70"/>
      <c r="DC19" s="70"/>
      <c r="DD19" s="70"/>
    </row>
    <row r="20" spans="1:108" ht="16.5" x14ac:dyDescent="0.2">
      <c r="A20" s="18">
        <v>16</v>
      </c>
      <c r="B20" s="61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1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1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70">
        <v>15</v>
      </c>
      <c r="BR20" s="70">
        <v>104</v>
      </c>
      <c r="BS20" s="70">
        <v>1606017</v>
      </c>
      <c r="BT20" s="70" t="s">
        <v>738</v>
      </c>
      <c r="BU20" s="70">
        <v>1</v>
      </c>
      <c r="BV20" s="70">
        <v>21</v>
      </c>
      <c r="BW20" s="70">
        <f>SUM(BV$5:BV20)</f>
        <v>267</v>
      </c>
      <c r="CF20" s="70">
        <v>16</v>
      </c>
      <c r="CG20" s="70">
        <v>1</v>
      </c>
      <c r="CH20" s="70" t="s">
        <v>512</v>
      </c>
      <c r="CI20" s="70">
        <v>16</v>
      </c>
      <c r="CJ20" s="70"/>
      <c r="CK20" s="70"/>
      <c r="CL20" s="70"/>
      <c r="CM20" s="70" t="s">
        <v>775</v>
      </c>
      <c r="CN20" s="70">
        <v>1920</v>
      </c>
      <c r="CO20" s="70" t="s">
        <v>776</v>
      </c>
      <c r="CP20" s="70">
        <v>20</v>
      </c>
      <c r="CQ20" s="70"/>
      <c r="CR20" s="70"/>
      <c r="CS20" s="70" t="s">
        <v>776</v>
      </c>
      <c r="CT20" s="70">
        <v>35</v>
      </c>
      <c r="CU20" s="70"/>
      <c r="CV20" s="70"/>
      <c r="CW20" s="70"/>
      <c r="CX20" s="70"/>
      <c r="CY20" s="70"/>
      <c r="CZ20" s="70"/>
      <c r="DA20" s="70"/>
      <c r="DB20" s="70"/>
      <c r="DC20" s="70"/>
      <c r="DD20" s="70"/>
    </row>
    <row r="21" spans="1:108" ht="16.5" x14ac:dyDescent="0.2">
      <c r="A21" s="18">
        <v>17</v>
      </c>
      <c r="B21" s="61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1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1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1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70">
        <v>16</v>
      </c>
      <c r="BR21" s="70">
        <v>104</v>
      </c>
      <c r="BS21" s="70">
        <v>1606018</v>
      </c>
      <c r="BT21" s="70" t="s">
        <v>739</v>
      </c>
      <c r="BU21" s="70">
        <v>1</v>
      </c>
      <c r="BV21" s="70">
        <v>21</v>
      </c>
      <c r="BW21" s="70">
        <f>SUM(BV$5:BV21)</f>
        <v>288</v>
      </c>
      <c r="CF21" s="70">
        <v>17</v>
      </c>
      <c r="CG21" s="70">
        <v>1</v>
      </c>
      <c r="CH21" s="70" t="s">
        <v>512</v>
      </c>
      <c r="CI21" s="70">
        <v>17</v>
      </c>
      <c r="CJ21" s="70"/>
      <c r="CK21" s="70"/>
      <c r="CL21" s="70"/>
      <c r="CM21" s="70" t="s">
        <v>775</v>
      </c>
      <c r="CN21" s="70">
        <v>1920</v>
      </c>
      <c r="CO21" s="70" t="s">
        <v>776</v>
      </c>
      <c r="CP21" s="70">
        <v>20</v>
      </c>
      <c r="CQ21" s="70"/>
      <c r="CR21" s="70"/>
      <c r="CS21" s="70" t="s">
        <v>776</v>
      </c>
      <c r="CT21" s="70">
        <v>35</v>
      </c>
      <c r="CU21" s="70"/>
      <c r="CV21" s="70"/>
      <c r="CW21" s="70"/>
      <c r="CX21" s="70"/>
      <c r="CY21" s="70"/>
      <c r="CZ21" s="70"/>
      <c r="DA21" s="70"/>
      <c r="DB21" s="70"/>
      <c r="DC21" s="70"/>
      <c r="DD21" s="70"/>
    </row>
    <row r="22" spans="1:108" ht="16.5" x14ac:dyDescent="0.2">
      <c r="A22" s="18">
        <v>18</v>
      </c>
      <c r="B22" s="61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1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1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1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70">
        <v>17</v>
      </c>
      <c r="BR22" s="70">
        <v>104</v>
      </c>
      <c r="BS22" s="70">
        <v>1606019</v>
      </c>
      <c r="BT22" s="70" t="s">
        <v>740</v>
      </c>
      <c r="BU22" s="70">
        <v>2</v>
      </c>
      <c r="BV22" s="70">
        <v>21</v>
      </c>
      <c r="BW22" s="70">
        <f>SUM(BV$5:BV22)</f>
        <v>309</v>
      </c>
      <c r="CF22" s="70">
        <v>18</v>
      </c>
      <c r="CG22" s="70">
        <v>1</v>
      </c>
      <c r="CH22" s="70" t="s">
        <v>512</v>
      </c>
      <c r="CI22" s="70">
        <v>18</v>
      </c>
      <c r="CJ22" s="70"/>
      <c r="CK22" s="70"/>
      <c r="CL22" s="70"/>
      <c r="CM22" s="70" t="s">
        <v>775</v>
      </c>
      <c r="CN22" s="70">
        <v>1920</v>
      </c>
      <c r="CO22" s="70" t="s">
        <v>776</v>
      </c>
      <c r="CP22" s="70">
        <v>20</v>
      </c>
      <c r="CQ22" s="70"/>
      <c r="CR22" s="70"/>
      <c r="CS22" s="70" t="s">
        <v>776</v>
      </c>
      <c r="CT22" s="70">
        <v>35</v>
      </c>
      <c r="CU22" s="70"/>
      <c r="CV22" s="70"/>
      <c r="CW22" s="70"/>
      <c r="CX22" s="70"/>
      <c r="CY22" s="70"/>
      <c r="CZ22" s="70"/>
      <c r="DA22" s="70"/>
      <c r="DB22" s="70"/>
      <c r="DC22" s="70"/>
      <c r="DD22" s="70"/>
    </row>
    <row r="23" spans="1:108" ht="16.5" x14ac:dyDescent="0.2">
      <c r="A23" s="18">
        <v>19</v>
      </c>
      <c r="B23" s="61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1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1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1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70">
        <v>18</v>
      </c>
      <c r="BR23" s="70">
        <v>104</v>
      </c>
      <c r="BS23" s="70">
        <v>1606020</v>
      </c>
      <c r="BT23" s="70" t="s">
        <v>741</v>
      </c>
      <c r="BU23" s="70">
        <v>2</v>
      </c>
      <c r="BV23" s="70">
        <v>21</v>
      </c>
      <c r="BW23" s="70">
        <f>SUM(BV$5:BV23)</f>
        <v>330</v>
      </c>
      <c r="CF23" s="70">
        <v>19</v>
      </c>
      <c r="CG23" s="70">
        <v>1</v>
      </c>
      <c r="CH23" s="70" t="s">
        <v>512</v>
      </c>
      <c r="CI23" s="70">
        <v>19</v>
      </c>
      <c r="CJ23" s="70"/>
      <c r="CK23" s="70"/>
      <c r="CL23" s="70"/>
      <c r="CM23" s="70" t="s">
        <v>775</v>
      </c>
      <c r="CN23" s="70">
        <v>1920</v>
      </c>
      <c r="CO23" s="70" t="s">
        <v>776</v>
      </c>
      <c r="CP23" s="70">
        <v>20</v>
      </c>
      <c r="CQ23" s="70"/>
      <c r="CR23" s="70"/>
      <c r="CS23" s="70" t="s">
        <v>776</v>
      </c>
      <c r="CT23" s="70">
        <v>35</v>
      </c>
      <c r="CU23" s="70"/>
      <c r="CV23" s="70"/>
      <c r="CW23" s="70"/>
      <c r="CX23" s="70"/>
      <c r="CY23" s="70"/>
      <c r="CZ23" s="70"/>
      <c r="DA23" s="70"/>
      <c r="DB23" s="70"/>
      <c r="DC23" s="70"/>
      <c r="DD23" s="70"/>
    </row>
    <row r="24" spans="1:108" ht="16.5" x14ac:dyDescent="0.2">
      <c r="A24" s="18">
        <v>20</v>
      </c>
      <c r="B24" s="61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1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1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70">
        <v>19</v>
      </c>
      <c r="BR24" s="70">
        <v>104</v>
      </c>
      <c r="BS24" s="70">
        <v>1606021</v>
      </c>
      <c r="BT24" s="70" t="s">
        <v>742</v>
      </c>
      <c r="BU24" s="70">
        <v>2</v>
      </c>
      <c r="BV24" s="70">
        <v>21</v>
      </c>
      <c r="BW24" s="70">
        <f>SUM(BV$5:BV24)</f>
        <v>351</v>
      </c>
      <c r="CF24" s="70">
        <v>20</v>
      </c>
      <c r="CG24" s="70">
        <v>1</v>
      </c>
      <c r="CH24" s="70" t="s">
        <v>512</v>
      </c>
      <c r="CI24" s="70">
        <v>20</v>
      </c>
      <c r="CJ24" s="70"/>
      <c r="CK24" s="70"/>
      <c r="CL24" s="70"/>
      <c r="CM24" s="70" t="s">
        <v>775</v>
      </c>
      <c r="CN24" s="70">
        <v>1920</v>
      </c>
      <c r="CO24" s="70" t="s">
        <v>776</v>
      </c>
      <c r="CP24" s="70">
        <v>20</v>
      </c>
      <c r="CQ24" s="70" t="s">
        <v>548</v>
      </c>
      <c r="CR24" s="70">
        <v>2</v>
      </c>
      <c r="CS24" s="70" t="s">
        <v>776</v>
      </c>
      <c r="CT24" s="70">
        <v>40</v>
      </c>
      <c r="CU24" s="70"/>
      <c r="CV24" s="70"/>
      <c r="CW24" s="70"/>
      <c r="CX24" s="70"/>
      <c r="CY24" s="70"/>
      <c r="CZ24" s="70"/>
      <c r="DA24" s="70"/>
      <c r="DB24" s="70"/>
      <c r="DC24" s="70"/>
      <c r="DD24" s="70"/>
    </row>
    <row r="25" spans="1:108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1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1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70">
        <v>20</v>
      </c>
      <c r="BR25" s="70">
        <v>104</v>
      </c>
      <c r="BS25" s="70">
        <v>1606022</v>
      </c>
      <c r="BT25" s="70" t="s">
        <v>743</v>
      </c>
      <c r="BU25" s="70">
        <v>3</v>
      </c>
      <c r="BV25" s="70">
        <v>21</v>
      </c>
      <c r="BW25" s="70">
        <f>SUM(BV$5:BV25)</f>
        <v>372</v>
      </c>
      <c r="CF25" s="70">
        <v>21</v>
      </c>
      <c r="CG25" s="70">
        <v>1</v>
      </c>
      <c r="CH25" s="70" t="s">
        <v>512</v>
      </c>
      <c r="CI25" s="70">
        <v>21</v>
      </c>
      <c r="CJ25" s="70"/>
      <c r="CK25" s="70"/>
      <c r="CL25" s="70"/>
      <c r="CM25" s="70" t="s">
        <v>775</v>
      </c>
      <c r="CN25" s="70">
        <v>2400</v>
      </c>
      <c r="CO25" s="70" t="s">
        <v>776</v>
      </c>
      <c r="CP25" s="70">
        <v>25</v>
      </c>
      <c r="CQ25" s="70"/>
      <c r="CR25" s="70"/>
      <c r="CS25" s="70" t="s">
        <v>776</v>
      </c>
      <c r="CT25" s="70">
        <v>40</v>
      </c>
      <c r="CU25" s="70"/>
      <c r="CV25" s="70"/>
      <c r="CW25" s="70"/>
      <c r="CX25" s="70"/>
      <c r="CY25" s="70"/>
      <c r="CZ25" s="70"/>
      <c r="DA25" s="70"/>
      <c r="DB25" s="70"/>
      <c r="DC25" s="70"/>
      <c r="DD25" s="70"/>
    </row>
    <row r="26" spans="1:108" ht="16.5" x14ac:dyDescent="0.2">
      <c r="A26" s="18">
        <v>22</v>
      </c>
      <c r="B26" s="61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1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1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1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70">
        <v>21</v>
      </c>
      <c r="BR26" s="70">
        <v>105</v>
      </c>
      <c r="BS26" s="70">
        <v>1606023</v>
      </c>
      <c r="BT26" s="70" t="s">
        <v>744</v>
      </c>
      <c r="BU26" s="70">
        <v>1</v>
      </c>
      <c r="BV26" s="70">
        <v>21</v>
      </c>
      <c r="BW26" s="70">
        <f>SUM(BV$5:BV26)</f>
        <v>393</v>
      </c>
      <c r="CF26" s="70">
        <v>22</v>
      </c>
      <c r="CG26" s="70">
        <v>1</v>
      </c>
      <c r="CH26" s="70" t="s">
        <v>512</v>
      </c>
      <c r="CI26" s="70">
        <v>22</v>
      </c>
      <c r="CJ26" s="70"/>
      <c r="CK26" s="70"/>
      <c r="CL26" s="70"/>
      <c r="CM26" s="70" t="s">
        <v>775</v>
      </c>
      <c r="CN26" s="70">
        <v>2400</v>
      </c>
      <c r="CO26" s="70" t="s">
        <v>776</v>
      </c>
      <c r="CP26" s="70">
        <v>25</v>
      </c>
      <c r="CQ26" s="70"/>
      <c r="CR26" s="70"/>
      <c r="CS26" s="70" t="s">
        <v>776</v>
      </c>
      <c r="CT26" s="70">
        <v>40</v>
      </c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pans="1:108" ht="16.5" x14ac:dyDescent="0.2">
      <c r="A27" s="18">
        <v>23</v>
      </c>
      <c r="B27" s="61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1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1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1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70">
        <v>22</v>
      </c>
      <c r="BR27" s="70">
        <v>105</v>
      </c>
      <c r="BS27" s="70">
        <v>1606024</v>
      </c>
      <c r="BT27" s="70" t="s">
        <v>745</v>
      </c>
      <c r="BU27" s="70">
        <v>1</v>
      </c>
      <c r="BV27" s="70">
        <v>21</v>
      </c>
      <c r="BW27" s="70">
        <f>SUM(BV$5:BV27)</f>
        <v>414</v>
      </c>
      <c r="CF27" s="70">
        <v>23</v>
      </c>
      <c r="CG27" s="70">
        <v>1</v>
      </c>
      <c r="CH27" s="70" t="s">
        <v>512</v>
      </c>
      <c r="CI27" s="70">
        <v>23</v>
      </c>
      <c r="CJ27" s="70"/>
      <c r="CK27" s="70"/>
      <c r="CL27" s="70"/>
      <c r="CM27" s="70" t="s">
        <v>775</v>
      </c>
      <c r="CN27" s="70">
        <v>2400</v>
      </c>
      <c r="CO27" s="70" t="s">
        <v>776</v>
      </c>
      <c r="CP27" s="70">
        <v>25</v>
      </c>
      <c r="CQ27" s="70"/>
      <c r="CR27" s="70"/>
      <c r="CS27" s="70" t="s">
        <v>776</v>
      </c>
      <c r="CT27" s="70">
        <v>40</v>
      </c>
      <c r="CU27" s="70"/>
      <c r="CV27" s="70"/>
      <c r="CW27" s="70"/>
      <c r="CX27" s="70"/>
      <c r="CY27" s="70"/>
      <c r="CZ27" s="70"/>
      <c r="DA27" s="70"/>
      <c r="DB27" s="70"/>
      <c r="DC27" s="70"/>
      <c r="DD27" s="70"/>
    </row>
    <row r="28" spans="1:108" ht="16.5" x14ac:dyDescent="0.2">
      <c r="A28" s="18">
        <v>24</v>
      </c>
      <c r="B28" s="61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1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1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1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70">
        <v>23</v>
      </c>
      <c r="BR28" s="70">
        <v>105</v>
      </c>
      <c r="BS28" s="70">
        <v>1606025</v>
      </c>
      <c r="BT28" s="70" t="s">
        <v>746</v>
      </c>
      <c r="BU28" s="70">
        <v>2</v>
      </c>
      <c r="BV28" s="70">
        <v>21</v>
      </c>
      <c r="BW28" s="70">
        <f>SUM(BV$5:BV28)</f>
        <v>435</v>
      </c>
      <c r="CF28" s="70">
        <v>24</v>
      </c>
      <c r="CG28" s="70">
        <v>1</v>
      </c>
      <c r="CH28" s="70" t="s">
        <v>512</v>
      </c>
      <c r="CI28" s="70">
        <v>24</v>
      </c>
      <c r="CJ28" s="70"/>
      <c r="CK28" s="70"/>
      <c r="CL28" s="70"/>
      <c r="CM28" s="70" t="s">
        <v>775</v>
      </c>
      <c r="CN28" s="70">
        <v>2400</v>
      </c>
      <c r="CO28" s="70" t="s">
        <v>776</v>
      </c>
      <c r="CP28" s="70">
        <v>25</v>
      </c>
      <c r="CQ28" s="70"/>
      <c r="CR28" s="70"/>
      <c r="CS28" s="70" t="s">
        <v>776</v>
      </c>
      <c r="CT28" s="70">
        <v>40</v>
      </c>
      <c r="CU28" s="70"/>
      <c r="CV28" s="70"/>
      <c r="CW28" s="70"/>
      <c r="CX28" s="70"/>
      <c r="CY28" s="70"/>
      <c r="CZ28" s="70"/>
      <c r="DA28" s="70"/>
      <c r="DB28" s="70"/>
      <c r="DC28" s="70"/>
      <c r="DD28" s="70"/>
    </row>
    <row r="29" spans="1:108" ht="16.5" x14ac:dyDescent="0.2">
      <c r="A29" s="18">
        <v>25</v>
      </c>
      <c r="B29" s="61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1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1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1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70">
        <v>24</v>
      </c>
      <c r="BR29" s="70">
        <v>105</v>
      </c>
      <c r="BS29" s="70">
        <v>1606026</v>
      </c>
      <c r="BT29" s="70" t="s">
        <v>747</v>
      </c>
      <c r="BU29" s="70">
        <v>2</v>
      </c>
      <c r="BV29" s="70">
        <v>21</v>
      </c>
      <c r="BW29" s="70">
        <f>SUM(BV$5:BV29)</f>
        <v>456</v>
      </c>
      <c r="CF29" s="70">
        <v>25</v>
      </c>
      <c r="CG29" s="70">
        <v>1</v>
      </c>
      <c r="CH29" s="70" t="s">
        <v>512</v>
      </c>
      <c r="CI29" s="70">
        <v>25</v>
      </c>
      <c r="CJ29" s="70"/>
      <c r="CK29" s="70"/>
      <c r="CL29" s="70"/>
      <c r="CM29" s="70" t="s">
        <v>775</v>
      </c>
      <c r="CN29" s="70">
        <v>2400</v>
      </c>
      <c r="CO29" s="70" t="s">
        <v>776</v>
      </c>
      <c r="CP29" s="70">
        <v>25</v>
      </c>
      <c r="CQ29" s="70" t="s">
        <v>777</v>
      </c>
      <c r="CR29" s="70">
        <v>2</v>
      </c>
      <c r="CS29" s="70" t="s">
        <v>776</v>
      </c>
      <c r="CT29" s="70">
        <v>45</v>
      </c>
      <c r="CU29" s="70"/>
      <c r="CV29" s="70"/>
      <c r="CW29" s="70"/>
      <c r="CX29" s="70"/>
      <c r="CY29" s="70"/>
      <c r="CZ29" s="70"/>
      <c r="DA29" s="70"/>
      <c r="DB29" s="70"/>
      <c r="DC29" s="70"/>
      <c r="DD29" s="70"/>
    </row>
    <row r="30" spans="1:108" ht="16.5" x14ac:dyDescent="0.2">
      <c r="A30" s="18">
        <v>26</v>
      </c>
      <c r="B30" s="61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1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1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1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70">
        <v>25</v>
      </c>
      <c r="BR30" s="70">
        <v>105</v>
      </c>
      <c r="BS30" s="70">
        <v>1606027</v>
      </c>
      <c r="BT30" s="70" t="s">
        <v>748</v>
      </c>
      <c r="BU30" s="70">
        <v>2</v>
      </c>
      <c r="BV30" s="70">
        <v>21</v>
      </c>
      <c r="BW30" s="70">
        <f>SUM(BV$5:BV30)</f>
        <v>477</v>
      </c>
      <c r="CF30" s="70">
        <v>26</v>
      </c>
      <c r="CG30" s="70">
        <v>1</v>
      </c>
      <c r="CH30" s="70" t="s">
        <v>512</v>
      </c>
      <c r="CI30" s="70">
        <v>26</v>
      </c>
      <c r="CJ30" s="70"/>
      <c r="CK30" s="70"/>
      <c r="CL30" s="70"/>
      <c r="CM30" s="70" t="s">
        <v>775</v>
      </c>
      <c r="CN30" s="70">
        <v>2400</v>
      </c>
      <c r="CO30" s="70" t="s">
        <v>776</v>
      </c>
      <c r="CP30" s="70">
        <v>30</v>
      </c>
      <c r="CQ30" s="70"/>
      <c r="CR30" s="70"/>
      <c r="CS30" s="70" t="s">
        <v>776</v>
      </c>
      <c r="CT30" s="70">
        <v>45</v>
      </c>
      <c r="CU30" s="70"/>
      <c r="CV30" s="70"/>
      <c r="CW30" s="70"/>
      <c r="CX30" s="70"/>
      <c r="CY30" s="70"/>
      <c r="CZ30" s="70"/>
      <c r="DA30" s="70"/>
      <c r="DB30" s="70"/>
      <c r="DC30" s="70"/>
      <c r="DD30" s="70"/>
    </row>
    <row r="31" spans="1:108" ht="16.5" x14ac:dyDescent="0.2">
      <c r="A31" s="18">
        <v>27</v>
      </c>
      <c r="B31" s="61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1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1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1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70">
        <v>26</v>
      </c>
      <c r="BR31" s="70">
        <v>105</v>
      </c>
      <c r="BS31" s="70">
        <v>1606028</v>
      </c>
      <c r="BT31" s="70" t="s">
        <v>749</v>
      </c>
      <c r="BU31" s="70">
        <v>3</v>
      </c>
      <c r="BV31" s="70">
        <v>21</v>
      </c>
      <c r="BW31" s="70">
        <f>SUM(BV$5:BV31)</f>
        <v>498</v>
      </c>
      <c r="CF31" s="70">
        <v>27</v>
      </c>
      <c r="CG31" s="70">
        <v>1</v>
      </c>
      <c r="CH31" s="70" t="s">
        <v>512</v>
      </c>
      <c r="CI31" s="70">
        <v>27</v>
      </c>
      <c r="CJ31" s="70"/>
      <c r="CK31" s="70"/>
      <c r="CL31" s="70"/>
      <c r="CM31" s="70" t="s">
        <v>775</v>
      </c>
      <c r="CN31" s="70">
        <v>2400</v>
      </c>
      <c r="CO31" s="70" t="s">
        <v>776</v>
      </c>
      <c r="CP31" s="70">
        <v>30</v>
      </c>
      <c r="CQ31" s="70"/>
      <c r="CR31" s="70"/>
      <c r="CS31" s="70" t="s">
        <v>776</v>
      </c>
      <c r="CT31" s="70">
        <v>45</v>
      </c>
      <c r="CU31" s="70"/>
      <c r="CV31" s="70"/>
      <c r="CW31" s="70"/>
      <c r="CX31" s="70"/>
      <c r="CY31" s="70"/>
      <c r="CZ31" s="70"/>
      <c r="DA31" s="70"/>
      <c r="DB31" s="70"/>
      <c r="DC31" s="70"/>
      <c r="DD31" s="70"/>
    </row>
    <row r="32" spans="1:108" ht="16.5" x14ac:dyDescent="0.2">
      <c r="A32" s="18">
        <v>28</v>
      </c>
      <c r="B32" s="61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1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1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1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70">
        <v>27</v>
      </c>
      <c r="BR32" s="70">
        <v>106</v>
      </c>
      <c r="BS32" s="70">
        <v>1606029</v>
      </c>
      <c r="BT32" s="70" t="s">
        <v>750</v>
      </c>
      <c r="BU32" s="70">
        <v>2</v>
      </c>
      <c r="BV32" s="70">
        <v>21</v>
      </c>
      <c r="BW32" s="70">
        <f>SUM(BV$5:BV32)</f>
        <v>519</v>
      </c>
      <c r="CF32" s="70">
        <v>28</v>
      </c>
      <c r="CG32" s="70">
        <v>1</v>
      </c>
      <c r="CH32" s="70" t="s">
        <v>512</v>
      </c>
      <c r="CI32" s="70">
        <v>28</v>
      </c>
      <c r="CJ32" s="70"/>
      <c r="CK32" s="70"/>
      <c r="CL32" s="70"/>
      <c r="CM32" s="70" t="s">
        <v>775</v>
      </c>
      <c r="CN32" s="70">
        <v>2400</v>
      </c>
      <c r="CO32" s="70" t="s">
        <v>776</v>
      </c>
      <c r="CP32" s="70">
        <v>30</v>
      </c>
      <c r="CQ32" s="70"/>
      <c r="CR32" s="70"/>
      <c r="CS32" s="70" t="s">
        <v>776</v>
      </c>
      <c r="CT32" s="70">
        <v>45</v>
      </c>
      <c r="CU32" s="70"/>
      <c r="CV32" s="70"/>
      <c r="CW32" s="70"/>
      <c r="CX32" s="70"/>
      <c r="CY32" s="70"/>
      <c r="CZ32" s="70"/>
      <c r="DA32" s="70"/>
      <c r="DB32" s="70"/>
      <c r="DC32" s="70"/>
      <c r="DD32" s="70"/>
    </row>
    <row r="33" spans="1:108" ht="16.5" x14ac:dyDescent="0.2">
      <c r="A33" s="18">
        <v>29</v>
      </c>
      <c r="B33" s="61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1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1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1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70">
        <v>28</v>
      </c>
      <c r="BR33" s="70">
        <v>106</v>
      </c>
      <c r="BS33" s="70">
        <v>1606030</v>
      </c>
      <c r="BT33" s="70" t="s">
        <v>751</v>
      </c>
      <c r="BU33" s="70">
        <v>2</v>
      </c>
      <c r="BV33" s="70">
        <v>21</v>
      </c>
      <c r="BW33" s="70">
        <f>SUM(BV$5:BV33)</f>
        <v>540</v>
      </c>
      <c r="CF33" s="70">
        <v>29</v>
      </c>
      <c r="CG33" s="70">
        <v>1</v>
      </c>
      <c r="CH33" s="70" t="s">
        <v>512</v>
      </c>
      <c r="CI33" s="70">
        <v>29</v>
      </c>
      <c r="CJ33" s="70"/>
      <c r="CK33" s="70"/>
      <c r="CL33" s="70"/>
      <c r="CM33" s="70" t="s">
        <v>775</v>
      </c>
      <c r="CN33" s="70">
        <v>2400</v>
      </c>
      <c r="CO33" s="70" t="s">
        <v>776</v>
      </c>
      <c r="CP33" s="70">
        <v>30</v>
      </c>
      <c r="CQ33" s="70"/>
      <c r="CR33" s="70"/>
      <c r="CS33" s="70" t="s">
        <v>776</v>
      </c>
      <c r="CT33" s="70">
        <v>45</v>
      </c>
      <c r="CU33" s="70"/>
      <c r="CV33" s="70"/>
      <c r="CW33" s="70"/>
      <c r="CX33" s="70"/>
      <c r="CY33" s="70"/>
      <c r="CZ33" s="70"/>
      <c r="DA33" s="70"/>
      <c r="DB33" s="70"/>
      <c r="DC33" s="70"/>
      <c r="DD33" s="70"/>
    </row>
    <row r="34" spans="1:108" ht="16.5" x14ac:dyDescent="0.2">
      <c r="A34" s="18">
        <v>30</v>
      </c>
      <c r="B34" s="61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1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70">
        <v>29</v>
      </c>
      <c r="BR34" s="70">
        <v>106</v>
      </c>
      <c r="BS34" s="70">
        <v>1606031</v>
      </c>
      <c r="BT34" s="70" t="s">
        <v>752</v>
      </c>
      <c r="BU34" s="70">
        <v>2</v>
      </c>
      <c r="BV34" s="70">
        <v>21</v>
      </c>
      <c r="BW34" s="70">
        <f>SUM(BV$5:BV34)</f>
        <v>561</v>
      </c>
      <c r="CF34" s="70">
        <v>30</v>
      </c>
      <c r="CG34" s="70">
        <v>1</v>
      </c>
      <c r="CH34" s="70" t="s">
        <v>512</v>
      </c>
      <c r="CI34" s="70">
        <v>30</v>
      </c>
      <c r="CJ34" s="70"/>
      <c r="CK34" s="70"/>
      <c r="CL34" s="70"/>
      <c r="CM34" s="70" t="s">
        <v>775</v>
      </c>
      <c r="CN34" s="70">
        <v>2400</v>
      </c>
      <c r="CO34" s="70" t="s">
        <v>776</v>
      </c>
      <c r="CP34" s="70">
        <v>30</v>
      </c>
      <c r="CQ34" s="70" t="s">
        <v>548</v>
      </c>
      <c r="CR34" s="70">
        <v>2</v>
      </c>
      <c r="CS34" s="70" t="s">
        <v>776</v>
      </c>
      <c r="CT34" s="70">
        <v>50</v>
      </c>
      <c r="CU34" s="70"/>
      <c r="CV34" s="70"/>
      <c r="CW34" s="70"/>
      <c r="CX34" s="70"/>
      <c r="CY34" s="70"/>
      <c r="CZ34" s="70"/>
      <c r="DA34" s="70"/>
      <c r="DB34" s="70"/>
      <c r="DC34" s="70"/>
      <c r="DD34" s="70"/>
    </row>
    <row r="35" spans="1:108" ht="16.5" x14ac:dyDescent="0.2">
      <c r="A35" s="18">
        <v>31</v>
      </c>
      <c r="B35" s="61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1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1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1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70">
        <v>30</v>
      </c>
      <c r="BR35" s="70">
        <v>106</v>
      </c>
      <c r="BS35" s="70">
        <v>1606032</v>
      </c>
      <c r="BT35" s="70" t="s">
        <v>753</v>
      </c>
      <c r="BU35" s="70">
        <v>3</v>
      </c>
      <c r="BV35" s="70">
        <v>21</v>
      </c>
      <c r="BW35" s="70">
        <f>SUM(BV$5:BV35)</f>
        <v>582</v>
      </c>
      <c r="CF35" s="70">
        <v>31</v>
      </c>
      <c r="CG35" s="70">
        <v>1</v>
      </c>
      <c r="CH35" s="70" t="s">
        <v>512</v>
      </c>
      <c r="CI35" s="70">
        <v>31</v>
      </c>
      <c r="CJ35" s="70"/>
      <c r="CK35" s="70"/>
      <c r="CL35" s="70"/>
      <c r="CM35" s="70" t="s">
        <v>775</v>
      </c>
      <c r="CN35" s="70">
        <v>2400</v>
      </c>
      <c r="CO35" s="70" t="s">
        <v>776</v>
      </c>
      <c r="CP35" s="70">
        <v>35</v>
      </c>
      <c r="CQ35" s="70"/>
      <c r="CR35" s="70"/>
      <c r="CS35" s="70" t="s">
        <v>776</v>
      </c>
      <c r="CT35" s="70">
        <v>50</v>
      </c>
      <c r="CU35" s="70"/>
      <c r="CV35" s="70"/>
      <c r="CW35" s="70"/>
      <c r="CX35" s="70"/>
      <c r="CY35" s="70"/>
      <c r="CZ35" s="70"/>
      <c r="DA35" s="70"/>
      <c r="DB35" s="70"/>
      <c r="DC35" s="70"/>
      <c r="DD35" s="70"/>
    </row>
    <row r="36" spans="1:108" ht="16.5" x14ac:dyDescent="0.2">
      <c r="A36" s="18">
        <v>32</v>
      </c>
      <c r="B36" s="61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1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1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1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70">
        <v>31</v>
      </c>
      <c r="BR36" s="70">
        <v>106</v>
      </c>
      <c r="BS36" s="70">
        <v>1606033</v>
      </c>
      <c r="BT36" s="70" t="s">
        <v>754</v>
      </c>
      <c r="BU36" s="70">
        <v>3</v>
      </c>
      <c r="BV36" s="70">
        <v>21</v>
      </c>
      <c r="BW36" s="70">
        <f>SUM(BV$5:BV36)</f>
        <v>603</v>
      </c>
      <c r="CF36" s="70">
        <v>32</v>
      </c>
      <c r="CG36" s="70">
        <v>1</v>
      </c>
      <c r="CH36" s="70" t="s">
        <v>512</v>
      </c>
      <c r="CI36" s="70">
        <v>32</v>
      </c>
      <c r="CJ36" s="70"/>
      <c r="CK36" s="70"/>
      <c r="CL36" s="70"/>
      <c r="CM36" s="70" t="s">
        <v>775</v>
      </c>
      <c r="CN36" s="70">
        <v>2400</v>
      </c>
      <c r="CO36" s="70" t="s">
        <v>776</v>
      </c>
      <c r="CP36" s="70">
        <v>35</v>
      </c>
      <c r="CQ36" s="70"/>
      <c r="CR36" s="70"/>
      <c r="CS36" s="70" t="s">
        <v>776</v>
      </c>
      <c r="CT36" s="70">
        <v>50</v>
      </c>
      <c r="CU36" s="70"/>
      <c r="CV36" s="70"/>
      <c r="CW36" s="70"/>
      <c r="CX36" s="70"/>
      <c r="CY36" s="70"/>
      <c r="CZ36" s="70"/>
      <c r="DA36" s="70"/>
      <c r="DB36" s="70"/>
      <c r="DC36" s="70"/>
      <c r="DD36" s="70"/>
    </row>
    <row r="37" spans="1:108" ht="16.5" x14ac:dyDescent="0.2">
      <c r="A37" s="18">
        <v>33</v>
      </c>
      <c r="B37" s="61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1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1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1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70">
        <v>32</v>
      </c>
      <c r="BR37" s="70">
        <v>106</v>
      </c>
      <c r="BS37" s="70">
        <v>1606034</v>
      </c>
      <c r="BT37" s="70" t="s">
        <v>755</v>
      </c>
      <c r="BU37" s="70">
        <v>3</v>
      </c>
      <c r="BV37" s="70">
        <v>21</v>
      </c>
      <c r="BW37" s="70">
        <f>SUM(BV$5:BV37)</f>
        <v>624</v>
      </c>
      <c r="CF37" s="70">
        <v>33</v>
      </c>
      <c r="CG37" s="70">
        <v>1</v>
      </c>
      <c r="CH37" s="70" t="s">
        <v>512</v>
      </c>
      <c r="CI37" s="70">
        <v>33</v>
      </c>
      <c r="CJ37" s="70"/>
      <c r="CK37" s="70"/>
      <c r="CL37" s="70"/>
      <c r="CM37" s="70" t="s">
        <v>775</v>
      </c>
      <c r="CN37" s="70">
        <v>2400</v>
      </c>
      <c r="CO37" s="70" t="s">
        <v>776</v>
      </c>
      <c r="CP37" s="70">
        <v>35</v>
      </c>
      <c r="CQ37" s="70"/>
      <c r="CR37" s="70"/>
      <c r="CS37" s="70" t="s">
        <v>776</v>
      </c>
      <c r="CT37" s="70">
        <v>50</v>
      </c>
      <c r="CU37" s="70"/>
      <c r="CV37" s="70"/>
      <c r="CW37" s="70"/>
      <c r="CX37" s="70"/>
      <c r="CY37" s="70"/>
      <c r="CZ37" s="70"/>
      <c r="DA37" s="70"/>
      <c r="DB37" s="70"/>
      <c r="DC37" s="70"/>
      <c r="DD37" s="70"/>
    </row>
    <row r="38" spans="1:108" ht="16.5" x14ac:dyDescent="0.2">
      <c r="A38" s="18">
        <v>34</v>
      </c>
      <c r="B38" s="61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1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1">
        <v>10</v>
      </c>
      <c r="W38" s="39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1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70">
        <v>33</v>
      </c>
      <c r="BR38" s="70">
        <v>106</v>
      </c>
      <c r="BS38" s="70">
        <v>1606035</v>
      </c>
      <c r="BT38" s="70" t="s">
        <v>756</v>
      </c>
      <c r="BU38" s="70">
        <v>4</v>
      </c>
      <c r="BV38" s="70">
        <v>21</v>
      </c>
      <c r="BW38" s="70">
        <f>SUM(BV$5:BV38)</f>
        <v>645</v>
      </c>
      <c r="CF38" s="70">
        <v>34</v>
      </c>
      <c r="CG38" s="70">
        <v>1</v>
      </c>
      <c r="CH38" s="70" t="s">
        <v>512</v>
      </c>
      <c r="CI38" s="70">
        <v>34</v>
      </c>
      <c r="CJ38" s="70"/>
      <c r="CK38" s="70"/>
      <c r="CL38" s="70"/>
      <c r="CM38" s="70" t="s">
        <v>775</v>
      </c>
      <c r="CN38" s="70">
        <v>2400</v>
      </c>
      <c r="CO38" s="70" t="s">
        <v>776</v>
      </c>
      <c r="CP38" s="70">
        <v>35</v>
      </c>
      <c r="CQ38" s="70"/>
      <c r="CR38" s="70"/>
      <c r="CS38" s="70" t="s">
        <v>776</v>
      </c>
      <c r="CT38" s="70">
        <v>50</v>
      </c>
      <c r="CU38" s="70"/>
      <c r="CV38" s="70"/>
      <c r="CW38" s="70"/>
      <c r="CX38" s="70"/>
      <c r="CY38" s="70"/>
      <c r="CZ38" s="70"/>
      <c r="DA38" s="70"/>
      <c r="DB38" s="70"/>
      <c r="DC38" s="70"/>
      <c r="DD38" s="70"/>
    </row>
    <row r="39" spans="1:108" ht="16.5" x14ac:dyDescent="0.2">
      <c r="A39" s="18">
        <v>35</v>
      </c>
      <c r="B39" s="61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1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1">
        <v>10</v>
      </c>
      <c r="W39" s="39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1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70">
        <v>34</v>
      </c>
      <c r="BR39" s="70">
        <v>106</v>
      </c>
      <c r="BS39" s="70">
        <v>1606036</v>
      </c>
      <c r="BT39" s="70" t="s">
        <v>757</v>
      </c>
      <c r="BU39" s="70">
        <v>4</v>
      </c>
      <c r="BV39" s="70">
        <v>21</v>
      </c>
      <c r="BW39" s="70">
        <f>SUM(BV$5:BV39)</f>
        <v>666</v>
      </c>
      <c r="CF39" s="70">
        <v>35</v>
      </c>
      <c r="CG39" s="70">
        <v>1</v>
      </c>
      <c r="CH39" s="70" t="s">
        <v>512</v>
      </c>
      <c r="CI39" s="70">
        <v>35</v>
      </c>
      <c r="CJ39" s="70"/>
      <c r="CK39" s="70"/>
      <c r="CL39" s="70"/>
      <c r="CM39" s="70" t="s">
        <v>775</v>
      </c>
      <c r="CN39" s="70">
        <v>3000</v>
      </c>
      <c r="CO39" s="70" t="s">
        <v>776</v>
      </c>
      <c r="CP39" s="70">
        <v>35</v>
      </c>
      <c r="CQ39" s="70" t="s">
        <v>777</v>
      </c>
      <c r="CR39" s="70">
        <v>2</v>
      </c>
      <c r="CS39" s="70" t="s">
        <v>776</v>
      </c>
      <c r="CT39" s="70">
        <v>55</v>
      </c>
      <c r="CU39" s="70"/>
      <c r="CV39" s="70"/>
      <c r="CW39" s="70"/>
      <c r="CX39" s="70"/>
      <c r="CY39" s="70"/>
      <c r="CZ39" s="70"/>
      <c r="DA39" s="70"/>
      <c r="DB39" s="70"/>
      <c r="DC39" s="70"/>
      <c r="DD39" s="70"/>
    </row>
    <row r="40" spans="1:108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1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1">
        <v>10</v>
      </c>
      <c r="W40" s="39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1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70">
        <v>35</v>
      </c>
      <c r="BR40" s="70">
        <v>107</v>
      </c>
      <c r="BS40" s="70">
        <v>1606037</v>
      </c>
      <c r="BT40" s="70" t="s">
        <v>758</v>
      </c>
      <c r="BU40" s="70">
        <v>2</v>
      </c>
      <c r="BV40" s="70">
        <v>21</v>
      </c>
      <c r="BW40" s="70">
        <f>SUM(BV$5:BV40)</f>
        <v>687</v>
      </c>
      <c r="CF40" s="70">
        <v>36</v>
      </c>
      <c r="CG40" s="70">
        <v>1</v>
      </c>
      <c r="CH40" s="70" t="s">
        <v>512</v>
      </c>
      <c r="CI40" s="70">
        <v>36</v>
      </c>
      <c r="CJ40" s="70"/>
      <c r="CK40" s="70"/>
      <c r="CL40" s="70"/>
      <c r="CM40" s="70" t="s">
        <v>775</v>
      </c>
      <c r="CN40" s="70">
        <v>3000</v>
      </c>
      <c r="CO40" s="70" t="s">
        <v>776</v>
      </c>
      <c r="CP40" s="70">
        <v>40</v>
      </c>
      <c r="CQ40" s="70"/>
      <c r="CR40" s="70"/>
      <c r="CS40" s="70" t="s">
        <v>776</v>
      </c>
      <c r="CT40" s="70">
        <v>55</v>
      </c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pans="1:108" ht="16.5" x14ac:dyDescent="0.2">
      <c r="A41" s="18">
        <v>37</v>
      </c>
      <c r="B41" s="61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1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1">
        <v>10</v>
      </c>
      <c r="W41" s="39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1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70">
        <v>36</v>
      </c>
      <c r="BR41" s="70">
        <v>107</v>
      </c>
      <c r="BS41" s="70">
        <v>1606038</v>
      </c>
      <c r="BT41" s="70" t="s">
        <v>759</v>
      </c>
      <c r="BU41" s="70">
        <v>2</v>
      </c>
      <c r="BV41" s="70">
        <v>21</v>
      </c>
      <c r="BW41" s="70">
        <f>SUM(BV$5:BV41)</f>
        <v>708</v>
      </c>
      <c r="CF41" s="70">
        <v>37</v>
      </c>
      <c r="CG41" s="70">
        <v>1</v>
      </c>
      <c r="CH41" s="70" t="s">
        <v>512</v>
      </c>
      <c r="CI41" s="70">
        <v>37</v>
      </c>
      <c r="CJ41" s="70"/>
      <c r="CK41" s="70"/>
      <c r="CL41" s="70"/>
      <c r="CM41" s="70" t="s">
        <v>775</v>
      </c>
      <c r="CN41" s="70">
        <v>3000</v>
      </c>
      <c r="CO41" s="70" t="s">
        <v>776</v>
      </c>
      <c r="CP41" s="70">
        <v>40</v>
      </c>
      <c r="CQ41" s="70"/>
      <c r="CR41" s="70"/>
      <c r="CS41" s="70" t="s">
        <v>776</v>
      </c>
      <c r="CT41" s="70">
        <v>55</v>
      </c>
      <c r="CU41" s="70"/>
      <c r="CV41" s="70"/>
      <c r="CW41" s="70"/>
      <c r="CX41" s="70"/>
      <c r="CY41" s="70"/>
      <c r="CZ41" s="70"/>
      <c r="DA41" s="70"/>
      <c r="DB41" s="70"/>
      <c r="DC41" s="70"/>
      <c r="DD41" s="70"/>
    </row>
    <row r="42" spans="1:108" ht="16.5" x14ac:dyDescent="0.2">
      <c r="A42" s="18">
        <v>38</v>
      </c>
      <c r="B42" s="61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1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1">
        <v>10</v>
      </c>
      <c r="W42" s="39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1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70">
        <v>37</v>
      </c>
      <c r="BR42" s="70">
        <v>107</v>
      </c>
      <c r="BS42" s="70">
        <v>1606039</v>
      </c>
      <c r="BT42" s="70" t="s">
        <v>760</v>
      </c>
      <c r="BU42" s="70">
        <v>2</v>
      </c>
      <c r="BV42" s="70">
        <v>21</v>
      </c>
      <c r="BW42" s="70">
        <f>SUM(BV$5:BV42)</f>
        <v>729</v>
      </c>
      <c r="CF42" s="70">
        <v>38</v>
      </c>
      <c r="CG42" s="70">
        <v>1</v>
      </c>
      <c r="CH42" s="70" t="s">
        <v>512</v>
      </c>
      <c r="CI42" s="70">
        <v>38</v>
      </c>
      <c r="CJ42" s="70"/>
      <c r="CK42" s="70"/>
      <c r="CL42" s="70"/>
      <c r="CM42" s="70" t="s">
        <v>775</v>
      </c>
      <c r="CN42" s="70">
        <v>3000</v>
      </c>
      <c r="CO42" s="70" t="s">
        <v>776</v>
      </c>
      <c r="CP42" s="70">
        <v>40</v>
      </c>
      <c r="CQ42" s="70"/>
      <c r="CR42" s="70"/>
      <c r="CS42" s="70" t="s">
        <v>776</v>
      </c>
      <c r="CT42" s="70">
        <v>55</v>
      </c>
      <c r="CU42" s="70"/>
      <c r="CV42" s="70"/>
      <c r="CW42" s="70"/>
      <c r="CX42" s="70"/>
      <c r="CY42" s="70"/>
      <c r="CZ42" s="70"/>
      <c r="DA42" s="70"/>
      <c r="DB42" s="70"/>
      <c r="DC42" s="70"/>
      <c r="DD42" s="70"/>
    </row>
    <row r="43" spans="1:108" ht="16.5" x14ac:dyDescent="0.2">
      <c r="A43" s="18">
        <v>39</v>
      </c>
      <c r="B43" s="61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1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1">
        <v>10</v>
      </c>
      <c r="W43" s="39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1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70">
        <v>38</v>
      </c>
      <c r="BR43" s="70">
        <v>107</v>
      </c>
      <c r="BS43" s="70">
        <v>1606040</v>
      </c>
      <c r="BT43" s="70" t="s">
        <v>761</v>
      </c>
      <c r="BU43" s="70">
        <v>3</v>
      </c>
      <c r="BV43" s="70">
        <v>21</v>
      </c>
      <c r="BW43" s="70">
        <f>SUM(BV$5:BV43)</f>
        <v>750</v>
      </c>
      <c r="CF43" s="70">
        <v>39</v>
      </c>
      <c r="CG43" s="70">
        <v>1</v>
      </c>
      <c r="CH43" s="70" t="s">
        <v>512</v>
      </c>
      <c r="CI43" s="70">
        <v>39</v>
      </c>
      <c r="CJ43" s="70"/>
      <c r="CK43" s="70"/>
      <c r="CL43" s="70"/>
      <c r="CM43" s="70" t="s">
        <v>775</v>
      </c>
      <c r="CN43" s="70">
        <v>3000</v>
      </c>
      <c r="CO43" s="70" t="s">
        <v>776</v>
      </c>
      <c r="CP43" s="70">
        <v>40</v>
      </c>
      <c r="CQ43" s="70"/>
      <c r="CR43" s="70"/>
      <c r="CS43" s="70" t="s">
        <v>776</v>
      </c>
      <c r="CT43" s="70">
        <v>55</v>
      </c>
      <c r="CU43" s="70"/>
      <c r="CV43" s="70"/>
      <c r="CW43" s="70"/>
      <c r="CX43" s="70"/>
      <c r="CY43" s="70"/>
      <c r="CZ43" s="70"/>
      <c r="DA43" s="70"/>
      <c r="DB43" s="70"/>
      <c r="DC43" s="70"/>
      <c r="DD43" s="70"/>
    </row>
    <row r="44" spans="1:108" ht="16.5" x14ac:dyDescent="0.2">
      <c r="A44" s="18">
        <v>40</v>
      </c>
      <c r="B44" s="61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1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70">
        <v>39</v>
      </c>
      <c r="BR44" s="70">
        <v>107</v>
      </c>
      <c r="BS44" s="70">
        <v>1606041</v>
      </c>
      <c r="BT44" s="70" t="s">
        <v>762</v>
      </c>
      <c r="BU44" s="70">
        <v>3</v>
      </c>
      <c r="BV44" s="70">
        <v>21</v>
      </c>
      <c r="BW44" s="70">
        <f>SUM(BV$5:BV44)</f>
        <v>771</v>
      </c>
      <c r="CF44" s="70">
        <v>40</v>
      </c>
      <c r="CG44" s="70">
        <v>1</v>
      </c>
      <c r="CH44" s="70" t="s">
        <v>512</v>
      </c>
      <c r="CI44" s="70">
        <v>40</v>
      </c>
      <c r="CJ44" s="70"/>
      <c r="CK44" s="70"/>
      <c r="CL44" s="70"/>
      <c r="CM44" s="70" t="s">
        <v>775</v>
      </c>
      <c r="CN44" s="70">
        <v>3000</v>
      </c>
      <c r="CO44" s="70" t="s">
        <v>776</v>
      </c>
      <c r="CP44" s="70">
        <v>40</v>
      </c>
      <c r="CQ44" s="70" t="s">
        <v>548</v>
      </c>
      <c r="CR44" s="70">
        <v>2</v>
      </c>
      <c r="CS44" s="70" t="s">
        <v>776</v>
      </c>
      <c r="CT44" s="70">
        <v>60</v>
      </c>
      <c r="CU44" s="70"/>
      <c r="CV44" s="70"/>
      <c r="CW44" s="70"/>
      <c r="CX44" s="70"/>
      <c r="CY44" s="70"/>
      <c r="CZ44" s="70"/>
      <c r="DA44" s="70"/>
      <c r="DB44" s="70"/>
      <c r="DC44" s="70"/>
      <c r="DD44" s="70"/>
    </row>
    <row r="45" spans="1:108" ht="16.5" x14ac:dyDescent="0.2">
      <c r="A45" s="18">
        <v>41</v>
      </c>
      <c r="B45" s="61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1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1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70">
        <v>40</v>
      </c>
      <c r="BR45" s="70">
        <v>107</v>
      </c>
      <c r="BS45" s="70">
        <v>1606042</v>
      </c>
      <c r="BT45" s="70" t="s">
        <v>763</v>
      </c>
      <c r="BU45" s="70">
        <v>3</v>
      </c>
      <c r="BV45" s="70">
        <v>21</v>
      </c>
      <c r="BW45" s="70">
        <f>SUM(BV$5:BV45)</f>
        <v>792</v>
      </c>
      <c r="CF45" s="70">
        <v>41</v>
      </c>
      <c r="CG45" s="70">
        <v>1</v>
      </c>
      <c r="CH45" s="70" t="s">
        <v>512</v>
      </c>
      <c r="CI45" s="70">
        <v>41</v>
      </c>
      <c r="CJ45" s="70"/>
      <c r="CK45" s="70"/>
      <c r="CL45" s="70"/>
      <c r="CM45" s="70" t="s">
        <v>775</v>
      </c>
      <c r="CN45" s="70">
        <v>3000</v>
      </c>
      <c r="CO45" s="70" t="s">
        <v>776</v>
      </c>
      <c r="CP45" s="70">
        <v>45</v>
      </c>
      <c r="CQ45" s="70"/>
      <c r="CR45" s="70"/>
      <c r="CS45" s="70" t="s">
        <v>776</v>
      </c>
      <c r="CT45" s="70">
        <v>60</v>
      </c>
      <c r="CU45" s="70"/>
      <c r="CV45" s="70"/>
      <c r="CW45" s="70"/>
      <c r="CX45" s="70"/>
      <c r="CY45" s="70"/>
      <c r="CZ45" s="70"/>
      <c r="DA45" s="70"/>
      <c r="DB45" s="70"/>
      <c r="DC45" s="70"/>
      <c r="DD45" s="70"/>
    </row>
    <row r="46" spans="1:108" ht="16.5" x14ac:dyDescent="0.2">
      <c r="A46" s="18">
        <v>42</v>
      </c>
      <c r="B46" s="61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1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1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70">
        <v>41</v>
      </c>
      <c r="BR46" s="70">
        <v>107</v>
      </c>
      <c r="BS46" s="70">
        <v>1606043</v>
      </c>
      <c r="BT46" s="70" t="s">
        <v>764</v>
      </c>
      <c r="BU46" s="70">
        <v>4</v>
      </c>
      <c r="BV46" s="70">
        <v>21</v>
      </c>
      <c r="BW46" s="70">
        <f>SUM(BV$5:BV46)</f>
        <v>813</v>
      </c>
      <c r="CF46" s="70">
        <v>42</v>
      </c>
      <c r="CG46" s="70">
        <v>1</v>
      </c>
      <c r="CH46" s="70" t="s">
        <v>512</v>
      </c>
      <c r="CI46" s="70">
        <v>42</v>
      </c>
      <c r="CJ46" s="70"/>
      <c r="CK46" s="70"/>
      <c r="CL46" s="70"/>
      <c r="CM46" s="70" t="s">
        <v>775</v>
      </c>
      <c r="CN46" s="70">
        <v>3000</v>
      </c>
      <c r="CO46" s="70" t="s">
        <v>776</v>
      </c>
      <c r="CP46" s="70">
        <v>45</v>
      </c>
      <c r="CQ46" s="70"/>
      <c r="CR46" s="70"/>
      <c r="CS46" s="70" t="s">
        <v>776</v>
      </c>
      <c r="CT46" s="70">
        <v>60</v>
      </c>
      <c r="CU46" s="70"/>
      <c r="CV46" s="70"/>
      <c r="CW46" s="70"/>
      <c r="CX46" s="70"/>
      <c r="CY46" s="70"/>
      <c r="CZ46" s="70"/>
      <c r="DA46" s="70"/>
      <c r="DB46" s="70"/>
      <c r="DC46" s="70"/>
      <c r="DD46" s="70"/>
    </row>
    <row r="47" spans="1:108" ht="16.5" x14ac:dyDescent="0.2">
      <c r="A47" s="18">
        <v>43</v>
      </c>
      <c r="B47" s="61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1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1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70">
        <v>42</v>
      </c>
      <c r="BR47" s="70">
        <v>107</v>
      </c>
      <c r="BS47" s="70">
        <v>1606044</v>
      </c>
      <c r="BT47" s="70" t="s">
        <v>765</v>
      </c>
      <c r="BU47" s="70">
        <v>4</v>
      </c>
      <c r="BV47" s="70">
        <v>21</v>
      </c>
      <c r="BW47" s="70">
        <f>SUM(BV$5:BV47)</f>
        <v>834</v>
      </c>
      <c r="CF47" s="70">
        <v>43</v>
      </c>
      <c r="CG47" s="70">
        <v>1</v>
      </c>
      <c r="CH47" s="70" t="s">
        <v>512</v>
      </c>
      <c r="CI47" s="70">
        <v>43</v>
      </c>
      <c r="CJ47" s="70"/>
      <c r="CK47" s="70"/>
      <c r="CL47" s="70"/>
      <c r="CM47" s="70" t="s">
        <v>775</v>
      </c>
      <c r="CN47" s="70">
        <v>3000</v>
      </c>
      <c r="CO47" s="70" t="s">
        <v>776</v>
      </c>
      <c r="CP47" s="70">
        <v>45</v>
      </c>
      <c r="CQ47" s="70"/>
      <c r="CR47" s="70"/>
      <c r="CS47" s="70" t="s">
        <v>776</v>
      </c>
      <c r="CT47" s="70">
        <v>60</v>
      </c>
      <c r="CU47" s="70"/>
      <c r="CV47" s="70"/>
      <c r="CW47" s="70"/>
      <c r="CX47" s="70"/>
      <c r="CY47" s="70"/>
      <c r="CZ47" s="70"/>
      <c r="DA47" s="70"/>
      <c r="DB47" s="70"/>
      <c r="DC47" s="70"/>
      <c r="DD47" s="70"/>
    </row>
    <row r="48" spans="1:108" ht="16.5" x14ac:dyDescent="0.2">
      <c r="A48" s="18">
        <v>44</v>
      </c>
      <c r="B48" s="61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1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1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70">
        <v>44</v>
      </c>
      <c r="CG48" s="70">
        <v>1</v>
      </c>
      <c r="CH48" s="70" t="s">
        <v>512</v>
      </c>
      <c r="CI48" s="70">
        <v>44</v>
      </c>
      <c r="CJ48" s="70"/>
      <c r="CK48" s="70"/>
      <c r="CL48" s="70"/>
      <c r="CM48" s="70" t="s">
        <v>775</v>
      </c>
      <c r="CN48" s="70">
        <v>3000</v>
      </c>
      <c r="CO48" s="70" t="s">
        <v>776</v>
      </c>
      <c r="CP48" s="70">
        <v>45</v>
      </c>
      <c r="CQ48" s="70"/>
      <c r="CR48" s="70"/>
      <c r="CS48" s="70" t="s">
        <v>776</v>
      </c>
      <c r="CT48" s="70">
        <v>60</v>
      </c>
      <c r="CU48" s="70"/>
      <c r="CV48" s="70"/>
      <c r="CW48" s="70"/>
      <c r="CX48" s="70"/>
      <c r="CY48" s="70"/>
      <c r="CZ48" s="70"/>
      <c r="DA48" s="70"/>
      <c r="DB48" s="70"/>
      <c r="DC48" s="70"/>
      <c r="DD48" s="70"/>
    </row>
    <row r="49" spans="1:108" ht="16.5" x14ac:dyDescent="0.2">
      <c r="A49" s="18">
        <v>45</v>
      </c>
      <c r="B49" s="61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1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1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70">
        <v>45</v>
      </c>
      <c r="CG49" s="70">
        <v>1</v>
      </c>
      <c r="CH49" s="70" t="s">
        <v>512</v>
      </c>
      <c r="CI49" s="70">
        <v>45</v>
      </c>
      <c r="CJ49" s="70"/>
      <c r="CK49" s="70"/>
      <c r="CL49" s="70"/>
      <c r="CM49" s="70" t="s">
        <v>775</v>
      </c>
      <c r="CN49" s="70">
        <v>3000</v>
      </c>
      <c r="CO49" s="70" t="s">
        <v>776</v>
      </c>
      <c r="CP49" s="70">
        <v>45</v>
      </c>
      <c r="CQ49" s="70" t="s">
        <v>777</v>
      </c>
      <c r="CR49" s="70">
        <v>2</v>
      </c>
      <c r="CS49" s="70" t="s">
        <v>776</v>
      </c>
      <c r="CT49" s="70">
        <v>65</v>
      </c>
      <c r="CU49" s="70"/>
      <c r="CV49" s="70"/>
      <c r="CW49" s="70"/>
      <c r="CX49" s="70"/>
      <c r="CY49" s="70"/>
      <c r="CZ49" s="70"/>
      <c r="DA49" s="70"/>
      <c r="DB49" s="70"/>
      <c r="DC49" s="70"/>
      <c r="DD49" s="70"/>
    </row>
    <row r="50" spans="1:108" ht="16.5" x14ac:dyDescent="0.2">
      <c r="A50" s="18">
        <v>46</v>
      </c>
      <c r="B50" s="61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1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1">
        <v>11</v>
      </c>
      <c r="W50" s="39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1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70">
        <v>46</v>
      </c>
      <c r="CG50" s="70">
        <v>1</v>
      </c>
      <c r="CH50" s="70" t="s">
        <v>512</v>
      </c>
      <c r="CI50" s="70">
        <v>46</v>
      </c>
      <c r="CJ50" s="70"/>
      <c r="CK50" s="70"/>
      <c r="CL50" s="70"/>
      <c r="CM50" s="70" t="s">
        <v>775</v>
      </c>
      <c r="CN50" s="70">
        <v>3000</v>
      </c>
      <c r="CO50" s="70" t="s">
        <v>776</v>
      </c>
      <c r="CP50" s="70">
        <v>50</v>
      </c>
      <c r="CQ50" s="70"/>
      <c r="CR50" s="70"/>
      <c r="CS50" s="70" t="s">
        <v>776</v>
      </c>
      <c r="CT50" s="70">
        <v>65</v>
      </c>
      <c r="CU50" s="70"/>
      <c r="CV50" s="70"/>
      <c r="CW50" s="70"/>
      <c r="CX50" s="70"/>
      <c r="CY50" s="70"/>
      <c r="CZ50" s="70"/>
      <c r="DA50" s="70"/>
      <c r="DB50" s="70"/>
      <c r="DC50" s="70"/>
      <c r="DD50" s="70"/>
    </row>
    <row r="51" spans="1:108" ht="16.5" x14ac:dyDescent="0.2">
      <c r="A51" s="18">
        <v>47</v>
      </c>
      <c r="B51" s="61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1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1">
        <v>11</v>
      </c>
      <c r="W51" s="39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1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70">
        <v>47</v>
      </c>
      <c r="CG51" s="70">
        <v>1</v>
      </c>
      <c r="CH51" s="70" t="s">
        <v>512</v>
      </c>
      <c r="CI51" s="70">
        <v>47</v>
      </c>
      <c r="CJ51" s="70"/>
      <c r="CK51" s="70"/>
      <c r="CL51" s="70"/>
      <c r="CM51" s="70" t="s">
        <v>775</v>
      </c>
      <c r="CN51" s="70">
        <v>3000</v>
      </c>
      <c r="CO51" s="70" t="s">
        <v>776</v>
      </c>
      <c r="CP51" s="70">
        <v>50</v>
      </c>
      <c r="CQ51" s="70"/>
      <c r="CR51" s="70"/>
      <c r="CS51" s="70" t="s">
        <v>776</v>
      </c>
      <c r="CT51" s="70">
        <v>65</v>
      </c>
      <c r="CU51" s="70"/>
      <c r="CV51" s="70"/>
      <c r="CW51" s="70"/>
      <c r="CX51" s="70"/>
      <c r="CY51" s="70"/>
      <c r="CZ51" s="70"/>
      <c r="DA51" s="70"/>
      <c r="DB51" s="70"/>
      <c r="DC51" s="70"/>
      <c r="DD51" s="70"/>
    </row>
    <row r="52" spans="1:108" ht="16.5" x14ac:dyDescent="0.2">
      <c r="A52" s="18">
        <v>48</v>
      </c>
      <c r="B52" s="61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1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1">
        <v>11</v>
      </c>
      <c r="W52" s="39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1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70">
        <v>48</v>
      </c>
      <c r="CG52" s="70">
        <v>1</v>
      </c>
      <c r="CH52" s="70" t="s">
        <v>512</v>
      </c>
      <c r="CI52" s="70">
        <v>48</v>
      </c>
      <c r="CJ52" s="70"/>
      <c r="CK52" s="70"/>
      <c r="CL52" s="70"/>
      <c r="CM52" s="70" t="s">
        <v>775</v>
      </c>
      <c r="CN52" s="70">
        <v>3000</v>
      </c>
      <c r="CO52" s="70" t="s">
        <v>776</v>
      </c>
      <c r="CP52" s="70">
        <v>50</v>
      </c>
      <c r="CQ52" s="70"/>
      <c r="CR52" s="70"/>
      <c r="CS52" s="70" t="s">
        <v>776</v>
      </c>
      <c r="CT52" s="70">
        <v>65</v>
      </c>
      <c r="CU52" s="70"/>
      <c r="CV52" s="70"/>
      <c r="CW52" s="70"/>
      <c r="CX52" s="70"/>
      <c r="CY52" s="70"/>
      <c r="CZ52" s="70"/>
      <c r="DA52" s="70"/>
      <c r="DB52" s="70"/>
      <c r="DC52" s="70"/>
      <c r="DD52" s="70"/>
    </row>
    <row r="53" spans="1:108" ht="16.5" x14ac:dyDescent="0.2">
      <c r="A53" s="18">
        <v>49</v>
      </c>
      <c r="B53" s="61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1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1">
        <v>11</v>
      </c>
      <c r="W53" s="39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1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70">
        <v>49</v>
      </c>
      <c r="CG53" s="70">
        <v>1</v>
      </c>
      <c r="CH53" s="70" t="s">
        <v>512</v>
      </c>
      <c r="CI53" s="70">
        <v>49</v>
      </c>
      <c r="CJ53" s="70"/>
      <c r="CK53" s="70"/>
      <c r="CL53" s="70"/>
      <c r="CM53" s="70" t="s">
        <v>775</v>
      </c>
      <c r="CN53" s="70">
        <v>3000</v>
      </c>
      <c r="CO53" s="70" t="s">
        <v>776</v>
      </c>
      <c r="CP53" s="70">
        <v>50</v>
      </c>
      <c r="CQ53" s="70"/>
      <c r="CR53" s="70"/>
      <c r="CS53" s="70" t="s">
        <v>776</v>
      </c>
      <c r="CT53" s="70">
        <v>65</v>
      </c>
      <c r="CU53" s="70"/>
      <c r="CV53" s="70"/>
      <c r="CW53" s="70"/>
      <c r="CX53" s="70"/>
      <c r="CY53" s="70"/>
      <c r="CZ53" s="70"/>
      <c r="DA53" s="70"/>
      <c r="DB53" s="70"/>
      <c r="DC53" s="70"/>
      <c r="DD53" s="70"/>
    </row>
    <row r="54" spans="1:108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1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1">
        <v>11</v>
      </c>
      <c r="W54" s="39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1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70">
        <v>50</v>
      </c>
      <c r="CG54" s="70">
        <v>1</v>
      </c>
      <c r="CH54" s="70" t="s">
        <v>512</v>
      </c>
      <c r="CI54" s="70">
        <v>50</v>
      </c>
      <c r="CJ54" s="70"/>
      <c r="CK54" s="70"/>
      <c r="CL54" s="70"/>
      <c r="CM54" s="70" t="s">
        <v>775</v>
      </c>
      <c r="CN54" s="70">
        <v>3600</v>
      </c>
      <c r="CO54" s="70" t="s">
        <v>776</v>
      </c>
      <c r="CP54" s="70">
        <v>50</v>
      </c>
      <c r="CQ54" s="70" t="s">
        <v>548</v>
      </c>
      <c r="CR54" s="70">
        <v>2</v>
      </c>
      <c r="CS54" s="70" t="s">
        <v>776</v>
      </c>
      <c r="CT54" s="70">
        <v>70</v>
      </c>
      <c r="CU54" s="70"/>
      <c r="CV54" s="70"/>
      <c r="CW54" s="70"/>
      <c r="CX54" s="70"/>
      <c r="CY54" s="70"/>
      <c r="CZ54" s="70"/>
      <c r="DA54" s="70"/>
      <c r="DB54" s="70"/>
      <c r="DC54" s="70"/>
      <c r="DD54" s="70"/>
    </row>
    <row r="55" spans="1:108" ht="16.5" x14ac:dyDescent="0.2">
      <c r="A55" s="18">
        <v>51</v>
      </c>
      <c r="B55" s="61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1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1">
        <v>11</v>
      </c>
      <c r="W55" s="39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1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70">
        <v>51</v>
      </c>
      <c r="CG55" s="70">
        <v>1</v>
      </c>
      <c r="CH55" s="70" t="s">
        <v>512</v>
      </c>
      <c r="CI55" s="70">
        <v>51</v>
      </c>
      <c r="CJ55" s="70"/>
      <c r="CK55" s="70"/>
      <c r="CL55" s="70"/>
      <c r="CM55" s="70" t="s">
        <v>775</v>
      </c>
      <c r="CN55" s="70">
        <v>3600</v>
      </c>
      <c r="CO55" s="70" t="s">
        <v>776</v>
      </c>
      <c r="CP55" s="70">
        <v>55</v>
      </c>
      <c r="CQ55" s="70"/>
      <c r="CR55" s="70"/>
      <c r="CS55" s="70" t="s">
        <v>776</v>
      </c>
      <c r="CT55" s="70">
        <v>70</v>
      </c>
      <c r="CU55" s="70"/>
      <c r="CV55" s="70"/>
      <c r="CW55" s="70"/>
      <c r="CX55" s="70"/>
      <c r="CY55" s="70"/>
      <c r="CZ55" s="70"/>
      <c r="DA55" s="70"/>
      <c r="DB55" s="70"/>
      <c r="DC55" s="70"/>
      <c r="DD55" s="70"/>
    </row>
    <row r="56" spans="1:108" ht="16.5" x14ac:dyDescent="0.2">
      <c r="A56" s="18">
        <v>52</v>
      </c>
      <c r="B56" s="61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1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1">
        <v>11</v>
      </c>
      <c r="W56" s="39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1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70">
        <v>52</v>
      </c>
      <c r="CG56" s="70">
        <v>1</v>
      </c>
      <c r="CH56" s="70" t="s">
        <v>512</v>
      </c>
      <c r="CI56" s="70">
        <v>52</v>
      </c>
      <c r="CJ56" s="70"/>
      <c r="CK56" s="70"/>
      <c r="CL56" s="70"/>
      <c r="CM56" s="70" t="s">
        <v>775</v>
      </c>
      <c r="CN56" s="70">
        <v>3600</v>
      </c>
      <c r="CO56" s="70" t="s">
        <v>776</v>
      </c>
      <c r="CP56" s="70">
        <v>55</v>
      </c>
      <c r="CQ56" s="70"/>
      <c r="CR56" s="70"/>
      <c r="CS56" s="70" t="s">
        <v>776</v>
      </c>
      <c r="CT56" s="70">
        <v>70</v>
      </c>
      <c r="CU56" s="70"/>
      <c r="CV56" s="70"/>
      <c r="CW56" s="70"/>
      <c r="CX56" s="70"/>
      <c r="CY56" s="70"/>
      <c r="CZ56" s="70"/>
      <c r="DA56" s="70"/>
      <c r="DB56" s="70"/>
      <c r="DC56" s="70"/>
      <c r="DD56" s="70"/>
    </row>
    <row r="57" spans="1:108" ht="16.5" x14ac:dyDescent="0.2">
      <c r="A57" s="18">
        <v>53</v>
      </c>
      <c r="B57" s="61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1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1">
        <v>11</v>
      </c>
      <c r="W57" s="39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1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70">
        <v>53</v>
      </c>
      <c r="CG57" s="70">
        <v>1</v>
      </c>
      <c r="CH57" s="70" t="s">
        <v>512</v>
      </c>
      <c r="CI57" s="70">
        <v>53</v>
      </c>
      <c r="CJ57" s="70"/>
      <c r="CK57" s="70"/>
      <c r="CL57" s="70"/>
      <c r="CM57" s="70" t="s">
        <v>775</v>
      </c>
      <c r="CN57" s="70">
        <v>3600</v>
      </c>
      <c r="CO57" s="70" t="s">
        <v>776</v>
      </c>
      <c r="CP57" s="70">
        <v>55</v>
      </c>
      <c r="CQ57" s="70"/>
      <c r="CR57" s="70"/>
      <c r="CS57" s="70" t="s">
        <v>776</v>
      </c>
      <c r="CT57" s="70">
        <v>70</v>
      </c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pans="1:108" ht="16.5" x14ac:dyDescent="0.2">
      <c r="A58" s="18">
        <v>54</v>
      </c>
      <c r="B58" s="61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1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1">
        <v>11</v>
      </c>
      <c r="W58" s="39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1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70">
        <v>54</v>
      </c>
      <c r="CG58" s="70">
        <v>1</v>
      </c>
      <c r="CH58" s="70" t="s">
        <v>512</v>
      </c>
      <c r="CI58" s="70">
        <v>54</v>
      </c>
      <c r="CJ58" s="70"/>
      <c r="CK58" s="70"/>
      <c r="CL58" s="70"/>
      <c r="CM58" s="70" t="s">
        <v>775</v>
      </c>
      <c r="CN58" s="70">
        <v>3600</v>
      </c>
      <c r="CO58" s="70" t="s">
        <v>776</v>
      </c>
      <c r="CP58" s="70">
        <v>55</v>
      </c>
      <c r="CQ58" s="70"/>
      <c r="CR58" s="70"/>
      <c r="CS58" s="70" t="s">
        <v>776</v>
      </c>
      <c r="CT58" s="70">
        <v>70</v>
      </c>
      <c r="CU58" s="70"/>
      <c r="CV58" s="70"/>
      <c r="CW58" s="70"/>
      <c r="CX58" s="70"/>
      <c r="CY58" s="70"/>
      <c r="CZ58" s="70"/>
      <c r="DA58" s="70"/>
      <c r="DB58" s="70"/>
      <c r="DC58" s="70"/>
      <c r="DD58" s="70"/>
    </row>
    <row r="59" spans="1:108" ht="16.5" x14ac:dyDescent="0.2">
      <c r="A59" s="18">
        <v>55</v>
      </c>
      <c r="B59" s="61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1">
        <v>11</v>
      </c>
      <c r="W59" s="39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1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70">
        <v>55</v>
      </c>
      <c r="CG59" s="70">
        <v>1</v>
      </c>
      <c r="CH59" s="70" t="s">
        <v>512</v>
      </c>
      <c r="CI59" s="70">
        <v>55</v>
      </c>
      <c r="CJ59" s="70"/>
      <c r="CK59" s="70"/>
      <c r="CL59" s="70"/>
      <c r="CM59" s="70" t="s">
        <v>775</v>
      </c>
      <c r="CN59" s="70">
        <v>3600</v>
      </c>
      <c r="CO59" s="70" t="s">
        <v>776</v>
      </c>
      <c r="CP59" s="70">
        <v>55</v>
      </c>
      <c r="CQ59" s="70" t="s">
        <v>777</v>
      </c>
      <c r="CR59" s="70">
        <v>2</v>
      </c>
      <c r="CS59" s="70" t="s">
        <v>776</v>
      </c>
      <c r="CT59" s="70">
        <v>75</v>
      </c>
      <c r="CU59" s="70"/>
      <c r="CV59" s="70"/>
      <c r="CW59" s="70"/>
      <c r="CX59" s="70"/>
      <c r="CY59" s="70"/>
      <c r="CZ59" s="70"/>
      <c r="DA59" s="70"/>
      <c r="DB59" s="70"/>
      <c r="DC59" s="70"/>
      <c r="DD59" s="70"/>
    </row>
    <row r="60" spans="1:108" ht="16.5" x14ac:dyDescent="0.2">
      <c r="A60" s="18">
        <v>56</v>
      </c>
      <c r="B60" s="61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1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1">
        <v>11</v>
      </c>
      <c r="W60" s="39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1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70">
        <v>56</v>
      </c>
      <c r="CG60" s="70">
        <v>1</v>
      </c>
      <c r="CH60" s="70" t="s">
        <v>512</v>
      </c>
      <c r="CI60" s="70">
        <v>56</v>
      </c>
      <c r="CJ60" s="70"/>
      <c r="CK60" s="70"/>
      <c r="CL60" s="70"/>
      <c r="CM60" s="70" t="s">
        <v>775</v>
      </c>
      <c r="CN60" s="70">
        <v>3600</v>
      </c>
      <c r="CO60" s="70" t="s">
        <v>776</v>
      </c>
      <c r="CP60" s="70">
        <v>60</v>
      </c>
      <c r="CQ60" s="70"/>
      <c r="CR60" s="70"/>
      <c r="CS60" s="70" t="s">
        <v>776</v>
      </c>
      <c r="CT60" s="70">
        <v>75</v>
      </c>
      <c r="CU60" s="70"/>
      <c r="CV60" s="70"/>
      <c r="CW60" s="70"/>
      <c r="CX60" s="70"/>
      <c r="CY60" s="70"/>
      <c r="CZ60" s="70"/>
      <c r="DA60" s="70"/>
      <c r="DB60" s="70"/>
      <c r="DC60" s="70"/>
      <c r="DD60" s="70"/>
    </row>
    <row r="61" spans="1:108" ht="16.5" x14ac:dyDescent="0.2">
      <c r="A61" s="18">
        <v>57</v>
      </c>
      <c r="B61" s="61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1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1">
        <v>11</v>
      </c>
      <c r="W61" s="39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1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70">
        <v>57</v>
      </c>
      <c r="CG61" s="70">
        <v>1</v>
      </c>
      <c r="CH61" s="70" t="s">
        <v>512</v>
      </c>
      <c r="CI61" s="70">
        <v>57</v>
      </c>
      <c r="CJ61" s="70"/>
      <c r="CK61" s="70"/>
      <c r="CL61" s="70"/>
      <c r="CM61" s="70" t="s">
        <v>775</v>
      </c>
      <c r="CN61" s="70">
        <v>3600</v>
      </c>
      <c r="CO61" s="70" t="s">
        <v>776</v>
      </c>
      <c r="CP61" s="70">
        <v>60</v>
      </c>
      <c r="CQ61" s="70"/>
      <c r="CR61" s="70"/>
      <c r="CS61" s="70" t="s">
        <v>776</v>
      </c>
      <c r="CT61" s="70">
        <v>75</v>
      </c>
      <c r="CU61" s="70"/>
      <c r="CV61" s="70"/>
      <c r="CW61" s="70"/>
      <c r="CX61" s="70"/>
      <c r="CY61" s="70"/>
      <c r="CZ61" s="70"/>
      <c r="DA61" s="70"/>
      <c r="DB61" s="70"/>
      <c r="DC61" s="70"/>
      <c r="DD61" s="70"/>
    </row>
    <row r="62" spans="1:108" ht="16.5" x14ac:dyDescent="0.2">
      <c r="A62" s="18">
        <v>58</v>
      </c>
      <c r="B62" s="61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1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1">
        <v>11</v>
      </c>
      <c r="W62" s="39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1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70">
        <v>58</v>
      </c>
      <c r="CG62" s="70">
        <v>1</v>
      </c>
      <c r="CH62" s="70" t="s">
        <v>512</v>
      </c>
      <c r="CI62" s="70">
        <v>58</v>
      </c>
      <c r="CJ62" s="70"/>
      <c r="CK62" s="70"/>
      <c r="CL62" s="70"/>
      <c r="CM62" s="70" t="s">
        <v>775</v>
      </c>
      <c r="CN62" s="70">
        <v>3600</v>
      </c>
      <c r="CO62" s="70" t="s">
        <v>776</v>
      </c>
      <c r="CP62" s="70">
        <v>60</v>
      </c>
      <c r="CQ62" s="70"/>
      <c r="CR62" s="70"/>
      <c r="CS62" s="70" t="s">
        <v>776</v>
      </c>
      <c r="CT62" s="70">
        <v>75</v>
      </c>
      <c r="CU62" s="70"/>
      <c r="CV62" s="70"/>
      <c r="CW62" s="70"/>
      <c r="CX62" s="70"/>
      <c r="CY62" s="70"/>
      <c r="CZ62" s="70"/>
      <c r="DA62" s="70"/>
      <c r="DB62" s="70"/>
      <c r="DC62" s="70"/>
      <c r="DD62" s="70"/>
    </row>
    <row r="63" spans="1:108" ht="16.5" x14ac:dyDescent="0.2">
      <c r="A63" s="18">
        <v>59</v>
      </c>
      <c r="B63" s="61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1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1">
        <v>11</v>
      </c>
      <c r="W63" s="39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1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70">
        <v>59</v>
      </c>
      <c r="CG63" s="70">
        <v>1</v>
      </c>
      <c r="CH63" s="70" t="s">
        <v>512</v>
      </c>
      <c r="CI63" s="70">
        <v>59</v>
      </c>
      <c r="CJ63" s="70"/>
      <c r="CK63" s="70"/>
      <c r="CL63" s="70"/>
      <c r="CM63" s="70" t="s">
        <v>775</v>
      </c>
      <c r="CN63" s="70">
        <v>3600</v>
      </c>
      <c r="CO63" s="70" t="s">
        <v>776</v>
      </c>
      <c r="CP63" s="70">
        <v>60</v>
      </c>
      <c r="CQ63" s="70"/>
      <c r="CR63" s="70"/>
      <c r="CS63" s="70" t="s">
        <v>776</v>
      </c>
      <c r="CT63" s="70">
        <v>75</v>
      </c>
      <c r="CU63" s="70"/>
      <c r="CV63" s="70"/>
      <c r="CW63" s="70"/>
      <c r="CX63" s="70"/>
      <c r="CY63" s="70"/>
      <c r="CZ63" s="70"/>
      <c r="DA63" s="70"/>
      <c r="DB63" s="70"/>
      <c r="DC63" s="70"/>
      <c r="DD63" s="70"/>
    </row>
    <row r="64" spans="1:108" ht="16.5" x14ac:dyDescent="0.2">
      <c r="A64" s="18">
        <v>60</v>
      </c>
      <c r="B64" s="61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1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1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70">
        <v>60</v>
      </c>
      <c r="CG64" s="70">
        <v>1</v>
      </c>
      <c r="CH64" s="70" t="s">
        <v>512</v>
      </c>
      <c r="CI64" s="70">
        <v>60</v>
      </c>
      <c r="CJ64" s="70"/>
      <c r="CK64" s="70"/>
      <c r="CL64" s="70"/>
      <c r="CM64" s="70" t="s">
        <v>775</v>
      </c>
      <c r="CN64" s="70">
        <v>3600</v>
      </c>
      <c r="CO64" s="70" t="s">
        <v>776</v>
      </c>
      <c r="CP64" s="70">
        <v>60</v>
      </c>
      <c r="CQ64" s="70" t="s">
        <v>548</v>
      </c>
      <c r="CR64" s="70">
        <v>2</v>
      </c>
      <c r="CS64" s="70" t="s">
        <v>776</v>
      </c>
      <c r="CT64" s="70">
        <v>80</v>
      </c>
      <c r="CU64" s="70"/>
      <c r="CV64" s="70"/>
      <c r="CW64" s="70"/>
      <c r="CX64" s="70"/>
      <c r="CY64" s="70"/>
      <c r="CZ64" s="70"/>
      <c r="DA64" s="70"/>
      <c r="DB64" s="70"/>
      <c r="DC64" s="70"/>
      <c r="DD64" s="70"/>
    </row>
    <row r="65" spans="1:108" ht="16.5" x14ac:dyDescent="0.2">
      <c r="A65" s="18">
        <v>61</v>
      </c>
      <c r="B65" s="61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1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1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70">
        <v>61</v>
      </c>
      <c r="CG65" s="70">
        <v>1</v>
      </c>
      <c r="CH65" s="70" t="s">
        <v>512</v>
      </c>
      <c r="CI65" s="70">
        <v>61</v>
      </c>
      <c r="CJ65" s="70"/>
      <c r="CK65" s="70"/>
      <c r="CL65" s="70"/>
      <c r="CM65" s="70" t="s">
        <v>775</v>
      </c>
      <c r="CN65" s="70">
        <v>3600</v>
      </c>
      <c r="CO65" s="70" t="s">
        <v>776</v>
      </c>
      <c r="CP65" s="70">
        <v>65</v>
      </c>
      <c r="CQ65" s="70"/>
      <c r="CR65" s="70"/>
      <c r="CS65" s="70" t="s">
        <v>776</v>
      </c>
      <c r="CT65" s="70">
        <v>80</v>
      </c>
      <c r="CU65" s="70"/>
      <c r="CV65" s="70"/>
      <c r="CW65" s="70"/>
      <c r="CX65" s="70"/>
      <c r="CY65" s="70"/>
      <c r="CZ65" s="70"/>
      <c r="DA65" s="70"/>
      <c r="DB65" s="70"/>
      <c r="DC65" s="70"/>
      <c r="DD65" s="70"/>
    </row>
    <row r="66" spans="1:108" ht="16.5" x14ac:dyDescent="0.2">
      <c r="A66" s="18">
        <v>62</v>
      </c>
      <c r="B66" s="61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1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1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70">
        <v>62</v>
      </c>
      <c r="CG66" s="70">
        <v>1</v>
      </c>
      <c r="CH66" s="70" t="s">
        <v>512</v>
      </c>
      <c r="CI66" s="70">
        <v>62</v>
      </c>
      <c r="CJ66" s="70"/>
      <c r="CK66" s="70"/>
      <c r="CL66" s="70"/>
      <c r="CM66" s="70" t="s">
        <v>775</v>
      </c>
      <c r="CN66" s="70">
        <v>3600</v>
      </c>
      <c r="CO66" s="70" t="s">
        <v>776</v>
      </c>
      <c r="CP66" s="70">
        <v>65</v>
      </c>
      <c r="CQ66" s="70"/>
      <c r="CR66" s="70"/>
      <c r="CS66" s="70" t="s">
        <v>776</v>
      </c>
      <c r="CT66" s="70">
        <v>80</v>
      </c>
      <c r="CU66" s="70"/>
      <c r="CV66" s="70"/>
      <c r="CW66" s="70"/>
      <c r="CX66" s="70"/>
      <c r="CY66" s="70"/>
      <c r="CZ66" s="70"/>
      <c r="DA66" s="70"/>
      <c r="DB66" s="70"/>
      <c r="DC66" s="70"/>
      <c r="DD66" s="70"/>
    </row>
    <row r="67" spans="1:108" ht="16.5" x14ac:dyDescent="0.2">
      <c r="A67" s="18">
        <v>63</v>
      </c>
      <c r="B67" s="61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1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1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70">
        <v>63</v>
      </c>
      <c r="CG67" s="70">
        <v>1</v>
      </c>
      <c r="CH67" s="70" t="s">
        <v>512</v>
      </c>
      <c r="CI67" s="70">
        <v>63</v>
      </c>
      <c r="CJ67" s="70"/>
      <c r="CK67" s="70"/>
      <c r="CL67" s="70"/>
      <c r="CM67" s="70" t="s">
        <v>775</v>
      </c>
      <c r="CN67" s="70">
        <v>3600</v>
      </c>
      <c r="CO67" s="70" t="s">
        <v>776</v>
      </c>
      <c r="CP67" s="70">
        <v>65</v>
      </c>
      <c r="CQ67" s="70"/>
      <c r="CR67" s="70"/>
      <c r="CS67" s="70" t="s">
        <v>776</v>
      </c>
      <c r="CT67" s="70">
        <v>80</v>
      </c>
      <c r="CU67" s="70"/>
      <c r="CV67" s="70"/>
      <c r="CW67" s="70"/>
      <c r="CX67" s="70"/>
      <c r="CY67" s="70"/>
      <c r="CZ67" s="70"/>
      <c r="DA67" s="70"/>
      <c r="DB67" s="70"/>
      <c r="DC67" s="70"/>
      <c r="DD67" s="70"/>
    </row>
    <row r="68" spans="1:108" ht="16.5" x14ac:dyDescent="0.2">
      <c r="A68" s="18">
        <v>64</v>
      </c>
      <c r="B68" s="61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1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1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70">
        <v>64</v>
      </c>
      <c r="CG68" s="70">
        <v>1</v>
      </c>
      <c r="CH68" s="70" t="s">
        <v>512</v>
      </c>
      <c r="CI68" s="70">
        <v>64</v>
      </c>
      <c r="CJ68" s="70"/>
      <c r="CK68" s="70"/>
      <c r="CL68" s="70"/>
      <c r="CM68" s="70" t="s">
        <v>775</v>
      </c>
      <c r="CN68" s="70">
        <v>3600</v>
      </c>
      <c r="CO68" s="70" t="s">
        <v>776</v>
      </c>
      <c r="CP68" s="70">
        <v>65</v>
      </c>
      <c r="CQ68" s="70"/>
      <c r="CR68" s="70"/>
      <c r="CS68" s="70" t="s">
        <v>776</v>
      </c>
      <c r="CT68" s="70">
        <v>80</v>
      </c>
      <c r="CU68" s="70"/>
      <c r="CV68" s="70"/>
      <c r="CW68" s="70"/>
      <c r="CX68" s="70"/>
      <c r="CY68" s="70"/>
      <c r="CZ68" s="70"/>
      <c r="DA68" s="70"/>
      <c r="DB68" s="70"/>
      <c r="DC68" s="70"/>
      <c r="DD68" s="70"/>
    </row>
    <row r="69" spans="1:108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1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1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70">
        <v>65</v>
      </c>
      <c r="CG69" s="70">
        <v>1</v>
      </c>
      <c r="CH69" s="70" t="s">
        <v>512</v>
      </c>
      <c r="CI69" s="70">
        <v>65</v>
      </c>
      <c r="CJ69" s="70"/>
      <c r="CK69" s="70"/>
      <c r="CL69" s="70"/>
      <c r="CM69" s="70" t="s">
        <v>775</v>
      </c>
      <c r="CN69" s="70">
        <v>4320</v>
      </c>
      <c r="CO69" s="70" t="s">
        <v>776</v>
      </c>
      <c r="CP69" s="70">
        <v>65</v>
      </c>
      <c r="CQ69" s="70" t="s">
        <v>777</v>
      </c>
      <c r="CR69" s="70">
        <v>2</v>
      </c>
      <c r="CS69" s="70" t="s">
        <v>776</v>
      </c>
      <c r="CT69" s="70">
        <v>85</v>
      </c>
      <c r="CU69" s="70"/>
      <c r="CV69" s="70"/>
      <c r="CW69" s="70"/>
      <c r="CX69" s="70"/>
      <c r="CY69" s="70"/>
      <c r="CZ69" s="70"/>
      <c r="DA69" s="70"/>
      <c r="DB69" s="70"/>
      <c r="DC69" s="70"/>
      <c r="DD69" s="70"/>
    </row>
    <row r="70" spans="1:108" ht="16.5" x14ac:dyDescent="0.2">
      <c r="A70" s="18">
        <v>66</v>
      </c>
      <c r="B70" s="61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1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1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70">
        <v>66</v>
      </c>
      <c r="CG70" s="70">
        <v>1</v>
      </c>
      <c r="CH70" s="70" t="s">
        <v>512</v>
      </c>
      <c r="CI70" s="70">
        <v>66</v>
      </c>
      <c r="CJ70" s="70"/>
      <c r="CK70" s="70"/>
      <c r="CL70" s="70"/>
      <c r="CM70" s="70" t="s">
        <v>775</v>
      </c>
      <c r="CN70" s="70">
        <v>4320</v>
      </c>
      <c r="CO70" s="70" t="s">
        <v>776</v>
      </c>
      <c r="CP70" s="70">
        <v>70</v>
      </c>
      <c r="CQ70" s="70"/>
      <c r="CR70" s="70"/>
      <c r="CS70" s="70" t="s">
        <v>776</v>
      </c>
      <c r="CT70" s="70">
        <v>85</v>
      </c>
      <c r="CU70" s="70"/>
      <c r="CV70" s="70"/>
      <c r="CW70" s="70"/>
      <c r="CX70" s="70"/>
      <c r="CY70" s="70"/>
      <c r="CZ70" s="70"/>
      <c r="DA70" s="70"/>
      <c r="DB70" s="70"/>
      <c r="DC70" s="70"/>
      <c r="DD70" s="70"/>
    </row>
    <row r="71" spans="1:108" ht="16.5" x14ac:dyDescent="0.2">
      <c r="A71" s="18">
        <v>67</v>
      </c>
      <c r="B71" s="61">
        <v>9</v>
      </c>
      <c r="C71" s="39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1">
        <v>10</v>
      </c>
      <c r="M71" s="39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1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70">
        <v>67</v>
      </c>
      <c r="CG71" s="70">
        <v>1</v>
      </c>
      <c r="CH71" s="70" t="s">
        <v>512</v>
      </c>
      <c r="CI71" s="70">
        <v>67</v>
      </c>
      <c r="CJ71" s="70"/>
      <c r="CK71" s="70"/>
      <c r="CL71" s="70"/>
      <c r="CM71" s="70" t="s">
        <v>775</v>
      </c>
      <c r="CN71" s="70">
        <v>4320</v>
      </c>
      <c r="CO71" s="70" t="s">
        <v>776</v>
      </c>
      <c r="CP71" s="70">
        <v>70</v>
      </c>
      <c r="CQ71" s="70"/>
      <c r="CR71" s="70"/>
      <c r="CS71" s="70" t="s">
        <v>776</v>
      </c>
      <c r="CT71" s="70">
        <v>85</v>
      </c>
      <c r="CU71" s="70"/>
      <c r="CV71" s="70"/>
      <c r="CW71" s="70"/>
      <c r="CX71" s="70"/>
      <c r="CY71" s="70"/>
      <c r="CZ71" s="70"/>
      <c r="DA71" s="70"/>
      <c r="DB71" s="70"/>
      <c r="DC71" s="70"/>
      <c r="DD71" s="70"/>
    </row>
    <row r="72" spans="1:108" ht="16.5" x14ac:dyDescent="0.2">
      <c r="A72" s="18">
        <v>68</v>
      </c>
      <c r="B72" s="61">
        <v>9</v>
      </c>
      <c r="C72" s="39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1">
        <v>10</v>
      </c>
      <c r="M72" s="39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1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70">
        <v>68</v>
      </c>
      <c r="CG72" s="70">
        <v>1</v>
      </c>
      <c r="CH72" s="70" t="s">
        <v>512</v>
      </c>
      <c r="CI72" s="70">
        <v>68</v>
      </c>
      <c r="CJ72" s="70"/>
      <c r="CK72" s="70"/>
      <c r="CL72" s="70"/>
      <c r="CM72" s="70" t="s">
        <v>775</v>
      </c>
      <c r="CN72" s="70">
        <v>4320</v>
      </c>
      <c r="CO72" s="70" t="s">
        <v>776</v>
      </c>
      <c r="CP72" s="70">
        <v>70</v>
      </c>
      <c r="CQ72" s="70"/>
      <c r="CR72" s="70"/>
      <c r="CS72" s="70" t="s">
        <v>776</v>
      </c>
      <c r="CT72" s="70">
        <v>85</v>
      </c>
      <c r="CU72" s="70"/>
      <c r="CV72" s="70"/>
      <c r="CW72" s="70"/>
      <c r="CX72" s="70"/>
      <c r="CY72" s="70"/>
      <c r="CZ72" s="70"/>
      <c r="DA72" s="70"/>
      <c r="DB72" s="70"/>
      <c r="DC72" s="70"/>
      <c r="DD72" s="70"/>
    </row>
    <row r="73" spans="1:108" ht="16.5" x14ac:dyDescent="0.2">
      <c r="A73" s="18">
        <v>69</v>
      </c>
      <c r="B73" s="61">
        <v>9</v>
      </c>
      <c r="C73" s="39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1">
        <v>10</v>
      </c>
      <c r="M73" s="39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1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70">
        <v>69</v>
      </c>
      <c r="CG73" s="70">
        <v>1</v>
      </c>
      <c r="CH73" s="70" t="s">
        <v>512</v>
      </c>
      <c r="CI73" s="70">
        <v>69</v>
      </c>
      <c r="CJ73" s="70"/>
      <c r="CK73" s="70"/>
      <c r="CL73" s="70"/>
      <c r="CM73" s="70" t="s">
        <v>775</v>
      </c>
      <c r="CN73" s="70">
        <v>4320</v>
      </c>
      <c r="CO73" s="70" t="s">
        <v>776</v>
      </c>
      <c r="CP73" s="70">
        <v>70</v>
      </c>
      <c r="CQ73" s="70"/>
      <c r="CR73" s="70"/>
      <c r="CS73" s="70" t="s">
        <v>776</v>
      </c>
      <c r="CT73" s="70">
        <v>85</v>
      </c>
      <c r="CU73" s="70"/>
      <c r="CV73" s="70"/>
      <c r="CW73" s="70"/>
      <c r="CX73" s="70"/>
      <c r="CY73" s="70"/>
      <c r="CZ73" s="70"/>
      <c r="DA73" s="70"/>
      <c r="DB73" s="70"/>
      <c r="DC73" s="70"/>
      <c r="DD73" s="70"/>
    </row>
    <row r="74" spans="1:108" ht="16.5" x14ac:dyDescent="0.2">
      <c r="A74" s="18">
        <v>70</v>
      </c>
      <c r="B74" s="61">
        <v>9</v>
      </c>
      <c r="C74" s="39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1">
        <v>12</v>
      </c>
      <c r="W74" s="39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1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70">
        <v>70</v>
      </c>
      <c r="CG74" s="70">
        <v>1</v>
      </c>
      <c r="CH74" s="70" t="s">
        <v>512</v>
      </c>
      <c r="CI74" s="70">
        <v>70</v>
      </c>
      <c r="CJ74" s="70"/>
      <c r="CK74" s="70"/>
      <c r="CL74" s="70"/>
      <c r="CM74" s="70" t="s">
        <v>775</v>
      </c>
      <c r="CN74" s="70">
        <v>4320</v>
      </c>
      <c r="CO74" s="70" t="s">
        <v>776</v>
      </c>
      <c r="CP74" s="70">
        <v>70</v>
      </c>
      <c r="CQ74" s="70" t="s">
        <v>548</v>
      </c>
      <c r="CR74" s="70">
        <v>2</v>
      </c>
      <c r="CS74" s="70" t="s">
        <v>776</v>
      </c>
      <c r="CT74" s="70">
        <v>90</v>
      </c>
      <c r="CU74" s="70"/>
      <c r="CV74" s="70"/>
      <c r="CW74" s="70"/>
      <c r="CX74" s="70"/>
      <c r="CY74" s="70"/>
      <c r="CZ74" s="70"/>
      <c r="DA74" s="70"/>
      <c r="DB74" s="70"/>
      <c r="DC74" s="70"/>
      <c r="DD74" s="70"/>
    </row>
    <row r="75" spans="1:108" ht="16.5" x14ac:dyDescent="0.2">
      <c r="A75" s="23">
        <v>71</v>
      </c>
      <c r="B75" s="61">
        <v>9</v>
      </c>
      <c r="C75" s="39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1">
        <v>11</v>
      </c>
      <c r="M75" s="39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1">
        <v>12</v>
      </c>
      <c r="W75" s="39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1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70">
        <v>71</v>
      </c>
      <c r="CG75" s="70">
        <v>1</v>
      </c>
      <c r="CH75" s="70" t="s">
        <v>512</v>
      </c>
      <c r="CI75" s="70">
        <v>71</v>
      </c>
      <c r="CJ75" s="70"/>
      <c r="CK75" s="70"/>
      <c r="CL75" s="70"/>
      <c r="CM75" s="70" t="s">
        <v>775</v>
      </c>
      <c r="CN75" s="70">
        <v>4320</v>
      </c>
      <c r="CO75" s="70" t="s">
        <v>776</v>
      </c>
      <c r="CP75" s="70">
        <v>75</v>
      </c>
      <c r="CQ75" s="70"/>
      <c r="CR75" s="70"/>
      <c r="CS75" s="70" t="s">
        <v>776</v>
      </c>
      <c r="CT75" s="70">
        <v>90</v>
      </c>
      <c r="CU75" s="70"/>
      <c r="CV75" s="70"/>
      <c r="CW75" s="70"/>
      <c r="CX75" s="70"/>
      <c r="CY75" s="70"/>
      <c r="CZ75" s="70"/>
      <c r="DA75" s="70"/>
      <c r="DB75" s="70"/>
      <c r="DC75" s="70"/>
      <c r="DD75" s="70"/>
    </row>
    <row r="76" spans="1:108" ht="16.5" x14ac:dyDescent="0.2">
      <c r="A76" s="23">
        <v>72</v>
      </c>
      <c r="B76" s="61">
        <v>9</v>
      </c>
      <c r="C76" s="39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1">
        <v>11</v>
      </c>
      <c r="M76" s="39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1">
        <v>12</v>
      </c>
      <c r="W76" s="39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1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70">
        <v>72</v>
      </c>
      <c r="CG76" s="70">
        <v>1</v>
      </c>
      <c r="CH76" s="70" t="s">
        <v>512</v>
      </c>
      <c r="CI76" s="70">
        <v>72</v>
      </c>
      <c r="CJ76" s="70"/>
      <c r="CK76" s="70"/>
      <c r="CL76" s="70"/>
      <c r="CM76" s="70" t="s">
        <v>775</v>
      </c>
      <c r="CN76" s="70">
        <v>4320</v>
      </c>
      <c r="CO76" s="70" t="s">
        <v>776</v>
      </c>
      <c r="CP76" s="70">
        <v>75</v>
      </c>
      <c r="CQ76" s="70"/>
      <c r="CR76" s="70"/>
      <c r="CS76" s="70" t="s">
        <v>776</v>
      </c>
      <c r="CT76" s="70">
        <v>90</v>
      </c>
      <c r="CU76" s="70"/>
      <c r="CV76" s="70"/>
      <c r="CW76" s="70"/>
      <c r="CX76" s="70"/>
      <c r="CY76" s="70"/>
      <c r="CZ76" s="70"/>
      <c r="DA76" s="70"/>
      <c r="DB76" s="70"/>
      <c r="DC76" s="70"/>
      <c r="DD76" s="70"/>
    </row>
    <row r="77" spans="1:108" ht="16.5" x14ac:dyDescent="0.2">
      <c r="A77" s="23">
        <v>73</v>
      </c>
      <c r="B77" s="61">
        <v>9</v>
      </c>
      <c r="C77" s="39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1">
        <v>11</v>
      </c>
      <c r="M77" s="39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1">
        <v>12</v>
      </c>
      <c r="W77" s="39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1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70">
        <v>73</v>
      </c>
      <c r="CG77" s="70">
        <v>1</v>
      </c>
      <c r="CH77" s="70" t="s">
        <v>512</v>
      </c>
      <c r="CI77" s="70">
        <v>73</v>
      </c>
      <c r="CJ77" s="70"/>
      <c r="CK77" s="70"/>
      <c r="CL77" s="70"/>
      <c r="CM77" s="70" t="s">
        <v>775</v>
      </c>
      <c r="CN77" s="70">
        <v>4320</v>
      </c>
      <c r="CO77" s="70" t="s">
        <v>776</v>
      </c>
      <c r="CP77" s="70">
        <v>75</v>
      </c>
      <c r="CQ77" s="70"/>
      <c r="CR77" s="70"/>
      <c r="CS77" s="70" t="s">
        <v>776</v>
      </c>
      <c r="CT77" s="70">
        <v>90</v>
      </c>
      <c r="CU77" s="70"/>
      <c r="CV77" s="70"/>
      <c r="CW77" s="70"/>
      <c r="CX77" s="70"/>
      <c r="CY77" s="70"/>
      <c r="CZ77" s="70"/>
      <c r="DA77" s="70"/>
      <c r="DB77" s="70"/>
      <c r="DC77" s="70"/>
      <c r="DD77" s="70"/>
    </row>
    <row r="78" spans="1:108" ht="16.5" x14ac:dyDescent="0.2">
      <c r="A78" s="23">
        <v>74</v>
      </c>
      <c r="B78" s="61">
        <v>9</v>
      </c>
      <c r="C78" s="39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1">
        <v>11</v>
      </c>
      <c r="M78" s="39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1">
        <v>12</v>
      </c>
      <c r="W78" s="39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1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70">
        <v>74</v>
      </c>
      <c r="CG78" s="70">
        <v>1</v>
      </c>
      <c r="CH78" s="70" t="s">
        <v>512</v>
      </c>
      <c r="CI78" s="70">
        <v>74</v>
      </c>
      <c r="CJ78" s="70"/>
      <c r="CK78" s="70"/>
      <c r="CL78" s="70"/>
      <c r="CM78" s="70" t="s">
        <v>775</v>
      </c>
      <c r="CN78" s="70">
        <v>4320</v>
      </c>
      <c r="CO78" s="70" t="s">
        <v>776</v>
      </c>
      <c r="CP78" s="70">
        <v>75</v>
      </c>
      <c r="CQ78" s="70"/>
      <c r="CR78" s="70"/>
      <c r="CS78" s="70" t="s">
        <v>776</v>
      </c>
      <c r="CT78" s="70">
        <v>90</v>
      </c>
      <c r="CU78" s="70"/>
      <c r="CV78" s="70"/>
      <c r="CW78" s="70"/>
      <c r="CX78" s="70"/>
      <c r="CY78" s="70"/>
      <c r="CZ78" s="70"/>
      <c r="DA78" s="70"/>
      <c r="DB78" s="70"/>
      <c r="DC78" s="70"/>
      <c r="DD78" s="70"/>
    </row>
    <row r="79" spans="1:108" ht="16.5" x14ac:dyDescent="0.2">
      <c r="A79" s="23">
        <v>75</v>
      </c>
      <c r="B79" s="61">
        <v>9</v>
      </c>
      <c r="C79" s="39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1">
        <v>11</v>
      </c>
      <c r="M79" s="39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1">
        <v>12</v>
      </c>
      <c r="W79" s="39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1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70">
        <v>75</v>
      </c>
      <c r="CG79" s="70">
        <v>1</v>
      </c>
      <c r="CH79" s="70" t="s">
        <v>512</v>
      </c>
      <c r="CI79" s="70">
        <v>75</v>
      </c>
      <c r="CJ79" s="70"/>
      <c r="CK79" s="70"/>
      <c r="CL79" s="70"/>
      <c r="CM79" s="70" t="s">
        <v>775</v>
      </c>
      <c r="CN79" s="70">
        <v>4320</v>
      </c>
      <c r="CO79" s="70" t="s">
        <v>776</v>
      </c>
      <c r="CP79" s="70">
        <v>75</v>
      </c>
      <c r="CQ79" s="70" t="s">
        <v>777</v>
      </c>
      <c r="CR79" s="70">
        <v>2</v>
      </c>
      <c r="CS79" s="70" t="s">
        <v>776</v>
      </c>
      <c r="CT79" s="70">
        <v>95</v>
      </c>
      <c r="CU79" s="70"/>
      <c r="CV79" s="70"/>
      <c r="CW79" s="70"/>
      <c r="CX79" s="70"/>
      <c r="CY79" s="70"/>
      <c r="CZ79" s="70"/>
      <c r="DA79" s="70"/>
      <c r="DB79" s="70"/>
      <c r="DC79" s="70"/>
      <c r="DD79" s="70"/>
    </row>
    <row r="80" spans="1:108" ht="16.5" x14ac:dyDescent="0.2">
      <c r="A80" s="23">
        <v>76</v>
      </c>
      <c r="B80" s="61">
        <v>9</v>
      </c>
      <c r="C80" s="39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1">
        <v>11</v>
      </c>
      <c r="M80" s="39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1">
        <v>12</v>
      </c>
      <c r="W80" s="39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1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70">
        <v>76</v>
      </c>
      <c r="CG80" s="70">
        <v>1</v>
      </c>
      <c r="CH80" s="70" t="s">
        <v>512</v>
      </c>
      <c r="CI80" s="70">
        <v>76</v>
      </c>
      <c r="CJ80" s="70"/>
      <c r="CK80" s="70"/>
      <c r="CL80" s="70"/>
      <c r="CM80" s="70" t="s">
        <v>775</v>
      </c>
      <c r="CN80" s="70">
        <v>4320</v>
      </c>
      <c r="CO80" s="70" t="s">
        <v>776</v>
      </c>
      <c r="CP80" s="70">
        <v>80</v>
      </c>
      <c r="CQ80" s="70"/>
      <c r="CR80" s="70"/>
      <c r="CS80" s="70" t="s">
        <v>776</v>
      </c>
      <c r="CT80" s="70">
        <v>95</v>
      </c>
      <c r="CU80" s="70"/>
      <c r="CV80" s="70"/>
      <c r="CW80" s="70"/>
      <c r="CX80" s="70"/>
      <c r="CY80" s="70"/>
      <c r="CZ80" s="70"/>
      <c r="DA80" s="70"/>
      <c r="DB80" s="70"/>
      <c r="DC80" s="70"/>
      <c r="DD80" s="70"/>
    </row>
    <row r="81" spans="1:108" ht="16.5" x14ac:dyDescent="0.2">
      <c r="A81" s="23">
        <v>77</v>
      </c>
      <c r="B81" s="61">
        <v>9</v>
      </c>
      <c r="C81" s="39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1">
        <v>11</v>
      </c>
      <c r="M81" s="39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1">
        <v>12</v>
      </c>
      <c r="W81" s="39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1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70">
        <v>77</v>
      </c>
      <c r="CG81" s="70">
        <v>1</v>
      </c>
      <c r="CH81" s="70" t="s">
        <v>512</v>
      </c>
      <c r="CI81" s="70">
        <v>77</v>
      </c>
      <c r="CJ81" s="70"/>
      <c r="CK81" s="70"/>
      <c r="CL81" s="70"/>
      <c r="CM81" s="70" t="s">
        <v>775</v>
      </c>
      <c r="CN81" s="70">
        <v>4320</v>
      </c>
      <c r="CO81" s="70" t="s">
        <v>776</v>
      </c>
      <c r="CP81" s="70">
        <v>80</v>
      </c>
      <c r="CQ81" s="70"/>
      <c r="CR81" s="70"/>
      <c r="CS81" s="70" t="s">
        <v>776</v>
      </c>
      <c r="CT81" s="70">
        <v>95</v>
      </c>
      <c r="CU81" s="70"/>
      <c r="CV81" s="70"/>
      <c r="CW81" s="70"/>
      <c r="CX81" s="70"/>
      <c r="CY81" s="70"/>
      <c r="CZ81" s="70"/>
      <c r="DA81" s="70"/>
      <c r="DB81" s="70"/>
      <c r="DC81" s="70"/>
      <c r="DD81" s="70"/>
    </row>
    <row r="82" spans="1:108" ht="16.5" x14ac:dyDescent="0.2">
      <c r="A82" s="23">
        <v>78</v>
      </c>
      <c r="B82" s="61">
        <v>9</v>
      </c>
      <c r="C82" s="39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1">
        <v>11</v>
      </c>
      <c r="M82" s="39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1">
        <v>12</v>
      </c>
      <c r="W82" s="39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1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70">
        <v>78</v>
      </c>
      <c r="CG82" s="70">
        <v>1</v>
      </c>
      <c r="CH82" s="70" t="s">
        <v>512</v>
      </c>
      <c r="CI82" s="70">
        <v>78</v>
      </c>
      <c r="CJ82" s="70"/>
      <c r="CK82" s="70"/>
      <c r="CL82" s="70"/>
      <c r="CM82" s="70" t="s">
        <v>775</v>
      </c>
      <c r="CN82" s="70">
        <v>4320</v>
      </c>
      <c r="CO82" s="70" t="s">
        <v>776</v>
      </c>
      <c r="CP82" s="70">
        <v>80</v>
      </c>
      <c r="CQ82" s="70"/>
      <c r="CR82" s="70"/>
      <c r="CS82" s="70" t="s">
        <v>776</v>
      </c>
      <c r="CT82" s="70">
        <v>95</v>
      </c>
      <c r="CU82" s="70"/>
      <c r="CV82" s="70"/>
      <c r="CW82" s="70"/>
      <c r="CX82" s="70"/>
      <c r="CY82" s="70"/>
      <c r="CZ82" s="70"/>
      <c r="DA82" s="70"/>
      <c r="DB82" s="70"/>
      <c r="DC82" s="70"/>
      <c r="DD82" s="70"/>
    </row>
    <row r="83" spans="1:108" ht="16.5" x14ac:dyDescent="0.2">
      <c r="A83" s="23">
        <v>79</v>
      </c>
      <c r="B83" s="61">
        <v>9</v>
      </c>
      <c r="C83" s="39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1">
        <v>11</v>
      </c>
      <c r="M83" s="39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1">
        <v>12</v>
      </c>
      <c r="W83" s="39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1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70">
        <v>79</v>
      </c>
      <c r="CG83" s="70">
        <v>1</v>
      </c>
      <c r="CH83" s="70" t="s">
        <v>512</v>
      </c>
      <c r="CI83" s="70">
        <v>79</v>
      </c>
      <c r="CJ83" s="70"/>
      <c r="CK83" s="70"/>
      <c r="CL83" s="70"/>
      <c r="CM83" s="70" t="s">
        <v>775</v>
      </c>
      <c r="CN83" s="70">
        <v>4320</v>
      </c>
      <c r="CO83" s="70" t="s">
        <v>776</v>
      </c>
      <c r="CP83" s="70">
        <v>80</v>
      </c>
      <c r="CQ83" s="70"/>
      <c r="CR83" s="70"/>
      <c r="CS83" s="70" t="s">
        <v>776</v>
      </c>
      <c r="CT83" s="70">
        <v>95</v>
      </c>
      <c r="CU83" s="70"/>
      <c r="CV83" s="70"/>
      <c r="CW83" s="70"/>
      <c r="CX83" s="70"/>
      <c r="CY83" s="70"/>
      <c r="CZ83" s="70"/>
      <c r="DA83" s="70"/>
      <c r="DB83" s="70"/>
      <c r="DC83" s="70"/>
      <c r="DD83" s="70"/>
    </row>
    <row r="84" spans="1:108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1">
        <v>11</v>
      </c>
      <c r="M84" s="39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1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70">
        <v>80</v>
      </c>
      <c r="CG84" s="70">
        <v>1</v>
      </c>
      <c r="CH84" s="70" t="s">
        <v>512</v>
      </c>
      <c r="CI84" s="70">
        <v>80</v>
      </c>
      <c r="CJ84" s="70"/>
      <c r="CK84" s="70"/>
      <c r="CL84" s="70"/>
      <c r="CM84" s="70" t="s">
        <v>775</v>
      </c>
      <c r="CN84" s="70">
        <v>5400</v>
      </c>
      <c r="CO84" s="70" t="s">
        <v>776</v>
      </c>
      <c r="CP84" s="70">
        <v>80</v>
      </c>
      <c r="CQ84" s="70" t="s">
        <v>548</v>
      </c>
      <c r="CR84" s="70">
        <v>2</v>
      </c>
      <c r="CS84" s="70" t="s">
        <v>776</v>
      </c>
      <c r="CT84" s="70">
        <v>100</v>
      </c>
      <c r="CU84" s="70"/>
      <c r="CV84" s="70"/>
      <c r="CW84" s="70"/>
      <c r="CX84" s="70"/>
      <c r="CY84" s="70"/>
      <c r="CZ84" s="70"/>
      <c r="DA84" s="70"/>
      <c r="DB84" s="70"/>
      <c r="DC84" s="70"/>
      <c r="DD84" s="70"/>
    </row>
    <row r="85" spans="1:108" ht="16.5" x14ac:dyDescent="0.2">
      <c r="A85" s="23">
        <v>81</v>
      </c>
      <c r="B85" s="61">
        <v>10</v>
      </c>
      <c r="C85" s="39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1">
        <v>11</v>
      </c>
      <c r="M85" s="39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1">
        <v>13</v>
      </c>
      <c r="W85" s="39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1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70">
        <v>81</v>
      </c>
      <c r="CG85" s="70">
        <v>1</v>
      </c>
      <c r="CH85" s="70" t="s">
        <v>512</v>
      </c>
      <c r="CI85" s="70">
        <v>81</v>
      </c>
      <c r="CJ85" s="70"/>
      <c r="CK85" s="70"/>
      <c r="CL85" s="70"/>
      <c r="CM85" s="70" t="s">
        <v>775</v>
      </c>
      <c r="CN85" s="70">
        <v>5400</v>
      </c>
      <c r="CO85" s="70" t="s">
        <v>776</v>
      </c>
      <c r="CP85" s="70">
        <v>85</v>
      </c>
      <c r="CQ85" s="70"/>
      <c r="CR85" s="70"/>
      <c r="CS85" s="70" t="s">
        <v>776</v>
      </c>
      <c r="CT85" s="70">
        <v>100</v>
      </c>
      <c r="CU85" s="70"/>
      <c r="CV85" s="70"/>
      <c r="CW85" s="70"/>
      <c r="CX85" s="70"/>
      <c r="CY85" s="70"/>
      <c r="CZ85" s="70"/>
      <c r="DA85" s="70"/>
      <c r="DB85" s="70"/>
      <c r="DC85" s="70"/>
      <c r="DD85" s="70"/>
    </row>
    <row r="86" spans="1:108" ht="16.5" x14ac:dyDescent="0.2">
      <c r="A86" s="23">
        <v>82</v>
      </c>
      <c r="B86" s="61">
        <v>10</v>
      </c>
      <c r="C86" s="39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1">
        <v>11</v>
      </c>
      <c r="M86" s="39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1">
        <v>13</v>
      </c>
      <c r="W86" s="39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1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70">
        <v>82</v>
      </c>
      <c r="CG86" s="70">
        <v>1</v>
      </c>
      <c r="CH86" s="70" t="s">
        <v>512</v>
      </c>
      <c r="CI86" s="70">
        <v>82</v>
      </c>
      <c r="CJ86" s="70"/>
      <c r="CK86" s="70"/>
      <c r="CL86" s="70"/>
      <c r="CM86" s="70" t="s">
        <v>775</v>
      </c>
      <c r="CN86" s="70">
        <v>5400</v>
      </c>
      <c r="CO86" s="70" t="s">
        <v>776</v>
      </c>
      <c r="CP86" s="70">
        <v>85</v>
      </c>
      <c r="CQ86" s="70"/>
      <c r="CR86" s="70"/>
      <c r="CS86" s="70" t="s">
        <v>776</v>
      </c>
      <c r="CT86" s="70">
        <v>100</v>
      </c>
      <c r="CU86" s="70"/>
      <c r="CV86" s="70"/>
      <c r="CW86" s="70"/>
      <c r="CX86" s="70"/>
      <c r="CY86" s="70"/>
      <c r="CZ86" s="70"/>
      <c r="DA86" s="70"/>
      <c r="DB86" s="70"/>
      <c r="DC86" s="70"/>
      <c r="DD86" s="70"/>
    </row>
    <row r="87" spans="1:108" ht="16.5" x14ac:dyDescent="0.2">
      <c r="A87" s="23">
        <v>83</v>
      </c>
      <c r="B87" s="61">
        <v>10</v>
      </c>
      <c r="C87" s="39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1">
        <v>11</v>
      </c>
      <c r="M87" s="39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1">
        <v>13</v>
      </c>
      <c r="W87" s="39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1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70">
        <v>83</v>
      </c>
      <c r="CG87" s="70">
        <v>1</v>
      </c>
      <c r="CH87" s="70" t="s">
        <v>512</v>
      </c>
      <c r="CI87" s="70">
        <v>83</v>
      </c>
      <c r="CJ87" s="70"/>
      <c r="CK87" s="70"/>
      <c r="CL87" s="70"/>
      <c r="CM87" s="70" t="s">
        <v>775</v>
      </c>
      <c r="CN87" s="70">
        <v>5400</v>
      </c>
      <c r="CO87" s="70" t="s">
        <v>776</v>
      </c>
      <c r="CP87" s="70">
        <v>85</v>
      </c>
      <c r="CQ87" s="70"/>
      <c r="CR87" s="70"/>
      <c r="CS87" s="70" t="s">
        <v>776</v>
      </c>
      <c r="CT87" s="70">
        <v>100</v>
      </c>
      <c r="CU87" s="70"/>
      <c r="CV87" s="70"/>
      <c r="CW87" s="70"/>
      <c r="CX87" s="70"/>
      <c r="CY87" s="70"/>
      <c r="CZ87" s="70"/>
      <c r="DA87" s="70"/>
      <c r="DB87" s="70"/>
      <c r="DC87" s="70"/>
      <c r="DD87" s="70"/>
    </row>
    <row r="88" spans="1:108" ht="16.5" x14ac:dyDescent="0.2">
      <c r="A88" s="23">
        <v>84</v>
      </c>
      <c r="B88" s="61">
        <v>10</v>
      </c>
      <c r="C88" s="39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1">
        <v>11</v>
      </c>
      <c r="M88" s="39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1">
        <v>13</v>
      </c>
      <c r="W88" s="39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1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70">
        <v>84</v>
      </c>
      <c r="CG88" s="70">
        <v>1</v>
      </c>
      <c r="CH88" s="70" t="s">
        <v>512</v>
      </c>
      <c r="CI88" s="70">
        <v>84</v>
      </c>
      <c r="CJ88" s="70"/>
      <c r="CK88" s="70"/>
      <c r="CL88" s="70"/>
      <c r="CM88" s="70" t="s">
        <v>775</v>
      </c>
      <c r="CN88" s="70">
        <v>5400</v>
      </c>
      <c r="CO88" s="70" t="s">
        <v>776</v>
      </c>
      <c r="CP88" s="70">
        <v>85</v>
      </c>
      <c r="CQ88" s="70"/>
      <c r="CR88" s="70"/>
      <c r="CS88" s="70" t="s">
        <v>776</v>
      </c>
      <c r="CT88" s="70">
        <v>100</v>
      </c>
      <c r="CU88" s="70"/>
      <c r="CV88" s="70"/>
      <c r="CW88" s="70"/>
      <c r="CX88" s="70"/>
      <c r="CY88" s="70"/>
      <c r="CZ88" s="70"/>
      <c r="DA88" s="70"/>
      <c r="DB88" s="70"/>
      <c r="DC88" s="70"/>
      <c r="DD88" s="70"/>
    </row>
    <row r="89" spans="1:108" ht="16.5" x14ac:dyDescent="0.2">
      <c r="A89" s="23">
        <v>85</v>
      </c>
      <c r="B89" s="61">
        <v>10</v>
      </c>
      <c r="C89" s="39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1">
        <v>13</v>
      </c>
      <c r="W89" s="39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1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70">
        <v>85</v>
      </c>
      <c r="CG89" s="70">
        <v>1</v>
      </c>
      <c r="CH89" s="70" t="s">
        <v>512</v>
      </c>
      <c r="CI89" s="70">
        <v>85</v>
      </c>
      <c r="CJ89" s="70"/>
      <c r="CK89" s="70"/>
      <c r="CL89" s="70"/>
      <c r="CM89" s="70" t="s">
        <v>775</v>
      </c>
      <c r="CN89" s="70">
        <v>5400</v>
      </c>
      <c r="CO89" s="70" t="s">
        <v>776</v>
      </c>
      <c r="CP89" s="70">
        <v>85</v>
      </c>
      <c r="CQ89" s="70" t="s">
        <v>777</v>
      </c>
      <c r="CR89" s="70">
        <v>2</v>
      </c>
      <c r="CS89" s="70" t="s">
        <v>776</v>
      </c>
      <c r="CT89" s="70">
        <v>105</v>
      </c>
      <c r="CU89" s="70"/>
      <c r="CV89" s="70"/>
      <c r="CW89" s="70"/>
      <c r="CX89" s="70"/>
      <c r="CY89" s="70"/>
      <c r="CZ89" s="70"/>
      <c r="DA89" s="70"/>
      <c r="DB89" s="70"/>
      <c r="DC89" s="70"/>
      <c r="DD89" s="70"/>
    </row>
    <row r="90" spans="1:108" ht="16.5" x14ac:dyDescent="0.2">
      <c r="A90" s="23">
        <v>86</v>
      </c>
      <c r="B90" s="61">
        <v>10</v>
      </c>
      <c r="C90" s="39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1">
        <v>12</v>
      </c>
      <c r="M90" s="39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1">
        <v>13</v>
      </c>
      <c r="W90" s="39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1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70">
        <v>86</v>
      </c>
      <c r="CG90" s="70">
        <v>1</v>
      </c>
      <c r="CH90" s="70" t="s">
        <v>512</v>
      </c>
      <c r="CI90" s="70">
        <v>86</v>
      </c>
      <c r="CJ90" s="70"/>
      <c r="CK90" s="70"/>
      <c r="CL90" s="70"/>
      <c r="CM90" s="70" t="s">
        <v>775</v>
      </c>
      <c r="CN90" s="70">
        <v>5400</v>
      </c>
      <c r="CO90" s="70" t="s">
        <v>776</v>
      </c>
      <c r="CP90" s="70">
        <v>90</v>
      </c>
      <c r="CQ90" s="70"/>
      <c r="CR90" s="70"/>
      <c r="CS90" s="70" t="s">
        <v>776</v>
      </c>
      <c r="CT90" s="70">
        <v>105</v>
      </c>
      <c r="CU90" s="70"/>
      <c r="CV90" s="70"/>
      <c r="CW90" s="70"/>
      <c r="CX90" s="70"/>
      <c r="CY90" s="70"/>
      <c r="CZ90" s="70"/>
      <c r="DA90" s="70"/>
      <c r="DB90" s="70"/>
      <c r="DC90" s="70"/>
      <c r="DD90" s="70"/>
    </row>
    <row r="91" spans="1:108" ht="16.5" x14ac:dyDescent="0.2">
      <c r="A91" s="23">
        <v>87</v>
      </c>
      <c r="B91" s="61">
        <v>10</v>
      </c>
      <c r="C91" s="39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1">
        <v>12</v>
      </c>
      <c r="M91" s="39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1">
        <v>13</v>
      </c>
      <c r="W91" s="39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1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70">
        <v>87</v>
      </c>
      <c r="CG91" s="70">
        <v>1</v>
      </c>
      <c r="CH91" s="70" t="s">
        <v>512</v>
      </c>
      <c r="CI91" s="70">
        <v>87</v>
      </c>
      <c r="CJ91" s="70"/>
      <c r="CK91" s="70"/>
      <c r="CL91" s="70"/>
      <c r="CM91" s="70" t="s">
        <v>775</v>
      </c>
      <c r="CN91" s="70">
        <v>5400</v>
      </c>
      <c r="CO91" s="70" t="s">
        <v>776</v>
      </c>
      <c r="CP91" s="70">
        <v>90</v>
      </c>
      <c r="CQ91" s="70"/>
      <c r="CR91" s="70"/>
      <c r="CS91" s="70" t="s">
        <v>776</v>
      </c>
      <c r="CT91" s="70">
        <v>105</v>
      </c>
      <c r="CU91" s="70"/>
      <c r="CV91" s="70"/>
      <c r="CW91" s="70"/>
      <c r="CX91" s="70"/>
      <c r="CY91" s="70"/>
      <c r="CZ91" s="70"/>
      <c r="DA91" s="70"/>
      <c r="DB91" s="70"/>
      <c r="DC91" s="70"/>
      <c r="DD91" s="70"/>
    </row>
    <row r="92" spans="1:108" ht="16.5" x14ac:dyDescent="0.2">
      <c r="A92" s="23">
        <v>88</v>
      </c>
      <c r="B92" s="61">
        <v>10</v>
      </c>
      <c r="C92" s="39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1">
        <v>12</v>
      </c>
      <c r="M92" s="39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1">
        <v>13</v>
      </c>
      <c r="W92" s="39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1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70">
        <v>88</v>
      </c>
      <c r="CG92" s="70">
        <v>1</v>
      </c>
      <c r="CH92" s="70" t="s">
        <v>512</v>
      </c>
      <c r="CI92" s="70">
        <v>88</v>
      </c>
      <c r="CJ92" s="70"/>
      <c r="CK92" s="70"/>
      <c r="CL92" s="70"/>
      <c r="CM92" s="70" t="s">
        <v>775</v>
      </c>
      <c r="CN92" s="70">
        <v>5400</v>
      </c>
      <c r="CO92" s="70" t="s">
        <v>776</v>
      </c>
      <c r="CP92" s="70">
        <v>90</v>
      </c>
      <c r="CQ92" s="70"/>
      <c r="CR92" s="70"/>
      <c r="CS92" s="70" t="s">
        <v>776</v>
      </c>
      <c r="CT92" s="70">
        <v>105</v>
      </c>
      <c r="CU92" s="70"/>
      <c r="CV92" s="70"/>
      <c r="CW92" s="70"/>
      <c r="CX92" s="70"/>
      <c r="CY92" s="70"/>
      <c r="CZ92" s="70"/>
      <c r="DA92" s="70"/>
      <c r="DB92" s="70"/>
      <c r="DC92" s="70"/>
      <c r="DD92" s="70"/>
    </row>
    <row r="93" spans="1:108" ht="16.5" x14ac:dyDescent="0.2">
      <c r="A93" s="23">
        <v>89</v>
      </c>
      <c r="B93" s="61">
        <v>10</v>
      </c>
      <c r="C93" s="39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1">
        <v>12</v>
      </c>
      <c r="M93" s="39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1">
        <v>13</v>
      </c>
      <c r="W93" s="39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1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70">
        <v>89</v>
      </c>
      <c r="CG93" s="70">
        <v>1</v>
      </c>
      <c r="CH93" s="70" t="s">
        <v>512</v>
      </c>
      <c r="CI93" s="70">
        <v>89</v>
      </c>
      <c r="CJ93" s="70"/>
      <c r="CK93" s="70"/>
      <c r="CL93" s="70"/>
      <c r="CM93" s="70" t="s">
        <v>775</v>
      </c>
      <c r="CN93" s="70">
        <v>5400</v>
      </c>
      <c r="CO93" s="70" t="s">
        <v>776</v>
      </c>
      <c r="CP93" s="70">
        <v>90</v>
      </c>
      <c r="CQ93" s="70"/>
      <c r="CR93" s="70"/>
      <c r="CS93" s="70" t="s">
        <v>776</v>
      </c>
      <c r="CT93" s="70">
        <v>105</v>
      </c>
      <c r="CU93" s="70"/>
      <c r="CV93" s="70"/>
      <c r="CW93" s="70"/>
      <c r="CX93" s="70"/>
      <c r="CY93" s="70"/>
      <c r="CZ93" s="70"/>
      <c r="DA93" s="70"/>
      <c r="DB93" s="70"/>
      <c r="DC93" s="70"/>
      <c r="DD93" s="70"/>
    </row>
    <row r="94" spans="1:108" ht="16.5" x14ac:dyDescent="0.2">
      <c r="A94" s="23">
        <v>90</v>
      </c>
      <c r="B94" s="61">
        <v>10</v>
      </c>
      <c r="C94" s="39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1">
        <v>12</v>
      </c>
      <c r="M94" s="39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1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70">
        <v>90</v>
      </c>
      <c r="CG94" s="70">
        <v>1</v>
      </c>
      <c r="CH94" s="70" t="s">
        <v>512</v>
      </c>
      <c r="CI94" s="70">
        <v>90</v>
      </c>
      <c r="CJ94" s="70"/>
      <c r="CK94" s="70"/>
      <c r="CL94" s="70"/>
      <c r="CM94" s="70" t="s">
        <v>775</v>
      </c>
      <c r="CN94" s="70">
        <v>5400</v>
      </c>
      <c r="CO94" s="70" t="s">
        <v>776</v>
      </c>
      <c r="CP94" s="70">
        <v>90</v>
      </c>
      <c r="CQ94" s="70" t="s">
        <v>548</v>
      </c>
      <c r="CR94" s="70">
        <v>2</v>
      </c>
      <c r="CS94" s="70" t="s">
        <v>776</v>
      </c>
      <c r="CT94" s="70">
        <v>110</v>
      </c>
      <c r="CU94" s="70"/>
      <c r="CV94" s="70"/>
      <c r="CW94" s="70"/>
      <c r="CX94" s="70"/>
      <c r="CY94" s="70"/>
      <c r="CZ94" s="70"/>
      <c r="DA94" s="70"/>
      <c r="DB94" s="70"/>
      <c r="DC94" s="70"/>
      <c r="DD94" s="70"/>
    </row>
    <row r="95" spans="1:108" ht="16.5" x14ac:dyDescent="0.2">
      <c r="A95" s="23">
        <v>91</v>
      </c>
      <c r="B95" s="61">
        <v>10</v>
      </c>
      <c r="C95" s="39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1">
        <v>12</v>
      </c>
      <c r="M95" s="39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1">
        <v>14</v>
      </c>
      <c r="W95" s="39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1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70">
        <v>91</v>
      </c>
      <c r="CG95" s="70">
        <v>1</v>
      </c>
      <c r="CH95" s="70" t="s">
        <v>512</v>
      </c>
      <c r="CI95" s="70">
        <v>91</v>
      </c>
      <c r="CJ95" s="70"/>
      <c r="CK95" s="70"/>
      <c r="CL95" s="70"/>
      <c r="CM95" s="70" t="s">
        <v>775</v>
      </c>
      <c r="CN95" s="70">
        <v>5400</v>
      </c>
      <c r="CO95" s="70" t="s">
        <v>776</v>
      </c>
      <c r="CP95" s="70">
        <v>95</v>
      </c>
      <c r="CQ95" s="70"/>
      <c r="CR95" s="70"/>
      <c r="CS95" s="70" t="s">
        <v>776</v>
      </c>
      <c r="CT95" s="70">
        <v>110</v>
      </c>
      <c r="CU95" s="70"/>
      <c r="CV95" s="70"/>
      <c r="CW95" s="70"/>
      <c r="CX95" s="70"/>
      <c r="CY95" s="70"/>
      <c r="CZ95" s="70"/>
      <c r="DA95" s="70"/>
      <c r="DB95" s="70"/>
      <c r="DC95" s="70"/>
      <c r="DD95" s="70"/>
    </row>
    <row r="96" spans="1:108" ht="16.5" x14ac:dyDescent="0.2">
      <c r="A96" s="23">
        <v>92</v>
      </c>
      <c r="B96" s="61">
        <v>10</v>
      </c>
      <c r="C96" s="39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1">
        <v>12</v>
      </c>
      <c r="M96" s="39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1">
        <v>14</v>
      </c>
      <c r="W96" s="39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1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70">
        <v>92</v>
      </c>
      <c r="CG96" s="70">
        <v>1</v>
      </c>
      <c r="CH96" s="70" t="s">
        <v>512</v>
      </c>
      <c r="CI96" s="70">
        <v>92</v>
      </c>
      <c r="CJ96" s="70"/>
      <c r="CK96" s="70"/>
      <c r="CL96" s="70"/>
      <c r="CM96" s="70" t="s">
        <v>775</v>
      </c>
      <c r="CN96" s="70">
        <v>5400</v>
      </c>
      <c r="CO96" s="70" t="s">
        <v>776</v>
      </c>
      <c r="CP96" s="70">
        <v>95</v>
      </c>
      <c r="CQ96" s="70"/>
      <c r="CR96" s="70"/>
      <c r="CS96" s="70" t="s">
        <v>776</v>
      </c>
      <c r="CT96" s="70">
        <v>110</v>
      </c>
      <c r="CU96" s="70"/>
      <c r="CV96" s="70"/>
      <c r="CW96" s="70"/>
      <c r="CX96" s="70"/>
      <c r="CY96" s="70"/>
      <c r="CZ96" s="70"/>
      <c r="DA96" s="70"/>
      <c r="DB96" s="70"/>
      <c r="DC96" s="70"/>
      <c r="DD96" s="70"/>
    </row>
    <row r="97" spans="1:108" ht="16.5" x14ac:dyDescent="0.2">
      <c r="A97" s="23">
        <v>93</v>
      </c>
      <c r="B97" s="61">
        <v>10</v>
      </c>
      <c r="C97" s="39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1">
        <v>12</v>
      </c>
      <c r="M97" s="39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1">
        <v>14</v>
      </c>
      <c r="W97" s="39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1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70">
        <v>93</v>
      </c>
      <c r="CG97" s="70">
        <v>1</v>
      </c>
      <c r="CH97" s="70" t="s">
        <v>512</v>
      </c>
      <c r="CI97" s="70">
        <v>93</v>
      </c>
      <c r="CJ97" s="70"/>
      <c r="CK97" s="70"/>
      <c r="CL97" s="70"/>
      <c r="CM97" s="70" t="s">
        <v>775</v>
      </c>
      <c r="CN97" s="70">
        <v>5400</v>
      </c>
      <c r="CO97" s="70" t="s">
        <v>776</v>
      </c>
      <c r="CP97" s="70">
        <v>95</v>
      </c>
      <c r="CQ97" s="70"/>
      <c r="CR97" s="70"/>
      <c r="CS97" s="70" t="s">
        <v>776</v>
      </c>
      <c r="CT97" s="70">
        <v>110</v>
      </c>
      <c r="CU97" s="70"/>
      <c r="CV97" s="70"/>
      <c r="CW97" s="70"/>
      <c r="CX97" s="70"/>
      <c r="CY97" s="70"/>
      <c r="CZ97" s="70"/>
      <c r="DA97" s="70"/>
      <c r="DB97" s="70"/>
      <c r="DC97" s="70"/>
      <c r="DD97" s="70"/>
    </row>
    <row r="98" spans="1:108" ht="16.5" x14ac:dyDescent="0.2">
      <c r="A98" s="23">
        <v>94</v>
      </c>
      <c r="B98" s="61">
        <v>10</v>
      </c>
      <c r="C98" s="39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1">
        <v>12</v>
      </c>
      <c r="M98" s="39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1">
        <v>14</v>
      </c>
      <c r="W98" s="39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1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70">
        <v>94</v>
      </c>
      <c r="CG98" s="70">
        <v>1</v>
      </c>
      <c r="CH98" s="70" t="s">
        <v>512</v>
      </c>
      <c r="CI98" s="70">
        <v>94</v>
      </c>
      <c r="CJ98" s="70"/>
      <c r="CK98" s="70"/>
      <c r="CL98" s="70"/>
      <c r="CM98" s="70" t="s">
        <v>775</v>
      </c>
      <c r="CN98" s="70">
        <v>5400</v>
      </c>
      <c r="CO98" s="70" t="s">
        <v>776</v>
      </c>
      <c r="CP98" s="70">
        <v>95</v>
      </c>
      <c r="CQ98" s="70"/>
      <c r="CR98" s="70"/>
      <c r="CS98" s="70" t="s">
        <v>776</v>
      </c>
      <c r="CT98" s="70">
        <v>110</v>
      </c>
      <c r="CU98" s="70"/>
      <c r="CV98" s="70"/>
      <c r="CW98" s="70"/>
      <c r="CX98" s="70"/>
      <c r="CY98" s="70"/>
      <c r="CZ98" s="70"/>
      <c r="DA98" s="70"/>
      <c r="DB98" s="70"/>
      <c r="DC98" s="70"/>
      <c r="DD98" s="70"/>
    </row>
    <row r="99" spans="1:108" ht="16.5" x14ac:dyDescent="0.2">
      <c r="A99" s="23">
        <v>95</v>
      </c>
      <c r="B99" s="61">
        <v>10</v>
      </c>
      <c r="C99" s="39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1">
        <v>12</v>
      </c>
      <c r="M99" s="39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1">
        <v>14</v>
      </c>
      <c r="W99" s="39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1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70">
        <v>95</v>
      </c>
      <c r="CG99" s="70">
        <v>1</v>
      </c>
      <c r="CH99" s="70" t="s">
        <v>512</v>
      </c>
      <c r="CI99" s="70">
        <v>95</v>
      </c>
      <c r="CJ99" s="70"/>
      <c r="CK99" s="70"/>
      <c r="CL99" s="70"/>
      <c r="CM99" s="70" t="s">
        <v>775</v>
      </c>
      <c r="CN99" s="70">
        <v>5400</v>
      </c>
      <c r="CO99" s="70" t="s">
        <v>776</v>
      </c>
      <c r="CP99" s="70">
        <v>95</v>
      </c>
      <c r="CQ99" s="70" t="s">
        <v>777</v>
      </c>
      <c r="CR99" s="70">
        <v>2</v>
      </c>
      <c r="CS99" s="70" t="s">
        <v>776</v>
      </c>
      <c r="CT99" s="70">
        <v>115</v>
      </c>
      <c r="CU99" s="70"/>
      <c r="CV99" s="70"/>
      <c r="CW99" s="70"/>
      <c r="CX99" s="70"/>
      <c r="CY99" s="70"/>
      <c r="CZ99" s="70"/>
      <c r="DA99" s="70"/>
      <c r="DB99" s="70"/>
      <c r="DC99" s="70"/>
      <c r="DD99" s="70"/>
    </row>
    <row r="100" spans="1:108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1">
        <v>12</v>
      </c>
      <c r="M100" s="39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1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70">
        <v>96</v>
      </c>
      <c r="CG100" s="70">
        <v>1</v>
      </c>
      <c r="CH100" s="70" t="s">
        <v>512</v>
      </c>
      <c r="CI100" s="70">
        <v>96</v>
      </c>
      <c r="CJ100" s="70"/>
      <c r="CK100" s="70"/>
      <c r="CL100" s="70"/>
      <c r="CM100" s="70" t="s">
        <v>775</v>
      </c>
      <c r="CN100" s="70">
        <v>6600</v>
      </c>
      <c r="CO100" s="70" t="s">
        <v>776</v>
      </c>
      <c r="CP100" s="70">
        <v>100</v>
      </c>
      <c r="CQ100" s="70"/>
      <c r="CR100" s="70"/>
      <c r="CS100" s="70" t="s">
        <v>776</v>
      </c>
      <c r="CT100" s="70">
        <v>115</v>
      </c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</row>
    <row r="101" spans="1:108" ht="16.5" x14ac:dyDescent="0.2">
      <c r="A101" s="23">
        <v>97</v>
      </c>
      <c r="B101" s="61">
        <v>11</v>
      </c>
      <c r="C101" s="39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1">
        <v>12</v>
      </c>
      <c r="M101" s="39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1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70">
        <v>97</v>
      </c>
      <c r="CG101" s="70">
        <v>1</v>
      </c>
      <c r="CH101" s="70" t="s">
        <v>512</v>
      </c>
      <c r="CI101" s="70">
        <v>97</v>
      </c>
      <c r="CJ101" s="70"/>
      <c r="CK101" s="70"/>
      <c r="CL101" s="70"/>
      <c r="CM101" s="70" t="s">
        <v>775</v>
      </c>
      <c r="CN101" s="70">
        <v>6600</v>
      </c>
      <c r="CO101" s="70" t="s">
        <v>776</v>
      </c>
      <c r="CP101" s="70">
        <v>100</v>
      </c>
      <c r="CQ101" s="70"/>
      <c r="CR101" s="70"/>
      <c r="CS101" s="70" t="s">
        <v>776</v>
      </c>
      <c r="CT101" s="70">
        <v>115</v>
      </c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</row>
    <row r="102" spans="1:108" ht="16.5" x14ac:dyDescent="0.2">
      <c r="A102" s="23">
        <v>98</v>
      </c>
      <c r="B102" s="61">
        <v>11</v>
      </c>
      <c r="C102" s="39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1">
        <v>12</v>
      </c>
      <c r="M102" s="39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1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70">
        <v>98</v>
      </c>
      <c r="CG102" s="70">
        <v>1</v>
      </c>
      <c r="CH102" s="70" t="s">
        <v>512</v>
      </c>
      <c r="CI102" s="70">
        <v>98</v>
      </c>
      <c r="CJ102" s="70"/>
      <c r="CK102" s="70"/>
      <c r="CL102" s="70"/>
      <c r="CM102" s="70" t="s">
        <v>775</v>
      </c>
      <c r="CN102" s="70">
        <v>6600</v>
      </c>
      <c r="CO102" s="70" t="s">
        <v>776</v>
      </c>
      <c r="CP102" s="70">
        <v>100</v>
      </c>
      <c r="CQ102" s="70"/>
      <c r="CR102" s="70"/>
      <c r="CS102" s="70" t="s">
        <v>776</v>
      </c>
      <c r="CT102" s="70">
        <v>115</v>
      </c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</row>
    <row r="103" spans="1:108" ht="16.5" x14ac:dyDescent="0.2">
      <c r="A103" s="23">
        <v>99</v>
      </c>
      <c r="B103" s="61">
        <v>11</v>
      </c>
      <c r="C103" s="39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1">
        <v>12</v>
      </c>
      <c r="M103" s="39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1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70">
        <v>99</v>
      </c>
      <c r="CG103" s="70">
        <v>1</v>
      </c>
      <c r="CH103" s="70" t="s">
        <v>512</v>
      </c>
      <c r="CI103" s="70">
        <v>99</v>
      </c>
      <c r="CJ103" s="70"/>
      <c r="CK103" s="70"/>
      <c r="CL103" s="70"/>
      <c r="CM103" s="70" t="s">
        <v>775</v>
      </c>
      <c r="CN103" s="70">
        <v>6600</v>
      </c>
      <c r="CO103" s="70" t="s">
        <v>776</v>
      </c>
      <c r="CP103" s="70">
        <v>100</v>
      </c>
      <c r="CQ103" s="70"/>
      <c r="CR103" s="70"/>
      <c r="CS103" s="70" t="s">
        <v>776</v>
      </c>
      <c r="CT103" s="70">
        <v>115</v>
      </c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</row>
    <row r="104" spans="1:108" ht="16.5" x14ac:dyDescent="0.2">
      <c r="A104" s="23">
        <v>100</v>
      </c>
      <c r="B104" s="61">
        <v>11</v>
      </c>
      <c r="C104" s="39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1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70">
        <v>100</v>
      </c>
      <c r="CG104" s="70">
        <v>1</v>
      </c>
      <c r="CH104" s="70" t="s">
        <v>512</v>
      </c>
      <c r="CI104" s="70">
        <v>100</v>
      </c>
      <c r="CJ104" s="70"/>
      <c r="CK104" s="70"/>
      <c r="CL104" s="70"/>
      <c r="CM104" s="70" t="s">
        <v>775</v>
      </c>
      <c r="CN104" s="70">
        <v>6600</v>
      </c>
      <c r="CO104" s="70" t="s">
        <v>776</v>
      </c>
      <c r="CP104" s="70">
        <v>100</v>
      </c>
      <c r="CQ104" s="70" t="s">
        <v>548</v>
      </c>
      <c r="CR104" s="70">
        <v>2</v>
      </c>
      <c r="CS104" s="70" t="s">
        <v>776</v>
      </c>
      <c r="CT104" s="70">
        <v>120</v>
      </c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70">
        <v>101</v>
      </c>
      <c r="CG105" s="70">
        <v>2</v>
      </c>
      <c r="CH105" s="70" t="s">
        <v>512</v>
      </c>
      <c r="CI105" s="70">
        <v>1</v>
      </c>
      <c r="CJ105" s="70"/>
      <c r="CK105" s="70"/>
      <c r="CL105" s="70"/>
      <c r="CM105" s="70" t="s">
        <v>775</v>
      </c>
      <c r="CN105" s="70">
        <v>3000</v>
      </c>
      <c r="CO105" s="70" t="s">
        <v>776</v>
      </c>
      <c r="CP105" s="70">
        <v>10</v>
      </c>
      <c r="CQ105" s="70"/>
      <c r="CR105" s="70"/>
      <c r="CS105" s="70" t="s">
        <v>776</v>
      </c>
      <c r="CT105" s="70">
        <v>20</v>
      </c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</row>
    <row r="106" spans="1:108" ht="16.5" x14ac:dyDescent="0.2">
      <c r="BB106" s="70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70">
        <v>102</v>
      </c>
      <c r="CG106" s="70">
        <v>2</v>
      </c>
      <c r="CH106" s="70" t="s">
        <v>512</v>
      </c>
      <c r="CI106" s="70">
        <v>2</v>
      </c>
      <c r="CJ106" s="70"/>
      <c r="CK106" s="70"/>
      <c r="CL106" s="70"/>
      <c r="CM106" s="70" t="s">
        <v>775</v>
      </c>
      <c r="CN106" s="70">
        <v>3000</v>
      </c>
      <c r="CO106" s="70" t="s">
        <v>776</v>
      </c>
      <c r="CP106" s="70">
        <v>10</v>
      </c>
      <c r="CQ106" s="70" t="s">
        <v>549</v>
      </c>
      <c r="CR106" s="70">
        <v>1</v>
      </c>
      <c r="CS106" s="70" t="s">
        <v>776</v>
      </c>
      <c r="CT106" s="70">
        <v>20</v>
      </c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</row>
    <row r="107" spans="1:108" ht="16.5" x14ac:dyDescent="0.2">
      <c r="BB107" s="70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70">
        <v>103</v>
      </c>
      <c r="CG107" s="70">
        <v>2</v>
      </c>
      <c r="CH107" s="70" t="s">
        <v>512</v>
      </c>
      <c r="CI107" s="70">
        <v>3</v>
      </c>
      <c r="CJ107" s="70"/>
      <c r="CK107" s="70"/>
      <c r="CL107" s="70"/>
      <c r="CM107" s="70" t="s">
        <v>775</v>
      </c>
      <c r="CN107" s="70">
        <v>3000</v>
      </c>
      <c r="CO107" s="70" t="s">
        <v>776</v>
      </c>
      <c r="CP107" s="70">
        <v>10</v>
      </c>
      <c r="CQ107" s="70"/>
      <c r="CR107" s="70"/>
      <c r="CS107" s="70" t="s">
        <v>776</v>
      </c>
      <c r="CT107" s="70">
        <v>20</v>
      </c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</row>
    <row r="108" spans="1:108" ht="16.5" x14ac:dyDescent="0.2">
      <c r="BB108" s="70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70">
        <v>104</v>
      </c>
      <c r="CG108" s="70">
        <v>2</v>
      </c>
      <c r="CH108" s="70" t="s">
        <v>512</v>
      </c>
      <c r="CI108" s="70">
        <v>4</v>
      </c>
      <c r="CJ108" s="70"/>
      <c r="CK108" s="70"/>
      <c r="CL108" s="70"/>
      <c r="CM108" s="70" t="s">
        <v>775</v>
      </c>
      <c r="CN108" s="70">
        <v>3000</v>
      </c>
      <c r="CO108" s="70" t="s">
        <v>776</v>
      </c>
      <c r="CP108" s="70">
        <v>10</v>
      </c>
      <c r="CQ108" s="70" t="s">
        <v>550</v>
      </c>
      <c r="CR108" s="70">
        <v>1</v>
      </c>
      <c r="CS108" s="70" t="s">
        <v>776</v>
      </c>
      <c r="CT108" s="70">
        <v>20</v>
      </c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</row>
    <row r="109" spans="1:108" ht="16.5" x14ac:dyDescent="0.2">
      <c r="BB109" s="70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70">
        <v>105</v>
      </c>
      <c r="CG109" s="70">
        <v>2</v>
      </c>
      <c r="CH109" s="70" t="s">
        <v>512</v>
      </c>
      <c r="CI109" s="70">
        <v>5</v>
      </c>
      <c r="CJ109" s="70"/>
      <c r="CK109" s="70"/>
      <c r="CL109" s="70"/>
      <c r="CM109" s="70" t="s">
        <v>775</v>
      </c>
      <c r="CN109" s="70">
        <v>3840</v>
      </c>
      <c r="CO109" s="70" t="s">
        <v>776</v>
      </c>
      <c r="CP109" s="70">
        <v>10</v>
      </c>
      <c r="CQ109" s="70"/>
      <c r="CR109" s="70"/>
      <c r="CS109" s="70" t="s">
        <v>776</v>
      </c>
      <c r="CT109" s="70">
        <v>25</v>
      </c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</row>
    <row r="110" spans="1:108" ht="16.5" x14ac:dyDescent="0.2">
      <c r="BB110" s="70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70">
        <v>106</v>
      </c>
      <c r="CG110" s="70">
        <v>2</v>
      </c>
      <c r="CH110" s="70" t="s">
        <v>512</v>
      </c>
      <c r="CI110" s="70">
        <v>6</v>
      </c>
      <c r="CJ110" s="70"/>
      <c r="CK110" s="70"/>
      <c r="CL110" s="70"/>
      <c r="CM110" s="70" t="s">
        <v>775</v>
      </c>
      <c r="CN110" s="70">
        <v>3840</v>
      </c>
      <c r="CO110" s="70" t="s">
        <v>776</v>
      </c>
      <c r="CP110" s="70">
        <v>15</v>
      </c>
      <c r="CQ110" s="70"/>
      <c r="CR110" s="70"/>
      <c r="CS110" s="70" t="s">
        <v>776</v>
      </c>
      <c r="CT110" s="70">
        <v>25</v>
      </c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</row>
    <row r="111" spans="1:108" ht="16.5" x14ac:dyDescent="0.2">
      <c r="BB111" s="70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70">
        <v>107</v>
      </c>
      <c r="CG111" s="70">
        <v>2</v>
      </c>
      <c r="CH111" s="70" t="s">
        <v>512</v>
      </c>
      <c r="CI111" s="70">
        <v>7</v>
      </c>
      <c r="CJ111" s="70"/>
      <c r="CK111" s="70"/>
      <c r="CL111" s="70"/>
      <c r="CM111" s="70" t="s">
        <v>775</v>
      </c>
      <c r="CN111" s="70">
        <v>3840</v>
      </c>
      <c r="CO111" s="70" t="s">
        <v>776</v>
      </c>
      <c r="CP111" s="70">
        <v>15</v>
      </c>
      <c r="CQ111" s="70" t="s">
        <v>549</v>
      </c>
      <c r="CR111" s="70">
        <v>1</v>
      </c>
      <c r="CS111" s="70" t="s">
        <v>776</v>
      </c>
      <c r="CT111" s="70">
        <v>25</v>
      </c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</row>
    <row r="112" spans="1:108" ht="16.5" x14ac:dyDescent="0.2">
      <c r="BB112" s="70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70">
        <v>108</v>
      </c>
      <c r="CG112" s="70">
        <v>2</v>
      </c>
      <c r="CH112" s="70" t="s">
        <v>512</v>
      </c>
      <c r="CI112" s="70">
        <v>8</v>
      </c>
      <c r="CJ112" s="70"/>
      <c r="CK112" s="70"/>
      <c r="CL112" s="70"/>
      <c r="CM112" s="70" t="s">
        <v>775</v>
      </c>
      <c r="CN112" s="70">
        <v>3840</v>
      </c>
      <c r="CO112" s="70" t="s">
        <v>776</v>
      </c>
      <c r="CP112" s="70">
        <v>15</v>
      </c>
      <c r="CQ112" s="70"/>
      <c r="CR112" s="70"/>
      <c r="CS112" s="70" t="s">
        <v>776</v>
      </c>
      <c r="CT112" s="70">
        <v>25</v>
      </c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</row>
    <row r="113" spans="54:108" ht="16.5" x14ac:dyDescent="0.2">
      <c r="BB113" s="70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70">
        <v>109</v>
      </c>
      <c r="CG113" s="70">
        <v>2</v>
      </c>
      <c r="CH113" s="70" t="s">
        <v>512</v>
      </c>
      <c r="CI113" s="70">
        <v>9</v>
      </c>
      <c r="CJ113" s="70"/>
      <c r="CK113" s="70"/>
      <c r="CL113" s="70"/>
      <c r="CM113" s="70" t="s">
        <v>775</v>
      </c>
      <c r="CN113" s="70">
        <v>3840</v>
      </c>
      <c r="CO113" s="70" t="s">
        <v>776</v>
      </c>
      <c r="CP113" s="70">
        <v>15</v>
      </c>
      <c r="CQ113" s="70"/>
      <c r="CR113" s="70"/>
      <c r="CS113" s="70" t="s">
        <v>776</v>
      </c>
      <c r="CT113" s="70">
        <v>25</v>
      </c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</row>
    <row r="114" spans="54:108" ht="16.5" x14ac:dyDescent="0.2">
      <c r="BB114" s="70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70">
        <v>110</v>
      </c>
      <c r="CG114" s="70">
        <v>2</v>
      </c>
      <c r="CH114" s="70" t="s">
        <v>512</v>
      </c>
      <c r="CI114" s="70">
        <v>10</v>
      </c>
      <c r="CJ114" s="70"/>
      <c r="CK114" s="70"/>
      <c r="CL114" s="70"/>
      <c r="CM114" s="70" t="s">
        <v>775</v>
      </c>
      <c r="CN114" s="70">
        <v>3840</v>
      </c>
      <c r="CO114" s="70" t="s">
        <v>776</v>
      </c>
      <c r="CP114" s="70">
        <v>15</v>
      </c>
      <c r="CQ114" s="70" t="s">
        <v>550</v>
      </c>
      <c r="CR114" s="70">
        <v>1</v>
      </c>
      <c r="CS114" s="70" t="s">
        <v>776</v>
      </c>
      <c r="CT114" s="70">
        <v>30</v>
      </c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</row>
    <row r="115" spans="54:108" ht="16.5" x14ac:dyDescent="0.2">
      <c r="BB115" s="70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70">
        <v>111</v>
      </c>
      <c r="CG115" s="70">
        <v>2</v>
      </c>
      <c r="CH115" s="70" t="s">
        <v>512</v>
      </c>
      <c r="CI115" s="70">
        <v>11</v>
      </c>
      <c r="CJ115" s="70"/>
      <c r="CK115" s="70"/>
      <c r="CL115" s="70"/>
      <c r="CM115" s="70" t="s">
        <v>775</v>
      </c>
      <c r="CN115" s="70">
        <v>4800</v>
      </c>
      <c r="CO115" s="70" t="s">
        <v>776</v>
      </c>
      <c r="CP115" s="70">
        <v>20</v>
      </c>
      <c r="CQ115" s="70"/>
      <c r="CR115" s="70"/>
      <c r="CS115" s="70" t="s">
        <v>776</v>
      </c>
      <c r="CT115" s="70">
        <v>30</v>
      </c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</row>
    <row r="116" spans="54:108" ht="16.5" x14ac:dyDescent="0.2">
      <c r="BB116" s="70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70">
        <v>112</v>
      </c>
      <c r="CG116" s="70">
        <v>2</v>
      </c>
      <c r="CH116" s="70" t="s">
        <v>512</v>
      </c>
      <c r="CI116" s="70">
        <v>12</v>
      </c>
      <c r="CJ116" s="70"/>
      <c r="CK116" s="70"/>
      <c r="CL116" s="70"/>
      <c r="CM116" s="70" t="s">
        <v>775</v>
      </c>
      <c r="CN116" s="70">
        <v>4800</v>
      </c>
      <c r="CO116" s="70" t="s">
        <v>776</v>
      </c>
      <c r="CP116" s="70">
        <v>20</v>
      </c>
      <c r="CQ116" s="70"/>
      <c r="CR116" s="70"/>
      <c r="CS116" s="70" t="s">
        <v>776</v>
      </c>
      <c r="CT116" s="70">
        <v>30</v>
      </c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</row>
    <row r="117" spans="54:108" ht="16.5" x14ac:dyDescent="0.2">
      <c r="BB117" s="70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70">
        <v>113</v>
      </c>
      <c r="CG117" s="70">
        <v>2</v>
      </c>
      <c r="CH117" s="70" t="s">
        <v>512</v>
      </c>
      <c r="CI117" s="70">
        <v>13</v>
      </c>
      <c r="CJ117" s="70"/>
      <c r="CK117" s="70"/>
      <c r="CL117" s="70"/>
      <c r="CM117" s="70" t="s">
        <v>775</v>
      </c>
      <c r="CN117" s="70">
        <v>4800</v>
      </c>
      <c r="CO117" s="70" t="s">
        <v>776</v>
      </c>
      <c r="CP117" s="70">
        <v>20</v>
      </c>
      <c r="CQ117" s="70"/>
      <c r="CR117" s="70"/>
      <c r="CS117" s="70" t="s">
        <v>776</v>
      </c>
      <c r="CT117" s="70">
        <v>30</v>
      </c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</row>
    <row r="118" spans="54:108" ht="16.5" x14ac:dyDescent="0.2">
      <c r="BB118" s="70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70">
        <v>114</v>
      </c>
      <c r="CG118" s="70">
        <v>2</v>
      </c>
      <c r="CH118" s="70" t="s">
        <v>512</v>
      </c>
      <c r="CI118" s="70">
        <v>14</v>
      </c>
      <c r="CJ118" s="70"/>
      <c r="CK118" s="70"/>
      <c r="CL118" s="70"/>
      <c r="CM118" s="70" t="s">
        <v>775</v>
      </c>
      <c r="CN118" s="70">
        <v>4800</v>
      </c>
      <c r="CO118" s="70" t="s">
        <v>776</v>
      </c>
      <c r="CP118" s="70">
        <v>20</v>
      </c>
      <c r="CQ118" s="70"/>
      <c r="CR118" s="70"/>
      <c r="CS118" s="70" t="s">
        <v>776</v>
      </c>
      <c r="CT118" s="70">
        <v>30</v>
      </c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</row>
    <row r="119" spans="54:108" ht="16.5" x14ac:dyDescent="0.2">
      <c r="BB119" s="70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70">
        <v>115</v>
      </c>
      <c r="CG119" s="70">
        <v>2</v>
      </c>
      <c r="CH119" s="70" t="s">
        <v>512</v>
      </c>
      <c r="CI119" s="70">
        <v>15</v>
      </c>
      <c r="CJ119" s="70"/>
      <c r="CK119" s="70"/>
      <c r="CL119" s="70"/>
      <c r="CM119" s="70" t="s">
        <v>775</v>
      </c>
      <c r="CN119" s="70">
        <v>4800</v>
      </c>
      <c r="CO119" s="70" t="s">
        <v>776</v>
      </c>
      <c r="CP119" s="70">
        <v>20</v>
      </c>
      <c r="CQ119" s="70" t="s">
        <v>549</v>
      </c>
      <c r="CR119" s="70">
        <v>2</v>
      </c>
      <c r="CS119" s="70" t="s">
        <v>776</v>
      </c>
      <c r="CT119" s="70">
        <v>35</v>
      </c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</row>
    <row r="120" spans="54:108" ht="16.5" x14ac:dyDescent="0.2">
      <c r="BB120" s="70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70">
        <v>116</v>
      </c>
      <c r="CG120" s="70">
        <v>2</v>
      </c>
      <c r="CH120" s="70" t="s">
        <v>512</v>
      </c>
      <c r="CI120" s="70">
        <v>16</v>
      </c>
      <c r="CJ120" s="70"/>
      <c r="CK120" s="70"/>
      <c r="CL120" s="70"/>
      <c r="CM120" s="70" t="s">
        <v>775</v>
      </c>
      <c r="CN120" s="70">
        <v>4800</v>
      </c>
      <c r="CO120" s="70" t="s">
        <v>776</v>
      </c>
      <c r="CP120" s="70">
        <v>25</v>
      </c>
      <c r="CQ120" s="70"/>
      <c r="CR120" s="70"/>
      <c r="CS120" s="70" t="s">
        <v>776</v>
      </c>
      <c r="CT120" s="70">
        <v>35</v>
      </c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</row>
    <row r="121" spans="54:108" ht="16.5" x14ac:dyDescent="0.2">
      <c r="BB121" s="70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70">
        <v>117</v>
      </c>
      <c r="CG121" s="70">
        <v>2</v>
      </c>
      <c r="CH121" s="70" t="s">
        <v>512</v>
      </c>
      <c r="CI121" s="70">
        <v>17</v>
      </c>
      <c r="CJ121" s="70"/>
      <c r="CK121" s="70"/>
      <c r="CL121" s="70"/>
      <c r="CM121" s="70" t="s">
        <v>775</v>
      </c>
      <c r="CN121" s="70">
        <v>4800</v>
      </c>
      <c r="CO121" s="70" t="s">
        <v>776</v>
      </c>
      <c r="CP121" s="70">
        <v>25</v>
      </c>
      <c r="CQ121" s="70"/>
      <c r="CR121" s="70"/>
      <c r="CS121" s="70" t="s">
        <v>776</v>
      </c>
      <c r="CT121" s="70">
        <v>35</v>
      </c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</row>
    <row r="122" spans="54:108" ht="16.5" x14ac:dyDescent="0.2">
      <c r="BB122" s="70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70">
        <v>118</v>
      </c>
      <c r="CG122" s="70">
        <v>2</v>
      </c>
      <c r="CH122" s="70" t="s">
        <v>512</v>
      </c>
      <c r="CI122" s="70">
        <v>18</v>
      </c>
      <c r="CJ122" s="70"/>
      <c r="CK122" s="70"/>
      <c r="CL122" s="70"/>
      <c r="CM122" s="70" t="s">
        <v>775</v>
      </c>
      <c r="CN122" s="70">
        <v>4800</v>
      </c>
      <c r="CO122" s="70" t="s">
        <v>776</v>
      </c>
      <c r="CP122" s="70">
        <v>25</v>
      </c>
      <c r="CQ122" s="70"/>
      <c r="CR122" s="70"/>
      <c r="CS122" s="70" t="s">
        <v>776</v>
      </c>
      <c r="CT122" s="70">
        <v>35</v>
      </c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</row>
    <row r="123" spans="54:108" ht="16.5" x14ac:dyDescent="0.2">
      <c r="BB123" s="70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70">
        <v>119</v>
      </c>
      <c r="CG123" s="70">
        <v>2</v>
      </c>
      <c r="CH123" s="70" t="s">
        <v>512</v>
      </c>
      <c r="CI123" s="70">
        <v>19</v>
      </c>
      <c r="CJ123" s="70"/>
      <c r="CK123" s="70"/>
      <c r="CL123" s="70"/>
      <c r="CM123" s="70" t="s">
        <v>775</v>
      </c>
      <c r="CN123" s="70">
        <v>4800</v>
      </c>
      <c r="CO123" s="70" t="s">
        <v>776</v>
      </c>
      <c r="CP123" s="70">
        <v>25</v>
      </c>
      <c r="CQ123" s="70"/>
      <c r="CR123" s="70"/>
      <c r="CS123" s="70" t="s">
        <v>776</v>
      </c>
      <c r="CT123" s="70">
        <v>35</v>
      </c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</row>
    <row r="124" spans="54:108" ht="16.5" x14ac:dyDescent="0.2">
      <c r="BB124" s="70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70">
        <v>120</v>
      </c>
      <c r="CG124" s="70">
        <v>2</v>
      </c>
      <c r="CH124" s="70" t="s">
        <v>512</v>
      </c>
      <c r="CI124" s="70">
        <v>20</v>
      </c>
      <c r="CJ124" s="70"/>
      <c r="CK124" s="70"/>
      <c r="CL124" s="70"/>
      <c r="CM124" s="70" t="s">
        <v>775</v>
      </c>
      <c r="CN124" s="70">
        <v>6000</v>
      </c>
      <c r="CO124" s="70" t="s">
        <v>776</v>
      </c>
      <c r="CP124" s="70">
        <v>25</v>
      </c>
      <c r="CQ124" s="70" t="s">
        <v>550</v>
      </c>
      <c r="CR124" s="70">
        <v>2</v>
      </c>
      <c r="CS124" s="70" t="s">
        <v>776</v>
      </c>
      <c r="CT124" s="70">
        <v>40</v>
      </c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</row>
    <row r="125" spans="54:108" ht="16.5" x14ac:dyDescent="0.2">
      <c r="BB125" s="70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70">
        <v>121</v>
      </c>
      <c r="CG125" s="70">
        <v>2</v>
      </c>
      <c r="CH125" s="70" t="s">
        <v>512</v>
      </c>
      <c r="CI125" s="70">
        <v>21</v>
      </c>
      <c r="CJ125" s="70"/>
      <c r="CK125" s="70"/>
      <c r="CL125" s="70"/>
      <c r="CM125" s="70" t="s">
        <v>775</v>
      </c>
      <c r="CN125" s="70">
        <v>6000</v>
      </c>
      <c r="CO125" s="70" t="s">
        <v>776</v>
      </c>
      <c r="CP125" s="70">
        <v>30</v>
      </c>
      <c r="CQ125" s="70"/>
      <c r="CR125" s="70"/>
      <c r="CS125" s="70" t="s">
        <v>776</v>
      </c>
      <c r="CT125" s="70">
        <v>40</v>
      </c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</row>
    <row r="126" spans="54:108" ht="16.5" x14ac:dyDescent="0.2">
      <c r="BB126" s="70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70">
        <v>122</v>
      </c>
      <c r="CG126" s="70">
        <v>2</v>
      </c>
      <c r="CH126" s="70" t="s">
        <v>512</v>
      </c>
      <c r="CI126" s="70">
        <v>22</v>
      </c>
      <c r="CJ126" s="70"/>
      <c r="CK126" s="70"/>
      <c r="CL126" s="70"/>
      <c r="CM126" s="70" t="s">
        <v>775</v>
      </c>
      <c r="CN126" s="70">
        <v>6000</v>
      </c>
      <c r="CO126" s="70" t="s">
        <v>776</v>
      </c>
      <c r="CP126" s="70">
        <v>30</v>
      </c>
      <c r="CQ126" s="70"/>
      <c r="CR126" s="70"/>
      <c r="CS126" s="70" t="s">
        <v>776</v>
      </c>
      <c r="CT126" s="70">
        <v>40</v>
      </c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</row>
    <row r="127" spans="54:108" ht="16.5" x14ac:dyDescent="0.2">
      <c r="BB127" s="70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70">
        <v>123</v>
      </c>
      <c r="CG127" s="70">
        <v>2</v>
      </c>
      <c r="CH127" s="70" t="s">
        <v>512</v>
      </c>
      <c r="CI127" s="70">
        <v>23</v>
      </c>
      <c r="CJ127" s="70"/>
      <c r="CK127" s="70"/>
      <c r="CL127" s="70"/>
      <c r="CM127" s="70" t="s">
        <v>775</v>
      </c>
      <c r="CN127" s="70">
        <v>6000</v>
      </c>
      <c r="CO127" s="70" t="s">
        <v>776</v>
      </c>
      <c r="CP127" s="70">
        <v>30</v>
      </c>
      <c r="CQ127" s="70"/>
      <c r="CR127" s="70"/>
      <c r="CS127" s="70" t="s">
        <v>776</v>
      </c>
      <c r="CT127" s="70">
        <v>40</v>
      </c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</row>
    <row r="128" spans="54:108" ht="16.5" x14ac:dyDescent="0.2">
      <c r="BB128" s="70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70">
        <v>124</v>
      </c>
      <c r="CG128" s="70">
        <v>2</v>
      </c>
      <c r="CH128" s="70" t="s">
        <v>512</v>
      </c>
      <c r="CI128" s="70">
        <v>24</v>
      </c>
      <c r="CJ128" s="70"/>
      <c r="CK128" s="70"/>
      <c r="CL128" s="70"/>
      <c r="CM128" s="70" t="s">
        <v>775</v>
      </c>
      <c r="CN128" s="70">
        <v>6000</v>
      </c>
      <c r="CO128" s="70" t="s">
        <v>776</v>
      </c>
      <c r="CP128" s="70">
        <v>30</v>
      </c>
      <c r="CQ128" s="70"/>
      <c r="CR128" s="70"/>
      <c r="CS128" s="70" t="s">
        <v>776</v>
      </c>
      <c r="CT128" s="70">
        <v>40</v>
      </c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</row>
    <row r="129" spans="54:108" ht="16.5" x14ac:dyDescent="0.2">
      <c r="BB129" s="70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70">
        <v>125</v>
      </c>
      <c r="CG129" s="70">
        <v>2</v>
      </c>
      <c r="CH129" s="70" t="s">
        <v>512</v>
      </c>
      <c r="CI129" s="70">
        <v>25</v>
      </c>
      <c r="CJ129" s="70"/>
      <c r="CK129" s="70"/>
      <c r="CL129" s="70"/>
      <c r="CM129" s="70" t="s">
        <v>775</v>
      </c>
      <c r="CN129" s="70">
        <v>6000</v>
      </c>
      <c r="CO129" s="70" t="s">
        <v>776</v>
      </c>
      <c r="CP129" s="70">
        <v>30</v>
      </c>
      <c r="CQ129" s="70" t="s">
        <v>549</v>
      </c>
      <c r="CR129" s="70">
        <v>2</v>
      </c>
      <c r="CS129" s="70" t="s">
        <v>776</v>
      </c>
      <c r="CT129" s="70">
        <v>45</v>
      </c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</row>
    <row r="130" spans="54:108" ht="16.5" x14ac:dyDescent="0.2">
      <c r="BB130" s="70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70">
        <v>126</v>
      </c>
      <c r="CG130" s="70">
        <v>2</v>
      </c>
      <c r="CH130" s="70" t="s">
        <v>512</v>
      </c>
      <c r="CI130" s="70">
        <v>26</v>
      </c>
      <c r="CJ130" s="70"/>
      <c r="CK130" s="70"/>
      <c r="CL130" s="70"/>
      <c r="CM130" s="70" t="s">
        <v>775</v>
      </c>
      <c r="CN130" s="70">
        <v>6000</v>
      </c>
      <c r="CO130" s="70" t="s">
        <v>776</v>
      </c>
      <c r="CP130" s="70">
        <v>35</v>
      </c>
      <c r="CQ130" s="70"/>
      <c r="CR130" s="70"/>
      <c r="CS130" s="70" t="s">
        <v>776</v>
      </c>
      <c r="CT130" s="70">
        <v>45</v>
      </c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</row>
    <row r="131" spans="54:108" ht="16.5" x14ac:dyDescent="0.2">
      <c r="BB131" s="70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70">
        <v>127</v>
      </c>
      <c r="CG131" s="70">
        <v>2</v>
      </c>
      <c r="CH131" s="70" t="s">
        <v>512</v>
      </c>
      <c r="CI131" s="70">
        <v>27</v>
      </c>
      <c r="CJ131" s="70"/>
      <c r="CK131" s="70"/>
      <c r="CL131" s="70"/>
      <c r="CM131" s="70" t="s">
        <v>775</v>
      </c>
      <c r="CN131" s="70">
        <v>6000</v>
      </c>
      <c r="CO131" s="70" t="s">
        <v>776</v>
      </c>
      <c r="CP131" s="70">
        <v>35</v>
      </c>
      <c r="CQ131" s="70"/>
      <c r="CR131" s="70"/>
      <c r="CS131" s="70" t="s">
        <v>776</v>
      </c>
      <c r="CT131" s="70">
        <v>45</v>
      </c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</row>
    <row r="132" spans="54:108" ht="16.5" x14ac:dyDescent="0.2">
      <c r="BB132" s="70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70">
        <v>128</v>
      </c>
      <c r="CG132" s="70">
        <v>2</v>
      </c>
      <c r="CH132" s="70" t="s">
        <v>512</v>
      </c>
      <c r="CI132" s="70">
        <v>28</v>
      </c>
      <c r="CJ132" s="70"/>
      <c r="CK132" s="70"/>
      <c r="CL132" s="70"/>
      <c r="CM132" s="70" t="s">
        <v>775</v>
      </c>
      <c r="CN132" s="70">
        <v>6000</v>
      </c>
      <c r="CO132" s="70" t="s">
        <v>776</v>
      </c>
      <c r="CP132" s="70">
        <v>35</v>
      </c>
      <c r="CQ132" s="70"/>
      <c r="CR132" s="70"/>
      <c r="CS132" s="70" t="s">
        <v>776</v>
      </c>
      <c r="CT132" s="70">
        <v>45</v>
      </c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</row>
    <row r="133" spans="54:108" ht="16.5" x14ac:dyDescent="0.2">
      <c r="BB133" s="70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70">
        <v>129</v>
      </c>
      <c r="CG133" s="70">
        <v>2</v>
      </c>
      <c r="CH133" s="70" t="s">
        <v>512</v>
      </c>
      <c r="CI133" s="70">
        <v>29</v>
      </c>
      <c r="CJ133" s="70"/>
      <c r="CK133" s="70"/>
      <c r="CL133" s="70"/>
      <c r="CM133" s="70" t="s">
        <v>775</v>
      </c>
      <c r="CN133" s="70">
        <v>6000</v>
      </c>
      <c r="CO133" s="70" t="s">
        <v>776</v>
      </c>
      <c r="CP133" s="70">
        <v>35</v>
      </c>
      <c r="CQ133" s="70"/>
      <c r="CR133" s="70"/>
      <c r="CS133" s="70" t="s">
        <v>776</v>
      </c>
      <c r="CT133" s="70">
        <v>45</v>
      </c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</row>
    <row r="134" spans="54:108" ht="16.5" x14ac:dyDescent="0.2">
      <c r="BB134" s="70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70">
        <v>130</v>
      </c>
      <c r="CG134" s="70">
        <v>2</v>
      </c>
      <c r="CH134" s="70" t="s">
        <v>512</v>
      </c>
      <c r="CI134" s="70">
        <v>30</v>
      </c>
      <c r="CJ134" s="70"/>
      <c r="CK134" s="70"/>
      <c r="CL134" s="70"/>
      <c r="CM134" s="70" t="s">
        <v>775</v>
      </c>
      <c r="CN134" s="70">
        <v>7200</v>
      </c>
      <c r="CO134" s="70" t="s">
        <v>776</v>
      </c>
      <c r="CP134" s="70">
        <v>35</v>
      </c>
      <c r="CQ134" s="70" t="s">
        <v>549</v>
      </c>
      <c r="CR134" s="70">
        <v>2</v>
      </c>
      <c r="CS134" s="70" t="s">
        <v>776</v>
      </c>
      <c r="CT134" s="70">
        <v>50</v>
      </c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</row>
    <row r="135" spans="54:108" ht="16.5" x14ac:dyDescent="0.2">
      <c r="BB135" s="70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70">
        <v>131</v>
      </c>
      <c r="CG135" s="70">
        <v>2</v>
      </c>
      <c r="CH135" s="70" t="s">
        <v>512</v>
      </c>
      <c r="CI135" s="70">
        <v>31</v>
      </c>
      <c r="CJ135" s="70"/>
      <c r="CK135" s="70"/>
      <c r="CL135" s="70"/>
      <c r="CM135" s="70" t="s">
        <v>775</v>
      </c>
      <c r="CN135" s="70">
        <v>7200</v>
      </c>
      <c r="CO135" s="70" t="s">
        <v>776</v>
      </c>
      <c r="CP135" s="70">
        <v>40</v>
      </c>
      <c r="CQ135" s="70"/>
      <c r="CR135" s="70"/>
      <c r="CS135" s="70" t="s">
        <v>776</v>
      </c>
      <c r="CT135" s="70">
        <v>50</v>
      </c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</row>
    <row r="136" spans="54:108" ht="16.5" x14ac:dyDescent="0.2">
      <c r="BB136" s="70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70">
        <v>132</v>
      </c>
      <c r="CG136" s="70">
        <v>2</v>
      </c>
      <c r="CH136" s="70" t="s">
        <v>512</v>
      </c>
      <c r="CI136" s="70">
        <v>32</v>
      </c>
      <c r="CJ136" s="70"/>
      <c r="CK136" s="70"/>
      <c r="CL136" s="70"/>
      <c r="CM136" s="70" t="s">
        <v>775</v>
      </c>
      <c r="CN136" s="70">
        <v>7200</v>
      </c>
      <c r="CO136" s="70" t="s">
        <v>776</v>
      </c>
      <c r="CP136" s="70">
        <v>40</v>
      </c>
      <c r="CQ136" s="70"/>
      <c r="CR136" s="70"/>
      <c r="CS136" s="70" t="s">
        <v>776</v>
      </c>
      <c r="CT136" s="70">
        <v>50</v>
      </c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</row>
    <row r="137" spans="54:108" ht="16.5" x14ac:dyDescent="0.2">
      <c r="BB137" s="70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70">
        <v>133</v>
      </c>
      <c r="CG137" s="70">
        <v>2</v>
      </c>
      <c r="CH137" s="70" t="s">
        <v>512</v>
      </c>
      <c r="CI137" s="70">
        <v>33</v>
      </c>
      <c r="CJ137" s="70"/>
      <c r="CK137" s="70"/>
      <c r="CL137" s="70"/>
      <c r="CM137" s="70" t="s">
        <v>775</v>
      </c>
      <c r="CN137" s="70">
        <v>7200</v>
      </c>
      <c r="CO137" s="70" t="s">
        <v>776</v>
      </c>
      <c r="CP137" s="70">
        <v>40</v>
      </c>
      <c r="CQ137" s="70"/>
      <c r="CR137" s="70"/>
      <c r="CS137" s="70" t="s">
        <v>776</v>
      </c>
      <c r="CT137" s="70">
        <v>50</v>
      </c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</row>
    <row r="138" spans="54:108" ht="16.5" x14ac:dyDescent="0.2">
      <c r="BB138" s="70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70">
        <v>134</v>
      </c>
      <c r="CG138" s="70">
        <v>2</v>
      </c>
      <c r="CH138" s="70" t="s">
        <v>512</v>
      </c>
      <c r="CI138" s="70">
        <v>34</v>
      </c>
      <c r="CJ138" s="70"/>
      <c r="CK138" s="70"/>
      <c r="CL138" s="70"/>
      <c r="CM138" s="70" t="s">
        <v>775</v>
      </c>
      <c r="CN138" s="70">
        <v>7200</v>
      </c>
      <c r="CO138" s="70" t="s">
        <v>776</v>
      </c>
      <c r="CP138" s="70">
        <v>40</v>
      </c>
      <c r="CQ138" s="70"/>
      <c r="CR138" s="70"/>
      <c r="CS138" s="70" t="s">
        <v>776</v>
      </c>
      <c r="CT138" s="70">
        <v>50</v>
      </c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</row>
    <row r="139" spans="54:108" ht="16.5" x14ac:dyDescent="0.2">
      <c r="BB139" s="70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70">
        <v>135</v>
      </c>
      <c r="CG139" s="70">
        <v>2</v>
      </c>
      <c r="CH139" s="70" t="s">
        <v>512</v>
      </c>
      <c r="CI139" s="70">
        <v>35</v>
      </c>
      <c r="CJ139" s="70"/>
      <c r="CK139" s="70"/>
      <c r="CL139" s="70"/>
      <c r="CM139" s="70" t="s">
        <v>775</v>
      </c>
      <c r="CN139" s="70">
        <v>7200</v>
      </c>
      <c r="CO139" s="70" t="s">
        <v>776</v>
      </c>
      <c r="CP139" s="70">
        <v>40</v>
      </c>
      <c r="CQ139" s="70" t="s">
        <v>550</v>
      </c>
      <c r="CR139" s="70">
        <v>2</v>
      </c>
      <c r="CS139" s="70" t="s">
        <v>776</v>
      </c>
      <c r="CT139" s="70">
        <v>55</v>
      </c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</row>
    <row r="140" spans="54:108" ht="16.5" x14ac:dyDescent="0.2">
      <c r="BB140" s="70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70">
        <v>136</v>
      </c>
      <c r="CG140" s="70">
        <v>2</v>
      </c>
      <c r="CH140" s="70" t="s">
        <v>512</v>
      </c>
      <c r="CI140" s="70">
        <v>36</v>
      </c>
      <c r="CJ140" s="70"/>
      <c r="CK140" s="70"/>
      <c r="CL140" s="70"/>
      <c r="CM140" s="70" t="s">
        <v>775</v>
      </c>
      <c r="CN140" s="70">
        <v>7200</v>
      </c>
      <c r="CO140" s="70" t="s">
        <v>776</v>
      </c>
      <c r="CP140" s="70">
        <v>45</v>
      </c>
      <c r="CQ140" s="70"/>
      <c r="CR140" s="70"/>
      <c r="CS140" s="70" t="s">
        <v>776</v>
      </c>
      <c r="CT140" s="70">
        <v>55</v>
      </c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</row>
    <row r="141" spans="54:108" ht="16.5" x14ac:dyDescent="0.2">
      <c r="BB141" s="70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70">
        <v>137</v>
      </c>
      <c r="CG141" s="70">
        <v>2</v>
      </c>
      <c r="CH141" s="70" t="s">
        <v>512</v>
      </c>
      <c r="CI141" s="70">
        <v>37</v>
      </c>
      <c r="CJ141" s="70"/>
      <c r="CK141" s="70"/>
      <c r="CL141" s="70"/>
      <c r="CM141" s="70" t="s">
        <v>775</v>
      </c>
      <c r="CN141" s="70">
        <v>7200</v>
      </c>
      <c r="CO141" s="70" t="s">
        <v>776</v>
      </c>
      <c r="CP141" s="70">
        <v>45</v>
      </c>
      <c r="CQ141" s="70"/>
      <c r="CR141" s="70"/>
      <c r="CS141" s="70" t="s">
        <v>776</v>
      </c>
      <c r="CT141" s="70">
        <v>55</v>
      </c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</row>
    <row r="142" spans="54:108" ht="16.5" x14ac:dyDescent="0.2">
      <c r="BB142" s="70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70">
        <v>138</v>
      </c>
      <c r="CG142" s="70">
        <v>2</v>
      </c>
      <c r="CH142" s="70" t="s">
        <v>512</v>
      </c>
      <c r="CI142" s="70">
        <v>38</v>
      </c>
      <c r="CJ142" s="70"/>
      <c r="CK142" s="70"/>
      <c r="CL142" s="70"/>
      <c r="CM142" s="70" t="s">
        <v>775</v>
      </c>
      <c r="CN142" s="70">
        <v>7200</v>
      </c>
      <c r="CO142" s="70" t="s">
        <v>776</v>
      </c>
      <c r="CP142" s="70">
        <v>45</v>
      </c>
      <c r="CQ142" s="70"/>
      <c r="CR142" s="70"/>
      <c r="CS142" s="70" t="s">
        <v>776</v>
      </c>
      <c r="CT142" s="70">
        <v>55</v>
      </c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</row>
    <row r="143" spans="54:108" ht="16.5" x14ac:dyDescent="0.2">
      <c r="BB143" s="70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70">
        <v>139</v>
      </c>
      <c r="CG143" s="70">
        <v>2</v>
      </c>
      <c r="CH143" s="70" t="s">
        <v>512</v>
      </c>
      <c r="CI143" s="70">
        <v>39</v>
      </c>
      <c r="CJ143" s="70"/>
      <c r="CK143" s="70"/>
      <c r="CL143" s="70"/>
      <c r="CM143" s="70" t="s">
        <v>775</v>
      </c>
      <c r="CN143" s="70">
        <v>7200</v>
      </c>
      <c r="CO143" s="70" t="s">
        <v>776</v>
      </c>
      <c r="CP143" s="70">
        <v>45</v>
      </c>
      <c r="CQ143" s="70"/>
      <c r="CR143" s="70"/>
      <c r="CS143" s="70" t="s">
        <v>776</v>
      </c>
      <c r="CT143" s="70">
        <v>55</v>
      </c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</row>
    <row r="144" spans="54:108" ht="16.5" x14ac:dyDescent="0.2">
      <c r="BB144" s="70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70">
        <v>140</v>
      </c>
      <c r="CG144" s="70">
        <v>2</v>
      </c>
      <c r="CH144" s="70" t="s">
        <v>512</v>
      </c>
      <c r="CI144" s="70">
        <v>40</v>
      </c>
      <c r="CJ144" s="70"/>
      <c r="CK144" s="70"/>
      <c r="CL144" s="70"/>
      <c r="CM144" s="70" t="s">
        <v>775</v>
      </c>
      <c r="CN144" s="70">
        <v>8640</v>
      </c>
      <c r="CO144" s="70" t="s">
        <v>776</v>
      </c>
      <c r="CP144" s="70">
        <v>45</v>
      </c>
      <c r="CQ144" s="70" t="s">
        <v>549</v>
      </c>
      <c r="CR144" s="70">
        <v>2</v>
      </c>
      <c r="CS144" s="70" t="s">
        <v>776</v>
      </c>
      <c r="CT144" s="70">
        <v>60</v>
      </c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</row>
    <row r="145" spans="54:108" ht="16.5" x14ac:dyDescent="0.2">
      <c r="BB145" s="70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70">
        <v>141</v>
      </c>
      <c r="CG145" s="70">
        <v>2</v>
      </c>
      <c r="CH145" s="70" t="s">
        <v>512</v>
      </c>
      <c r="CI145" s="70">
        <v>41</v>
      </c>
      <c r="CJ145" s="70"/>
      <c r="CK145" s="70"/>
      <c r="CL145" s="70"/>
      <c r="CM145" s="70" t="s">
        <v>775</v>
      </c>
      <c r="CN145" s="70">
        <v>8640</v>
      </c>
      <c r="CO145" s="70" t="s">
        <v>776</v>
      </c>
      <c r="CP145" s="70">
        <v>50</v>
      </c>
      <c r="CQ145" s="70"/>
      <c r="CR145" s="70"/>
      <c r="CS145" s="70" t="s">
        <v>776</v>
      </c>
      <c r="CT145" s="70">
        <v>60</v>
      </c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</row>
    <row r="146" spans="54:108" ht="16.5" x14ac:dyDescent="0.2">
      <c r="BB146" s="70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70">
        <v>142</v>
      </c>
      <c r="CG146" s="70">
        <v>2</v>
      </c>
      <c r="CH146" s="70" t="s">
        <v>512</v>
      </c>
      <c r="CI146" s="70">
        <v>42</v>
      </c>
      <c r="CJ146" s="70"/>
      <c r="CK146" s="70"/>
      <c r="CL146" s="70"/>
      <c r="CM146" s="70" t="s">
        <v>775</v>
      </c>
      <c r="CN146" s="70">
        <v>8640</v>
      </c>
      <c r="CO146" s="70" t="s">
        <v>776</v>
      </c>
      <c r="CP146" s="70">
        <v>50</v>
      </c>
      <c r="CQ146" s="70"/>
      <c r="CR146" s="70"/>
      <c r="CS146" s="70" t="s">
        <v>776</v>
      </c>
      <c r="CT146" s="70">
        <v>60</v>
      </c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</row>
    <row r="147" spans="54:108" ht="16.5" x14ac:dyDescent="0.2">
      <c r="BB147" s="70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70">
        <v>143</v>
      </c>
      <c r="CG147" s="70">
        <v>2</v>
      </c>
      <c r="CH147" s="70" t="s">
        <v>512</v>
      </c>
      <c r="CI147" s="70">
        <v>43</v>
      </c>
      <c r="CJ147" s="70"/>
      <c r="CK147" s="70"/>
      <c r="CL147" s="70"/>
      <c r="CM147" s="70" t="s">
        <v>775</v>
      </c>
      <c r="CN147" s="70">
        <v>8640</v>
      </c>
      <c r="CO147" s="70" t="s">
        <v>776</v>
      </c>
      <c r="CP147" s="70">
        <v>50</v>
      </c>
      <c r="CQ147" s="70"/>
      <c r="CR147" s="70"/>
      <c r="CS147" s="70" t="s">
        <v>776</v>
      </c>
      <c r="CT147" s="70">
        <v>60</v>
      </c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</row>
    <row r="148" spans="54:108" ht="16.5" x14ac:dyDescent="0.2">
      <c r="BB148" s="70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70">
        <v>144</v>
      </c>
      <c r="CG148" s="70">
        <v>2</v>
      </c>
      <c r="CH148" s="70" t="s">
        <v>512</v>
      </c>
      <c r="CI148" s="70">
        <v>44</v>
      </c>
      <c r="CJ148" s="70"/>
      <c r="CK148" s="70"/>
      <c r="CL148" s="70"/>
      <c r="CM148" s="70" t="s">
        <v>775</v>
      </c>
      <c r="CN148" s="70">
        <v>8640</v>
      </c>
      <c r="CO148" s="70" t="s">
        <v>776</v>
      </c>
      <c r="CP148" s="70">
        <v>50</v>
      </c>
      <c r="CQ148" s="70"/>
      <c r="CR148" s="70"/>
      <c r="CS148" s="70" t="s">
        <v>776</v>
      </c>
      <c r="CT148" s="70">
        <v>60</v>
      </c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</row>
    <row r="149" spans="54:108" ht="16.5" x14ac:dyDescent="0.2">
      <c r="BB149" s="70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70">
        <v>145</v>
      </c>
      <c r="CG149" s="70">
        <v>2</v>
      </c>
      <c r="CH149" s="70" t="s">
        <v>512</v>
      </c>
      <c r="CI149" s="70">
        <v>45</v>
      </c>
      <c r="CJ149" s="70"/>
      <c r="CK149" s="70"/>
      <c r="CL149" s="70"/>
      <c r="CM149" s="70" t="s">
        <v>775</v>
      </c>
      <c r="CN149" s="70">
        <v>8640</v>
      </c>
      <c r="CO149" s="70" t="s">
        <v>776</v>
      </c>
      <c r="CP149" s="70">
        <v>50</v>
      </c>
      <c r="CQ149" s="70" t="s">
        <v>550</v>
      </c>
      <c r="CR149" s="70">
        <v>2</v>
      </c>
      <c r="CS149" s="70" t="s">
        <v>776</v>
      </c>
      <c r="CT149" s="70">
        <v>65</v>
      </c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</row>
    <row r="150" spans="54:108" ht="16.5" x14ac:dyDescent="0.2">
      <c r="BB150" s="70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70">
        <v>146</v>
      </c>
      <c r="CG150" s="70">
        <v>2</v>
      </c>
      <c r="CH150" s="70" t="s">
        <v>512</v>
      </c>
      <c r="CI150" s="70">
        <v>46</v>
      </c>
      <c r="CJ150" s="70"/>
      <c r="CK150" s="70"/>
      <c r="CL150" s="70"/>
      <c r="CM150" s="70" t="s">
        <v>775</v>
      </c>
      <c r="CN150" s="70">
        <v>8640</v>
      </c>
      <c r="CO150" s="70" t="s">
        <v>776</v>
      </c>
      <c r="CP150" s="70">
        <v>55</v>
      </c>
      <c r="CQ150" s="70"/>
      <c r="CR150" s="70"/>
      <c r="CS150" s="70" t="s">
        <v>776</v>
      </c>
      <c r="CT150" s="70">
        <v>65</v>
      </c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</row>
    <row r="151" spans="54:108" ht="16.5" x14ac:dyDescent="0.2">
      <c r="BB151" s="70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70">
        <v>147</v>
      </c>
      <c r="CG151" s="70">
        <v>2</v>
      </c>
      <c r="CH151" s="70" t="s">
        <v>512</v>
      </c>
      <c r="CI151" s="70">
        <v>47</v>
      </c>
      <c r="CJ151" s="70"/>
      <c r="CK151" s="70"/>
      <c r="CL151" s="70"/>
      <c r="CM151" s="70" t="s">
        <v>775</v>
      </c>
      <c r="CN151" s="70">
        <v>8640</v>
      </c>
      <c r="CO151" s="70" t="s">
        <v>776</v>
      </c>
      <c r="CP151" s="70">
        <v>55</v>
      </c>
      <c r="CQ151" s="70"/>
      <c r="CR151" s="70"/>
      <c r="CS151" s="70" t="s">
        <v>776</v>
      </c>
      <c r="CT151" s="70">
        <v>65</v>
      </c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</row>
    <row r="152" spans="54:108" ht="16.5" x14ac:dyDescent="0.2">
      <c r="BB152" s="70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70">
        <v>148</v>
      </c>
      <c r="CG152" s="70">
        <v>2</v>
      </c>
      <c r="CH152" s="70" t="s">
        <v>512</v>
      </c>
      <c r="CI152" s="70">
        <v>48</v>
      </c>
      <c r="CJ152" s="70"/>
      <c r="CK152" s="70"/>
      <c r="CL152" s="70"/>
      <c r="CM152" s="70" t="s">
        <v>775</v>
      </c>
      <c r="CN152" s="70">
        <v>8640</v>
      </c>
      <c r="CO152" s="70" t="s">
        <v>776</v>
      </c>
      <c r="CP152" s="70">
        <v>55</v>
      </c>
      <c r="CQ152" s="70"/>
      <c r="CR152" s="70"/>
      <c r="CS152" s="70" t="s">
        <v>776</v>
      </c>
      <c r="CT152" s="70">
        <v>65</v>
      </c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</row>
    <row r="153" spans="54:108" ht="16.5" x14ac:dyDescent="0.2">
      <c r="BB153" s="70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70">
        <v>149</v>
      </c>
      <c r="CG153" s="70">
        <v>2</v>
      </c>
      <c r="CH153" s="70" t="s">
        <v>512</v>
      </c>
      <c r="CI153" s="70">
        <v>49</v>
      </c>
      <c r="CJ153" s="70"/>
      <c r="CK153" s="70"/>
      <c r="CL153" s="70"/>
      <c r="CM153" s="70" t="s">
        <v>775</v>
      </c>
      <c r="CN153" s="70">
        <v>8640</v>
      </c>
      <c r="CO153" s="70" t="s">
        <v>776</v>
      </c>
      <c r="CP153" s="70">
        <v>55</v>
      </c>
      <c r="CQ153" s="70"/>
      <c r="CR153" s="70"/>
      <c r="CS153" s="70" t="s">
        <v>776</v>
      </c>
      <c r="CT153" s="70">
        <v>65</v>
      </c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</row>
    <row r="154" spans="54:108" ht="16.5" x14ac:dyDescent="0.2">
      <c r="BB154" s="70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70">
        <v>150</v>
      </c>
      <c r="CG154" s="70">
        <v>2</v>
      </c>
      <c r="CH154" s="70" t="s">
        <v>512</v>
      </c>
      <c r="CI154" s="70">
        <v>50</v>
      </c>
      <c r="CJ154" s="70"/>
      <c r="CK154" s="70"/>
      <c r="CL154" s="70"/>
      <c r="CM154" s="70" t="s">
        <v>775</v>
      </c>
      <c r="CN154" s="70">
        <v>8640</v>
      </c>
      <c r="CO154" s="70" t="s">
        <v>776</v>
      </c>
      <c r="CP154" s="70">
        <v>55</v>
      </c>
      <c r="CQ154" s="70" t="s">
        <v>549</v>
      </c>
      <c r="CR154" s="70">
        <v>2</v>
      </c>
      <c r="CS154" s="70" t="s">
        <v>776</v>
      </c>
      <c r="CT154" s="70">
        <v>70</v>
      </c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</row>
    <row r="155" spans="54:108" ht="16.5" x14ac:dyDescent="0.2">
      <c r="BB155" s="70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70">
        <v>151</v>
      </c>
      <c r="CG155" s="70">
        <v>2</v>
      </c>
      <c r="CH155" s="70" t="s">
        <v>512</v>
      </c>
      <c r="CI155" s="70">
        <v>51</v>
      </c>
      <c r="CJ155" s="70"/>
      <c r="CK155" s="70"/>
      <c r="CL155" s="70"/>
      <c r="CM155" s="70" t="s">
        <v>775</v>
      </c>
      <c r="CN155" s="70">
        <v>8640</v>
      </c>
      <c r="CO155" s="70" t="s">
        <v>776</v>
      </c>
      <c r="CP155" s="70">
        <v>60</v>
      </c>
      <c r="CQ155" s="70"/>
      <c r="CR155" s="70"/>
      <c r="CS155" s="70" t="s">
        <v>776</v>
      </c>
      <c r="CT155" s="70">
        <v>70</v>
      </c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</row>
    <row r="156" spans="54:108" ht="16.5" x14ac:dyDescent="0.2">
      <c r="BB156" s="70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70">
        <v>152</v>
      </c>
      <c r="CG156" s="70">
        <v>2</v>
      </c>
      <c r="CH156" s="70" t="s">
        <v>512</v>
      </c>
      <c r="CI156" s="70">
        <v>52</v>
      </c>
      <c r="CJ156" s="70"/>
      <c r="CK156" s="70"/>
      <c r="CL156" s="70"/>
      <c r="CM156" s="70" t="s">
        <v>775</v>
      </c>
      <c r="CN156" s="70">
        <v>8640</v>
      </c>
      <c r="CO156" s="70" t="s">
        <v>776</v>
      </c>
      <c r="CP156" s="70">
        <v>60</v>
      </c>
      <c r="CQ156" s="70"/>
      <c r="CR156" s="70"/>
      <c r="CS156" s="70" t="s">
        <v>776</v>
      </c>
      <c r="CT156" s="70">
        <v>70</v>
      </c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</row>
    <row r="157" spans="54:108" ht="16.5" x14ac:dyDescent="0.2">
      <c r="BB157" s="70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70">
        <v>153</v>
      </c>
      <c r="CG157" s="70">
        <v>2</v>
      </c>
      <c r="CH157" s="70" t="s">
        <v>512</v>
      </c>
      <c r="CI157" s="70">
        <v>53</v>
      </c>
      <c r="CJ157" s="70"/>
      <c r="CK157" s="70"/>
      <c r="CL157" s="70"/>
      <c r="CM157" s="70" t="s">
        <v>775</v>
      </c>
      <c r="CN157" s="70">
        <v>8640</v>
      </c>
      <c r="CO157" s="70" t="s">
        <v>776</v>
      </c>
      <c r="CP157" s="70">
        <v>60</v>
      </c>
      <c r="CQ157" s="70"/>
      <c r="CR157" s="70"/>
      <c r="CS157" s="70" t="s">
        <v>776</v>
      </c>
      <c r="CT157" s="70">
        <v>70</v>
      </c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</row>
    <row r="158" spans="54:108" ht="16.5" x14ac:dyDescent="0.2">
      <c r="BB158" s="70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70">
        <v>154</v>
      </c>
      <c r="CG158" s="70">
        <v>2</v>
      </c>
      <c r="CH158" s="70" t="s">
        <v>512</v>
      </c>
      <c r="CI158" s="70">
        <v>54</v>
      </c>
      <c r="CJ158" s="70"/>
      <c r="CK158" s="70"/>
      <c r="CL158" s="70"/>
      <c r="CM158" s="70" t="s">
        <v>775</v>
      </c>
      <c r="CN158" s="70">
        <v>8640</v>
      </c>
      <c r="CO158" s="70" t="s">
        <v>776</v>
      </c>
      <c r="CP158" s="70">
        <v>60</v>
      </c>
      <c r="CQ158" s="70"/>
      <c r="CR158" s="70"/>
      <c r="CS158" s="70" t="s">
        <v>776</v>
      </c>
      <c r="CT158" s="70">
        <v>70</v>
      </c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</row>
    <row r="159" spans="54:108" ht="16.5" x14ac:dyDescent="0.2">
      <c r="BB159" s="70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70">
        <v>155</v>
      </c>
      <c r="CG159" s="70">
        <v>2</v>
      </c>
      <c r="CH159" s="70" t="s">
        <v>512</v>
      </c>
      <c r="CI159" s="70">
        <v>55</v>
      </c>
      <c r="CJ159" s="70"/>
      <c r="CK159" s="70"/>
      <c r="CL159" s="70"/>
      <c r="CM159" s="70" t="s">
        <v>775</v>
      </c>
      <c r="CN159" s="70">
        <v>10800</v>
      </c>
      <c r="CO159" s="70" t="s">
        <v>776</v>
      </c>
      <c r="CP159" s="70">
        <v>60</v>
      </c>
      <c r="CQ159" s="70" t="s">
        <v>550</v>
      </c>
      <c r="CR159" s="70">
        <v>2</v>
      </c>
      <c r="CS159" s="70" t="s">
        <v>776</v>
      </c>
      <c r="CT159" s="70">
        <v>75</v>
      </c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</row>
    <row r="160" spans="54:108" ht="16.5" x14ac:dyDescent="0.2">
      <c r="BB160" s="70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70">
        <v>156</v>
      </c>
      <c r="CG160" s="70">
        <v>2</v>
      </c>
      <c r="CH160" s="70" t="s">
        <v>512</v>
      </c>
      <c r="CI160" s="70">
        <v>56</v>
      </c>
      <c r="CJ160" s="70"/>
      <c r="CK160" s="70"/>
      <c r="CL160" s="70"/>
      <c r="CM160" s="70" t="s">
        <v>775</v>
      </c>
      <c r="CN160" s="70">
        <v>10800</v>
      </c>
      <c r="CO160" s="70" t="s">
        <v>776</v>
      </c>
      <c r="CP160" s="70">
        <v>65</v>
      </c>
      <c r="CQ160" s="70"/>
      <c r="CR160" s="70"/>
      <c r="CS160" s="70" t="s">
        <v>776</v>
      </c>
      <c r="CT160" s="70">
        <v>75</v>
      </c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</row>
    <row r="161" spans="54:108" ht="16.5" x14ac:dyDescent="0.2">
      <c r="BB161" s="70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70">
        <v>157</v>
      </c>
      <c r="CG161" s="70">
        <v>2</v>
      </c>
      <c r="CH161" s="70" t="s">
        <v>512</v>
      </c>
      <c r="CI161" s="70">
        <v>57</v>
      </c>
      <c r="CJ161" s="70"/>
      <c r="CK161" s="70"/>
      <c r="CL161" s="70"/>
      <c r="CM161" s="70" t="s">
        <v>775</v>
      </c>
      <c r="CN161" s="70">
        <v>10800</v>
      </c>
      <c r="CO161" s="70" t="s">
        <v>776</v>
      </c>
      <c r="CP161" s="70">
        <v>65</v>
      </c>
      <c r="CQ161" s="70"/>
      <c r="CR161" s="70"/>
      <c r="CS161" s="70" t="s">
        <v>776</v>
      </c>
      <c r="CT161" s="70">
        <v>75</v>
      </c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</row>
    <row r="162" spans="54:108" ht="16.5" x14ac:dyDescent="0.2">
      <c r="BB162" s="70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70">
        <v>158</v>
      </c>
      <c r="CG162" s="70">
        <v>2</v>
      </c>
      <c r="CH162" s="70" t="s">
        <v>512</v>
      </c>
      <c r="CI162" s="70">
        <v>58</v>
      </c>
      <c r="CJ162" s="70"/>
      <c r="CK162" s="70"/>
      <c r="CL162" s="70"/>
      <c r="CM162" s="70" t="s">
        <v>775</v>
      </c>
      <c r="CN162" s="70">
        <v>10800</v>
      </c>
      <c r="CO162" s="70" t="s">
        <v>776</v>
      </c>
      <c r="CP162" s="70">
        <v>65</v>
      </c>
      <c r="CQ162" s="70"/>
      <c r="CR162" s="70"/>
      <c r="CS162" s="70" t="s">
        <v>776</v>
      </c>
      <c r="CT162" s="70">
        <v>75</v>
      </c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</row>
    <row r="163" spans="54:108" ht="16.5" x14ac:dyDescent="0.2">
      <c r="BB163" s="70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70">
        <v>159</v>
      </c>
      <c r="CG163" s="70">
        <v>2</v>
      </c>
      <c r="CH163" s="70" t="s">
        <v>512</v>
      </c>
      <c r="CI163" s="70">
        <v>59</v>
      </c>
      <c r="CJ163" s="70"/>
      <c r="CK163" s="70"/>
      <c r="CL163" s="70"/>
      <c r="CM163" s="70" t="s">
        <v>775</v>
      </c>
      <c r="CN163" s="70">
        <v>10800</v>
      </c>
      <c r="CO163" s="70" t="s">
        <v>776</v>
      </c>
      <c r="CP163" s="70">
        <v>65</v>
      </c>
      <c r="CQ163" s="70"/>
      <c r="CR163" s="70"/>
      <c r="CS163" s="70" t="s">
        <v>776</v>
      </c>
      <c r="CT163" s="70">
        <v>75</v>
      </c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</row>
    <row r="164" spans="54:108" ht="16.5" x14ac:dyDescent="0.2">
      <c r="BB164" s="70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70">
        <v>160</v>
      </c>
      <c r="CG164" s="70">
        <v>2</v>
      </c>
      <c r="CH164" s="70" t="s">
        <v>512</v>
      </c>
      <c r="CI164" s="70">
        <v>60</v>
      </c>
      <c r="CJ164" s="70"/>
      <c r="CK164" s="70"/>
      <c r="CL164" s="70"/>
      <c r="CM164" s="70" t="s">
        <v>775</v>
      </c>
      <c r="CN164" s="70">
        <v>10800</v>
      </c>
      <c r="CO164" s="70" t="s">
        <v>776</v>
      </c>
      <c r="CP164" s="70">
        <v>65</v>
      </c>
      <c r="CQ164" s="70" t="s">
        <v>549</v>
      </c>
      <c r="CR164" s="70">
        <v>2</v>
      </c>
      <c r="CS164" s="70" t="s">
        <v>776</v>
      </c>
      <c r="CT164" s="70">
        <v>80</v>
      </c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</row>
    <row r="165" spans="54:108" ht="16.5" x14ac:dyDescent="0.2">
      <c r="BB165" s="70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70">
        <v>161</v>
      </c>
      <c r="CG165" s="70">
        <v>2</v>
      </c>
      <c r="CH165" s="70" t="s">
        <v>512</v>
      </c>
      <c r="CI165" s="70">
        <v>61</v>
      </c>
      <c r="CJ165" s="70"/>
      <c r="CK165" s="70"/>
      <c r="CL165" s="70"/>
      <c r="CM165" s="70" t="s">
        <v>775</v>
      </c>
      <c r="CN165" s="70">
        <v>10800</v>
      </c>
      <c r="CO165" s="70" t="s">
        <v>776</v>
      </c>
      <c r="CP165" s="70">
        <v>70</v>
      </c>
      <c r="CQ165" s="70"/>
      <c r="CR165" s="70"/>
      <c r="CS165" s="70" t="s">
        <v>776</v>
      </c>
      <c r="CT165" s="70">
        <v>80</v>
      </c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</row>
    <row r="166" spans="54:108" ht="16.5" x14ac:dyDescent="0.2">
      <c r="BB166" s="70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70">
        <v>162</v>
      </c>
      <c r="CG166" s="70">
        <v>2</v>
      </c>
      <c r="CH166" s="70" t="s">
        <v>512</v>
      </c>
      <c r="CI166" s="70">
        <v>62</v>
      </c>
      <c r="CJ166" s="70"/>
      <c r="CK166" s="70"/>
      <c r="CL166" s="70"/>
      <c r="CM166" s="70" t="s">
        <v>775</v>
      </c>
      <c r="CN166" s="70">
        <v>10800</v>
      </c>
      <c r="CO166" s="70" t="s">
        <v>776</v>
      </c>
      <c r="CP166" s="70">
        <v>70</v>
      </c>
      <c r="CQ166" s="70"/>
      <c r="CR166" s="70"/>
      <c r="CS166" s="70" t="s">
        <v>776</v>
      </c>
      <c r="CT166" s="70">
        <v>80</v>
      </c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</row>
    <row r="167" spans="54:108" ht="16.5" x14ac:dyDescent="0.2">
      <c r="BB167" s="70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70">
        <v>163</v>
      </c>
      <c r="CG167" s="70">
        <v>2</v>
      </c>
      <c r="CH167" s="70" t="s">
        <v>512</v>
      </c>
      <c r="CI167" s="70">
        <v>63</v>
      </c>
      <c r="CJ167" s="70"/>
      <c r="CK167" s="70"/>
      <c r="CL167" s="70"/>
      <c r="CM167" s="70" t="s">
        <v>775</v>
      </c>
      <c r="CN167" s="70">
        <v>10800</v>
      </c>
      <c r="CO167" s="70" t="s">
        <v>776</v>
      </c>
      <c r="CP167" s="70">
        <v>70</v>
      </c>
      <c r="CQ167" s="70"/>
      <c r="CR167" s="70"/>
      <c r="CS167" s="70" t="s">
        <v>776</v>
      </c>
      <c r="CT167" s="70">
        <v>80</v>
      </c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</row>
    <row r="168" spans="54:108" ht="16.5" x14ac:dyDescent="0.2">
      <c r="BB168" s="70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70">
        <v>164</v>
      </c>
      <c r="CG168" s="70">
        <v>2</v>
      </c>
      <c r="CH168" s="70" t="s">
        <v>512</v>
      </c>
      <c r="CI168" s="70">
        <v>64</v>
      </c>
      <c r="CJ168" s="70"/>
      <c r="CK168" s="70"/>
      <c r="CL168" s="70"/>
      <c r="CM168" s="70" t="s">
        <v>775</v>
      </c>
      <c r="CN168" s="70">
        <v>10800</v>
      </c>
      <c r="CO168" s="70" t="s">
        <v>776</v>
      </c>
      <c r="CP168" s="70">
        <v>70</v>
      </c>
      <c r="CQ168" s="70"/>
      <c r="CR168" s="70"/>
      <c r="CS168" s="70" t="s">
        <v>776</v>
      </c>
      <c r="CT168" s="70">
        <v>80</v>
      </c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</row>
    <row r="169" spans="54:108" ht="16.5" x14ac:dyDescent="0.2">
      <c r="BB169" s="70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70">
        <v>165</v>
      </c>
      <c r="CG169" s="70">
        <v>2</v>
      </c>
      <c r="CH169" s="70" t="s">
        <v>512</v>
      </c>
      <c r="CI169" s="70">
        <v>65</v>
      </c>
      <c r="CJ169" s="70"/>
      <c r="CK169" s="70"/>
      <c r="CL169" s="70"/>
      <c r="CM169" s="70" t="s">
        <v>775</v>
      </c>
      <c r="CN169" s="70">
        <v>10800</v>
      </c>
      <c r="CO169" s="70" t="s">
        <v>776</v>
      </c>
      <c r="CP169" s="70">
        <v>70</v>
      </c>
      <c r="CQ169" s="70" t="s">
        <v>550</v>
      </c>
      <c r="CR169" s="70">
        <v>2</v>
      </c>
      <c r="CS169" s="70" t="s">
        <v>776</v>
      </c>
      <c r="CT169" s="70">
        <v>85</v>
      </c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</row>
    <row r="170" spans="54:108" ht="16.5" x14ac:dyDescent="0.2">
      <c r="BB170" s="70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70">
        <v>166</v>
      </c>
      <c r="CG170" s="70">
        <v>2</v>
      </c>
      <c r="CH170" s="70" t="s">
        <v>512</v>
      </c>
      <c r="CI170" s="70">
        <v>66</v>
      </c>
      <c r="CJ170" s="70"/>
      <c r="CK170" s="70"/>
      <c r="CL170" s="70"/>
      <c r="CM170" s="70" t="s">
        <v>775</v>
      </c>
      <c r="CN170" s="70">
        <v>10800</v>
      </c>
      <c r="CO170" s="70" t="s">
        <v>776</v>
      </c>
      <c r="CP170" s="70">
        <v>75</v>
      </c>
      <c r="CQ170" s="70"/>
      <c r="CR170" s="70"/>
      <c r="CS170" s="70" t="s">
        <v>776</v>
      </c>
      <c r="CT170" s="70">
        <v>85</v>
      </c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</row>
    <row r="171" spans="54:108" ht="16.5" x14ac:dyDescent="0.2">
      <c r="BB171" s="70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70">
        <v>167</v>
      </c>
      <c r="CG171" s="70">
        <v>2</v>
      </c>
      <c r="CH171" s="70" t="s">
        <v>512</v>
      </c>
      <c r="CI171" s="70">
        <v>67</v>
      </c>
      <c r="CJ171" s="70"/>
      <c r="CK171" s="70"/>
      <c r="CL171" s="70"/>
      <c r="CM171" s="70" t="s">
        <v>775</v>
      </c>
      <c r="CN171" s="70">
        <v>10800</v>
      </c>
      <c r="CO171" s="70" t="s">
        <v>776</v>
      </c>
      <c r="CP171" s="70">
        <v>75</v>
      </c>
      <c r="CQ171" s="70"/>
      <c r="CR171" s="70"/>
      <c r="CS171" s="70" t="s">
        <v>776</v>
      </c>
      <c r="CT171" s="70">
        <v>85</v>
      </c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</row>
    <row r="172" spans="54:108" ht="16.5" x14ac:dyDescent="0.2">
      <c r="BB172" s="70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70">
        <v>168</v>
      </c>
      <c r="CG172" s="70">
        <v>2</v>
      </c>
      <c r="CH172" s="70" t="s">
        <v>512</v>
      </c>
      <c r="CI172" s="70">
        <v>68</v>
      </c>
      <c r="CJ172" s="70"/>
      <c r="CK172" s="70"/>
      <c r="CL172" s="70"/>
      <c r="CM172" s="70" t="s">
        <v>775</v>
      </c>
      <c r="CN172" s="70">
        <v>10800</v>
      </c>
      <c r="CO172" s="70" t="s">
        <v>776</v>
      </c>
      <c r="CP172" s="70">
        <v>75</v>
      </c>
      <c r="CQ172" s="70"/>
      <c r="CR172" s="70"/>
      <c r="CS172" s="70" t="s">
        <v>776</v>
      </c>
      <c r="CT172" s="70">
        <v>85</v>
      </c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</row>
    <row r="173" spans="54:108" ht="16.5" x14ac:dyDescent="0.2">
      <c r="BB173" s="70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70">
        <v>169</v>
      </c>
      <c r="CG173" s="70">
        <v>2</v>
      </c>
      <c r="CH173" s="70" t="s">
        <v>512</v>
      </c>
      <c r="CI173" s="70">
        <v>69</v>
      </c>
      <c r="CJ173" s="70"/>
      <c r="CK173" s="70"/>
      <c r="CL173" s="70"/>
      <c r="CM173" s="70" t="s">
        <v>775</v>
      </c>
      <c r="CN173" s="70">
        <v>10800</v>
      </c>
      <c r="CO173" s="70" t="s">
        <v>776</v>
      </c>
      <c r="CP173" s="70">
        <v>75</v>
      </c>
      <c r="CQ173" s="70"/>
      <c r="CR173" s="70"/>
      <c r="CS173" s="70" t="s">
        <v>776</v>
      </c>
      <c r="CT173" s="70">
        <v>85</v>
      </c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</row>
    <row r="174" spans="54:108" ht="16.5" x14ac:dyDescent="0.2">
      <c r="BB174" s="70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70">
        <v>170</v>
      </c>
      <c r="CG174" s="70">
        <v>2</v>
      </c>
      <c r="CH174" s="70" t="s">
        <v>512</v>
      </c>
      <c r="CI174" s="70">
        <v>70</v>
      </c>
      <c r="CJ174" s="70"/>
      <c r="CK174" s="70"/>
      <c r="CL174" s="70"/>
      <c r="CM174" s="70" t="s">
        <v>775</v>
      </c>
      <c r="CN174" s="70">
        <v>13200</v>
      </c>
      <c r="CO174" s="70" t="s">
        <v>776</v>
      </c>
      <c r="CP174" s="70">
        <v>75</v>
      </c>
      <c r="CQ174" s="70" t="s">
        <v>549</v>
      </c>
      <c r="CR174" s="70">
        <v>2</v>
      </c>
      <c r="CS174" s="70" t="s">
        <v>776</v>
      </c>
      <c r="CT174" s="70">
        <v>90</v>
      </c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</row>
    <row r="175" spans="54:108" ht="16.5" x14ac:dyDescent="0.2">
      <c r="BB175" s="70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70">
        <v>171</v>
      </c>
      <c r="CG175" s="70">
        <v>2</v>
      </c>
      <c r="CH175" s="70" t="s">
        <v>512</v>
      </c>
      <c r="CI175" s="70">
        <v>71</v>
      </c>
      <c r="CJ175" s="70"/>
      <c r="CK175" s="70"/>
      <c r="CL175" s="70"/>
      <c r="CM175" s="70" t="s">
        <v>775</v>
      </c>
      <c r="CN175" s="70">
        <v>13200</v>
      </c>
      <c r="CO175" s="70" t="s">
        <v>776</v>
      </c>
      <c r="CP175" s="70">
        <v>80</v>
      </c>
      <c r="CQ175" s="70"/>
      <c r="CR175" s="70"/>
      <c r="CS175" s="70" t="s">
        <v>776</v>
      </c>
      <c r="CT175" s="70">
        <v>90</v>
      </c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</row>
    <row r="176" spans="54:108" ht="16.5" x14ac:dyDescent="0.2">
      <c r="BB176" s="70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70">
        <v>172</v>
      </c>
      <c r="CG176" s="70">
        <v>2</v>
      </c>
      <c r="CH176" s="70" t="s">
        <v>512</v>
      </c>
      <c r="CI176" s="70">
        <v>72</v>
      </c>
      <c r="CJ176" s="70"/>
      <c r="CK176" s="70"/>
      <c r="CL176" s="70"/>
      <c r="CM176" s="70" t="s">
        <v>775</v>
      </c>
      <c r="CN176" s="70">
        <v>13200</v>
      </c>
      <c r="CO176" s="70" t="s">
        <v>776</v>
      </c>
      <c r="CP176" s="70">
        <v>80</v>
      </c>
      <c r="CQ176" s="70"/>
      <c r="CR176" s="70"/>
      <c r="CS176" s="70" t="s">
        <v>776</v>
      </c>
      <c r="CT176" s="70">
        <v>90</v>
      </c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</row>
    <row r="177" spans="54:108" ht="16.5" x14ac:dyDescent="0.2">
      <c r="BB177" s="70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70">
        <v>173</v>
      </c>
      <c r="CG177" s="70">
        <v>2</v>
      </c>
      <c r="CH177" s="70" t="s">
        <v>512</v>
      </c>
      <c r="CI177" s="70">
        <v>73</v>
      </c>
      <c r="CJ177" s="70"/>
      <c r="CK177" s="70"/>
      <c r="CL177" s="70"/>
      <c r="CM177" s="70" t="s">
        <v>775</v>
      </c>
      <c r="CN177" s="70">
        <v>13200</v>
      </c>
      <c r="CO177" s="70" t="s">
        <v>776</v>
      </c>
      <c r="CP177" s="70">
        <v>80</v>
      </c>
      <c r="CQ177" s="70"/>
      <c r="CR177" s="70"/>
      <c r="CS177" s="70" t="s">
        <v>776</v>
      </c>
      <c r="CT177" s="70">
        <v>90</v>
      </c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</row>
    <row r="178" spans="54:108" ht="16.5" x14ac:dyDescent="0.2">
      <c r="BB178" s="70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70">
        <v>174</v>
      </c>
      <c r="CG178" s="70">
        <v>2</v>
      </c>
      <c r="CH178" s="70" t="s">
        <v>512</v>
      </c>
      <c r="CI178" s="70">
        <v>74</v>
      </c>
      <c r="CJ178" s="70"/>
      <c r="CK178" s="70"/>
      <c r="CL178" s="70"/>
      <c r="CM178" s="70" t="s">
        <v>775</v>
      </c>
      <c r="CN178" s="70">
        <v>13200</v>
      </c>
      <c r="CO178" s="70" t="s">
        <v>776</v>
      </c>
      <c r="CP178" s="70">
        <v>80</v>
      </c>
      <c r="CQ178" s="70"/>
      <c r="CR178" s="70"/>
      <c r="CS178" s="70" t="s">
        <v>776</v>
      </c>
      <c r="CT178" s="70">
        <v>90</v>
      </c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</row>
    <row r="179" spans="54:108" ht="16.5" x14ac:dyDescent="0.2">
      <c r="BB179" s="70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70">
        <v>175</v>
      </c>
      <c r="CG179" s="70">
        <v>2</v>
      </c>
      <c r="CH179" s="70" t="s">
        <v>512</v>
      </c>
      <c r="CI179" s="70">
        <v>75</v>
      </c>
      <c r="CJ179" s="70"/>
      <c r="CK179" s="70"/>
      <c r="CL179" s="70"/>
      <c r="CM179" s="70" t="s">
        <v>775</v>
      </c>
      <c r="CN179" s="70">
        <v>13200</v>
      </c>
      <c r="CO179" s="70" t="s">
        <v>776</v>
      </c>
      <c r="CP179" s="70">
        <v>80</v>
      </c>
      <c r="CQ179" s="70" t="s">
        <v>550</v>
      </c>
      <c r="CR179" s="70">
        <v>2</v>
      </c>
      <c r="CS179" s="70" t="s">
        <v>776</v>
      </c>
      <c r="CT179" s="70">
        <v>95</v>
      </c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</row>
    <row r="180" spans="54:108" ht="16.5" x14ac:dyDescent="0.2">
      <c r="BB180" s="70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70">
        <v>176</v>
      </c>
      <c r="CG180" s="70">
        <v>2</v>
      </c>
      <c r="CH180" s="70" t="s">
        <v>512</v>
      </c>
      <c r="CI180" s="70">
        <v>76</v>
      </c>
      <c r="CJ180" s="70"/>
      <c r="CK180" s="70"/>
      <c r="CL180" s="70"/>
      <c r="CM180" s="70" t="s">
        <v>775</v>
      </c>
      <c r="CN180" s="70">
        <v>13200</v>
      </c>
      <c r="CO180" s="70" t="s">
        <v>776</v>
      </c>
      <c r="CP180" s="70">
        <v>85</v>
      </c>
      <c r="CQ180" s="70"/>
      <c r="CR180" s="70"/>
      <c r="CS180" s="70" t="s">
        <v>776</v>
      </c>
      <c r="CT180" s="70">
        <v>95</v>
      </c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</row>
    <row r="181" spans="54:108" ht="16.5" x14ac:dyDescent="0.2">
      <c r="BB181" s="70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70">
        <v>177</v>
      </c>
      <c r="CG181" s="70">
        <v>2</v>
      </c>
      <c r="CH181" s="70" t="s">
        <v>512</v>
      </c>
      <c r="CI181" s="70">
        <v>77</v>
      </c>
      <c r="CJ181" s="70"/>
      <c r="CK181" s="70"/>
      <c r="CL181" s="70"/>
      <c r="CM181" s="70" t="s">
        <v>775</v>
      </c>
      <c r="CN181" s="70">
        <v>13200</v>
      </c>
      <c r="CO181" s="70" t="s">
        <v>776</v>
      </c>
      <c r="CP181" s="70">
        <v>85</v>
      </c>
      <c r="CQ181" s="70"/>
      <c r="CR181" s="70"/>
      <c r="CS181" s="70" t="s">
        <v>776</v>
      </c>
      <c r="CT181" s="70">
        <v>95</v>
      </c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</row>
    <row r="182" spans="54:108" ht="16.5" x14ac:dyDescent="0.2">
      <c r="BB182" s="70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70">
        <v>178</v>
      </c>
      <c r="CG182" s="70">
        <v>2</v>
      </c>
      <c r="CH182" s="70" t="s">
        <v>512</v>
      </c>
      <c r="CI182" s="70">
        <v>78</v>
      </c>
      <c r="CJ182" s="70"/>
      <c r="CK182" s="70"/>
      <c r="CL182" s="70"/>
      <c r="CM182" s="70" t="s">
        <v>775</v>
      </c>
      <c r="CN182" s="70">
        <v>13200</v>
      </c>
      <c r="CO182" s="70" t="s">
        <v>776</v>
      </c>
      <c r="CP182" s="70">
        <v>85</v>
      </c>
      <c r="CQ182" s="70"/>
      <c r="CR182" s="70"/>
      <c r="CS182" s="70" t="s">
        <v>776</v>
      </c>
      <c r="CT182" s="70">
        <v>95</v>
      </c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</row>
    <row r="183" spans="54:108" ht="16.5" x14ac:dyDescent="0.2">
      <c r="BB183" s="70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70">
        <v>179</v>
      </c>
      <c r="CG183" s="70">
        <v>2</v>
      </c>
      <c r="CH183" s="70" t="s">
        <v>512</v>
      </c>
      <c r="CI183" s="70">
        <v>79</v>
      </c>
      <c r="CJ183" s="70"/>
      <c r="CK183" s="70"/>
      <c r="CL183" s="70"/>
      <c r="CM183" s="70" t="s">
        <v>775</v>
      </c>
      <c r="CN183" s="70">
        <v>13200</v>
      </c>
      <c r="CO183" s="70" t="s">
        <v>776</v>
      </c>
      <c r="CP183" s="70">
        <v>85</v>
      </c>
      <c r="CQ183" s="70"/>
      <c r="CR183" s="70"/>
      <c r="CS183" s="70" t="s">
        <v>776</v>
      </c>
      <c r="CT183" s="70">
        <v>95</v>
      </c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</row>
    <row r="184" spans="54:108" ht="16.5" x14ac:dyDescent="0.2">
      <c r="BB184" s="70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70">
        <v>180</v>
      </c>
      <c r="CG184" s="70">
        <v>2</v>
      </c>
      <c r="CH184" s="70" t="s">
        <v>512</v>
      </c>
      <c r="CI184" s="70">
        <v>80</v>
      </c>
      <c r="CJ184" s="70"/>
      <c r="CK184" s="70"/>
      <c r="CL184" s="70"/>
      <c r="CM184" s="70" t="s">
        <v>775</v>
      </c>
      <c r="CN184" s="70">
        <v>13200</v>
      </c>
      <c r="CO184" s="70" t="s">
        <v>776</v>
      </c>
      <c r="CP184" s="70">
        <v>85</v>
      </c>
      <c r="CQ184" s="70" t="s">
        <v>549</v>
      </c>
      <c r="CR184" s="70">
        <v>2</v>
      </c>
      <c r="CS184" s="70" t="s">
        <v>776</v>
      </c>
      <c r="CT184" s="70">
        <v>100</v>
      </c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</row>
    <row r="185" spans="54:108" ht="16.5" x14ac:dyDescent="0.2">
      <c r="BB185" s="70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70">
        <v>181</v>
      </c>
      <c r="CG185" s="70">
        <v>2</v>
      </c>
      <c r="CH185" s="70" t="s">
        <v>512</v>
      </c>
      <c r="CI185" s="70">
        <v>81</v>
      </c>
      <c r="CJ185" s="70"/>
      <c r="CK185" s="70"/>
      <c r="CL185" s="70"/>
      <c r="CM185" s="70" t="s">
        <v>775</v>
      </c>
      <c r="CN185" s="70">
        <v>13200</v>
      </c>
      <c r="CO185" s="70" t="s">
        <v>776</v>
      </c>
      <c r="CP185" s="70">
        <v>90</v>
      </c>
      <c r="CQ185" s="70"/>
      <c r="CR185" s="70"/>
      <c r="CS185" s="70" t="s">
        <v>776</v>
      </c>
      <c r="CT185" s="70">
        <v>100</v>
      </c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</row>
    <row r="186" spans="54:108" ht="16.5" x14ac:dyDescent="0.2">
      <c r="BB186" s="70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70">
        <v>182</v>
      </c>
      <c r="CG186" s="70">
        <v>2</v>
      </c>
      <c r="CH186" s="70" t="s">
        <v>512</v>
      </c>
      <c r="CI186" s="70">
        <v>82</v>
      </c>
      <c r="CJ186" s="70"/>
      <c r="CK186" s="70"/>
      <c r="CL186" s="70"/>
      <c r="CM186" s="70" t="s">
        <v>775</v>
      </c>
      <c r="CN186" s="70">
        <v>13200</v>
      </c>
      <c r="CO186" s="70" t="s">
        <v>776</v>
      </c>
      <c r="CP186" s="70">
        <v>90</v>
      </c>
      <c r="CQ186" s="70"/>
      <c r="CR186" s="70"/>
      <c r="CS186" s="70" t="s">
        <v>776</v>
      </c>
      <c r="CT186" s="70">
        <v>100</v>
      </c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</row>
    <row r="187" spans="54:108" ht="16.5" x14ac:dyDescent="0.2">
      <c r="BB187" s="70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70">
        <v>183</v>
      </c>
      <c r="CG187" s="70">
        <v>2</v>
      </c>
      <c r="CH187" s="70" t="s">
        <v>512</v>
      </c>
      <c r="CI187" s="70">
        <v>83</v>
      </c>
      <c r="CJ187" s="70"/>
      <c r="CK187" s="70"/>
      <c r="CL187" s="70"/>
      <c r="CM187" s="70" t="s">
        <v>775</v>
      </c>
      <c r="CN187" s="70">
        <v>13200</v>
      </c>
      <c r="CO187" s="70" t="s">
        <v>776</v>
      </c>
      <c r="CP187" s="70">
        <v>90</v>
      </c>
      <c r="CQ187" s="70"/>
      <c r="CR187" s="70"/>
      <c r="CS187" s="70" t="s">
        <v>776</v>
      </c>
      <c r="CT187" s="70">
        <v>100</v>
      </c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</row>
    <row r="188" spans="54:108" ht="16.5" x14ac:dyDescent="0.2">
      <c r="BB188" s="70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70">
        <v>184</v>
      </c>
      <c r="CG188" s="70">
        <v>2</v>
      </c>
      <c r="CH188" s="70" t="s">
        <v>512</v>
      </c>
      <c r="CI188" s="70">
        <v>84</v>
      </c>
      <c r="CJ188" s="70"/>
      <c r="CK188" s="70"/>
      <c r="CL188" s="70"/>
      <c r="CM188" s="70" t="s">
        <v>775</v>
      </c>
      <c r="CN188" s="70">
        <v>13200</v>
      </c>
      <c r="CO188" s="70" t="s">
        <v>776</v>
      </c>
      <c r="CP188" s="70">
        <v>90</v>
      </c>
      <c r="CQ188" s="70"/>
      <c r="CR188" s="70"/>
      <c r="CS188" s="70" t="s">
        <v>776</v>
      </c>
      <c r="CT188" s="70">
        <v>100</v>
      </c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</row>
    <row r="189" spans="54:108" ht="16.5" x14ac:dyDescent="0.2">
      <c r="BB189" s="70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70">
        <v>185</v>
      </c>
      <c r="CG189" s="70">
        <v>2</v>
      </c>
      <c r="CH189" s="70" t="s">
        <v>512</v>
      </c>
      <c r="CI189" s="70">
        <v>85</v>
      </c>
      <c r="CJ189" s="70"/>
      <c r="CK189" s="70"/>
      <c r="CL189" s="70"/>
      <c r="CM189" s="70" t="s">
        <v>775</v>
      </c>
      <c r="CN189" s="70">
        <v>15600</v>
      </c>
      <c r="CO189" s="70" t="s">
        <v>776</v>
      </c>
      <c r="CP189" s="70">
        <v>90</v>
      </c>
      <c r="CQ189" s="70" t="s">
        <v>550</v>
      </c>
      <c r="CR189" s="70">
        <v>2</v>
      </c>
      <c r="CS189" s="70" t="s">
        <v>776</v>
      </c>
      <c r="CT189" s="70">
        <v>105</v>
      </c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</row>
    <row r="190" spans="54:108" ht="16.5" x14ac:dyDescent="0.2">
      <c r="BB190" s="70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70">
        <v>186</v>
      </c>
      <c r="CG190" s="70">
        <v>2</v>
      </c>
      <c r="CH190" s="70" t="s">
        <v>512</v>
      </c>
      <c r="CI190" s="70">
        <v>86</v>
      </c>
      <c r="CJ190" s="70"/>
      <c r="CK190" s="70"/>
      <c r="CL190" s="70"/>
      <c r="CM190" s="70" t="s">
        <v>775</v>
      </c>
      <c r="CN190" s="70">
        <v>15600</v>
      </c>
      <c r="CO190" s="70" t="s">
        <v>776</v>
      </c>
      <c r="CP190" s="70">
        <v>95</v>
      </c>
      <c r="CQ190" s="70"/>
      <c r="CR190" s="70"/>
      <c r="CS190" s="70" t="s">
        <v>776</v>
      </c>
      <c r="CT190" s="70">
        <v>105</v>
      </c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</row>
    <row r="191" spans="54:108" ht="16.5" x14ac:dyDescent="0.2">
      <c r="BB191" s="70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70">
        <v>187</v>
      </c>
      <c r="CG191" s="70">
        <v>2</v>
      </c>
      <c r="CH191" s="70" t="s">
        <v>512</v>
      </c>
      <c r="CI191" s="70">
        <v>87</v>
      </c>
      <c r="CJ191" s="70"/>
      <c r="CK191" s="70"/>
      <c r="CL191" s="70"/>
      <c r="CM191" s="70" t="s">
        <v>775</v>
      </c>
      <c r="CN191" s="70">
        <v>15600</v>
      </c>
      <c r="CO191" s="70" t="s">
        <v>776</v>
      </c>
      <c r="CP191" s="70">
        <v>95</v>
      </c>
      <c r="CQ191" s="70"/>
      <c r="CR191" s="70"/>
      <c r="CS191" s="70" t="s">
        <v>776</v>
      </c>
      <c r="CT191" s="70">
        <v>105</v>
      </c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</row>
    <row r="192" spans="54:108" ht="16.5" x14ac:dyDescent="0.2">
      <c r="BB192" s="70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70">
        <v>188</v>
      </c>
      <c r="CG192" s="70">
        <v>2</v>
      </c>
      <c r="CH192" s="70" t="s">
        <v>512</v>
      </c>
      <c r="CI192" s="70">
        <v>88</v>
      </c>
      <c r="CJ192" s="70"/>
      <c r="CK192" s="70"/>
      <c r="CL192" s="70"/>
      <c r="CM192" s="70" t="s">
        <v>775</v>
      </c>
      <c r="CN192" s="70">
        <v>15600</v>
      </c>
      <c r="CO192" s="70" t="s">
        <v>776</v>
      </c>
      <c r="CP192" s="70">
        <v>95</v>
      </c>
      <c r="CQ192" s="70"/>
      <c r="CR192" s="70"/>
      <c r="CS192" s="70" t="s">
        <v>776</v>
      </c>
      <c r="CT192" s="70">
        <v>105</v>
      </c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</row>
    <row r="193" spans="54:108" ht="16.5" x14ac:dyDescent="0.2">
      <c r="BB193" s="70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70">
        <v>189</v>
      </c>
      <c r="CG193" s="70">
        <v>2</v>
      </c>
      <c r="CH193" s="70" t="s">
        <v>512</v>
      </c>
      <c r="CI193" s="70">
        <v>89</v>
      </c>
      <c r="CJ193" s="70"/>
      <c r="CK193" s="70"/>
      <c r="CL193" s="70"/>
      <c r="CM193" s="70" t="s">
        <v>775</v>
      </c>
      <c r="CN193" s="70">
        <v>15600</v>
      </c>
      <c r="CO193" s="70" t="s">
        <v>776</v>
      </c>
      <c r="CP193" s="70">
        <v>95</v>
      </c>
      <c r="CQ193" s="70"/>
      <c r="CR193" s="70"/>
      <c r="CS193" s="70" t="s">
        <v>776</v>
      </c>
      <c r="CT193" s="70">
        <v>105</v>
      </c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</row>
    <row r="194" spans="54:108" ht="16.5" x14ac:dyDescent="0.2">
      <c r="BB194" s="70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70">
        <v>190</v>
      </c>
      <c r="CG194" s="70">
        <v>2</v>
      </c>
      <c r="CH194" s="70" t="s">
        <v>512</v>
      </c>
      <c r="CI194" s="70">
        <v>90</v>
      </c>
      <c r="CJ194" s="70"/>
      <c r="CK194" s="70"/>
      <c r="CL194" s="70"/>
      <c r="CM194" s="70" t="s">
        <v>775</v>
      </c>
      <c r="CN194" s="70">
        <v>15600</v>
      </c>
      <c r="CO194" s="70" t="s">
        <v>776</v>
      </c>
      <c r="CP194" s="70">
        <v>95</v>
      </c>
      <c r="CQ194" s="70" t="s">
        <v>549</v>
      </c>
      <c r="CR194" s="70">
        <v>2</v>
      </c>
      <c r="CS194" s="70" t="s">
        <v>776</v>
      </c>
      <c r="CT194" s="70">
        <v>110</v>
      </c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</row>
    <row r="195" spans="54:108" ht="16.5" x14ac:dyDescent="0.2">
      <c r="BB195" s="70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70">
        <v>191</v>
      </c>
      <c r="CG195" s="70">
        <v>2</v>
      </c>
      <c r="CH195" s="70" t="s">
        <v>512</v>
      </c>
      <c r="CI195" s="70">
        <v>91</v>
      </c>
      <c r="CJ195" s="70"/>
      <c r="CK195" s="70"/>
      <c r="CL195" s="70"/>
      <c r="CM195" s="70" t="s">
        <v>775</v>
      </c>
      <c r="CN195" s="70">
        <v>15600</v>
      </c>
      <c r="CO195" s="70" t="s">
        <v>776</v>
      </c>
      <c r="CP195" s="70">
        <v>100</v>
      </c>
      <c r="CQ195" s="70"/>
      <c r="CR195" s="70"/>
      <c r="CS195" s="70" t="s">
        <v>776</v>
      </c>
      <c r="CT195" s="70">
        <v>110</v>
      </c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</row>
    <row r="196" spans="54:108" ht="16.5" x14ac:dyDescent="0.2">
      <c r="BB196" s="70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70">
        <v>192</v>
      </c>
      <c r="CG196" s="70">
        <v>2</v>
      </c>
      <c r="CH196" s="70" t="s">
        <v>512</v>
      </c>
      <c r="CI196" s="70">
        <v>92</v>
      </c>
      <c r="CJ196" s="70"/>
      <c r="CK196" s="70"/>
      <c r="CL196" s="70"/>
      <c r="CM196" s="70" t="s">
        <v>775</v>
      </c>
      <c r="CN196" s="70">
        <v>15600</v>
      </c>
      <c r="CO196" s="70" t="s">
        <v>776</v>
      </c>
      <c r="CP196" s="70">
        <v>100</v>
      </c>
      <c r="CQ196" s="70"/>
      <c r="CR196" s="70"/>
      <c r="CS196" s="70" t="s">
        <v>776</v>
      </c>
      <c r="CT196" s="70">
        <v>110</v>
      </c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</row>
    <row r="197" spans="54:108" ht="16.5" x14ac:dyDescent="0.2">
      <c r="BB197" s="70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70">
        <v>193</v>
      </c>
      <c r="CG197" s="70">
        <v>2</v>
      </c>
      <c r="CH197" s="70" t="s">
        <v>512</v>
      </c>
      <c r="CI197" s="70">
        <v>93</v>
      </c>
      <c r="CJ197" s="70"/>
      <c r="CK197" s="70"/>
      <c r="CL197" s="70"/>
      <c r="CM197" s="70" t="s">
        <v>775</v>
      </c>
      <c r="CN197" s="70">
        <v>15600</v>
      </c>
      <c r="CO197" s="70" t="s">
        <v>776</v>
      </c>
      <c r="CP197" s="70">
        <v>100</v>
      </c>
      <c r="CQ197" s="70"/>
      <c r="CR197" s="70"/>
      <c r="CS197" s="70" t="s">
        <v>776</v>
      </c>
      <c r="CT197" s="70">
        <v>110</v>
      </c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</row>
    <row r="198" spans="54:108" ht="16.5" x14ac:dyDescent="0.2">
      <c r="BB198" s="70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70">
        <v>194</v>
      </c>
      <c r="CG198" s="70">
        <v>2</v>
      </c>
      <c r="CH198" s="70" t="s">
        <v>512</v>
      </c>
      <c r="CI198" s="70">
        <v>94</v>
      </c>
      <c r="CJ198" s="70"/>
      <c r="CK198" s="70"/>
      <c r="CL198" s="70"/>
      <c r="CM198" s="70" t="s">
        <v>775</v>
      </c>
      <c r="CN198" s="70">
        <v>15600</v>
      </c>
      <c r="CO198" s="70" t="s">
        <v>776</v>
      </c>
      <c r="CP198" s="70">
        <v>100</v>
      </c>
      <c r="CQ198" s="70"/>
      <c r="CR198" s="70"/>
      <c r="CS198" s="70" t="s">
        <v>776</v>
      </c>
      <c r="CT198" s="70">
        <v>110</v>
      </c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</row>
    <row r="199" spans="54:108" ht="16.5" x14ac:dyDescent="0.2">
      <c r="BB199" s="70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70">
        <v>195</v>
      </c>
      <c r="CG199" s="70">
        <v>2</v>
      </c>
      <c r="CH199" s="70" t="s">
        <v>512</v>
      </c>
      <c r="CI199" s="70">
        <v>95</v>
      </c>
      <c r="CJ199" s="70"/>
      <c r="CK199" s="70"/>
      <c r="CL199" s="70"/>
      <c r="CM199" s="70" t="s">
        <v>775</v>
      </c>
      <c r="CN199" s="70">
        <v>15600</v>
      </c>
      <c r="CO199" s="70" t="s">
        <v>776</v>
      </c>
      <c r="CP199" s="70">
        <v>100</v>
      </c>
      <c r="CQ199" s="70" t="s">
        <v>550</v>
      </c>
      <c r="CR199" s="70">
        <v>2</v>
      </c>
      <c r="CS199" s="70" t="s">
        <v>776</v>
      </c>
      <c r="CT199" s="70">
        <v>115</v>
      </c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</row>
    <row r="200" spans="54:108" ht="16.5" x14ac:dyDescent="0.2">
      <c r="BB200" s="70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70">
        <v>196</v>
      </c>
      <c r="CG200" s="70">
        <v>2</v>
      </c>
      <c r="CH200" s="70" t="s">
        <v>512</v>
      </c>
      <c r="CI200" s="70">
        <v>96</v>
      </c>
      <c r="CJ200" s="70"/>
      <c r="CK200" s="70"/>
      <c r="CL200" s="70"/>
      <c r="CM200" s="70" t="s">
        <v>775</v>
      </c>
      <c r="CN200" s="70">
        <v>15600</v>
      </c>
      <c r="CO200" s="70" t="s">
        <v>776</v>
      </c>
      <c r="CP200" s="70">
        <v>105</v>
      </c>
      <c r="CQ200" s="70"/>
      <c r="CR200" s="70"/>
      <c r="CS200" s="70" t="s">
        <v>776</v>
      </c>
      <c r="CT200" s="70">
        <v>115</v>
      </c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</row>
    <row r="201" spans="54:108" ht="16.5" x14ac:dyDescent="0.2">
      <c r="BB201" s="70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70">
        <v>197</v>
      </c>
      <c r="CG201" s="70">
        <v>2</v>
      </c>
      <c r="CH201" s="70" t="s">
        <v>512</v>
      </c>
      <c r="CI201" s="70">
        <v>97</v>
      </c>
      <c r="CJ201" s="70"/>
      <c r="CK201" s="70"/>
      <c r="CL201" s="70"/>
      <c r="CM201" s="70" t="s">
        <v>775</v>
      </c>
      <c r="CN201" s="70">
        <v>15600</v>
      </c>
      <c r="CO201" s="70" t="s">
        <v>776</v>
      </c>
      <c r="CP201" s="70">
        <v>105</v>
      </c>
      <c r="CQ201" s="70"/>
      <c r="CR201" s="70"/>
      <c r="CS201" s="70" t="s">
        <v>776</v>
      </c>
      <c r="CT201" s="70">
        <v>115</v>
      </c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</row>
    <row r="202" spans="54:108" ht="16.5" x14ac:dyDescent="0.2">
      <c r="BB202" s="70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70">
        <v>198</v>
      </c>
      <c r="CG202" s="70">
        <v>2</v>
      </c>
      <c r="CH202" s="70" t="s">
        <v>512</v>
      </c>
      <c r="CI202" s="70">
        <v>98</v>
      </c>
      <c r="CJ202" s="70"/>
      <c r="CK202" s="70"/>
      <c r="CL202" s="70"/>
      <c r="CM202" s="70" t="s">
        <v>775</v>
      </c>
      <c r="CN202" s="70">
        <v>15600</v>
      </c>
      <c r="CO202" s="70" t="s">
        <v>776</v>
      </c>
      <c r="CP202" s="70">
        <v>105</v>
      </c>
      <c r="CQ202" s="70"/>
      <c r="CR202" s="70"/>
      <c r="CS202" s="70" t="s">
        <v>776</v>
      </c>
      <c r="CT202" s="70">
        <v>115</v>
      </c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</row>
    <row r="203" spans="54:108" ht="16.5" x14ac:dyDescent="0.2">
      <c r="BB203" s="70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70">
        <v>199</v>
      </c>
      <c r="CG203" s="70">
        <v>2</v>
      </c>
      <c r="CH203" s="70" t="s">
        <v>512</v>
      </c>
      <c r="CI203" s="70">
        <v>99</v>
      </c>
      <c r="CJ203" s="70"/>
      <c r="CK203" s="70"/>
      <c r="CL203" s="70"/>
      <c r="CM203" s="70" t="s">
        <v>775</v>
      </c>
      <c r="CN203" s="70">
        <v>15600</v>
      </c>
      <c r="CO203" s="70" t="s">
        <v>776</v>
      </c>
      <c r="CP203" s="70">
        <v>105</v>
      </c>
      <c r="CQ203" s="70"/>
      <c r="CR203" s="70"/>
      <c r="CS203" s="70" t="s">
        <v>776</v>
      </c>
      <c r="CT203" s="70">
        <v>115</v>
      </c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</row>
    <row r="204" spans="54:108" ht="16.5" x14ac:dyDescent="0.2">
      <c r="BB204" s="70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70">
        <v>200</v>
      </c>
      <c r="CG204" s="70">
        <v>2</v>
      </c>
      <c r="CH204" s="70" t="s">
        <v>512</v>
      </c>
      <c r="CI204" s="70">
        <v>100</v>
      </c>
      <c r="CJ204" s="70"/>
      <c r="CK204" s="70"/>
      <c r="CL204" s="70"/>
      <c r="CM204" s="70" t="s">
        <v>775</v>
      </c>
      <c r="CN204" s="70">
        <v>18000</v>
      </c>
      <c r="CO204" s="70" t="s">
        <v>776</v>
      </c>
      <c r="CP204" s="70">
        <v>105</v>
      </c>
      <c r="CQ204" s="70" t="s">
        <v>549</v>
      </c>
      <c r="CR204" s="70">
        <v>2</v>
      </c>
      <c r="CS204" s="70" t="s">
        <v>776</v>
      </c>
      <c r="CT204" s="70">
        <v>120</v>
      </c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</row>
    <row r="205" spans="54:108" ht="16.5" x14ac:dyDescent="0.2">
      <c r="BB205" s="70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70">
        <v>201</v>
      </c>
      <c r="CG205" s="70">
        <v>3</v>
      </c>
      <c r="CH205" s="70" t="s">
        <v>512</v>
      </c>
      <c r="CI205" s="70">
        <v>1</v>
      </c>
      <c r="CJ205" s="70"/>
      <c r="CK205" s="70"/>
      <c r="CL205" s="70"/>
      <c r="CM205" s="70" t="s">
        <v>775</v>
      </c>
      <c r="CN205" s="70">
        <v>5760</v>
      </c>
      <c r="CO205" s="70" t="s">
        <v>776</v>
      </c>
      <c r="CP205" s="70">
        <v>15</v>
      </c>
      <c r="CQ205" s="70"/>
      <c r="CR205" s="70"/>
      <c r="CS205" s="70" t="s">
        <v>776</v>
      </c>
      <c r="CT205" s="70">
        <v>20</v>
      </c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</row>
    <row r="206" spans="54:108" ht="16.5" x14ac:dyDescent="0.2">
      <c r="BB206" s="70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70">
        <v>202</v>
      </c>
      <c r="CG206" s="70">
        <v>3</v>
      </c>
      <c r="CH206" s="70" t="s">
        <v>512</v>
      </c>
      <c r="CI206" s="70">
        <v>2</v>
      </c>
      <c r="CJ206" s="70"/>
      <c r="CK206" s="70"/>
      <c r="CL206" s="70"/>
      <c r="CM206" s="70" t="s">
        <v>775</v>
      </c>
      <c r="CN206" s="70">
        <v>5760</v>
      </c>
      <c r="CO206" s="70" t="s">
        <v>776</v>
      </c>
      <c r="CP206" s="70">
        <v>15</v>
      </c>
      <c r="CQ206" s="70" t="s">
        <v>551</v>
      </c>
      <c r="CR206" s="70">
        <v>1</v>
      </c>
      <c r="CS206" s="70" t="s">
        <v>776</v>
      </c>
      <c r="CT206" s="70">
        <v>20</v>
      </c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</row>
    <row r="207" spans="54:108" ht="16.5" x14ac:dyDescent="0.2">
      <c r="BB207" s="70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70">
        <v>203</v>
      </c>
      <c r="CG207" s="70">
        <v>3</v>
      </c>
      <c r="CH207" s="70" t="s">
        <v>512</v>
      </c>
      <c r="CI207" s="70">
        <v>3</v>
      </c>
      <c r="CJ207" s="70"/>
      <c r="CK207" s="70"/>
      <c r="CL207" s="70"/>
      <c r="CM207" s="70" t="s">
        <v>775</v>
      </c>
      <c r="CN207" s="70">
        <v>5760</v>
      </c>
      <c r="CO207" s="70" t="s">
        <v>776</v>
      </c>
      <c r="CP207" s="70">
        <v>15</v>
      </c>
      <c r="CQ207" s="70"/>
      <c r="CR207" s="70"/>
      <c r="CS207" s="70" t="s">
        <v>776</v>
      </c>
      <c r="CT207" s="70">
        <v>20</v>
      </c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</row>
    <row r="208" spans="54:108" ht="16.5" x14ac:dyDescent="0.2">
      <c r="BB208" s="70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70">
        <v>204</v>
      </c>
      <c r="CG208" s="70">
        <v>3</v>
      </c>
      <c r="CH208" s="70" t="s">
        <v>512</v>
      </c>
      <c r="CI208" s="70">
        <v>4</v>
      </c>
      <c r="CJ208" s="70"/>
      <c r="CK208" s="70"/>
      <c r="CL208" s="70"/>
      <c r="CM208" s="70" t="s">
        <v>775</v>
      </c>
      <c r="CN208" s="70">
        <v>5760</v>
      </c>
      <c r="CO208" s="70" t="s">
        <v>776</v>
      </c>
      <c r="CP208" s="70">
        <v>15</v>
      </c>
      <c r="CQ208" s="70" t="s">
        <v>552</v>
      </c>
      <c r="CR208" s="70">
        <v>1</v>
      </c>
      <c r="CS208" s="70" t="s">
        <v>776</v>
      </c>
      <c r="CT208" s="70">
        <v>20</v>
      </c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</row>
    <row r="209" spans="54:108" ht="16.5" x14ac:dyDescent="0.2">
      <c r="BB209" s="70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70">
        <v>205</v>
      </c>
      <c r="CG209" s="70">
        <v>3</v>
      </c>
      <c r="CH209" s="70" t="s">
        <v>512</v>
      </c>
      <c r="CI209" s="70">
        <v>5</v>
      </c>
      <c r="CJ209" s="70"/>
      <c r="CK209" s="70"/>
      <c r="CL209" s="70"/>
      <c r="CM209" s="70" t="s">
        <v>775</v>
      </c>
      <c r="CN209" s="70">
        <v>5760</v>
      </c>
      <c r="CO209" s="70" t="s">
        <v>776</v>
      </c>
      <c r="CP209" s="70">
        <v>15</v>
      </c>
      <c r="CQ209" s="70"/>
      <c r="CR209" s="70"/>
      <c r="CS209" s="70" t="s">
        <v>776</v>
      </c>
      <c r="CT209" s="70">
        <v>25</v>
      </c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</row>
    <row r="210" spans="54:108" ht="16.5" x14ac:dyDescent="0.2">
      <c r="BB210" s="70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70">
        <v>206</v>
      </c>
      <c r="CG210" s="70">
        <v>3</v>
      </c>
      <c r="CH210" s="70" t="s">
        <v>512</v>
      </c>
      <c r="CI210" s="70">
        <v>6</v>
      </c>
      <c r="CJ210" s="70"/>
      <c r="CK210" s="70"/>
      <c r="CL210" s="70"/>
      <c r="CM210" s="70" t="s">
        <v>775</v>
      </c>
      <c r="CN210" s="70">
        <v>7200</v>
      </c>
      <c r="CO210" s="70" t="s">
        <v>776</v>
      </c>
      <c r="CP210" s="70">
        <v>20</v>
      </c>
      <c r="CQ210" s="70"/>
      <c r="CR210" s="70"/>
      <c r="CS210" s="70" t="s">
        <v>776</v>
      </c>
      <c r="CT210" s="70">
        <v>25</v>
      </c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</row>
    <row r="211" spans="54:108" ht="16.5" x14ac:dyDescent="0.2">
      <c r="BB211" s="70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70">
        <v>207</v>
      </c>
      <c r="CG211" s="70">
        <v>3</v>
      </c>
      <c r="CH211" s="70" t="s">
        <v>512</v>
      </c>
      <c r="CI211" s="70">
        <v>7</v>
      </c>
      <c r="CJ211" s="70"/>
      <c r="CK211" s="70"/>
      <c r="CL211" s="70"/>
      <c r="CM211" s="70" t="s">
        <v>775</v>
      </c>
      <c r="CN211" s="70">
        <v>7200</v>
      </c>
      <c r="CO211" s="70" t="s">
        <v>776</v>
      </c>
      <c r="CP211" s="70">
        <v>20</v>
      </c>
      <c r="CQ211" s="70" t="s">
        <v>555</v>
      </c>
      <c r="CR211" s="70">
        <v>1</v>
      </c>
      <c r="CS211" s="70" t="s">
        <v>776</v>
      </c>
      <c r="CT211" s="70">
        <v>25</v>
      </c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</row>
    <row r="212" spans="54:108" ht="16.5" x14ac:dyDescent="0.2">
      <c r="BB212" s="70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70">
        <v>208</v>
      </c>
      <c r="CG212" s="70">
        <v>3</v>
      </c>
      <c r="CH212" s="70" t="s">
        <v>512</v>
      </c>
      <c r="CI212" s="70">
        <v>8</v>
      </c>
      <c r="CJ212" s="70"/>
      <c r="CK212" s="70"/>
      <c r="CL212" s="70"/>
      <c r="CM212" s="70" t="s">
        <v>775</v>
      </c>
      <c r="CN212" s="70">
        <v>7200</v>
      </c>
      <c r="CO212" s="70" t="s">
        <v>776</v>
      </c>
      <c r="CP212" s="70">
        <v>20</v>
      </c>
      <c r="CQ212" s="70"/>
      <c r="CR212" s="70"/>
      <c r="CS212" s="70" t="s">
        <v>776</v>
      </c>
      <c r="CT212" s="70">
        <v>25</v>
      </c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</row>
    <row r="213" spans="54:108" ht="16.5" x14ac:dyDescent="0.2">
      <c r="BB213" s="70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70">
        <v>209</v>
      </c>
      <c r="CG213" s="70">
        <v>3</v>
      </c>
      <c r="CH213" s="70" t="s">
        <v>512</v>
      </c>
      <c r="CI213" s="70">
        <v>9</v>
      </c>
      <c r="CJ213" s="70"/>
      <c r="CK213" s="70"/>
      <c r="CL213" s="70"/>
      <c r="CM213" s="70" t="s">
        <v>775</v>
      </c>
      <c r="CN213" s="70">
        <v>7200</v>
      </c>
      <c r="CO213" s="70" t="s">
        <v>776</v>
      </c>
      <c r="CP213" s="70">
        <v>20</v>
      </c>
      <c r="CQ213" s="70"/>
      <c r="CR213" s="70"/>
      <c r="CS213" s="70" t="s">
        <v>776</v>
      </c>
      <c r="CT213" s="70">
        <v>25</v>
      </c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</row>
    <row r="214" spans="54:108" ht="16.5" x14ac:dyDescent="0.2">
      <c r="BB214" s="70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70">
        <v>210</v>
      </c>
      <c r="CG214" s="70">
        <v>3</v>
      </c>
      <c r="CH214" s="70" t="s">
        <v>512</v>
      </c>
      <c r="CI214" s="70">
        <v>10</v>
      </c>
      <c r="CJ214" s="70"/>
      <c r="CK214" s="70"/>
      <c r="CL214" s="70"/>
      <c r="CM214" s="70" t="s">
        <v>775</v>
      </c>
      <c r="CN214" s="70">
        <v>7200</v>
      </c>
      <c r="CO214" s="70" t="s">
        <v>776</v>
      </c>
      <c r="CP214" s="70">
        <v>20</v>
      </c>
      <c r="CQ214" s="70" t="s">
        <v>556</v>
      </c>
      <c r="CR214" s="70">
        <v>1</v>
      </c>
      <c r="CS214" s="70" t="s">
        <v>776</v>
      </c>
      <c r="CT214" s="70">
        <v>30</v>
      </c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</row>
    <row r="215" spans="54:108" ht="16.5" x14ac:dyDescent="0.2">
      <c r="BB215" s="70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70">
        <v>211</v>
      </c>
      <c r="CG215" s="70">
        <v>3</v>
      </c>
      <c r="CH215" s="70" t="s">
        <v>512</v>
      </c>
      <c r="CI215" s="70">
        <v>11</v>
      </c>
      <c r="CJ215" s="70"/>
      <c r="CK215" s="70"/>
      <c r="CL215" s="70"/>
      <c r="CM215" s="70" t="s">
        <v>775</v>
      </c>
      <c r="CN215" s="70">
        <v>9000</v>
      </c>
      <c r="CO215" s="70" t="s">
        <v>776</v>
      </c>
      <c r="CP215" s="70">
        <v>25</v>
      </c>
      <c r="CQ215" s="70"/>
      <c r="CR215" s="70"/>
      <c r="CS215" s="70" t="s">
        <v>776</v>
      </c>
      <c r="CT215" s="70">
        <v>30</v>
      </c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</row>
    <row r="216" spans="54:108" ht="16.5" x14ac:dyDescent="0.2">
      <c r="BB216" s="70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70">
        <v>212</v>
      </c>
      <c r="CG216" s="70">
        <v>3</v>
      </c>
      <c r="CH216" s="70" t="s">
        <v>512</v>
      </c>
      <c r="CI216" s="70">
        <v>12</v>
      </c>
      <c r="CJ216" s="70"/>
      <c r="CK216" s="70"/>
      <c r="CL216" s="70"/>
      <c r="CM216" s="70" t="s">
        <v>775</v>
      </c>
      <c r="CN216" s="70">
        <v>9000</v>
      </c>
      <c r="CO216" s="70" t="s">
        <v>776</v>
      </c>
      <c r="CP216" s="70">
        <v>25</v>
      </c>
      <c r="CQ216" s="70"/>
      <c r="CR216" s="70"/>
      <c r="CS216" s="70" t="s">
        <v>776</v>
      </c>
      <c r="CT216" s="70">
        <v>30</v>
      </c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</row>
    <row r="217" spans="54:108" ht="16.5" x14ac:dyDescent="0.2">
      <c r="BB217" s="70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70">
        <v>213</v>
      </c>
      <c r="CG217" s="70">
        <v>3</v>
      </c>
      <c r="CH217" s="70" t="s">
        <v>512</v>
      </c>
      <c r="CI217" s="70">
        <v>13</v>
      </c>
      <c r="CJ217" s="70"/>
      <c r="CK217" s="70"/>
      <c r="CL217" s="70"/>
      <c r="CM217" s="70" t="s">
        <v>775</v>
      </c>
      <c r="CN217" s="70">
        <v>9000</v>
      </c>
      <c r="CO217" s="70" t="s">
        <v>776</v>
      </c>
      <c r="CP217" s="70">
        <v>25</v>
      </c>
      <c r="CQ217" s="70"/>
      <c r="CR217" s="70"/>
      <c r="CS217" s="70" t="s">
        <v>776</v>
      </c>
      <c r="CT217" s="70">
        <v>30</v>
      </c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</row>
    <row r="218" spans="54:108" ht="16.5" x14ac:dyDescent="0.2">
      <c r="BB218" s="70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70">
        <v>214</v>
      </c>
      <c r="CG218" s="70">
        <v>3</v>
      </c>
      <c r="CH218" s="70" t="s">
        <v>512</v>
      </c>
      <c r="CI218" s="70">
        <v>14</v>
      </c>
      <c r="CJ218" s="70"/>
      <c r="CK218" s="70"/>
      <c r="CL218" s="70"/>
      <c r="CM218" s="70" t="s">
        <v>775</v>
      </c>
      <c r="CN218" s="70">
        <v>9000</v>
      </c>
      <c r="CO218" s="70" t="s">
        <v>776</v>
      </c>
      <c r="CP218" s="70">
        <v>25</v>
      </c>
      <c r="CQ218" s="70"/>
      <c r="CR218" s="70"/>
      <c r="CS218" s="70" t="s">
        <v>776</v>
      </c>
      <c r="CT218" s="70">
        <v>30</v>
      </c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</row>
    <row r="219" spans="54:108" ht="16.5" x14ac:dyDescent="0.2">
      <c r="BB219" s="70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70">
        <v>215</v>
      </c>
      <c r="CG219" s="70">
        <v>3</v>
      </c>
      <c r="CH219" s="70" t="s">
        <v>512</v>
      </c>
      <c r="CI219" s="70">
        <v>15</v>
      </c>
      <c r="CJ219" s="70"/>
      <c r="CK219" s="70"/>
      <c r="CL219" s="70"/>
      <c r="CM219" s="70" t="s">
        <v>775</v>
      </c>
      <c r="CN219" s="70">
        <v>9000</v>
      </c>
      <c r="CO219" s="70" t="s">
        <v>776</v>
      </c>
      <c r="CP219" s="70">
        <v>25</v>
      </c>
      <c r="CQ219" s="70" t="s">
        <v>551</v>
      </c>
      <c r="CR219" s="70">
        <v>2</v>
      </c>
      <c r="CS219" s="70" t="s">
        <v>776</v>
      </c>
      <c r="CT219" s="70">
        <v>35</v>
      </c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</row>
    <row r="220" spans="54:108" ht="16.5" x14ac:dyDescent="0.2">
      <c r="BB220" s="70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70">
        <v>216</v>
      </c>
      <c r="CG220" s="70">
        <v>3</v>
      </c>
      <c r="CH220" s="70" t="s">
        <v>512</v>
      </c>
      <c r="CI220" s="70">
        <v>16</v>
      </c>
      <c r="CJ220" s="70"/>
      <c r="CK220" s="70"/>
      <c r="CL220" s="70"/>
      <c r="CM220" s="70" t="s">
        <v>775</v>
      </c>
      <c r="CN220" s="70">
        <v>10800</v>
      </c>
      <c r="CO220" s="70" t="s">
        <v>776</v>
      </c>
      <c r="CP220" s="70">
        <v>30</v>
      </c>
      <c r="CQ220" s="70"/>
      <c r="CR220" s="70"/>
      <c r="CS220" s="70" t="s">
        <v>776</v>
      </c>
      <c r="CT220" s="70">
        <v>35</v>
      </c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</row>
    <row r="221" spans="54:108" ht="16.5" x14ac:dyDescent="0.2">
      <c r="BB221" s="70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70">
        <v>217</v>
      </c>
      <c r="CG221" s="70">
        <v>3</v>
      </c>
      <c r="CH221" s="70" t="s">
        <v>512</v>
      </c>
      <c r="CI221" s="70">
        <v>17</v>
      </c>
      <c r="CJ221" s="70"/>
      <c r="CK221" s="70"/>
      <c r="CL221" s="70"/>
      <c r="CM221" s="70" t="s">
        <v>775</v>
      </c>
      <c r="CN221" s="70">
        <v>10800</v>
      </c>
      <c r="CO221" s="70" t="s">
        <v>776</v>
      </c>
      <c r="CP221" s="70">
        <v>30</v>
      </c>
      <c r="CQ221" s="70"/>
      <c r="CR221" s="70"/>
      <c r="CS221" s="70" t="s">
        <v>776</v>
      </c>
      <c r="CT221" s="70">
        <v>35</v>
      </c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</row>
    <row r="222" spans="54:108" ht="16.5" x14ac:dyDescent="0.2">
      <c r="BB222" s="70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70">
        <v>218</v>
      </c>
      <c r="CG222" s="70">
        <v>3</v>
      </c>
      <c r="CH222" s="70" t="s">
        <v>512</v>
      </c>
      <c r="CI222" s="70">
        <v>18</v>
      </c>
      <c r="CJ222" s="70"/>
      <c r="CK222" s="70"/>
      <c r="CL222" s="70"/>
      <c r="CM222" s="70" t="s">
        <v>775</v>
      </c>
      <c r="CN222" s="70">
        <v>10800</v>
      </c>
      <c r="CO222" s="70" t="s">
        <v>776</v>
      </c>
      <c r="CP222" s="70">
        <v>30</v>
      </c>
      <c r="CQ222" s="70"/>
      <c r="CR222" s="70"/>
      <c r="CS222" s="70" t="s">
        <v>776</v>
      </c>
      <c r="CT222" s="70">
        <v>35</v>
      </c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</row>
    <row r="223" spans="54:108" ht="16.5" x14ac:dyDescent="0.2">
      <c r="BB223" s="70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70">
        <v>219</v>
      </c>
      <c r="CG223" s="70">
        <v>3</v>
      </c>
      <c r="CH223" s="70" t="s">
        <v>512</v>
      </c>
      <c r="CI223" s="70">
        <v>19</v>
      </c>
      <c r="CJ223" s="70"/>
      <c r="CK223" s="70"/>
      <c r="CL223" s="70"/>
      <c r="CM223" s="70" t="s">
        <v>775</v>
      </c>
      <c r="CN223" s="70">
        <v>10800</v>
      </c>
      <c r="CO223" s="70" t="s">
        <v>776</v>
      </c>
      <c r="CP223" s="70">
        <v>30</v>
      </c>
      <c r="CQ223" s="70"/>
      <c r="CR223" s="70"/>
      <c r="CS223" s="70" t="s">
        <v>776</v>
      </c>
      <c r="CT223" s="70">
        <v>35</v>
      </c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</row>
    <row r="224" spans="54:108" ht="16.5" x14ac:dyDescent="0.2">
      <c r="BB224" s="70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70">
        <v>220</v>
      </c>
      <c r="CG224" s="70">
        <v>3</v>
      </c>
      <c r="CH224" s="70" t="s">
        <v>512</v>
      </c>
      <c r="CI224" s="70">
        <v>20</v>
      </c>
      <c r="CJ224" s="70"/>
      <c r="CK224" s="70"/>
      <c r="CL224" s="70"/>
      <c r="CM224" s="70" t="s">
        <v>775</v>
      </c>
      <c r="CN224" s="70">
        <v>12960</v>
      </c>
      <c r="CO224" s="70" t="s">
        <v>776</v>
      </c>
      <c r="CP224" s="70">
        <v>30</v>
      </c>
      <c r="CQ224" s="70" t="s">
        <v>552</v>
      </c>
      <c r="CR224" s="70">
        <v>2</v>
      </c>
      <c r="CS224" s="70" t="s">
        <v>776</v>
      </c>
      <c r="CT224" s="70">
        <v>40</v>
      </c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</row>
    <row r="225" spans="54:108" ht="16.5" x14ac:dyDescent="0.2">
      <c r="BB225" s="70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70">
        <v>221</v>
      </c>
      <c r="CG225" s="70">
        <v>3</v>
      </c>
      <c r="CH225" s="70" t="s">
        <v>512</v>
      </c>
      <c r="CI225" s="70">
        <v>21</v>
      </c>
      <c r="CJ225" s="70"/>
      <c r="CK225" s="70"/>
      <c r="CL225" s="70"/>
      <c r="CM225" s="70" t="s">
        <v>775</v>
      </c>
      <c r="CN225" s="70">
        <v>12960</v>
      </c>
      <c r="CO225" s="70" t="s">
        <v>776</v>
      </c>
      <c r="CP225" s="70">
        <v>35</v>
      </c>
      <c r="CQ225" s="70"/>
      <c r="CR225" s="70"/>
      <c r="CS225" s="70" t="s">
        <v>776</v>
      </c>
      <c r="CT225" s="70">
        <v>40</v>
      </c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</row>
    <row r="226" spans="54:108" ht="16.5" x14ac:dyDescent="0.2">
      <c r="BB226" s="70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70">
        <v>222</v>
      </c>
      <c r="CG226" s="70">
        <v>3</v>
      </c>
      <c r="CH226" s="70" t="s">
        <v>512</v>
      </c>
      <c r="CI226" s="70">
        <v>22</v>
      </c>
      <c r="CJ226" s="70"/>
      <c r="CK226" s="70"/>
      <c r="CL226" s="70"/>
      <c r="CM226" s="70" t="s">
        <v>775</v>
      </c>
      <c r="CN226" s="70">
        <v>12960</v>
      </c>
      <c r="CO226" s="70" t="s">
        <v>776</v>
      </c>
      <c r="CP226" s="70">
        <v>35</v>
      </c>
      <c r="CQ226" s="70"/>
      <c r="CR226" s="70"/>
      <c r="CS226" s="70" t="s">
        <v>776</v>
      </c>
      <c r="CT226" s="70">
        <v>40</v>
      </c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</row>
    <row r="227" spans="54:108" ht="16.5" x14ac:dyDescent="0.2">
      <c r="BB227" s="70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70">
        <v>223</v>
      </c>
      <c r="CG227" s="70">
        <v>3</v>
      </c>
      <c r="CH227" s="70" t="s">
        <v>512</v>
      </c>
      <c r="CI227" s="70">
        <v>23</v>
      </c>
      <c r="CJ227" s="70"/>
      <c r="CK227" s="70"/>
      <c r="CL227" s="70"/>
      <c r="CM227" s="70" t="s">
        <v>775</v>
      </c>
      <c r="CN227" s="70">
        <v>12960</v>
      </c>
      <c r="CO227" s="70" t="s">
        <v>776</v>
      </c>
      <c r="CP227" s="70">
        <v>35</v>
      </c>
      <c r="CQ227" s="70"/>
      <c r="CR227" s="70"/>
      <c r="CS227" s="70" t="s">
        <v>776</v>
      </c>
      <c r="CT227" s="70">
        <v>40</v>
      </c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</row>
    <row r="228" spans="54:108" ht="16.5" x14ac:dyDescent="0.2">
      <c r="BB228" s="70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70">
        <v>224</v>
      </c>
      <c r="CG228" s="70">
        <v>3</v>
      </c>
      <c r="CH228" s="70" t="s">
        <v>512</v>
      </c>
      <c r="CI228" s="70">
        <v>24</v>
      </c>
      <c r="CJ228" s="70"/>
      <c r="CK228" s="70"/>
      <c r="CL228" s="70"/>
      <c r="CM228" s="70" t="s">
        <v>775</v>
      </c>
      <c r="CN228" s="70">
        <v>12960</v>
      </c>
      <c r="CO228" s="70" t="s">
        <v>776</v>
      </c>
      <c r="CP228" s="70">
        <v>35</v>
      </c>
      <c r="CQ228" s="70"/>
      <c r="CR228" s="70"/>
      <c r="CS228" s="70" t="s">
        <v>776</v>
      </c>
      <c r="CT228" s="70">
        <v>40</v>
      </c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</row>
    <row r="229" spans="54:108" ht="16.5" x14ac:dyDescent="0.2">
      <c r="BB229" s="70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70">
        <v>225</v>
      </c>
      <c r="CG229" s="70">
        <v>3</v>
      </c>
      <c r="CH229" s="70" t="s">
        <v>512</v>
      </c>
      <c r="CI229" s="70">
        <v>25</v>
      </c>
      <c r="CJ229" s="70"/>
      <c r="CK229" s="70"/>
      <c r="CL229" s="70"/>
      <c r="CM229" s="70" t="s">
        <v>775</v>
      </c>
      <c r="CN229" s="70">
        <v>12960</v>
      </c>
      <c r="CO229" s="70" t="s">
        <v>776</v>
      </c>
      <c r="CP229" s="70">
        <v>35</v>
      </c>
      <c r="CQ229" s="70" t="s">
        <v>555</v>
      </c>
      <c r="CR229" s="70">
        <v>2</v>
      </c>
      <c r="CS229" s="70" t="s">
        <v>776</v>
      </c>
      <c r="CT229" s="70">
        <v>45</v>
      </c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</row>
    <row r="230" spans="54:108" ht="16.5" x14ac:dyDescent="0.2">
      <c r="BB230" s="70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70">
        <v>226</v>
      </c>
      <c r="CG230" s="70">
        <v>3</v>
      </c>
      <c r="CH230" s="70" t="s">
        <v>512</v>
      </c>
      <c r="CI230" s="70">
        <v>26</v>
      </c>
      <c r="CJ230" s="70"/>
      <c r="CK230" s="70"/>
      <c r="CL230" s="70"/>
      <c r="CM230" s="70" t="s">
        <v>775</v>
      </c>
      <c r="CN230" s="70">
        <v>12960</v>
      </c>
      <c r="CO230" s="70" t="s">
        <v>776</v>
      </c>
      <c r="CP230" s="70">
        <v>40</v>
      </c>
      <c r="CQ230" s="70"/>
      <c r="CR230" s="70"/>
      <c r="CS230" s="70" t="s">
        <v>776</v>
      </c>
      <c r="CT230" s="70">
        <v>45</v>
      </c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</row>
    <row r="231" spans="54:108" ht="16.5" x14ac:dyDescent="0.2">
      <c r="BB231" s="70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70">
        <v>227</v>
      </c>
      <c r="CG231" s="70">
        <v>3</v>
      </c>
      <c r="CH231" s="70" t="s">
        <v>512</v>
      </c>
      <c r="CI231" s="70">
        <v>27</v>
      </c>
      <c r="CJ231" s="70"/>
      <c r="CK231" s="70"/>
      <c r="CL231" s="70"/>
      <c r="CM231" s="70" t="s">
        <v>775</v>
      </c>
      <c r="CN231" s="70">
        <v>12960</v>
      </c>
      <c r="CO231" s="70" t="s">
        <v>776</v>
      </c>
      <c r="CP231" s="70">
        <v>40</v>
      </c>
      <c r="CQ231" s="70"/>
      <c r="CR231" s="70"/>
      <c r="CS231" s="70" t="s">
        <v>776</v>
      </c>
      <c r="CT231" s="70">
        <v>45</v>
      </c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</row>
    <row r="232" spans="54:108" ht="16.5" x14ac:dyDescent="0.2">
      <c r="BB232" s="70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70">
        <v>228</v>
      </c>
      <c r="CG232" s="70">
        <v>3</v>
      </c>
      <c r="CH232" s="70" t="s">
        <v>512</v>
      </c>
      <c r="CI232" s="70">
        <v>28</v>
      </c>
      <c r="CJ232" s="70"/>
      <c r="CK232" s="70"/>
      <c r="CL232" s="70"/>
      <c r="CM232" s="70" t="s">
        <v>775</v>
      </c>
      <c r="CN232" s="70">
        <v>12960</v>
      </c>
      <c r="CO232" s="70" t="s">
        <v>776</v>
      </c>
      <c r="CP232" s="70">
        <v>40</v>
      </c>
      <c r="CQ232" s="70"/>
      <c r="CR232" s="70"/>
      <c r="CS232" s="70" t="s">
        <v>776</v>
      </c>
      <c r="CT232" s="70">
        <v>45</v>
      </c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</row>
    <row r="233" spans="54:108" ht="16.5" x14ac:dyDescent="0.2">
      <c r="BB233" s="70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70">
        <v>229</v>
      </c>
      <c r="CG233" s="70">
        <v>3</v>
      </c>
      <c r="CH233" s="70" t="s">
        <v>512</v>
      </c>
      <c r="CI233" s="70">
        <v>29</v>
      </c>
      <c r="CJ233" s="70"/>
      <c r="CK233" s="70"/>
      <c r="CL233" s="70"/>
      <c r="CM233" s="70" t="s">
        <v>775</v>
      </c>
      <c r="CN233" s="70">
        <v>12960</v>
      </c>
      <c r="CO233" s="70" t="s">
        <v>776</v>
      </c>
      <c r="CP233" s="70">
        <v>40</v>
      </c>
      <c r="CQ233" s="70"/>
      <c r="CR233" s="70"/>
      <c r="CS233" s="70" t="s">
        <v>776</v>
      </c>
      <c r="CT233" s="70">
        <v>45</v>
      </c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</row>
    <row r="234" spans="54:108" ht="16.5" x14ac:dyDescent="0.2">
      <c r="BB234" s="70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70">
        <v>230</v>
      </c>
      <c r="CG234" s="70">
        <v>3</v>
      </c>
      <c r="CH234" s="70" t="s">
        <v>512</v>
      </c>
      <c r="CI234" s="70">
        <v>30</v>
      </c>
      <c r="CJ234" s="70"/>
      <c r="CK234" s="70"/>
      <c r="CL234" s="70"/>
      <c r="CM234" s="70" t="s">
        <v>775</v>
      </c>
      <c r="CN234" s="70">
        <v>16200</v>
      </c>
      <c r="CO234" s="70" t="s">
        <v>776</v>
      </c>
      <c r="CP234" s="70">
        <v>40</v>
      </c>
      <c r="CQ234" s="70" t="s">
        <v>556</v>
      </c>
      <c r="CR234" s="70">
        <v>2</v>
      </c>
      <c r="CS234" s="70" t="s">
        <v>776</v>
      </c>
      <c r="CT234" s="70">
        <v>50</v>
      </c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</row>
    <row r="235" spans="54:108" ht="16.5" x14ac:dyDescent="0.2">
      <c r="BB235" s="70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70">
        <v>231</v>
      </c>
      <c r="CG235" s="70">
        <v>3</v>
      </c>
      <c r="CH235" s="70" t="s">
        <v>512</v>
      </c>
      <c r="CI235" s="70">
        <v>31</v>
      </c>
      <c r="CJ235" s="70"/>
      <c r="CK235" s="70"/>
      <c r="CL235" s="70"/>
      <c r="CM235" s="70" t="s">
        <v>775</v>
      </c>
      <c r="CN235" s="70">
        <v>16200</v>
      </c>
      <c r="CO235" s="70" t="s">
        <v>776</v>
      </c>
      <c r="CP235" s="70">
        <v>45</v>
      </c>
      <c r="CQ235" s="70"/>
      <c r="CR235" s="70"/>
      <c r="CS235" s="70" t="s">
        <v>776</v>
      </c>
      <c r="CT235" s="70">
        <v>50</v>
      </c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</row>
    <row r="236" spans="54:108" ht="16.5" x14ac:dyDescent="0.2">
      <c r="BB236" s="70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70">
        <v>232</v>
      </c>
      <c r="CG236" s="70">
        <v>3</v>
      </c>
      <c r="CH236" s="70" t="s">
        <v>512</v>
      </c>
      <c r="CI236" s="70">
        <v>32</v>
      </c>
      <c r="CJ236" s="70"/>
      <c r="CK236" s="70"/>
      <c r="CL236" s="70"/>
      <c r="CM236" s="70" t="s">
        <v>775</v>
      </c>
      <c r="CN236" s="70">
        <v>16200</v>
      </c>
      <c r="CO236" s="70" t="s">
        <v>776</v>
      </c>
      <c r="CP236" s="70">
        <v>45</v>
      </c>
      <c r="CQ236" s="70"/>
      <c r="CR236" s="70"/>
      <c r="CS236" s="70" t="s">
        <v>776</v>
      </c>
      <c r="CT236" s="70">
        <v>50</v>
      </c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</row>
    <row r="237" spans="54:108" ht="16.5" x14ac:dyDescent="0.2">
      <c r="BB237" s="70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70">
        <v>233</v>
      </c>
      <c r="CG237" s="70">
        <v>3</v>
      </c>
      <c r="CH237" s="70" t="s">
        <v>512</v>
      </c>
      <c r="CI237" s="70">
        <v>33</v>
      </c>
      <c r="CJ237" s="70"/>
      <c r="CK237" s="70"/>
      <c r="CL237" s="70"/>
      <c r="CM237" s="70" t="s">
        <v>775</v>
      </c>
      <c r="CN237" s="70">
        <v>16200</v>
      </c>
      <c r="CO237" s="70" t="s">
        <v>776</v>
      </c>
      <c r="CP237" s="70">
        <v>45</v>
      </c>
      <c r="CQ237" s="70"/>
      <c r="CR237" s="70"/>
      <c r="CS237" s="70" t="s">
        <v>776</v>
      </c>
      <c r="CT237" s="70">
        <v>50</v>
      </c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</row>
    <row r="238" spans="54:108" ht="16.5" x14ac:dyDescent="0.2">
      <c r="BB238" s="70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70">
        <v>234</v>
      </c>
      <c r="CG238" s="70">
        <v>3</v>
      </c>
      <c r="CH238" s="70" t="s">
        <v>512</v>
      </c>
      <c r="CI238" s="70">
        <v>34</v>
      </c>
      <c r="CJ238" s="70"/>
      <c r="CK238" s="70"/>
      <c r="CL238" s="70"/>
      <c r="CM238" s="70" t="s">
        <v>775</v>
      </c>
      <c r="CN238" s="70">
        <v>16200</v>
      </c>
      <c r="CO238" s="70" t="s">
        <v>776</v>
      </c>
      <c r="CP238" s="70">
        <v>45</v>
      </c>
      <c r="CQ238" s="70"/>
      <c r="CR238" s="70"/>
      <c r="CS238" s="70" t="s">
        <v>776</v>
      </c>
      <c r="CT238" s="70">
        <v>50</v>
      </c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</row>
    <row r="239" spans="54:108" ht="16.5" x14ac:dyDescent="0.2">
      <c r="BB239" s="70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70">
        <v>235</v>
      </c>
      <c r="CG239" s="70">
        <v>3</v>
      </c>
      <c r="CH239" s="70" t="s">
        <v>512</v>
      </c>
      <c r="CI239" s="70">
        <v>35</v>
      </c>
      <c r="CJ239" s="70"/>
      <c r="CK239" s="70"/>
      <c r="CL239" s="70"/>
      <c r="CM239" s="70" t="s">
        <v>775</v>
      </c>
      <c r="CN239" s="70">
        <v>16200</v>
      </c>
      <c r="CO239" s="70" t="s">
        <v>776</v>
      </c>
      <c r="CP239" s="70">
        <v>45</v>
      </c>
      <c r="CQ239" s="70" t="s">
        <v>551</v>
      </c>
      <c r="CR239" s="70">
        <v>2</v>
      </c>
      <c r="CS239" s="70" t="s">
        <v>776</v>
      </c>
      <c r="CT239" s="70">
        <v>55</v>
      </c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</row>
    <row r="240" spans="54:108" ht="16.5" x14ac:dyDescent="0.2">
      <c r="BB240" s="70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70">
        <v>236</v>
      </c>
      <c r="CG240" s="70">
        <v>3</v>
      </c>
      <c r="CH240" s="70" t="s">
        <v>512</v>
      </c>
      <c r="CI240" s="70">
        <v>36</v>
      </c>
      <c r="CJ240" s="70"/>
      <c r="CK240" s="70"/>
      <c r="CL240" s="70"/>
      <c r="CM240" s="70" t="s">
        <v>775</v>
      </c>
      <c r="CN240" s="70">
        <v>16200</v>
      </c>
      <c r="CO240" s="70" t="s">
        <v>776</v>
      </c>
      <c r="CP240" s="70">
        <v>50</v>
      </c>
      <c r="CQ240" s="70"/>
      <c r="CR240" s="70"/>
      <c r="CS240" s="70" t="s">
        <v>776</v>
      </c>
      <c r="CT240" s="70">
        <v>55</v>
      </c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</row>
    <row r="241" spans="54:108" ht="16.5" x14ac:dyDescent="0.2">
      <c r="BB241" s="70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70">
        <v>237</v>
      </c>
      <c r="CG241" s="70">
        <v>3</v>
      </c>
      <c r="CH241" s="70" t="s">
        <v>512</v>
      </c>
      <c r="CI241" s="70">
        <v>37</v>
      </c>
      <c r="CJ241" s="70"/>
      <c r="CK241" s="70"/>
      <c r="CL241" s="70"/>
      <c r="CM241" s="70" t="s">
        <v>775</v>
      </c>
      <c r="CN241" s="70">
        <v>16200</v>
      </c>
      <c r="CO241" s="70" t="s">
        <v>776</v>
      </c>
      <c r="CP241" s="70">
        <v>50</v>
      </c>
      <c r="CQ241" s="70"/>
      <c r="CR241" s="70"/>
      <c r="CS241" s="70" t="s">
        <v>776</v>
      </c>
      <c r="CT241" s="70">
        <v>55</v>
      </c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</row>
    <row r="242" spans="54:108" ht="16.5" x14ac:dyDescent="0.2">
      <c r="BB242" s="70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70">
        <v>238</v>
      </c>
      <c r="CG242" s="70">
        <v>3</v>
      </c>
      <c r="CH242" s="70" t="s">
        <v>512</v>
      </c>
      <c r="CI242" s="70">
        <v>38</v>
      </c>
      <c r="CJ242" s="70"/>
      <c r="CK242" s="70"/>
      <c r="CL242" s="70"/>
      <c r="CM242" s="70" t="s">
        <v>775</v>
      </c>
      <c r="CN242" s="70">
        <v>16200</v>
      </c>
      <c r="CO242" s="70" t="s">
        <v>776</v>
      </c>
      <c r="CP242" s="70">
        <v>50</v>
      </c>
      <c r="CQ242" s="70"/>
      <c r="CR242" s="70"/>
      <c r="CS242" s="70" t="s">
        <v>776</v>
      </c>
      <c r="CT242" s="70">
        <v>55</v>
      </c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</row>
    <row r="243" spans="54:108" ht="16.5" x14ac:dyDescent="0.2">
      <c r="BB243" s="70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70">
        <v>239</v>
      </c>
      <c r="CG243" s="70">
        <v>3</v>
      </c>
      <c r="CH243" s="70" t="s">
        <v>512</v>
      </c>
      <c r="CI243" s="70">
        <v>39</v>
      </c>
      <c r="CJ243" s="70"/>
      <c r="CK243" s="70"/>
      <c r="CL243" s="70"/>
      <c r="CM243" s="70" t="s">
        <v>775</v>
      </c>
      <c r="CN243" s="70">
        <v>16200</v>
      </c>
      <c r="CO243" s="70" t="s">
        <v>776</v>
      </c>
      <c r="CP243" s="70">
        <v>50</v>
      </c>
      <c r="CQ243" s="70"/>
      <c r="CR243" s="70"/>
      <c r="CS243" s="70" t="s">
        <v>776</v>
      </c>
      <c r="CT243" s="70">
        <v>55</v>
      </c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</row>
    <row r="244" spans="54:108" ht="16.5" x14ac:dyDescent="0.2">
      <c r="BB244" s="70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70">
        <v>240</v>
      </c>
      <c r="CG244" s="70">
        <v>3</v>
      </c>
      <c r="CH244" s="70" t="s">
        <v>512</v>
      </c>
      <c r="CI244" s="70">
        <v>40</v>
      </c>
      <c r="CJ244" s="70"/>
      <c r="CK244" s="70"/>
      <c r="CL244" s="70"/>
      <c r="CM244" s="70" t="s">
        <v>775</v>
      </c>
      <c r="CN244" s="70">
        <v>16200</v>
      </c>
      <c r="CO244" s="70" t="s">
        <v>776</v>
      </c>
      <c r="CP244" s="70">
        <v>50</v>
      </c>
      <c r="CQ244" s="70" t="s">
        <v>552</v>
      </c>
      <c r="CR244" s="70">
        <v>2</v>
      </c>
      <c r="CS244" s="70" t="s">
        <v>776</v>
      </c>
      <c r="CT244" s="70">
        <v>60</v>
      </c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</row>
    <row r="245" spans="54:108" ht="16.5" x14ac:dyDescent="0.2">
      <c r="BB245" s="70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70">
        <v>241</v>
      </c>
      <c r="CG245" s="70">
        <v>3</v>
      </c>
      <c r="CH245" s="70" t="s">
        <v>512</v>
      </c>
      <c r="CI245" s="70">
        <v>41</v>
      </c>
      <c r="CJ245" s="70"/>
      <c r="CK245" s="70"/>
      <c r="CL245" s="70"/>
      <c r="CM245" s="70" t="s">
        <v>775</v>
      </c>
      <c r="CN245" s="70">
        <v>16200</v>
      </c>
      <c r="CO245" s="70" t="s">
        <v>776</v>
      </c>
      <c r="CP245" s="70">
        <v>55</v>
      </c>
      <c r="CQ245" s="70"/>
      <c r="CR245" s="70"/>
      <c r="CS245" s="70" t="s">
        <v>776</v>
      </c>
      <c r="CT245" s="70">
        <v>60</v>
      </c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</row>
    <row r="246" spans="54:108" ht="16.5" x14ac:dyDescent="0.2">
      <c r="BB246" s="70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70">
        <v>242</v>
      </c>
      <c r="CG246" s="70">
        <v>3</v>
      </c>
      <c r="CH246" s="70" t="s">
        <v>512</v>
      </c>
      <c r="CI246" s="70">
        <v>42</v>
      </c>
      <c r="CJ246" s="70"/>
      <c r="CK246" s="70"/>
      <c r="CL246" s="70"/>
      <c r="CM246" s="70" t="s">
        <v>775</v>
      </c>
      <c r="CN246" s="70">
        <v>16200</v>
      </c>
      <c r="CO246" s="70" t="s">
        <v>776</v>
      </c>
      <c r="CP246" s="70">
        <v>55</v>
      </c>
      <c r="CQ246" s="70"/>
      <c r="CR246" s="70"/>
      <c r="CS246" s="70" t="s">
        <v>776</v>
      </c>
      <c r="CT246" s="70">
        <v>60</v>
      </c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</row>
    <row r="247" spans="54:108" ht="16.5" x14ac:dyDescent="0.2">
      <c r="BB247" s="70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70">
        <v>243</v>
      </c>
      <c r="CG247" s="70">
        <v>3</v>
      </c>
      <c r="CH247" s="70" t="s">
        <v>512</v>
      </c>
      <c r="CI247" s="70">
        <v>43</v>
      </c>
      <c r="CJ247" s="70"/>
      <c r="CK247" s="70"/>
      <c r="CL247" s="70"/>
      <c r="CM247" s="70" t="s">
        <v>775</v>
      </c>
      <c r="CN247" s="70">
        <v>16200</v>
      </c>
      <c r="CO247" s="70" t="s">
        <v>776</v>
      </c>
      <c r="CP247" s="70">
        <v>55</v>
      </c>
      <c r="CQ247" s="70"/>
      <c r="CR247" s="70"/>
      <c r="CS247" s="70" t="s">
        <v>776</v>
      </c>
      <c r="CT247" s="70">
        <v>60</v>
      </c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</row>
    <row r="248" spans="54:108" ht="16.5" x14ac:dyDescent="0.2">
      <c r="BB248" s="70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70">
        <v>244</v>
      </c>
      <c r="CG248" s="70">
        <v>3</v>
      </c>
      <c r="CH248" s="70" t="s">
        <v>512</v>
      </c>
      <c r="CI248" s="70">
        <v>44</v>
      </c>
      <c r="CJ248" s="70"/>
      <c r="CK248" s="70"/>
      <c r="CL248" s="70"/>
      <c r="CM248" s="70" t="s">
        <v>775</v>
      </c>
      <c r="CN248" s="70">
        <v>16200</v>
      </c>
      <c r="CO248" s="70" t="s">
        <v>776</v>
      </c>
      <c r="CP248" s="70">
        <v>55</v>
      </c>
      <c r="CQ248" s="70"/>
      <c r="CR248" s="70"/>
      <c r="CS248" s="70" t="s">
        <v>776</v>
      </c>
      <c r="CT248" s="70">
        <v>60</v>
      </c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</row>
    <row r="249" spans="54:108" ht="16.5" x14ac:dyDescent="0.2">
      <c r="BB249" s="70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70">
        <v>245</v>
      </c>
      <c r="CG249" s="70">
        <v>3</v>
      </c>
      <c r="CH249" s="70" t="s">
        <v>512</v>
      </c>
      <c r="CI249" s="70">
        <v>45</v>
      </c>
      <c r="CJ249" s="70"/>
      <c r="CK249" s="70"/>
      <c r="CL249" s="70"/>
      <c r="CM249" s="70" t="s">
        <v>775</v>
      </c>
      <c r="CN249" s="70">
        <v>19800</v>
      </c>
      <c r="CO249" s="70" t="s">
        <v>776</v>
      </c>
      <c r="CP249" s="70">
        <v>55</v>
      </c>
      <c r="CQ249" s="70" t="s">
        <v>555</v>
      </c>
      <c r="CR249" s="70">
        <v>2</v>
      </c>
      <c r="CS249" s="70" t="s">
        <v>776</v>
      </c>
      <c r="CT249" s="70">
        <v>65</v>
      </c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</row>
    <row r="250" spans="54:108" ht="16.5" x14ac:dyDescent="0.2">
      <c r="BB250" s="70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70">
        <v>246</v>
      </c>
      <c r="CG250" s="70">
        <v>3</v>
      </c>
      <c r="CH250" s="70" t="s">
        <v>512</v>
      </c>
      <c r="CI250" s="70">
        <v>46</v>
      </c>
      <c r="CJ250" s="70"/>
      <c r="CK250" s="70"/>
      <c r="CL250" s="70"/>
      <c r="CM250" s="70" t="s">
        <v>775</v>
      </c>
      <c r="CN250" s="70">
        <v>19800</v>
      </c>
      <c r="CO250" s="70" t="s">
        <v>776</v>
      </c>
      <c r="CP250" s="70">
        <v>60</v>
      </c>
      <c r="CQ250" s="70"/>
      <c r="CR250" s="70"/>
      <c r="CS250" s="70" t="s">
        <v>776</v>
      </c>
      <c r="CT250" s="70">
        <v>65</v>
      </c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</row>
    <row r="251" spans="54:108" ht="16.5" x14ac:dyDescent="0.2">
      <c r="BB251" s="70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70">
        <v>247</v>
      </c>
      <c r="CG251" s="70">
        <v>3</v>
      </c>
      <c r="CH251" s="70" t="s">
        <v>512</v>
      </c>
      <c r="CI251" s="70">
        <v>47</v>
      </c>
      <c r="CJ251" s="70"/>
      <c r="CK251" s="70"/>
      <c r="CL251" s="70"/>
      <c r="CM251" s="70" t="s">
        <v>775</v>
      </c>
      <c r="CN251" s="70">
        <v>19800</v>
      </c>
      <c r="CO251" s="70" t="s">
        <v>776</v>
      </c>
      <c r="CP251" s="70">
        <v>60</v>
      </c>
      <c r="CQ251" s="70"/>
      <c r="CR251" s="70"/>
      <c r="CS251" s="70" t="s">
        <v>776</v>
      </c>
      <c r="CT251" s="70">
        <v>65</v>
      </c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</row>
    <row r="252" spans="54:108" ht="16.5" x14ac:dyDescent="0.2">
      <c r="BB252" s="70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70">
        <v>248</v>
      </c>
      <c r="CG252" s="70">
        <v>3</v>
      </c>
      <c r="CH252" s="70" t="s">
        <v>512</v>
      </c>
      <c r="CI252" s="70">
        <v>48</v>
      </c>
      <c r="CJ252" s="70"/>
      <c r="CK252" s="70"/>
      <c r="CL252" s="70"/>
      <c r="CM252" s="70" t="s">
        <v>775</v>
      </c>
      <c r="CN252" s="70">
        <v>19800</v>
      </c>
      <c r="CO252" s="70" t="s">
        <v>776</v>
      </c>
      <c r="CP252" s="70">
        <v>60</v>
      </c>
      <c r="CQ252" s="70"/>
      <c r="CR252" s="70"/>
      <c r="CS252" s="70" t="s">
        <v>776</v>
      </c>
      <c r="CT252" s="70">
        <v>65</v>
      </c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</row>
    <row r="253" spans="54:108" ht="16.5" x14ac:dyDescent="0.2">
      <c r="BB253" s="70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70">
        <v>249</v>
      </c>
      <c r="CG253" s="70">
        <v>3</v>
      </c>
      <c r="CH253" s="70" t="s">
        <v>512</v>
      </c>
      <c r="CI253" s="70">
        <v>49</v>
      </c>
      <c r="CJ253" s="70"/>
      <c r="CK253" s="70"/>
      <c r="CL253" s="70"/>
      <c r="CM253" s="70" t="s">
        <v>775</v>
      </c>
      <c r="CN253" s="70">
        <v>19800</v>
      </c>
      <c r="CO253" s="70" t="s">
        <v>776</v>
      </c>
      <c r="CP253" s="70">
        <v>60</v>
      </c>
      <c r="CQ253" s="70"/>
      <c r="CR253" s="70"/>
      <c r="CS253" s="70" t="s">
        <v>776</v>
      </c>
      <c r="CT253" s="70">
        <v>65</v>
      </c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</row>
    <row r="254" spans="54:108" ht="16.5" x14ac:dyDescent="0.2">
      <c r="BB254" s="70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70">
        <v>250</v>
      </c>
      <c r="CG254" s="70">
        <v>3</v>
      </c>
      <c r="CH254" s="70" t="s">
        <v>512</v>
      </c>
      <c r="CI254" s="70">
        <v>50</v>
      </c>
      <c r="CJ254" s="70"/>
      <c r="CK254" s="70"/>
      <c r="CL254" s="70"/>
      <c r="CM254" s="70" t="s">
        <v>775</v>
      </c>
      <c r="CN254" s="70">
        <v>19800</v>
      </c>
      <c r="CO254" s="70" t="s">
        <v>776</v>
      </c>
      <c r="CP254" s="70">
        <v>60</v>
      </c>
      <c r="CQ254" s="70" t="s">
        <v>556</v>
      </c>
      <c r="CR254" s="70">
        <v>2</v>
      </c>
      <c r="CS254" s="70" t="s">
        <v>776</v>
      </c>
      <c r="CT254" s="70">
        <v>70</v>
      </c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</row>
    <row r="255" spans="54:108" ht="16.5" x14ac:dyDescent="0.2">
      <c r="BB255" s="70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70">
        <v>251</v>
      </c>
      <c r="CG255" s="70">
        <v>3</v>
      </c>
      <c r="CH255" s="70" t="s">
        <v>512</v>
      </c>
      <c r="CI255" s="70">
        <v>51</v>
      </c>
      <c r="CJ255" s="70"/>
      <c r="CK255" s="70"/>
      <c r="CL255" s="70"/>
      <c r="CM255" s="70" t="s">
        <v>775</v>
      </c>
      <c r="CN255" s="70">
        <v>19800</v>
      </c>
      <c r="CO255" s="70" t="s">
        <v>776</v>
      </c>
      <c r="CP255" s="70">
        <v>65</v>
      </c>
      <c r="CQ255" s="70"/>
      <c r="CR255" s="70"/>
      <c r="CS255" s="70" t="s">
        <v>776</v>
      </c>
      <c r="CT255" s="70">
        <v>70</v>
      </c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</row>
    <row r="256" spans="54:108" ht="16.5" x14ac:dyDescent="0.2">
      <c r="BB256" s="70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70">
        <v>252</v>
      </c>
      <c r="CG256" s="70">
        <v>3</v>
      </c>
      <c r="CH256" s="70" t="s">
        <v>512</v>
      </c>
      <c r="CI256" s="70">
        <v>52</v>
      </c>
      <c r="CJ256" s="70"/>
      <c r="CK256" s="70"/>
      <c r="CL256" s="70"/>
      <c r="CM256" s="70" t="s">
        <v>775</v>
      </c>
      <c r="CN256" s="70">
        <v>19800</v>
      </c>
      <c r="CO256" s="70" t="s">
        <v>776</v>
      </c>
      <c r="CP256" s="70">
        <v>65</v>
      </c>
      <c r="CQ256" s="70"/>
      <c r="CR256" s="70"/>
      <c r="CS256" s="70" t="s">
        <v>776</v>
      </c>
      <c r="CT256" s="70">
        <v>70</v>
      </c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</row>
    <row r="257" spans="54:108" ht="16.5" x14ac:dyDescent="0.2">
      <c r="BB257" s="70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70">
        <v>253</v>
      </c>
      <c r="CG257" s="70">
        <v>3</v>
      </c>
      <c r="CH257" s="70" t="s">
        <v>512</v>
      </c>
      <c r="CI257" s="70">
        <v>53</v>
      </c>
      <c r="CJ257" s="70"/>
      <c r="CK257" s="70"/>
      <c r="CL257" s="70"/>
      <c r="CM257" s="70" t="s">
        <v>775</v>
      </c>
      <c r="CN257" s="70">
        <v>19800</v>
      </c>
      <c r="CO257" s="70" t="s">
        <v>776</v>
      </c>
      <c r="CP257" s="70">
        <v>65</v>
      </c>
      <c r="CQ257" s="70"/>
      <c r="CR257" s="70"/>
      <c r="CS257" s="70" t="s">
        <v>776</v>
      </c>
      <c r="CT257" s="70">
        <v>70</v>
      </c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</row>
    <row r="258" spans="54:108" ht="16.5" x14ac:dyDescent="0.2">
      <c r="BB258" s="70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70">
        <v>254</v>
      </c>
      <c r="CG258" s="70">
        <v>3</v>
      </c>
      <c r="CH258" s="70" t="s">
        <v>512</v>
      </c>
      <c r="CI258" s="70">
        <v>54</v>
      </c>
      <c r="CJ258" s="70"/>
      <c r="CK258" s="70"/>
      <c r="CL258" s="70"/>
      <c r="CM258" s="70" t="s">
        <v>775</v>
      </c>
      <c r="CN258" s="70">
        <v>19800</v>
      </c>
      <c r="CO258" s="70" t="s">
        <v>776</v>
      </c>
      <c r="CP258" s="70">
        <v>65</v>
      </c>
      <c r="CQ258" s="70"/>
      <c r="CR258" s="70"/>
      <c r="CS258" s="70" t="s">
        <v>776</v>
      </c>
      <c r="CT258" s="70">
        <v>70</v>
      </c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</row>
    <row r="259" spans="54:108" ht="16.5" x14ac:dyDescent="0.2">
      <c r="BB259" s="70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70">
        <v>255</v>
      </c>
      <c r="CG259" s="70">
        <v>3</v>
      </c>
      <c r="CH259" s="70" t="s">
        <v>512</v>
      </c>
      <c r="CI259" s="70">
        <v>55</v>
      </c>
      <c r="CJ259" s="70"/>
      <c r="CK259" s="70"/>
      <c r="CL259" s="70"/>
      <c r="CM259" s="70" t="s">
        <v>775</v>
      </c>
      <c r="CN259" s="70">
        <v>19800</v>
      </c>
      <c r="CO259" s="70" t="s">
        <v>776</v>
      </c>
      <c r="CP259" s="70">
        <v>65</v>
      </c>
      <c r="CQ259" s="70" t="s">
        <v>551</v>
      </c>
      <c r="CR259" s="70">
        <v>2</v>
      </c>
      <c r="CS259" s="70" t="s">
        <v>776</v>
      </c>
      <c r="CT259" s="70">
        <v>75</v>
      </c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</row>
    <row r="260" spans="54:108" ht="16.5" x14ac:dyDescent="0.2">
      <c r="BB260" s="70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70">
        <v>256</v>
      </c>
      <c r="CG260" s="70">
        <v>3</v>
      </c>
      <c r="CH260" s="70" t="s">
        <v>512</v>
      </c>
      <c r="CI260" s="70">
        <v>56</v>
      </c>
      <c r="CJ260" s="70"/>
      <c r="CK260" s="70"/>
      <c r="CL260" s="70"/>
      <c r="CM260" s="70" t="s">
        <v>775</v>
      </c>
      <c r="CN260" s="70">
        <v>19800</v>
      </c>
      <c r="CO260" s="70" t="s">
        <v>776</v>
      </c>
      <c r="CP260" s="70">
        <v>70</v>
      </c>
      <c r="CQ260" s="70"/>
      <c r="CR260" s="70"/>
      <c r="CS260" s="70" t="s">
        <v>776</v>
      </c>
      <c r="CT260" s="70">
        <v>75</v>
      </c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</row>
    <row r="261" spans="54:108" ht="16.5" x14ac:dyDescent="0.2">
      <c r="BB261" s="70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70">
        <v>257</v>
      </c>
      <c r="CG261" s="70">
        <v>3</v>
      </c>
      <c r="CH261" s="70" t="s">
        <v>512</v>
      </c>
      <c r="CI261" s="70">
        <v>57</v>
      </c>
      <c r="CJ261" s="70"/>
      <c r="CK261" s="70"/>
      <c r="CL261" s="70"/>
      <c r="CM261" s="70" t="s">
        <v>775</v>
      </c>
      <c r="CN261" s="70">
        <v>19800</v>
      </c>
      <c r="CO261" s="70" t="s">
        <v>776</v>
      </c>
      <c r="CP261" s="70">
        <v>70</v>
      </c>
      <c r="CQ261" s="70"/>
      <c r="CR261" s="70"/>
      <c r="CS261" s="70" t="s">
        <v>776</v>
      </c>
      <c r="CT261" s="70">
        <v>75</v>
      </c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</row>
    <row r="262" spans="54:108" ht="16.5" x14ac:dyDescent="0.2">
      <c r="BB262" s="70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70">
        <v>258</v>
      </c>
      <c r="CG262" s="70">
        <v>3</v>
      </c>
      <c r="CH262" s="70" t="s">
        <v>512</v>
      </c>
      <c r="CI262" s="70">
        <v>58</v>
      </c>
      <c r="CJ262" s="70"/>
      <c r="CK262" s="70"/>
      <c r="CL262" s="70"/>
      <c r="CM262" s="70" t="s">
        <v>775</v>
      </c>
      <c r="CN262" s="70">
        <v>19800</v>
      </c>
      <c r="CO262" s="70" t="s">
        <v>776</v>
      </c>
      <c r="CP262" s="70">
        <v>70</v>
      </c>
      <c r="CQ262" s="70"/>
      <c r="CR262" s="70"/>
      <c r="CS262" s="70" t="s">
        <v>776</v>
      </c>
      <c r="CT262" s="70">
        <v>75</v>
      </c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</row>
    <row r="263" spans="54:108" ht="16.5" x14ac:dyDescent="0.2">
      <c r="BB263" s="70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70">
        <v>259</v>
      </c>
      <c r="CG263" s="70">
        <v>3</v>
      </c>
      <c r="CH263" s="70" t="s">
        <v>512</v>
      </c>
      <c r="CI263" s="70">
        <v>59</v>
      </c>
      <c r="CJ263" s="70"/>
      <c r="CK263" s="70"/>
      <c r="CL263" s="70"/>
      <c r="CM263" s="70" t="s">
        <v>775</v>
      </c>
      <c r="CN263" s="70">
        <v>19800</v>
      </c>
      <c r="CO263" s="70" t="s">
        <v>776</v>
      </c>
      <c r="CP263" s="70">
        <v>70</v>
      </c>
      <c r="CQ263" s="70"/>
      <c r="CR263" s="70"/>
      <c r="CS263" s="70" t="s">
        <v>776</v>
      </c>
      <c r="CT263" s="70">
        <v>75</v>
      </c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</row>
    <row r="264" spans="54:108" ht="16.5" x14ac:dyDescent="0.2">
      <c r="BB264" s="70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70">
        <v>260</v>
      </c>
      <c r="CG264" s="70">
        <v>3</v>
      </c>
      <c r="CH264" s="70" t="s">
        <v>512</v>
      </c>
      <c r="CI264" s="70">
        <v>60</v>
      </c>
      <c r="CJ264" s="70"/>
      <c r="CK264" s="70"/>
      <c r="CL264" s="70"/>
      <c r="CM264" s="70" t="s">
        <v>775</v>
      </c>
      <c r="CN264" s="70">
        <v>23400</v>
      </c>
      <c r="CO264" s="70" t="s">
        <v>776</v>
      </c>
      <c r="CP264" s="70">
        <v>70</v>
      </c>
      <c r="CQ264" s="70" t="s">
        <v>552</v>
      </c>
      <c r="CR264" s="70">
        <v>2</v>
      </c>
      <c r="CS264" s="70" t="s">
        <v>776</v>
      </c>
      <c r="CT264" s="70">
        <v>80</v>
      </c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</row>
    <row r="265" spans="54:108" ht="16.5" x14ac:dyDescent="0.2">
      <c r="BB265" s="70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70">
        <v>261</v>
      </c>
      <c r="CG265" s="70">
        <v>3</v>
      </c>
      <c r="CH265" s="70" t="s">
        <v>512</v>
      </c>
      <c r="CI265" s="70">
        <v>61</v>
      </c>
      <c r="CJ265" s="70"/>
      <c r="CK265" s="70"/>
      <c r="CL265" s="70"/>
      <c r="CM265" s="70" t="s">
        <v>775</v>
      </c>
      <c r="CN265" s="70">
        <v>23400</v>
      </c>
      <c r="CO265" s="70" t="s">
        <v>776</v>
      </c>
      <c r="CP265" s="70">
        <v>75</v>
      </c>
      <c r="CQ265" s="70"/>
      <c r="CR265" s="70"/>
      <c r="CS265" s="70" t="s">
        <v>776</v>
      </c>
      <c r="CT265" s="70">
        <v>80</v>
      </c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</row>
    <row r="266" spans="54:108" ht="16.5" x14ac:dyDescent="0.2">
      <c r="BB266" s="70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70">
        <v>262</v>
      </c>
      <c r="CG266" s="70">
        <v>3</v>
      </c>
      <c r="CH266" s="70" t="s">
        <v>512</v>
      </c>
      <c r="CI266" s="70">
        <v>62</v>
      </c>
      <c r="CJ266" s="70"/>
      <c r="CK266" s="70"/>
      <c r="CL266" s="70"/>
      <c r="CM266" s="70" t="s">
        <v>775</v>
      </c>
      <c r="CN266" s="70">
        <v>23400</v>
      </c>
      <c r="CO266" s="70" t="s">
        <v>776</v>
      </c>
      <c r="CP266" s="70">
        <v>75</v>
      </c>
      <c r="CQ266" s="70"/>
      <c r="CR266" s="70"/>
      <c r="CS266" s="70" t="s">
        <v>776</v>
      </c>
      <c r="CT266" s="70">
        <v>80</v>
      </c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</row>
    <row r="267" spans="54:108" ht="16.5" x14ac:dyDescent="0.2">
      <c r="BB267" s="70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70">
        <v>263</v>
      </c>
      <c r="CG267" s="70">
        <v>3</v>
      </c>
      <c r="CH267" s="70" t="s">
        <v>512</v>
      </c>
      <c r="CI267" s="70">
        <v>63</v>
      </c>
      <c r="CJ267" s="70"/>
      <c r="CK267" s="70"/>
      <c r="CL267" s="70"/>
      <c r="CM267" s="70" t="s">
        <v>775</v>
      </c>
      <c r="CN267" s="70">
        <v>23400</v>
      </c>
      <c r="CO267" s="70" t="s">
        <v>776</v>
      </c>
      <c r="CP267" s="70">
        <v>75</v>
      </c>
      <c r="CQ267" s="70"/>
      <c r="CR267" s="70"/>
      <c r="CS267" s="70" t="s">
        <v>776</v>
      </c>
      <c r="CT267" s="70">
        <v>80</v>
      </c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</row>
    <row r="268" spans="54:108" ht="16.5" x14ac:dyDescent="0.2">
      <c r="BB268" s="70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70">
        <v>264</v>
      </c>
      <c r="CG268" s="70">
        <v>3</v>
      </c>
      <c r="CH268" s="70" t="s">
        <v>512</v>
      </c>
      <c r="CI268" s="70">
        <v>64</v>
      </c>
      <c r="CJ268" s="70"/>
      <c r="CK268" s="70"/>
      <c r="CL268" s="70"/>
      <c r="CM268" s="70" t="s">
        <v>775</v>
      </c>
      <c r="CN268" s="70">
        <v>23400</v>
      </c>
      <c r="CO268" s="70" t="s">
        <v>776</v>
      </c>
      <c r="CP268" s="70">
        <v>75</v>
      </c>
      <c r="CQ268" s="70"/>
      <c r="CR268" s="70"/>
      <c r="CS268" s="70" t="s">
        <v>776</v>
      </c>
      <c r="CT268" s="70">
        <v>80</v>
      </c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</row>
    <row r="269" spans="54:108" ht="16.5" x14ac:dyDescent="0.2">
      <c r="BB269" s="70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70">
        <v>265</v>
      </c>
      <c r="CG269" s="70">
        <v>3</v>
      </c>
      <c r="CH269" s="70" t="s">
        <v>512</v>
      </c>
      <c r="CI269" s="70">
        <v>65</v>
      </c>
      <c r="CJ269" s="70"/>
      <c r="CK269" s="70"/>
      <c r="CL269" s="70"/>
      <c r="CM269" s="70" t="s">
        <v>775</v>
      </c>
      <c r="CN269" s="70">
        <v>23400</v>
      </c>
      <c r="CO269" s="70" t="s">
        <v>776</v>
      </c>
      <c r="CP269" s="70">
        <v>75</v>
      </c>
      <c r="CQ269" s="70" t="s">
        <v>555</v>
      </c>
      <c r="CR269" s="70">
        <v>2</v>
      </c>
      <c r="CS269" s="70" t="s">
        <v>776</v>
      </c>
      <c r="CT269" s="70">
        <v>85</v>
      </c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</row>
    <row r="270" spans="54:108" ht="16.5" x14ac:dyDescent="0.2">
      <c r="BB270" s="70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70">
        <v>266</v>
      </c>
      <c r="CG270" s="70">
        <v>3</v>
      </c>
      <c r="CH270" s="70" t="s">
        <v>512</v>
      </c>
      <c r="CI270" s="70">
        <v>66</v>
      </c>
      <c r="CJ270" s="70"/>
      <c r="CK270" s="70"/>
      <c r="CL270" s="70"/>
      <c r="CM270" s="70" t="s">
        <v>775</v>
      </c>
      <c r="CN270" s="70">
        <v>23400</v>
      </c>
      <c r="CO270" s="70" t="s">
        <v>776</v>
      </c>
      <c r="CP270" s="70">
        <v>80</v>
      </c>
      <c r="CQ270" s="70"/>
      <c r="CR270" s="70"/>
      <c r="CS270" s="70" t="s">
        <v>776</v>
      </c>
      <c r="CT270" s="70">
        <v>85</v>
      </c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</row>
    <row r="271" spans="54:108" ht="16.5" x14ac:dyDescent="0.2">
      <c r="BB271" s="70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70">
        <v>267</v>
      </c>
      <c r="CG271" s="70">
        <v>3</v>
      </c>
      <c r="CH271" s="70" t="s">
        <v>512</v>
      </c>
      <c r="CI271" s="70">
        <v>67</v>
      </c>
      <c r="CJ271" s="70"/>
      <c r="CK271" s="70"/>
      <c r="CL271" s="70"/>
      <c r="CM271" s="70" t="s">
        <v>775</v>
      </c>
      <c r="CN271" s="70">
        <v>23400</v>
      </c>
      <c r="CO271" s="70" t="s">
        <v>776</v>
      </c>
      <c r="CP271" s="70">
        <v>80</v>
      </c>
      <c r="CQ271" s="70"/>
      <c r="CR271" s="70"/>
      <c r="CS271" s="70" t="s">
        <v>776</v>
      </c>
      <c r="CT271" s="70">
        <v>85</v>
      </c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</row>
    <row r="272" spans="54:108" ht="16.5" x14ac:dyDescent="0.2">
      <c r="BB272" s="70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70">
        <v>268</v>
      </c>
      <c r="CG272" s="70">
        <v>3</v>
      </c>
      <c r="CH272" s="70" t="s">
        <v>512</v>
      </c>
      <c r="CI272" s="70">
        <v>68</v>
      </c>
      <c r="CJ272" s="70"/>
      <c r="CK272" s="70"/>
      <c r="CL272" s="70"/>
      <c r="CM272" s="70" t="s">
        <v>775</v>
      </c>
      <c r="CN272" s="70">
        <v>23400</v>
      </c>
      <c r="CO272" s="70" t="s">
        <v>776</v>
      </c>
      <c r="CP272" s="70">
        <v>80</v>
      </c>
      <c r="CQ272" s="70"/>
      <c r="CR272" s="70"/>
      <c r="CS272" s="70" t="s">
        <v>776</v>
      </c>
      <c r="CT272" s="70">
        <v>85</v>
      </c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</row>
    <row r="273" spans="54:108" ht="16.5" x14ac:dyDescent="0.2">
      <c r="BB273" s="70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70">
        <v>269</v>
      </c>
      <c r="CG273" s="70">
        <v>3</v>
      </c>
      <c r="CH273" s="70" t="s">
        <v>512</v>
      </c>
      <c r="CI273" s="70">
        <v>69</v>
      </c>
      <c r="CJ273" s="70"/>
      <c r="CK273" s="70"/>
      <c r="CL273" s="70"/>
      <c r="CM273" s="70" t="s">
        <v>775</v>
      </c>
      <c r="CN273" s="70">
        <v>23400</v>
      </c>
      <c r="CO273" s="70" t="s">
        <v>776</v>
      </c>
      <c r="CP273" s="70">
        <v>80</v>
      </c>
      <c r="CQ273" s="70"/>
      <c r="CR273" s="70"/>
      <c r="CS273" s="70" t="s">
        <v>776</v>
      </c>
      <c r="CT273" s="70">
        <v>85</v>
      </c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</row>
    <row r="274" spans="54:108" ht="16.5" x14ac:dyDescent="0.2">
      <c r="BB274" s="70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70">
        <v>270</v>
      </c>
      <c r="CG274" s="70">
        <v>3</v>
      </c>
      <c r="CH274" s="70" t="s">
        <v>512</v>
      </c>
      <c r="CI274" s="70">
        <v>70</v>
      </c>
      <c r="CJ274" s="70"/>
      <c r="CK274" s="70"/>
      <c r="CL274" s="70"/>
      <c r="CM274" s="70" t="s">
        <v>775</v>
      </c>
      <c r="CN274" s="70">
        <v>23400</v>
      </c>
      <c r="CO274" s="70" t="s">
        <v>776</v>
      </c>
      <c r="CP274" s="70">
        <v>80</v>
      </c>
      <c r="CQ274" s="70" t="s">
        <v>556</v>
      </c>
      <c r="CR274" s="70">
        <v>2</v>
      </c>
      <c r="CS274" s="70" t="s">
        <v>776</v>
      </c>
      <c r="CT274" s="70">
        <v>90</v>
      </c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</row>
    <row r="275" spans="54:108" ht="16.5" x14ac:dyDescent="0.2">
      <c r="BB275" s="70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70">
        <v>271</v>
      </c>
      <c r="CG275" s="70">
        <v>3</v>
      </c>
      <c r="CH275" s="70" t="s">
        <v>512</v>
      </c>
      <c r="CI275" s="70">
        <v>71</v>
      </c>
      <c r="CJ275" s="70"/>
      <c r="CK275" s="70"/>
      <c r="CL275" s="70"/>
      <c r="CM275" s="70" t="s">
        <v>775</v>
      </c>
      <c r="CN275" s="70">
        <v>23400</v>
      </c>
      <c r="CO275" s="70" t="s">
        <v>776</v>
      </c>
      <c r="CP275" s="70">
        <v>85</v>
      </c>
      <c r="CQ275" s="70"/>
      <c r="CR275" s="70"/>
      <c r="CS275" s="70" t="s">
        <v>776</v>
      </c>
      <c r="CT275" s="70">
        <v>90</v>
      </c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</row>
    <row r="276" spans="54:108" ht="16.5" x14ac:dyDescent="0.2">
      <c r="BB276" s="70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70">
        <v>272</v>
      </c>
      <c r="CG276" s="70">
        <v>3</v>
      </c>
      <c r="CH276" s="70" t="s">
        <v>512</v>
      </c>
      <c r="CI276" s="70">
        <v>72</v>
      </c>
      <c r="CJ276" s="70"/>
      <c r="CK276" s="70"/>
      <c r="CL276" s="70"/>
      <c r="CM276" s="70" t="s">
        <v>775</v>
      </c>
      <c r="CN276" s="70">
        <v>23400</v>
      </c>
      <c r="CO276" s="70" t="s">
        <v>776</v>
      </c>
      <c r="CP276" s="70">
        <v>85</v>
      </c>
      <c r="CQ276" s="70"/>
      <c r="CR276" s="70"/>
      <c r="CS276" s="70" t="s">
        <v>776</v>
      </c>
      <c r="CT276" s="70">
        <v>90</v>
      </c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</row>
    <row r="277" spans="54:108" ht="16.5" x14ac:dyDescent="0.2">
      <c r="BB277" s="70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70">
        <v>273</v>
      </c>
      <c r="CG277" s="70">
        <v>3</v>
      </c>
      <c r="CH277" s="70" t="s">
        <v>512</v>
      </c>
      <c r="CI277" s="70">
        <v>73</v>
      </c>
      <c r="CJ277" s="70"/>
      <c r="CK277" s="70"/>
      <c r="CL277" s="70"/>
      <c r="CM277" s="70" t="s">
        <v>775</v>
      </c>
      <c r="CN277" s="70">
        <v>23400</v>
      </c>
      <c r="CO277" s="70" t="s">
        <v>776</v>
      </c>
      <c r="CP277" s="70">
        <v>85</v>
      </c>
      <c r="CQ277" s="70"/>
      <c r="CR277" s="70"/>
      <c r="CS277" s="70" t="s">
        <v>776</v>
      </c>
      <c r="CT277" s="70">
        <v>90</v>
      </c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</row>
    <row r="278" spans="54:108" ht="16.5" x14ac:dyDescent="0.2">
      <c r="BB278" s="70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70">
        <v>274</v>
      </c>
      <c r="CG278" s="70">
        <v>3</v>
      </c>
      <c r="CH278" s="70" t="s">
        <v>512</v>
      </c>
      <c r="CI278" s="70">
        <v>74</v>
      </c>
      <c r="CJ278" s="70"/>
      <c r="CK278" s="70"/>
      <c r="CL278" s="70"/>
      <c r="CM278" s="70" t="s">
        <v>775</v>
      </c>
      <c r="CN278" s="70">
        <v>23400</v>
      </c>
      <c r="CO278" s="70" t="s">
        <v>776</v>
      </c>
      <c r="CP278" s="70">
        <v>85</v>
      </c>
      <c r="CQ278" s="70"/>
      <c r="CR278" s="70"/>
      <c r="CS278" s="70" t="s">
        <v>776</v>
      </c>
      <c r="CT278" s="70">
        <v>90</v>
      </c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</row>
    <row r="279" spans="54:108" ht="16.5" x14ac:dyDescent="0.2">
      <c r="BB279" s="70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70">
        <v>275</v>
      </c>
      <c r="CG279" s="70">
        <v>3</v>
      </c>
      <c r="CH279" s="70" t="s">
        <v>512</v>
      </c>
      <c r="CI279" s="70">
        <v>75</v>
      </c>
      <c r="CJ279" s="70"/>
      <c r="CK279" s="70"/>
      <c r="CL279" s="70"/>
      <c r="CM279" s="70" t="s">
        <v>775</v>
      </c>
      <c r="CN279" s="70">
        <v>23400</v>
      </c>
      <c r="CO279" s="70" t="s">
        <v>776</v>
      </c>
      <c r="CP279" s="70">
        <v>85</v>
      </c>
      <c r="CQ279" s="70" t="s">
        <v>551</v>
      </c>
      <c r="CR279" s="70">
        <v>2</v>
      </c>
      <c r="CS279" s="70" t="s">
        <v>776</v>
      </c>
      <c r="CT279" s="70">
        <v>95</v>
      </c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</row>
    <row r="280" spans="54:108" ht="16.5" x14ac:dyDescent="0.2">
      <c r="BB280" s="70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70">
        <v>276</v>
      </c>
      <c r="CG280" s="70">
        <v>3</v>
      </c>
      <c r="CH280" s="70" t="s">
        <v>512</v>
      </c>
      <c r="CI280" s="70">
        <v>76</v>
      </c>
      <c r="CJ280" s="70"/>
      <c r="CK280" s="70"/>
      <c r="CL280" s="70"/>
      <c r="CM280" s="70" t="s">
        <v>775</v>
      </c>
      <c r="CN280" s="70">
        <v>23400</v>
      </c>
      <c r="CO280" s="70" t="s">
        <v>776</v>
      </c>
      <c r="CP280" s="70">
        <v>90</v>
      </c>
      <c r="CQ280" s="70"/>
      <c r="CR280" s="70"/>
      <c r="CS280" s="70" t="s">
        <v>776</v>
      </c>
      <c r="CT280" s="70">
        <v>95</v>
      </c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</row>
    <row r="281" spans="54:108" ht="16.5" x14ac:dyDescent="0.2">
      <c r="BB281" s="70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70">
        <v>277</v>
      </c>
      <c r="CG281" s="70">
        <v>3</v>
      </c>
      <c r="CH281" s="70" t="s">
        <v>512</v>
      </c>
      <c r="CI281" s="70">
        <v>77</v>
      </c>
      <c r="CJ281" s="70"/>
      <c r="CK281" s="70"/>
      <c r="CL281" s="70"/>
      <c r="CM281" s="70" t="s">
        <v>775</v>
      </c>
      <c r="CN281" s="70">
        <v>23400</v>
      </c>
      <c r="CO281" s="70" t="s">
        <v>776</v>
      </c>
      <c r="CP281" s="70">
        <v>90</v>
      </c>
      <c r="CQ281" s="70"/>
      <c r="CR281" s="70"/>
      <c r="CS281" s="70" t="s">
        <v>776</v>
      </c>
      <c r="CT281" s="70">
        <v>95</v>
      </c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</row>
    <row r="282" spans="54:108" ht="16.5" x14ac:dyDescent="0.2">
      <c r="BB282" s="70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70">
        <v>278</v>
      </c>
      <c r="CG282" s="70">
        <v>3</v>
      </c>
      <c r="CH282" s="70" t="s">
        <v>512</v>
      </c>
      <c r="CI282" s="70">
        <v>78</v>
      </c>
      <c r="CJ282" s="70"/>
      <c r="CK282" s="70"/>
      <c r="CL282" s="70"/>
      <c r="CM282" s="70" t="s">
        <v>775</v>
      </c>
      <c r="CN282" s="70">
        <v>23400</v>
      </c>
      <c r="CO282" s="70" t="s">
        <v>776</v>
      </c>
      <c r="CP282" s="70">
        <v>90</v>
      </c>
      <c r="CQ282" s="70"/>
      <c r="CR282" s="70"/>
      <c r="CS282" s="70" t="s">
        <v>776</v>
      </c>
      <c r="CT282" s="70">
        <v>95</v>
      </c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</row>
    <row r="283" spans="54:108" ht="16.5" x14ac:dyDescent="0.2">
      <c r="BB283" s="70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70">
        <v>279</v>
      </c>
      <c r="CG283" s="70">
        <v>3</v>
      </c>
      <c r="CH283" s="70" t="s">
        <v>512</v>
      </c>
      <c r="CI283" s="70">
        <v>79</v>
      </c>
      <c r="CJ283" s="70"/>
      <c r="CK283" s="70"/>
      <c r="CL283" s="70"/>
      <c r="CM283" s="70" t="s">
        <v>775</v>
      </c>
      <c r="CN283" s="70">
        <v>23400</v>
      </c>
      <c r="CO283" s="70" t="s">
        <v>776</v>
      </c>
      <c r="CP283" s="70">
        <v>90</v>
      </c>
      <c r="CQ283" s="70"/>
      <c r="CR283" s="70"/>
      <c r="CS283" s="70" t="s">
        <v>776</v>
      </c>
      <c r="CT283" s="70">
        <v>95</v>
      </c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</row>
    <row r="284" spans="54:108" ht="16.5" x14ac:dyDescent="0.2">
      <c r="BB284" s="70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70">
        <v>280</v>
      </c>
      <c r="CG284" s="70">
        <v>3</v>
      </c>
      <c r="CH284" s="70" t="s">
        <v>512</v>
      </c>
      <c r="CI284" s="70">
        <v>80</v>
      </c>
      <c r="CJ284" s="70"/>
      <c r="CK284" s="70"/>
      <c r="CL284" s="70"/>
      <c r="CM284" s="70" t="s">
        <v>775</v>
      </c>
      <c r="CN284" s="70">
        <v>27000</v>
      </c>
      <c r="CO284" s="70" t="s">
        <v>776</v>
      </c>
      <c r="CP284" s="70">
        <v>90</v>
      </c>
      <c r="CQ284" s="70" t="s">
        <v>552</v>
      </c>
      <c r="CR284" s="70">
        <v>2</v>
      </c>
      <c r="CS284" s="70" t="s">
        <v>776</v>
      </c>
      <c r="CT284" s="70">
        <v>100</v>
      </c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</row>
    <row r="285" spans="54:108" ht="16.5" x14ac:dyDescent="0.2">
      <c r="BB285" s="70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70">
        <v>281</v>
      </c>
      <c r="CG285" s="70">
        <v>3</v>
      </c>
      <c r="CH285" s="70" t="s">
        <v>512</v>
      </c>
      <c r="CI285" s="70">
        <v>81</v>
      </c>
      <c r="CJ285" s="70"/>
      <c r="CK285" s="70"/>
      <c r="CL285" s="70"/>
      <c r="CM285" s="70" t="s">
        <v>775</v>
      </c>
      <c r="CN285" s="70">
        <v>27000</v>
      </c>
      <c r="CO285" s="70" t="s">
        <v>776</v>
      </c>
      <c r="CP285" s="70">
        <v>95</v>
      </c>
      <c r="CQ285" s="70"/>
      <c r="CR285" s="70"/>
      <c r="CS285" s="70" t="s">
        <v>776</v>
      </c>
      <c r="CT285" s="70">
        <v>100</v>
      </c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</row>
    <row r="286" spans="54:108" ht="16.5" x14ac:dyDescent="0.2">
      <c r="BB286" s="70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70">
        <v>282</v>
      </c>
      <c r="CG286" s="70">
        <v>3</v>
      </c>
      <c r="CH286" s="70" t="s">
        <v>512</v>
      </c>
      <c r="CI286" s="70">
        <v>82</v>
      </c>
      <c r="CJ286" s="70"/>
      <c r="CK286" s="70"/>
      <c r="CL286" s="70"/>
      <c r="CM286" s="70" t="s">
        <v>775</v>
      </c>
      <c r="CN286" s="70">
        <v>27000</v>
      </c>
      <c r="CO286" s="70" t="s">
        <v>776</v>
      </c>
      <c r="CP286" s="70">
        <v>95</v>
      </c>
      <c r="CQ286" s="70"/>
      <c r="CR286" s="70"/>
      <c r="CS286" s="70" t="s">
        <v>776</v>
      </c>
      <c r="CT286" s="70">
        <v>100</v>
      </c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</row>
    <row r="287" spans="54:108" ht="16.5" x14ac:dyDescent="0.2">
      <c r="BB287" s="70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70">
        <v>283</v>
      </c>
      <c r="CG287" s="70">
        <v>3</v>
      </c>
      <c r="CH287" s="70" t="s">
        <v>512</v>
      </c>
      <c r="CI287" s="70">
        <v>83</v>
      </c>
      <c r="CJ287" s="70"/>
      <c r="CK287" s="70"/>
      <c r="CL287" s="70"/>
      <c r="CM287" s="70" t="s">
        <v>775</v>
      </c>
      <c r="CN287" s="70">
        <v>27000</v>
      </c>
      <c r="CO287" s="70" t="s">
        <v>776</v>
      </c>
      <c r="CP287" s="70">
        <v>95</v>
      </c>
      <c r="CQ287" s="70"/>
      <c r="CR287" s="70"/>
      <c r="CS287" s="70" t="s">
        <v>776</v>
      </c>
      <c r="CT287" s="70">
        <v>100</v>
      </c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</row>
    <row r="288" spans="54:108" ht="16.5" x14ac:dyDescent="0.2">
      <c r="BB288" s="70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70">
        <v>284</v>
      </c>
      <c r="CG288" s="70">
        <v>3</v>
      </c>
      <c r="CH288" s="70" t="s">
        <v>512</v>
      </c>
      <c r="CI288" s="70">
        <v>84</v>
      </c>
      <c r="CJ288" s="70"/>
      <c r="CK288" s="70"/>
      <c r="CL288" s="70"/>
      <c r="CM288" s="70" t="s">
        <v>775</v>
      </c>
      <c r="CN288" s="70">
        <v>27000</v>
      </c>
      <c r="CO288" s="70" t="s">
        <v>776</v>
      </c>
      <c r="CP288" s="70">
        <v>95</v>
      </c>
      <c r="CQ288" s="70"/>
      <c r="CR288" s="70"/>
      <c r="CS288" s="70" t="s">
        <v>776</v>
      </c>
      <c r="CT288" s="70">
        <v>100</v>
      </c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</row>
    <row r="289" spans="54:108" ht="16.5" x14ac:dyDescent="0.2">
      <c r="BB289" s="70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70">
        <v>285</v>
      </c>
      <c r="CG289" s="70">
        <v>3</v>
      </c>
      <c r="CH289" s="70" t="s">
        <v>512</v>
      </c>
      <c r="CI289" s="70">
        <v>85</v>
      </c>
      <c r="CJ289" s="70"/>
      <c r="CK289" s="70"/>
      <c r="CL289" s="70"/>
      <c r="CM289" s="70" t="s">
        <v>775</v>
      </c>
      <c r="CN289" s="70">
        <v>27000</v>
      </c>
      <c r="CO289" s="70" t="s">
        <v>776</v>
      </c>
      <c r="CP289" s="70">
        <v>95</v>
      </c>
      <c r="CQ289" s="70" t="s">
        <v>555</v>
      </c>
      <c r="CR289" s="70">
        <v>2</v>
      </c>
      <c r="CS289" s="70" t="s">
        <v>776</v>
      </c>
      <c r="CT289" s="70">
        <v>105</v>
      </c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</row>
    <row r="290" spans="54:108" ht="16.5" x14ac:dyDescent="0.2">
      <c r="BB290" s="70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70">
        <v>286</v>
      </c>
      <c r="CG290" s="70">
        <v>3</v>
      </c>
      <c r="CH290" s="70" t="s">
        <v>512</v>
      </c>
      <c r="CI290" s="70">
        <v>86</v>
      </c>
      <c r="CJ290" s="70"/>
      <c r="CK290" s="70"/>
      <c r="CL290" s="70"/>
      <c r="CM290" s="70" t="s">
        <v>775</v>
      </c>
      <c r="CN290" s="70">
        <v>27000</v>
      </c>
      <c r="CO290" s="70" t="s">
        <v>776</v>
      </c>
      <c r="CP290" s="70">
        <v>100</v>
      </c>
      <c r="CQ290" s="70"/>
      <c r="CR290" s="70"/>
      <c r="CS290" s="70" t="s">
        <v>776</v>
      </c>
      <c r="CT290" s="70">
        <v>105</v>
      </c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</row>
    <row r="291" spans="54:108" ht="16.5" x14ac:dyDescent="0.2">
      <c r="BB291" s="70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70">
        <v>287</v>
      </c>
      <c r="CG291" s="70">
        <v>3</v>
      </c>
      <c r="CH291" s="70" t="s">
        <v>512</v>
      </c>
      <c r="CI291" s="70">
        <v>87</v>
      </c>
      <c r="CJ291" s="70"/>
      <c r="CK291" s="70"/>
      <c r="CL291" s="70"/>
      <c r="CM291" s="70" t="s">
        <v>775</v>
      </c>
      <c r="CN291" s="70">
        <v>27000</v>
      </c>
      <c r="CO291" s="70" t="s">
        <v>776</v>
      </c>
      <c r="CP291" s="70">
        <v>100</v>
      </c>
      <c r="CQ291" s="70"/>
      <c r="CR291" s="70"/>
      <c r="CS291" s="70" t="s">
        <v>776</v>
      </c>
      <c r="CT291" s="70">
        <v>105</v>
      </c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</row>
    <row r="292" spans="54:108" ht="16.5" x14ac:dyDescent="0.2">
      <c r="BB292" s="70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70">
        <v>288</v>
      </c>
      <c r="CG292" s="70">
        <v>3</v>
      </c>
      <c r="CH292" s="70" t="s">
        <v>512</v>
      </c>
      <c r="CI292" s="70">
        <v>88</v>
      </c>
      <c r="CJ292" s="70"/>
      <c r="CK292" s="70"/>
      <c r="CL292" s="70"/>
      <c r="CM292" s="70" t="s">
        <v>775</v>
      </c>
      <c r="CN292" s="70">
        <v>27000</v>
      </c>
      <c r="CO292" s="70" t="s">
        <v>776</v>
      </c>
      <c r="CP292" s="70">
        <v>100</v>
      </c>
      <c r="CQ292" s="70"/>
      <c r="CR292" s="70"/>
      <c r="CS292" s="70" t="s">
        <v>776</v>
      </c>
      <c r="CT292" s="70">
        <v>105</v>
      </c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</row>
    <row r="293" spans="54:108" ht="16.5" x14ac:dyDescent="0.2">
      <c r="BB293" s="70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70">
        <v>289</v>
      </c>
      <c r="CG293" s="70">
        <v>3</v>
      </c>
      <c r="CH293" s="70" t="s">
        <v>512</v>
      </c>
      <c r="CI293" s="70">
        <v>89</v>
      </c>
      <c r="CJ293" s="70"/>
      <c r="CK293" s="70"/>
      <c r="CL293" s="70"/>
      <c r="CM293" s="70" t="s">
        <v>775</v>
      </c>
      <c r="CN293" s="70">
        <v>27000</v>
      </c>
      <c r="CO293" s="70" t="s">
        <v>776</v>
      </c>
      <c r="CP293" s="70">
        <v>100</v>
      </c>
      <c r="CQ293" s="70"/>
      <c r="CR293" s="70"/>
      <c r="CS293" s="70" t="s">
        <v>776</v>
      </c>
      <c r="CT293" s="70">
        <v>105</v>
      </c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</row>
    <row r="294" spans="54:108" ht="16.5" x14ac:dyDescent="0.2">
      <c r="BB294" s="70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70">
        <v>290</v>
      </c>
      <c r="CG294" s="70">
        <v>3</v>
      </c>
      <c r="CH294" s="70" t="s">
        <v>512</v>
      </c>
      <c r="CI294" s="70">
        <v>90</v>
      </c>
      <c r="CJ294" s="70"/>
      <c r="CK294" s="70"/>
      <c r="CL294" s="70"/>
      <c r="CM294" s="70" t="s">
        <v>775</v>
      </c>
      <c r="CN294" s="70">
        <v>31500</v>
      </c>
      <c r="CO294" s="70" t="s">
        <v>776</v>
      </c>
      <c r="CP294" s="70">
        <v>100</v>
      </c>
      <c r="CQ294" s="70" t="s">
        <v>556</v>
      </c>
      <c r="CR294" s="70">
        <v>2</v>
      </c>
      <c r="CS294" s="70" t="s">
        <v>776</v>
      </c>
      <c r="CT294" s="70">
        <v>110</v>
      </c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</row>
    <row r="295" spans="54:108" ht="16.5" x14ac:dyDescent="0.2">
      <c r="BB295" s="70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70">
        <v>291</v>
      </c>
      <c r="CG295" s="70">
        <v>3</v>
      </c>
      <c r="CH295" s="70" t="s">
        <v>512</v>
      </c>
      <c r="CI295" s="70">
        <v>91</v>
      </c>
      <c r="CJ295" s="70"/>
      <c r="CK295" s="70"/>
      <c r="CL295" s="70"/>
      <c r="CM295" s="70" t="s">
        <v>775</v>
      </c>
      <c r="CN295" s="70">
        <v>31500</v>
      </c>
      <c r="CO295" s="70" t="s">
        <v>776</v>
      </c>
      <c r="CP295" s="70">
        <v>105</v>
      </c>
      <c r="CQ295" s="70"/>
      <c r="CR295" s="70"/>
      <c r="CS295" s="70" t="s">
        <v>776</v>
      </c>
      <c r="CT295" s="70">
        <v>110</v>
      </c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</row>
    <row r="296" spans="54:108" ht="16.5" x14ac:dyDescent="0.2">
      <c r="BB296" s="70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70">
        <v>292</v>
      </c>
      <c r="CG296" s="70">
        <v>3</v>
      </c>
      <c r="CH296" s="70" t="s">
        <v>512</v>
      </c>
      <c r="CI296" s="70">
        <v>92</v>
      </c>
      <c r="CJ296" s="70"/>
      <c r="CK296" s="70"/>
      <c r="CL296" s="70"/>
      <c r="CM296" s="70" t="s">
        <v>775</v>
      </c>
      <c r="CN296" s="70">
        <v>31500</v>
      </c>
      <c r="CO296" s="70" t="s">
        <v>776</v>
      </c>
      <c r="CP296" s="70">
        <v>105</v>
      </c>
      <c r="CQ296" s="70"/>
      <c r="CR296" s="70"/>
      <c r="CS296" s="70" t="s">
        <v>776</v>
      </c>
      <c r="CT296" s="70">
        <v>110</v>
      </c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</row>
    <row r="297" spans="54:108" ht="16.5" x14ac:dyDescent="0.2">
      <c r="BB297" s="70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70">
        <v>293</v>
      </c>
      <c r="CG297" s="70">
        <v>3</v>
      </c>
      <c r="CH297" s="70" t="s">
        <v>512</v>
      </c>
      <c r="CI297" s="70">
        <v>93</v>
      </c>
      <c r="CJ297" s="70"/>
      <c r="CK297" s="70"/>
      <c r="CL297" s="70"/>
      <c r="CM297" s="70" t="s">
        <v>775</v>
      </c>
      <c r="CN297" s="70">
        <v>31500</v>
      </c>
      <c r="CO297" s="70" t="s">
        <v>776</v>
      </c>
      <c r="CP297" s="70">
        <v>105</v>
      </c>
      <c r="CQ297" s="70"/>
      <c r="CR297" s="70"/>
      <c r="CS297" s="70" t="s">
        <v>776</v>
      </c>
      <c r="CT297" s="70">
        <v>110</v>
      </c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</row>
    <row r="298" spans="54:108" ht="16.5" x14ac:dyDescent="0.2">
      <c r="BB298" s="70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70">
        <v>294</v>
      </c>
      <c r="CG298" s="70">
        <v>3</v>
      </c>
      <c r="CH298" s="70" t="s">
        <v>512</v>
      </c>
      <c r="CI298" s="70">
        <v>94</v>
      </c>
      <c r="CJ298" s="70"/>
      <c r="CK298" s="70"/>
      <c r="CL298" s="70"/>
      <c r="CM298" s="70" t="s">
        <v>775</v>
      </c>
      <c r="CN298" s="70">
        <v>31500</v>
      </c>
      <c r="CO298" s="70" t="s">
        <v>776</v>
      </c>
      <c r="CP298" s="70">
        <v>105</v>
      </c>
      <c r="CQ298" s="70"/>
      <c r="CR298" s="70"/>
      <c r="CS298" s="70" t="s">
        <v>776</v>
      </c>
      <c r="CT298" s="70">
        <v>110</v>
      </c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</row>
    <row r="299" spans="54:108" ht="16.5" x14ac:dyDescent="0.2">
      <c r="BB299" s="70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70">
        <v>295</v>
      </c>
      <c r="CG299" s="70">
        <v>3</v>
      </c>
      <c r="CH299" s="70" t="s">
        <v>512</v>
      </c>
      <c r="CI299" s="70">
        <v>95</v>
      </c>
      <c r="CJ299" s="70"/>
      <c r="CK299" s="70"/>
      <c r="CL299" s="70"/>
      <c r="CM299" s="70" t="s">
        <v>775</v>
      </c>
      <c r="CN299" s="70">
        <v>31500</v>
      </c>
      <c r="CO299" s="70" t="s">
        <v>776</v>
      </c>
      <c r="CP299" s="70">
        <v>105</v>
      </c>
      <c r="CQ299" s="70" t="s">
        <v>551</v>
      </c>
      <c r="CR299" s="70">
        <v>3</v>
      </c>
      <c r="CS299" s="70" t="s">
        <v>776</v>
      </c>
      <c r="CT299" s="70">
        <v>115</v>
      </c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</row>
    <row r="300" spans="54:108" ht="16.5" x14ac:dyDescent="0.2">
      <c r="BB300" s="70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70">
        <v>296</v>
      </c>
      <c r="CG300" s="70">
        <v>3</v>
      </c>
      <c r="CH300" s="70" t="s">
        <v>512</v>
      </c>
      <c r="CI300" s="70">
        <v>96</v>
      </c>
      <c r="CJ300" s="70"/>
      <c r="CK300" s="70"/>
      <c r="CL300" s="70"/>
      <c r="CM300" s="70" t="s">
        <v>775</v>
      </c>
      <c r="CN300" s="70">
        <v>36000</v>
      </c>
      <c r="CO300" s="70" t="s">
        <v>776</v>
      </c>
      <c r="CP300" s="70">
        <v>110</v>
      </c>
      <c r="CQ300" s="70"/>
      <c r="CR300" s="70"/>
      <c r="CS300" s="70" t="s">
        <v>776</v>
      </c>
      <c r="CT300" s="70">
        <v>115</v>
      </c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</row>
    <row r="301" spans="54:108" ht="16.5" x14ac:dyDescent="0.2">
      <c r="BB301" s="70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70">
        <v>297</v>
      </c>
      <c r="CG301" s="70">
        <v>3</v>
      </c>
      <c r="CH301" s="70" t="s">
        <v>512</v>
      </c>
      <c r="CI301" s="70">
        <v>97</v>
      </c>
      <c r="CJ301" s="70"/>
      <c r="CK301" s="70"/>
      <c r="CL301" s="70"/>
      <c r="CM301" s="70" t="s">
        <v>775</v>
      </c>
      <c r="CN301" s="70">
        <v>36000</v>
      </c>
      <c r="CO301" s="70" t="s">
        <v>776</v>
      </c>
      <c r="CP301" s="70">
        <v>110</v>
      </c>
      <c r="CQ301" s="70"/>
      <c r="CR301" s="70"/>
      <c r="CS301" s="70" t="s">
        <v>776</v>
      </c>
      <c r="CT301" s="70">
        <v>115</v>
      </c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</row>
    <row r="302" spans="54:108" ht="16.5" x14ac:dyDescent="0.2">
      <c r="BB302" s="70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70">
        <v>298</v>
      </c>
      <c r="CG302" s="70">
        <v>3</v>
      </c>
      <c r="CH302" s="70" t="s">
        <v>512</v>
      </c>
      <c r="CI302" s="70">
        <v>98</v>
      </c>
      <c r="CJ302" s="70"/>
      <c r="CK302" s="70"/>
      <c r="CL302" s="70"/>
      <c r="CM302" s="70" t="s">
        <v>775</v>
      </c>
      <c r="CN302" s="70">
        <v>36000</v>
      </c>
      <c r="CO302" s="70" t="s">
        <v>776</v>
      </c>
      <c r="CP302" s="70">
        <v>110</v>
      </c>
      <c r="CQ302" s="70"/>
      <c r="CR302" s="70"/>
      <c r="CS302" s="70" t="s">
        <v>776</v>
      </c>
      <c r="CT302" s="70">
        <v>115</v>
      </c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</row>
    <row r="303" spans="54:108" ht="16.5" x14ac:dyDescent="0.2">
      <c r="BB303" s="70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70">
        <v>299</v>
      </c>
      <c r="CG303" s="70">
        <v>3</v>
      </c>
      <c r="CH303" s="70" t="s">
        <v>512</v>
      </c>
      <c r="CI303" s="70">
        <v>99</v>
      </c>
      <c r="CJ303" s="70"/>
      <c r="CK303" s="70"/>
      <c r="CL303" s="70"/>
      <c r="CM303" s="70" t="s">
        <v>775</v>
      </c>
      <c r="CN303" s="70">
        <v>36000</v>
      </c>
      <c r="CO303" s="70" t="s">
        <v>776</v>
      </c>
      <c r="CP303" s="70">
        <v>110</v>
      </c>
      <c r="CQ303" s="70"/>
      <c r="CR303" s="70"/>
      <c r="CS303" s="70" t="s">
        <v>776</v>
      </c>
      <c r="CT303" s="70">
        <v>115</v>
      </c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</row>
    <row r="304" spans="54:108" ht="16.5" x14ac:dyDescent="0.2">
      <c r="BB304" s="70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70">
        <v>300</v>
      </c>
      <c r="CG304" s="70">
        <v>3</v>
      </c>
      <c r="CH304" s="70" t="s">
        <v>512</v>
      </c>
      <c r="CI304" s="70">
        <v>100</v>
      </c>
      <c r="CJ304" s="70"/>
      <c r="CK304" s="70"/>
      <c r="CL304" s="70"/>
      <c r="CM304" s="70" t="s">
        <v>775</v>
      </c>
      <c r="CN304" s="70">
        <v>36000</v>
      </c>
      <c r="CO304" s="70" t="s">
        <v>776</v>
      </c>
      <c r="CP304" s="70">
        <v>110</v>
      </c>
      <c r="CQ304" s="70" t="s">
        <v>555</v>
      </c>
      <c r="CR304" s="70">
        <v>3</v>
      </c>
      <c r="CS304" s="70" t="s">
        <v>776</v>
      </c>
      <c r="CT304" s="70">
        <v>120</v>
      </c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</row>
    <row r="305" spans="54:108" ht="16.5" x14ac:dyDescent="0.2">
      <c r="BB305" s="70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70">
        <v>301</v>
      </c>
      <c r="CG305" s="70">
        <v>4</v>
      </c>
      <c r="CH305" s="70" t="s">
        <v>512</v>
      </c>
      <c r="CI305" s="70">
        <v>1</v>
      </c>
      <c r="CJ305" s="70"/>
      <c r="CK305" s="70"/>
      <c r="CL305" s="70"/>
      <c r="CM305" s="70" t="s">
        <v>775</v>
      </c>
      <c r="CN305" s="70">
        <v>5760</v>
      </c>
      <c r="CO305" s="70" t="s">
        <v>776</v>
      </c>
      <c r="CP305" s="70">
        <v>20</v>
      </c>
      <c r="CQ305" s="70"/>
      <c r="CR305" s="70"/>
      <c r="CS305" s="70" t="s">
        <v>776</v>
      </c>
      <c r="CT305" s="70">
        <v>20</v>
      </c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</row>
    <row r="306" spans="54:108" ht="16.5" x14ac:dyDescent="0.2">
      <c r="BB306" s="70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70">
        <v>302</v>
      </c>
      <c r="CG306" s="70">
        <v>4</v>
      </c>
      <c r="CH306" s="70" t="s">
        <v>512</v>
      </c>
      <c r="CI306" s="70">
        <v>2</v>
      </c>
      <c r="CJ306" s="70"/>
      <c r="CK306" s="70"/>
      <c r="CL306" s="70"/>
      <c r="CM306" s="70" t="s">
        <v>775</v>
      </c>
      <c r="CN306" s="70">
        <v>5760</v>
      </c>
      <c r="CO306" s="70" t="s">
        <v>776</v>
      </c>
      <c r="CP306" s="70">
        <v>20</v>
      </c>
      <c r="CQ306" s="70" t="s">
        <v>553</v>
      </c>
      <c r="CR306" s="70">
        <v>1</v>
      </c>
      <c r="CS306" s="70" t="s">
        <v>776</v>
      </c>
      <c r="CT306" s="70">
        <v>20</v>
      </c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</row>
    <row r="307" spans="54:108" ht="16.5" x14ac:dyDescent="0.2">
      <c r="BB307" s="70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70">
        <v>303</v>
      </c>
      <c r="CG307" s="70">
        <v>4</v>
      </c>
      <c r="CH307" s="70" t="s">
        <v>512</v>
      </c>
      <c r="CI307" s="70">
        <v>3</v>
      </c>
      <c r="CJ307" s="70"/>
      <c r="CK307" s="70"/>
      <c r="CL307" s="70"/>
      <c r="CM307" s="70" t="s">
        <v>775</v>
      </c>
      <c r="CN307" s="70">
        <v>5760</v>
      </c>
      <c r="CO307" s="70" t="s">
        <v>776</v>
      </c>
      <c r="CP307" s="70">
        <v>20</v>
      </c>
      <c r="CQ307" s="70"/>
      <c r="CR307" s="70"/>
      <c r="CS307" s="70" t="s">
        <v>776</v>
      </c>
      <c r="CT307" s="70">
        <v>20</v>
      </c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</row>
    <row r="308" spans="54:108" ht="16.5" x14ac:dyDescent="0.2">
      <c r="BB308" s="70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70">
        <v>304</v>
      </c>
      <c r="CG308" s="70">
        <v>4</v>
      </c>
      <c r="CH308" s="70" t="s">
        <v>512</v>
      </c>
      <c r="CI308" s="70">
        <v>4</v>
      </c>
      <c r="CJ308" s="70"/>
      <c r="CK308" s="70"/>
      <c r="CL308" s="70"/>
      <c r="CM308" s="70" t="s">
        <v>775</v>
      </c>
      <c r="CN308" s="70">
        <v>5760</v>
      </c>
      <c r="CO308" s="70" t="s">
        <v>776</v>
      </c>
      <c r="CP308" s="70">
        <v>20</v>
      </c>
      <c r="CQ308" s="70" t="s">
        <v>554</v>
      </c>
      <c r="CR308" s="70">
        <v>1</v>
      </c>
      <c r="CS308" s="70" t="s">
        <v>776</v>
      </c>
      <c r="CT308" s="70">
        <v>20</v>
      </c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</row>
    <row r="309" spans="54:108" ht="16.5" x14ac:dyDescent="0.2">
      <c r="BB309" s="70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70">
        <v>305</v>
      </c>
      <c r="CG309" s="70">
        <v>4</v>
      </c>
      <c r="CH309" s="70" t="s">
        <v>512</v>
      </c>
      <c r="CI309" s="70">
        <v>5</v>
      </c>
      <c r="CJ309" s="70"/>
      <c r="CK309" s="70"/>
      <c r="CL309" s="70"/>
      <c r="CM309" s="70" t="s">
        <v>775</v>
      </c>
      <c r="CN309" s="70">
        <v>5760</v>
      </c>
      <c r="CO309" s="70" t="s">
        <v>776</v>
      </c>
      <c r="CP309" s="70">
        <v>20</v>
      </c>
      <c r="CQ309" s="70"/>
      <c r="CR309" s="70"/>
      <c r="CS309" s="70" t="s">
        <v>776</v>
      </c>
      <c r="CT309" s="70">
        <v>25</v>
      </c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</row>
    <row r="310" spans="54:108" ht="16.5" x14ac:dyDescent="0.2">
      <c r="BB310" s="70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70">
        <v>306</v>
      </c>
      <c r="CG310" s="70">
        <v>4</v>
      </c>
      <c r="CH310" s="70" t="s">
        <v>512</v>
      </c>
      <c r="CI310" s="70">
        <v>6</v>
      </c>
      <c r="CJ310" s="70"/>
      <c r="CK310" s="70"/>
      <c r="CL310" s="70"/>
      <c r="CM310" s="70" t="s">
        <v>775</v>
      </c>
      <c r="CN310" s="70">
        <v>7200</v>
      </c>
      <c r="CO310" s="70" t="s">
        <v>776</v>
      </c>
      <c r="CP310" s="70">
        <v>25</v>
      </c>
      <c r="CQ310" s="70"/>
      <c r="CR310" s="70"/>
      <c r="CS310" s="70" t="s">
        <v>776</v>
      </c>
      <c r="CT310" s="70">
        <v>25</v>
      </c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</row>
    <row r="311" spans="54:108" ht="16.5" x14ac:dyDescent="0.2">
      <c r="BB311" s="70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70">
        <v>307</v>
      </c>
      <c r="CG311" s="70">
        <v>4</v>
      </c>
      <c r="CH311" s="70" t="s">
        <v>512</v>
      </c>
      <c r="CI311" s="70">
        <v>7</v>
      </c>
      <c r="CJ311" s="70"/>
      <c r="CK311" s="70"/>
      <c r="CL311" s="70"/>
      <c r="CM311" s="70" t="s">
        <v>775</v>
      </c>
      <c r="CN311" s="70">
        <v>7200</v>
      </c>
      <c r="CO311" s="70" t="s">
        <v>776</v>
      </c>
      <c r="CP311" s="70">
        <v>25</v>
      </c>
      <c r="CQ311" s="70" t="s">
        <v>557</v>
      </c>
      <c r="CR311" s="70">
        <v>1</v>
      </c>
      <c r="CS311" s="70" t="s">
        <v>776</v>
      </c>
      <c r="CT311" s="70">
        <v>25</v>
      </c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</row>
    <row r="312" spans="54:108" ht="16.5" x14ac:dyDescent="0.2">
      <c r="BB312" s="70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70">
        <v>308</v>
      </c>
      <c r="CG312" s="70">
        <v>4</v>
      </c>
      <c r="CH312" s="70" t="s">
        <v>512</v>
      </c>
      <c r="CI312" s="70">
        <v>8</v>
      </c>
      <c r="CJ312" s="70"/>
      <c r="CK312" s="70"/>
      <c r="CL312" s="70"/>
      <c r="CM312" s="70" t="s">
        <v>775</v>
      </c>
      <c r="CN312" s="70">
        <v>7200</v>
      </c>
      <c r="CO312" s="70" t="s">
        <v>776</v>
      </c>
      <c r="CP312" s="70">
        <v>25</v>
      </c>
      <c r="CQ312" s="70"/>
      <c r="CR312" s="70"/>
      <c r="CS312" s="70" t="s">
        <v>776</v>
      </c>
      <c r="CT312" s="70">
        <v>25</v>
      </c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</row>
    <row r="313" spans="54:108" ht="16.5" x14ac:dyDescent="0.2">
      <c r="BB313" s="70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70">
        <v>309</v>
      </c>
      <c r="CG313" s="70">
        <v>4</v>
      </c>
      <c r="CH313" s="70" t="s">
        <v>512</v>
      </c>
      <c r="CI313" s="70">
        <v>9</v>
      </c>
      <c r="CJ313" s="70"/>
      <c r="CK313" s="70"/>
      <c r="CL313" s="70"/>
      <c r="CM313" s="70" t="s">
        <v>775</v>
      </c>
      <c r="CN313" s="70">
        <v>7200</v>
      </c>
      <c r="CO313" s="70" t="s">
        <v>776</v>
      </c>
      <c r="CP313" s="70">
        <v>25</v>
      </c>
      <c r="CQ313" s="70"/>
      <c r="CR313" s="70"/>
      <c r="CS313" s="70" t="s">
        <v>776</v>
      </c>
      <c r="CT313" s="70">
        <v>25</v>
      </c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</row>
    <row r="314" spans="54:108" ht="16.5" x14ac:dyDescent="0.2">
      <c r="BB314" s="70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70">
        <v>310</v>
      </c>
      <c r="CG314" s="70">
        <v>4</v>
      </c>
      <c r="CH314" s="70" t="s">
        <v>512</v>
      </c>
      <c r="CI314" s="70">
        <v>10</v>
      </c>
      <c r="CJ314" s="70"/>
      <c r="CK314" s="70"/>
      <c r="CL314" s="70"/>
      <c r="CM314" s="70" t="s">
        <v>775</v>
      </c>
      <c r="CN314" s="70">
        <v>7200</v>
      </c>
      <c r="CO314" s="70" t="s">
        <v>776</v>
      </c>
      <c r="CP314" s="70">
        <v>25</v>
      </c>
      <c r="CQ314" s="70" t="s">
        <v>558</v>
      </c>
      <c r="CR314" s="70">
        <v>1</v>
      </c>
      <c r="CS314" s="70" t="s">
        <v>776</v>
      </c>
      <c r="CT314" s="70">
        <v>30</v>
      </c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</row>
    <row r="315" spans="54:108" ht="16.5" x14ac:dyDescent="0.2">
      <c r="BB315" s="70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70">
        <v>311</v>
      </c>
      <c r="CG315" s="70">
        <v>4</v>
      </c>
      <c r="CH315" s="70" t="s">
        <v>512</v>
      </c>
      <c r="CI315" s="70">
        <v>11</v>
      </c>
      <c r="CJ315" s="70"/>
      <c r="CK315" s="70"/>
      <c r="CL315" s="70"/>
      <c r="CM315" s="70" t="s">
        <v>775</v>
      </c>
      <c r="CN315" s="70">
        <v>9000</v>
      </c>
      <c r="CO315" s="70" t="s">
        <v>776</v>
      </c>
      <c r="CP315" s="70">
        <v>30</v>
      </c>
      <c r="CQ315" s="70"/>
      <c r="CR315" s="70"/>
      <c r="CS315" s="70" t="s">
        <v>776</v>
      </c>
      <c r="CT315" s="70">
        <v>30</v>
      </c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</row>
    <row r="316" spans="54:108" ht="16.5" x14ac:dyDescent="0.2">
      <c r="BB316" s="70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70">
        <v>312</v>
      </c>
      <c r="CG316" s="70">
        <v>4</v>
      </c>
      <c r="CH316" s="70" t="s">
        <v>512</v>
      </c>
      <c r="CI316" s="70">
        <v>12</v>
      </c>
      <c r="CJ316" s="70"/>
      <c r="CK316" s="70"/>
      <c r="CL316" s="70"/>
      <c r="CM316" s="70" t="s">
        <v>775</v>
      </c>
      <c r="CN316" s="70">
        <v>9000</v>
      </c>
      <c r="CO316" s="70" t="s">
        <v>776</v>
      </c>
      <c r="CP316" s="70">
        <v>30</v>
      </c>
      <c r="CQ316" s="70"/>
      <c r="CR316" s="70"/>
      <c r="CS316" s="70" t="s">
        <v>776</v>
      </c>
      <c r="CT316" s="70">
        <v>30</v>
      </c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</row>
    <row r="317" spans="54:108" ht="16.5" x14ac:dyDescent="0.2">
      <c r="BB317" s="70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70">
        <v>313</v>
      </c>
      <c r="CG317" s="70">
        <v>4</v>
      </c>
      <c r="CH317" s="70" t="s">
        <v>512</v>
      </c>
      <c r="CI317" s="70">
        <v>13</v>
      </c>
      <c r="CJ317" s="70"/>
      <c r="CK317" s="70"/>
      <c r="CL317" s="70"/>
      <c r="CM317" s="70" t="s">
        <v>775</v>
      </c>
      <c r="CN317" s="70">
        <v>9000</v>
      </c>
      <c r="CO317" s="70" t="s">
        <v>776</v>
      </c>
      <c r="CP317" s="70">
        <v>30</v>
      </c>
      <c r="CQ317" s="70"/>
      <c r="CR317" s="70"/>
      <c r="CS317" s="70" t="s">
        <v>776</v>
      </c>
      <c r="CT317" s="70">
        <v>30</v>
      </c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</row>
    <row r="318" spans="54:108" ht="16.5" x14ac:dyDescent="0.2">
      <c r="BB318" s="70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70">
        <v>314</v>
      </c>
      <c r="CG318" s="70">
        <v>4</v>
      </c>
      <c r="CH318" s="70" t="s">
        <v>512</v>
      </c>
      <c r="CI318" s="70">
        <v>14</v>
      </c>
      <c r="CJ318" s="70"/>
      <c r="CK318" s="70"/>
      <c r="CL318" s="70"/>
      <c r="CM318" s="70" t="s">
        <v>775</v>
      </c>
      <c r="CN318" s="70">
        <v>9000</v>
      </c>
      <c r="CO318" s="70" t="s">
        <v>776</v>
      </c>
      <c r="CP318" s="70">
        <v>30</v>
      </c>
      <c r="CQ318" s="70"/>
      <c r="CR318" s="70"/>
      <c r="CS318" s="70" t="s">
        <v>776</v>
      </c>
      <c r="CT318" s="70">
        <v>30</v>
      </c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</row>
    <row r="319" spans="54:108" ht="16.5" x14ac:dyDescent="0.2">
      <c r="BB319" s="70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70">
        <v>315</v>
      </c>
      <c r="CG319" s="70">
        <v>4</v>
      </c>
      <c r="CH319" s="70" t="s">
        <v>512</v>
      </c>
      <c r="CI319" s="70">
        <v>15</v>
      </c>
      <c r="CJ319" s="70"/>
      <c r="CK319" s="70"/>
      <c r="CL319" s="70"/>
      <c r="CM319" s="70" t="s">
        <v>775</v>
      </c>
      <c r="CN319" s="70">
        <v>9000</v>
      </c>
      <c r="CO319" s="70" t="s">
        <v>776</v>
      </c>
      <c r="CP319" s="70">
        <v>30</v>
      </c>
      <c r="CQ319" s="70" t="s">
        <v>553</v>
      </c>
      <c r="CR319" s="70">
        <v>2</v>
      </c>
      <c r="CS319" s="70" t="s">
        <v>776</v>
      </c>
      <c r="CT319" s="70">
        <v>35</v>
      </c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</row>
    <row r="320" spans="54:108" ht="16.5" x14ac:dyDescent="0.2">
      <c r="BB320" s="70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70">
        <v>316</v>
      </c>
      <c r="CG320" s="70">
        <v>4</v>
      </c>
      <c r="CH320" s="70" t="s">
        <v>512</v>
      </c>
      <c r="CI320" s="70">
        <v>16</v>
      </c>
      <c r="CJ320" s="70"/>
      <c r="CK320" s="70"/>
      <c r="CL320" s="70"/>
      <c r="CM320" s="70" t="s">
        <v>775</v>
      </c>
      <c r="CN320" s="70">
        <v>10800</v>
      </c>
      <c r="CO320" s="70" t="s">
        <v>776</v>
      </c>
      <c r="CP320" s="70">
        <v>35</v>
      </c>
      <c r="CQ320" s="70"/>
      <c r="CR320" s="70"/>
      <c r="CS320" s="70" t="s">
        <v>776</v>
      </c>
      <c r="CT320" s="70">
        <v>35</v>
      </c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</row>
    <row r="321" spans="54:108" ht="16.5" x14ac:dyDescent="0.2">
      <c r="BB321" s="70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70">
        <v>317</v>
      </c>
      <c r="CG321" s="70">
        <v>4</v>
      </c>
      <c r="CH321" s="70" t="s">
        <v>512</v>
      </c>
      <c r="CI321" s="70">
        <v>17</v>
      </c>
      <c r="CJ321" s="70"/>
      <c r="CK321" s="70"/>
      <c r="CL321" s="70"/>
      <c r="CM321" s="70" t="s">
        <v>775</v>
      </c>
      <c r="CN321" s="70">
        <v>10800</v>
      </c>
      <c r="CO321" s="70" t="s">
        <v>776</v>
      </c>
      <c r="CP321" s="70">
        <v>35</v>
      </c>
      <c r="CQ321" s="70"/>
      <c r="CR321" s="70"/>
      <c r="CS321" s="70" t="s">
        <v>776</v>
      </c>
      <c r="CT321" s="70">
        <v>35</v>
      </c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</row>
    <row r="322" spans="54:108" ht="16.5" x14ac:dyDescent="0.2">
      <c r="BB322" s="70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70">
        <v>318</v>
      </c>
      <c r="CG322" s="70">
        <v>4</v>
      </c>
      <c r="CH322" s="70" t="s">
        <v>512</v>
      </c>
      <c r="CI322" s="70">
        <v>18</v>
      </c>
      <c r="CJ322" s="70"/>
      <c r="CK322" s="70"/>
      <c r="CL322" s="70"/>
      <c r="CM322" s="70" t="s">
        <v>775</v>
      </c>
      <c r="CN322" s="70">
        <v>10800</v>
      </c>
      <c r="CO322" s="70" t="s">
        <v>776</v>
      </c>
      <c r="CP322" s="70">
        <v>35</v>
      </c>
      <c r="CQ322" s="70"/>
      <c r="CR322" s="70"/>
      <c r="CS322" s="70" t="s">
        <v>776</v>
      </c>
      <c r="CT322" s="70">
        <v>35</v>
      </c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</row>
    <row r="323" spans="54:108" ht="16.5" x14ac:dyDescent="0.2">
      <c r="BB323" s="70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70">
        <v>319</v>
      </c>
      <c r="CG323" s="70">
        <v>4</v>
      </c>
      <c r="CH323" s="70" t="s">
        <v>512</v>
      </c>
      <c r="CI323" s="70">
        <v>19</v>
      </c>
      <c r="CJ323" s="70"/>
      <c r="CK323" s="70"/>
      <c r="CL323" s="70"/>
      <c r="CM323" s="70" t="s">
        <v>775</v>
      </c>
      <c r="CN323" s="70">
        <v>10800</v>
      </c>
      <c r="CO323" s="70" t="s">
        <v>776</v>
      </c>
      <c r="CP323" s="70">
        <v>35</v>
      </c>
      <c r="CQ323" s="70"/>
      <c r="CR323" s="70"/>
      <c r="CS323" s="70" t="s">
        <v>776</v>
      </c>
      <c r="CT323" s="70">
        <v>35</v>
      </c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</row>
    <row r="324" spans="54:108" ht="16.5" x14ac:dyDescent="0.2">
      <c r="BB324" s="70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70">
        <v>320</v>
      </c>
      <c r="CG324" s="70">
        <v>4</v>
      </c>
      <c r="CH324" s="70" t="s">
        <v>512</v>
      </c>
      <c r="CI324" s="70">
        <v>20</v>
      </c>
      <c r="CJ324" s="70"/>
      <c r="CK324" s="70"/>
      <c r="CL324" s="70"/>
      <c r="CM324" s="70" t="s">
        <v>775</v>
      </c>
      <c r="CN324" s="70">
        <v>12960</v>
      </c>
      <c r="CO324" s="70" t="s">
        <v>776</v>
      </c>
      <c r="CP324" s="70">
        <v>35</v>
      </c>
      <c r="CQ324" s="70" t="s">
        <v>554</v>
      </c>
      <c r="CR324" s="70">
        <v>2</v>
      </c>
      <c r="CS324" s="70" t="s">
        <v>776</v>
      </c>
      <c r="CT324" s="70">
        <v>40</v>
      </c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</row>
    <row r="325" spans="54:108" ht="16.5" x14ac:dyDescent="0.2">
      <c r="BB325" s="70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70">
        <v>321</v>
      </c>
      <c r="CG325" s="70">
        <v>4</v>
      </c>
      <c r="CH325" s="70" t="s">
        <v>512</v>
      </c>
      <c r="CI325" s="70">
        <v>21</v>
      </c>
      <c r="CJ325" s="70"/>
      <c r="CK325" s="70"/>
      <c r="CL325" s="70"/>
      <c r="CM325" s="70" t="s">
        <v>775</v>
      </c>
      <c r="CN325" s="70">
        <v>12960</v>
      </c>
      <c r="CO325" s="70" t="s">
        <v>776</v>
      </c>
      <c r="CP325" s="70">
        <v>40</v>
      </c>
      <c r="CQ325" s="70"/>
      <c r="CR325" s="70"/>
      <c r="CS325" s="70" t="s">
        <v>776</v>
      </c>
      <c r="CT325" s="70">
        <v>40</v>
      </c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</row>
    <row r="326" spans="54:108" ht="16.5" x14ac:dyDescent="0.2">
      <c r="BB326" s="70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70">
        <v>322</v>
      </c>
      <c r="CG326" s="70">
        <v>4</v>
      </c>
      <c r="CH326" s="70" t="s">
        <v>512</v>
      </c>
      <c r="CI326" s="70">
        <v>22</v>
      </c>
      <c r="CJ326" s="70"/>
      <c r="CK326" s="70"/>
      <c r="CL326" s="70"/>
      <c r="CM326" s="70" t="s">
        <v>775</v>
      </c>
      <c r="CN326" s="70">
        <v>12960</v>
      </c>
      <c r="CO326" s="70" t="s">
        <v>776</v>
      </c>
      <c r="CP326" s="70">
        <v>40</v>
      </c>
      <c r="CQ326" s="70"/>
      <c r="CR326" s="70"/>
      <c r="CS326" s="70" t="s">
        <v>776</v>
      </c>
      <c r="CT326" s="70">
        <v>40</v>
      </c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</row>
    <row r="327" spans="54:108" ht="16.5" x14ac:dyDescent="0.2">
      <c r="BB327" s="70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70">
        <v>323</v>
      </c>
      <c r="CG327" s="70">
        <v>4</v>
      </c>
      <c r="CH327" s="70" t="s">
        <v>512</v>
      </c>
      <c r="CI327" s="70">
        <v>23</v>
      </c>
      <c r="CJ327" s="70"/>
      <c r="CK327" s="70"/>
      <c r="CL327" s="70"/>
      <c r="CM327" s="70" t="s">
        <v>775</v>
      </c>
      <c r="CN327" s="70">
        <v>12960</v>
      </c>
      <c r="CO327" s="70" t="s">
        <v>776</v>
      </c>
      <c r="CP327" s="70">
        <v>40</v>
      </c>
      <c r="CQ327" s="70"/>
      <c r="CR327" s="70"/>
      <c r="CS327" s="70" t="s">
        <v>776</v>
      </c>
      <c r="CT327" s="70">
        <v>40</v>
      </c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</row>
    <row r="328" spans="54:108" ht="16.5" x14ac:dyDescent="0.2">
      <c r="BB328" s="70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70">
        <v>324</v>
      </c>
      <c r="CG328" s="70">
        <v>4</v>
      </c>
      <c r="CH328" s="70" t="s">
        <v>512</v>
      </c>
      <c r="CI328" s="70">
        <v>24</v>
      </c>
      <c r="CJ328" s="70"/>
      <c r="CK328" s="70"/>
      <c r="CL328" s="70"/>
      <c r="CM328" s="70" t="s">
        <v>775</v>
      </c>
      <c r="CN328" s="70">
        <v>12960</v>
      </c>
      <c r="CO328" s="70" t="s">
        <v>776</v>
      </c>
      <c r="CP328" s="70">
        <v>40</v>
      </c>
      <c r="CQ328" s="70"/>
      <c r="CR328" s="70"/>
      <c r="CS328" s="70" t="s">
        <v>776</v>
      </c>
      <c r="CT328" s="70">
        <v>40</v>
      </c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</row>
    <row r="329" spans="54:108" ht="16.5" x14ac:dyDescent="0.2">
      <c r="BB329" s="70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70">
        <v>325</v>
      </c>
      <c r="CG329" s="70">
        <v>4</v>
      </c>
      <c r="CH329" s="70" t="s">
        <v>512</v>
      </c>
      <c r="CI329" s="70">
        <v>25</v>
      </c>
      <c r="CJ329" s="70"/>
      <c r="CK329" s="70"/>
      <c r="CL329" s="70"/>
      <c r="CM329" s="70" t="s">
        <v>775</v>
      </c>
      <c r="CN329" s="70">
        <v>12960</v>
      </c>
      <c r="CO329" s="70" t="s">
        <v>776</v>
      </c>
      <c r="CP329" s="70">
        <v>40</v>
      </c>
      <c r="CQ329" s="70" t="s">
        <v>557</v>
      </c>
      <c r="CR329" s="70">
        <v>2</v>
      </c>
      <c r="CS329" s="70" t="s">
        <v>776</v>
      </c>
      <c r="CT329" s="70">
        <v>45</v>
      </c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</row>
    <row r="330" spans="54:108" ht="16.5" x14ac:dyDescent="0.2">
      <c r="BB330" s="70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70">
        <v>326</v>
      </c>
      <c r="CG330" s="70">
        <v>4</v>
      </c>
      <c r="CH330" s="70" t="s">
        <v>512</v>
      </c>
      <c r="CI330" s="70">
        <v>26</v>
      </c>
      <c r="CJ330" s="70"/>
      <c r="CK330" s="70"/>
      <c r="CL330" s="70"/>
      <c r="CM330" s="70" t="s">
        <v>775</v>
      </c>
      <c r="CN330" s="70">
        <v>12960</v>
      </c>
      <c r="CO330" s="70" t="s">
        <v>776</v>
      </c>
      <c r="CP330" s="70">
        <v>45</v>
      </c>
      <c r="CQ330" s="70"/>
      <c r="CR330" s="70"/>
      <c r="CS330" s="70" t="s">
        <v>776</v>
      </c>
      <c r="CT330" s="70">
        <v>45</v>
      </c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</row>
    <row r="331" spans="54:108" ht="16.5" x14ac:dyDescent="0.2">
      <c r="BB331" s="70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70">
        <v>327</v>
      </c>
      <c r="CG331" s="70">
        <v>4</v>
      </c>
      <c r="CH331" s="70" t="s">
        <v>512</v>
      </c>
      <c r="CI331" s="70">
        <v>27</v>
      </c>
      <c r="CJ331" s="70"/>
      <c r="CK331" s="70"/>
      <c r="CL331" s="70"/>
      <c r="CM331" s="70" t="s">
        <v>775</v>
      </c>
      <c r="CN331" s="70">
        <v>12960</v>
      </c>
      <c r="CO331" s="70" t="s">
        <v>776</v>
      </c>
      <c r="CP331" s="70">
        <v>45</v>
      </c>
      <c r="CQ331" s="70"/>
      <c r="CR331" s="70"/>
      <c r="CS331" s="70" t="s">
        <v>776</v>
      </c>
      <c r="CT331" s="70">
        <v>45</v>
      </c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</row>
    <row r="332" spans="54:108" ht="16.5" x14ac:dyDescent="0.2">
      <c r="BB332" s="70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70">
        <v>328</v>
      </c>
      <c r="CG332" s="70">
        <v>4</v>
      </c>
      <c r="CH332" s="70" t="s">
        <v>512</v>
      </c>
      <c r="CI332" s="70">
        <v>28</v>
      </c>
      <c r="CJ332" s="70"/>
      <c r="CK332" s="70"/>
      <c r="CL332" s="70"/>
      <c r="CM332" s="70" t="s">
        <v>775</v>
      </c>
      <c r="CN332" s="70">
        <v>12960</v>
      </c>
      <c r="CO332" s="70" t="s">
        <v>776</v>
      </c>
      <c r="CP332" s="70">
        <v>45</v>
      </c>
      <c r="CQ332" s="70"/>
      <c r="CR332" s="70"/>
      <c r="CS332" s="70" t="s">
        <v>776</v>
      </c>
      <c r="CT332" s="70">
        <v>45</v>
      </c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</row>
    <row r="333" spans="54:108" ht="16.5" x14ac:dyDescent="0.2">
      <c r="BB333" s="70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70">
        <v>329</v>
      </c>
      <c r="CG333" s="70">
        <v>4</v>
      </c>
      <c r="CH333" s="70" t="s">
        <v>512</v>
      </c>
      <c r="CI333" s="70">
        <v>29</v>
      </c>
      <c r="CJ333" s="70"/>
      <c r="CK333" s="70"/>
      <c r="CL333" s="70"/>
      <c r="CM333" s="70" t="s">
        <v>775</v>
      </c>
      <c r="CN333" s="70">
        <v>12960</v>
      </c>
      <c r="CO333" s="70" t="s">
        <v>776</v>
      </c>
      <c r="CP333" s="70">
        <v>45</v>
      </c>
      <c r="CQ333" s="70"/>
      <c r="CR333" s="70"/>
      <c r="CS333" s="70" t="s">
        <v>776</v>
      </c>
      <c r="CT333" s="70">
        <v>45</v>
      </c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</row>
    <row r="334" spans="54:108" ht="16.5" x14ac:dyDescent="0.2">
      <c r="BB334" s="70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70">
        <v>330</v>
      </c>
      <c r="CG334" s="70">
        <v>4</v>
      </c>
      <c r="CH334" s="70" t="s">
        <v>512</v>
      </c>
      <c r="CI334" s="70">
        <v>30</v>
      </c>
      <c r="CJ334" s="70"/>
      <c r="CK334" s="70"/>
      <c r="CL334" s="70"/>
      <c r="CM334" s="70" t="s">
        <v>775</v>
      </c>
      <c r="CN334" s="70">
        <v>16200</v>
      </c>
      <c r="CO334" s="70" t="s">
        <v>776</v>
      </c>
      <c r="CP334" s="70">
        <v>45</v>
      </c>
      <c r="CQ334" s="70" t="s">
        <v>558</v>
      </c>
      <c r="CR334" s="70">
        <v>2</v>
      </c>
      <c r="CS334" s="70" t="s">
        <v>776</v>
      </c>
      <c r="CT334" s="70">
        <v>50</v>
      </c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</row>
    <row r="335" spans="54:108" ht="16.5" x14ac:dyDescent="0.2">
      <c r="BB335" s="70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70">
        <v>331</v>
      </c>
      <c r="CG335" s="70">
        <v>4</v>
      </c>
      <c r="CH335" s="70" t="s">
        <v>512</v>
      </c>
      <c r="CI335" s="70">
        <v>31</v>
      </c>
      <c r="CJ335" s="70"/>
      <c r="CK335" s="70"/>
      <c r="CL335" s="70"/>
      <c r="CM335" s="70" t="s">
        <v>775</v>
      </c>
      <c r="CN335" s="70">
        <v>16200</v>
      </c>
      <c r="CO335" s="70" t="s">
        <v>776</v>
      </c>
      <c r="CP335" s="70">
        <v>50</v>
      </c>
      <c r="CQ335" s="70"/>
      <c r="CR335" s="70"/>
      <c r="CS335" s="70" t="s">
        <v>776</v>
      </c>
      <c r="CT335" s="70">
        <v>50</v>
      </c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</row>
    <row r="336" spans="54:108" ht="16.5" x14ac:dyDescent="0.2">
      <c r="BB336" s="70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70">
        <v>332</v>
      </c>
      <c r="CG336" s="70">
        <v>4</v>
      </c>
      <c r="CH336" s="70" t="s">
        <v>512</v>
      </c>
      <c r="CI336" s="70">
        <v>32</v>
      </c>
      <c r="CJ336" s="70"/>
      <c r="CK336" s="70"/>
      <c r="CL336" s="70"/>
      <c r="CM336" s="70" t="s">
        <v>775</v>
      </c>
      <c r="CN336" s="70">
        <v>16200</v>
      </c>
      <c r="CO336" s="70" t="s">
        <v>776</v>
      </c>
      <c r="CP336" s="70">
        <v>50</v>
      </c>
      <c r="CQ336" s="70"/>
      <c r="CR336" s="70"/>
      <c r="CS336" s="70" t="s">
        <v>776</v>
      </c>
      <c r="CT336" s="70">
        <v>50</v>
      </c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</row>
    <row r="337" spans="54:108" ht="16.5" x14ac:dyDescent="0.2">
      <c r="BB337" s="70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70">
        <v>333</v>
      </c>
      <c r="CG337" s="70">
        <v>4</v>
      </c>
      <c r="CH337" s="70" t="s">
        <v>512</v>
      </c>
      <c r="CI337" s="70">
        <v>33</v>
      </c>
      <c r="CJ337" s="70"/>
      <c r="CK337" s="70"/>
      <c r="CL337" s="70"/>
      <c r="CM337" s="70" t="s">
        <v>775</v>
      </c>
      <c r="CN337" s="70">
        <v>16200</v>
      </c>
      <c r="CO337" s="70" t="s">
        <v>776</v>
      </c>
      <c r="CP337" s="70">
        <v>50</v>
      </c>
      <c r="CQ337" s="70"/>
      <c r="CR337" s="70"/>
      <c r="CS337" s="70" t="s">
        <v>776</v>
      </c>
      <c r="CT337" s="70">
        <v>50</v>
      </c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</row>
    <row r="338" spans="54:108" ht="16.5" x14ac:dyDescent="0.2">
      <c r="BB338" s="70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70">
        <v>334</v>
      </c>
      <c r="CG338" s="70">
        <v>4</v>
      </c>
      <c r="CH338" s="70" t="s">
        <v>512</v>
      </c>
      <c r="CI338" s="70">
        <v>34</v>
      </c>
      <c r="CJ338" s="70"/>
      <c r="CK338" s="70"/>
      <c r="CL338" s="70"/>
      <c r="CM338" s="70" t="s">
        <v>775</v>
      </c>
      <c r="CN338" s="70">
        <v>16200</v>
      </c>
      <c r="CO338" s="70" t="s">
        <v>776</v>
      </c>
      <c r="CP338" s="70">
        <v>50</v>
      </c>
      <c r="CQ338" s="70"/>
      <c r="CR338" s="70"/>
      <c r="CS338" s="70" t="s">
        <v>776</v>
      </c>
      <c r="CT338" s="70">
        <v>50</v>
      </c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</row>
    <row r="339" spans="54:108" ht="16.5" x14ac:dyDescent="0.2">
      <c r="BB339" s="70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70">
        <v>335</v>
      </c>
      <c r="CG339" s="70">
        <v>4</v>
      </c>
      <c r="CH339" s="70" t="s">
        <v>512</v>
      </c>
      <c r="CI339" s="70">
        <v>35</v>
      </c>
      <c r="CJ339" s="70"/>
      <c r="CK339" s="70"/>
      <c r="CL339" s="70"/>
      <c r="CM339" s="70" t="s">
        <v>775</v>
      </c>
      <c r="CN339" s="70">
        <v>16200</v>
      </c>
      <c r="CO339" s="70" t="s">
        <v>776</v>
      </c>
      <c r="CP339" s="70">
        <v>50</v>
      </c>
      <c r="CQ339" s="70" t="s">
        <v>553</v>
      </c>
      <c r="CR339" s="70">
        <v>2</v>
      </c>
      <c r="CS339" s="70" t="s">
        <v>776</v>
      </c>
      <c r="CT339" s="70">
        <v>55</v>
      </c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</row>
    <row r="340" spans="54:108" ht="16.5" x14ac:dyDescent="0.2">
      <c r="BB340" s="70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70">
        <v>336</v>
      </c>
      <c r="CG340" s="70">
        <v>4</v>
      </c>
      <c r="CH340" s="70" t="s">
        <v>512</v>
      </c>
      <c r="CI340" s="70">
        <v>36</v>
      </c>
      <c r="CJ340" s="70"/>
      <c r="CK340" s="70"/>
      <c r="CL340" s="70"/>
      <c r="CM340" s="70" t="s">
        <v>775</v>
      </c>
      <c r="CN340" s="70">
        <v>16200</v>
      </c>
      <c r="CO340" s="70" t="s">
        <v>776</v>
      </c>
      <c r="CP340" s="70">
        <v>55</v>
      </c>
      <c r="CQ340" s="70"/>
      <c r="CR340" s="70"/>
      <c r="CS340" s="70" t="s">
        <v>776</v>
      </c>
      <c r="CT340" s="70">
        <v>55</v>
      </c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</row>
    <row r="341" spans="54:108" ht="16.5" x14ac:dyDescent="0.2">
      <c r="BB341" s="70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70">
        <v>337</v>
      </c>
      <c r="CG341" s="70">
        <v>4</v>
      </c>
      <c r="CH341" s="70" t="s">
        <v>512</v>
      </c>
      <c r="CI341" s="70">
        <v>37</v>
      </c>
      <c r="CJ341" s="70"/>
      <c r="CK341" s="70"/>
      <c r="CL341" s="70"/>
      <c r="CM341" s="70" t="s">
        <v>775</v>
      </c>
      <c r="CN341" s="70">
        <v>16200</v>
      </c>
      <c r="CO341" s="70" t="s">
        <v>776</v>
      </c>
      <c r="CP341" s="70">
        <v>55</v>
      </c>
      <c r="CQ341" s="70"/>
      <c r="CR341" s="70"/>
      <c r="CS341" s="70" t="s">
        <v>776</v>
      </c>
      <c r="CT341" s="70">
        <v>55</v>
      </c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</row>
    <row r="342" spans="54:108" ht="16.5" x14ac:dyDescent="0.2">
      <c r="BB342" s="70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70">
        <v>338</v>
      </c>
      <c r="CG342" s="70">
        <v>4</v>
      </c>
      <c r="CH342" s="70" t="s">
        <v>512</v>
      </c>
      <c r="CI342" s="70">
        <v>38</v>
      </c>
      <c r="CJ342" s="70"/>
      <c r="CK342" s="70"/>
      <c r="CL342" s="70"/>
      <c r="CM342" s="70" t="s">
        <v>775</v>
      </c>
      <c r="CN342" s="70">
        <v>16200</v>
      </c>
      <c r="CO342" s="70" t="s">
        <v>776</v>
      </c>
      <c r="CP342" s="70">
        <v>55</v>
      </c>
      <c r="CQ342" s="70"/>
      <c r="CR342" s="70"/>
      <c r="CS342" s="70" t="s">
        <v>776</v>
      </c>
      <c r="CT342" s="70">
        <v>55</v>
      </c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</row>
    <row r="343" spans="54:108" ht="16.5" x14ac:dyDescent="0.2">
      <c r="BB343" s="70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70">
        <v>339</v>
      </c>
      <c r="CG343" s="70">
        <v>4</v>
      </c>
      <c r="CH343" s="70" t="s">
        <v>512</v>
      </c>
      <c r="CI343" s="70">
        <v>39</v>
      </c>
      <c r="CJ343" s="70"/>
      <c r="CK343" s="70"/>
      <c r="CL343" s="70"/>
      <c r="CM343" s="70" t="s">
        <v>775</v>
      </c>
      <c r="CN343" s="70">
        <v>16200</v>
      </c>
      <c r="CO343" s="70" t="s">
        <v>776</v>
      </c>
      <c r="CP343" s="70">
        <v>55</v>
      </c>
      <c r="CQ343" s="70"/>
      <c r="CR343" s="70"/>
      <c r="CS343" s="70" t="s">
        <v>776</v>
      </c>
      <c r="CT343" s="70">
        <v>55</v>
      </c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</row>
    <row r="344" spans="54:108" ht="16.5" x14ac:dyDescent="0.2">
      <c r="BB344" s="70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70">
        <v>340</v>
      </c>
      <c r="CG344" s="70">
        <v>4</v>
      </c>
      <c r="CH344" s="70" t="s">
        <v>512</v>
      </c>
      <c r="CI344" s="70">
        <v>40</v>
      </c>
      <c r="CJ344" s="70"/>
      <c r="CK344" s="70"/>
      <c r="CL344" s="70"/>
      <c r="CM344" s="70" t="s">
        <v>775</v>
      </c>
      <c r="CN344" s="70">
        <v>16200</v>
      </c>
      <c r="CO344" s="70" t="s">
        <v>776</v>
      </c>
      <c r="CP344" s="70">
        <v>55</v>
      </c>
      <c r="CQ344" s="70" t="s">
        <v>554</v>
      </c>
      <c r="CR344" s="70">
        <v>2</v>
      </c>
      <c r="CS344" s="70" t="s">
        <v>776</v>
      </c>
      <c r="CT344" s="70">
        <v>60</v>
      </c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</row>
    <row r="345" spans="54:108" ht="16.5" x14ac:dyDescent="0.2">
      <c r="BB345" s="70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70">
        <v>341</v>
      </c>
      <c r="CG345" s="70">
        <v>4</v>
      </c>
      <c r="CH345" s="70" t="s">
        <v>512</v>
      </c>
      <c r="CI345" s="70">
        <v>41</v>
      </c>
      <c r="CJ345" s="70"/>
      <c r="CK345" s="70"/>
      <c r="CL345" s="70"/>
      <c r="CM345" s="70" t="s">
        <v>775</v>
      </c>
      <c r="CN345" s="70">
        <v>16200</v>
      </c>
      <c r="CO345" s="70" t="s">
        <v>776</v>
      </c>
      <c r="CP345" s="70">
        <v>60</v>
      </c>
      <c r="CQ345" s="70"/>
      <c r="CR345" s="70"/>
      <c r="CS345" s="70" t="s">
        <v>776</v>
      </c>
      <c r="CT345" s="70">
        <v>60</v>
      </c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</row>
    <row r="346" spans="54:108" ht="16.5" x14ac:dyDescent="0.2">
      <c r="BB346" s="70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70">
        <v>342</v>
      </c>
      <c r="CG346" s="70">
        <v>4</v>
      </c>
      <c r="CH346" s="70" t="s">
        <v>512</v>
      </c>
      <c r="CI346" s="70">
        <v>42</v>
      </c>
      <c r="CJ346" s="70"/>
      <c r="CK346" s="70"/>
      <c r="CL346" s="70"/>
      <c r="CM346" s="70" t="s">
        <v>775</v>
      </c>
      <c r="CN346" s="70">
        <v>16200</v>
      </c>
      <c r="CO346" s="70" t="s">
        <v>776</v>
      </c>
      <c r="CP346" s="70">
        <v>60</v>
      </c>
      <c r="CQ346" s="70"/>
      <c r="CR346" s="70"/>
      <c r="CS346" s="70" t="s">
        <v>776</v>
      </c>
      <c r="CT346" s="70">
        <v>60</v>
      </c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</row>
    <row r="347" spans="54:108" ht="16.5" x14ac:dyDescent="0.2">
      <c r="BB347" s="70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70">
        <v>343</v>
      </c>
      <c r="CG347" s="70">
        <v>4</v>
      </c>
      <c r="CH347" s="70" t="s">
        <v>512</v>
      </c>
      <c r="CI347" s="70">
        <v>43</v>
      </c>
      <c r="CJ347" s="70"/>
      <c r="CK347" s="70"/>
      <c r="CL347" s="70"/>
      <c r="CM347" s="70" t="s">
        <v>775</v>
      </c>
      <c r="CN347" s="70">
        <v>16200</v>
      </c>
      <c r="CO347" s="70" t="s">
        <v>776</v>
      </c>
      <c r="CP347" s="70">
        <v>60</v>
      </c>
      <c r="CQ347" s="70"/>
      <c r="CR347" s="70"/>
      <c r="CS347" s="70" t="s">
        <v>776</v>
      </c>
      <c r="CT347" s="70">
        <v>60</v>
      </c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</row>
    <row r="348" spans="54:108" ht="16.5" x14ac:dyDescent="0.2">
      <c r="BB348" s="70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70">
        <v>344</v>
      </c>
      <c r="CG348" s="70">
        <v>4</v>
      </c>
      <c r="CH348" s="70" t="s">
        <v>512</v>
      </c>
      <c r="CI348" s="70">
        <v>44</v>
      </c>
      <c r="CJ348" s="70"/>
      <c r="CK348" s="70"/>
      <c r="CL348" s="70"/>
      <c r="CM348" s="70" t="s">
        <v>775</v>
      </c>
      <c r="CN348" s="70">
        <v>16200</v>
      </c>
      <c r="CO348" s="70" t="s">
        <v>776</v>
      </c>
      <c r="CP348" s="70">
        <v>60</v>
      </c>
      <c r="CQ348" s="70"/>
      <c r="CR348" s="70"/>
      <c r="CS348" s="70" t="s">
        <v>776</v>
      </c>
      <c r="CT348" s="70">
        <v>60</v>
      </c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</row>
    <row r="349" spans="54:108" ht="16.5" x14ac:dyDescent="0.2">
      <c r="BB349" s="70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70">
        <v>345</v>
      </c>
      <c r="CG349" s="70">
        <v>4</v>
      </c>
      <c r="CH349" s="70" t="s">
        <v>512</v>
      </c>
      <c r="CI349" s="70">
        <v>45</v>
      </c>
      <c r="CJ349" s="70"/>
      <c r="CK349" s="70"/>
      <c r="CL349" s="70"/>
      <c r="CM349" s="70" t="s">
        <v>775</v>
      </c>
      <c r="CN349" s="70">
        <v>19800</v>
      </c>
      <c r="CO349" s="70" t="s">
        <v>776</v>
      </c>
      <c r="CP349" s="70">
        <v>60</v>
      </c>
      <c r="CQ349" s="70" t="s">
        <v>557</v>
      </c>
      <c r="CR349" s="70">
        <v>2</v>
      </c>
      <c r="CS349" s="70" t="s">
        <v>776</v>
      </c>
      <c r="CT349" s="70">
        <v>65</v>
      </c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</row>
    <row r="350" spans="54:108" ht="16.5" x14ac:dyDescent="0.2">
      <c r="BB350" s="70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70">
        <v>346</v>
      </c>
      <c r="CG350" s="70">
        <v>4</v>
      </c>
      <c r="CH350" s="70" t="s">
        <v>512</v>
      </c>
      <c r="CI350" s="70">
        <v>46</v>
      </c>
      <c r="CJ350" s="70"/>
      <c r="CK350" s="70"/>
      <c r="CL350" s="70"/>
      <c r="CM350" s="70" t="s">
        <v>775</v>
      </c>
      <c r="CN350" s="70">
        <v>19800</v>
      </c>
      <c r="CO350" s="70" t="s">
        <v>776</v>
      </c>
      <c r="CP350" s="70">
        <v>65</v>
      </c>
      <c r="CQ350" s="70"/>
      <c r="CR350" s="70"/>
      <c r="CS350" s="70" t="s">
        <v>776</v>
      </c>
      <c r="CT350" s="70">
        <v>65</v>
      </c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</row>
    <row r="351" spans="54:108" ht="16.5" x14ac:dyDescent="0.2">
      <c r="BB351" s="70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70">
        <v>347</v>
      </c>
      <c r="CG351" s="70">
        <v>4</v>
      </c>
      <c r="CH351" s="70" t="s">
        <v>512</v>
      </c>
      <c r="CI351" s="70">
        <v>47</v>
      </c>
      <c r="CJ351" s="70"/>
      <c r="CK351" s="70"/>
      <c r="CL351" s="70"/>
      <c r="CM351" s="70" t="s">
        <v>775</v>
      </c>
      <c r="CN351" s="70">
        <v>19800</v>
      </c>
      <c r="CO351" s="70" t="s">
        <v>776</v>
      </c>
      <c r="CP351" s="70">
        <v>65</v>
      </c>
      <c r="CQ351" s="70"/>
      <c r="CR351" s="70"/>
      <c r="CS351" s="70" t="s">
        <v>776</v>
      </c>
      <c r="CT351" s="70">
        <v>65</v>
      </c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</row>
    <row r="352" spans="54:108" ht="16.5" x14ac:dyDescent="0.2">
      <c r="BB352" s="70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70">
        <v>348</v>
      </c>
      <c r="CG352" s="70">
        <v>4</v>
      </c>
      <c r="CH352" s="70" t="s">
        <v>512</v>
      </c>
      <c r="CI352" s="70">
        <v>48</v>
      </c>
      <c r="CJ352" s="70"/>
      <c r="CK352" s="70"/>
      <c r="CL352" s="70"/>
      <c r="CM352" s="70" t="s">
        <v>775</v>
      </c>
      <c r="CN352" s="70">
        <v>19800</v>
      </c>
      <c r="CO352" s="70" t="s">
        <v>776</v>
      </c>
      <c r="CP352" s="70">
        <v>65</v>
      </c>
      <c r="CQ352" s="70"/>
      <c r="CR352" s="70"/>
      <c r="CS352" s="70" t="s">
        <v>776</v>
      </c>
      <c r="CT352" s="70">
        <v>65</v>
      </c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</row>
    <row r="353" spans="54:108" ht="16.5" x14ac:dyDescent="0.2">
      <c r="BB353" s="70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70">
        <v>349</v>
      </c>
      <c r="CG353" s="70">
        <v>4</v>
      </c>
      <c r="CH353" s="70" t="s">
        <v>512</v>
      </c>
      <c r="CI353" s="70">
        <v>49</v>
      </c>
      <c r="CJ353" s="70"/>
      <c r="CK353" s="70"/>
      <c r="CL353" s="70"/>
      <c r="CM353" s="70" t="s">
        <v>775</v>
      </c>
      <c r="CN353" s="70">
        <v>19800</v>
      </c>
      <c r="CO353" s="70" t="s">
        <v>776</v>
      </c>
      <c r="CP353" s="70">
        <v>65</v>
      </c>
      <c r="CQ353" s="70"/>
      <c r="CR353" s="70"/>
      <c r="CS353" s="70" t="s">
        <v>776</v>
      </c>
      <c r="CT353" s="70">
        <v>65</v>
      </c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</row>
    <row r="354" spans="54:108" ht="16.5" x14ac:dyDescent="0.2">
      <c r="BB354" s="70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70">
        <v>350</v>
      </c>
      <c r="CG354" s="70">
        <v>4</v>
      </c>
      <c r="CH354" s="70" t="s">
        <v>512</v>
      </c>
      <c r="CI354" s="70">
        <v>50</v>
      </c>
      <c r="CJ354" s="70"/>
      <c r="CK354" s="70"/>
      <c r="CL354" s="70"/>
      <c r="CM354" s="70" t="s">
        <v>775</v>
      </c>
      <c r="CN354" s="70">
        <v>19800</v>
      </c>
      <c r="CO354" s="70" t="s">
        <v>776</v>
      </c>
      <c r="CP354" s="70">
        <v>65</v>
      </c>
      <c r="CQ354" s="70" t="s">
        <v>558</v>
      </c>
      <c r="CR354" s="70">
        <v>2</v>
      </c>
      <c r="CS354" s="70" t="s">
        <v>776</v>
      </c>
      <c r="CT354" s="70">
        <v>70</v>
      </c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</row>
    <row r="355" spans="54:108" ht="16.5" x14ac:dyDescent="0.2">
      <c r="BB355" s="70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70">
        <v>351</v>
      </c>
      <c r="CG355" s="70">
        <v>4</v>
      </c>
      <c r="CH355" s="70" t="s">
        <v>512</v>
      </c>
      <c r="CI355" s="70">
        <v>51</v>
      </c>
      <c r="CJ355" s="70"/>
      <c r="CK355" s="70"/>
      <c r="CL355" s="70"/>
      <c r="CM355" s="70" t="s">
        <v>775</v>
      </c>
      <c r="CN355" s="70">
        <v>19800</v>
      </c>
      <c r="CO355" s="70" t="s">
        <v>776</v>
      </c>
      <c r="CP355" s="70">
        <v>70</v>
      </c>
      <c r="CQ355" s="70"/>
      <c r="CR355" s="70"/>
      <c r="CS355" s="70" t="s">
        <v>776</v>
      </c>
      <c r="CT355" s="70">
        <v>70</v>
      </c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</row>
    <row r="356" spans="54:108" ht="16.5" x14ac:dyDescent="0.2">
      <c r="BB356" s="70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70">
        <v>352</v>
      </c>
      <c r="CG356" s="70">
        <v>4</v>
      </c>
      <c r="CH356" s="70" t="s">
        <v>512</v>
      </c>
      <c r="CI356" s="70">
        <v>52</v>
      </c>
      <c r="CJ356" s="70"/>
      <c r="CK356" s="70"/>
      <c r="CL356" s="70"/>
      <c r="CM356" s="70" t="s">
        <v>775</v>
      </c>
      <c r="CN356" s="70">
        <v>19800</v>
      </c>
      <c r="CO356" s="70" t="s">
        <v>776</v>
      </c>
      <c r="CP356" s="70">
        <v>70</v>
      </c>
      <c r="CQ356" s="70"/>
      <c r="CR356" s="70"/>
      <c r="CS356" s="70" t="s">
        <v>776</v>
      </c>
      <c r="CT356" s="70">
        <v>70</v>
      </c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</row>
    <row r="357" spans="54:108" ht="16.5" x14ac:dyDescent="0.2">
      <c r="BB357" s="70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70">
        <v>353</v>
      </c>
      <c r="CG357" s="70">
        <v>4</v>
      </c>
      <c r="CH357" s="70" t="s">
        <v>512</v>
      </c>
      <c r="CI357" s="70">
        <v>53</v>
      </c>
      <c r="CJ357" s="70"/>
      <c r="CK357" s="70"/>
      <c r="CL357" s="70"/>
      <c r="CM357" s="70" t="s">
        <v>775</v>
      </c>
      <c r="CN357" s="70">
        <v>19800</v>
      </c>
      <c r="CO357" s="70" t="s">
        <v>776</v>
      </c>
      <c r="CP357" s="70">
        <v>70</v>
      </c>
      <c r="CQ357" s="70"/>
      <c r="CR357" s="70"/>
      <c r="CS357" s="70" t="s">
        <v>776</v>
      </c>
      <c r="CT357" s="70">
        <v>70</v>
      </c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</row>
    <row r="358" spans="54:108" ht="16.5" x14ac:dyDescent="0.2">
      <c r="BB358" s="70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70">
        <v>354</v>
      </c>
      <c r="CG358" s="70">
        <v>4</v>
      </c>
      <c r="CH358" s="70" t="s">
        <v>512</v>
      </c>
      <c r="CI358" s="70">
        <v>54</v>
      </c>
      <c r="CJ358" s="70"/>
      <c r="CK358" s="70"/>
      <c r="CL358" s="70"/>
      <c r="CM358" s="70" t="s">
        <v>775</v>
      </c>
      <c r="CN358" s="70">
        <v>19800</v>
      </c>
      <c r="CO358" s="70" t="s">
        <v>776</v>
      </c>
      <c r="CP358" s="70">
        <v>70</v>
      </c>
      <c r="CQ358" s="70"/>
      <c r="CR358" s="70"/>
      <c r="CS358" s="70" t="s">
        <v>776</v>
      </c>
      <c r="CT358" s="70">
        <v>70</v>
      </c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</row>
    <row r="359" spans="54:108" ht="16.5" x14ac:dyDescent="0.2">
      <c r="BB359" s="70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70">
        <v>355</v>
      </c>
      <c r="CG359" s="70">
        <v>4</v>
      </c>
      <c r="CH359" s="70" t="s">
        <v>512</v>
      </c>
      <c r="CI359" s="70">
        <v>55</v>
      </c>
      <c r="CJ359" s="70"/>
      <c r="CK359" s="70"/>
      <c r="CL359" s="70"/>
      <c r="CM359" s="70" t="s">
        <v>775</v>
      </c>
      <c r="CN359" s="70">
        <v>19800</v>
      </c>
      <c r="CO359" s="70" t="s">
        <v>776</v>
      </c>
      <c r="CP359" s="70">
        <v>70</v>
      </c>
      <c r="CQ359" s="70" t="s">
        <v>553</v>
      </c>
      <c r="CR359" s="70">
        <v>2</v>
      </c>
      <c r="CS359" s="70" t="s">
        <v>776</v>
      </c>
      <c r="CT359" s="70">
        <v>75</v>
      </c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</row>
    <row r="360" spans="54:108" ht="16.5" x14ac:dyDescent="0.2">
      <c r="BB360" s="70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70">
        <v>356</v>
      </c>
      <c r="CG360" s="70">
        <v>4</v>
      </c>
      <c r="CH360" s="70" t="s">
        <v>512</v>
      </c>
      <c r="CI360" s="70">
        <v>56</v>
      </c>
      <c r="CJ360" s="70"/>
      <c r="CK360" s="70"/>
      <c r="CL360" s="70"/>
      <c r="CM360" s="70" t="s">
        <v>775</v>
      </c>
      <c r="CN360" s="70">
        <v>19800</v>
      </c>
      <c r="CO360" s="70" t="s">
        <v>776</v>
      </c>
      <c r="CP360" s="70">
        <v>75</v>
      </c>
      <c r="CQ360" s="70"/>
      <c r="CR360" s="70"/>
      <c r="CS360" s="70" t="s">
        <v>776</v>
      </c>
      <c r="CT360" s="70">
        <v>75</v>
      </c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</row>
    <row r="361" spans="54:108" ht="16.5" x14ac:dyDescent="0.2">
      <c r="BB361" s="70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70">
        <v>357</v>
      </c>
      <c r="CG361" s="70">
        <v>4</v>
      </c>
      <c r="CH361" s="70" t="s">
        <v>512</v>
      </c>
      <c r="CI361" s="70">
        <v>57</v>
      </c>
      <c r="CJ361" s="70"/>
      <c r="CK361" s="70"/>
      <c r="CL361" s="70"/>
      <c r="CM361" s="70" t="s">
        <v>775</v>
      </c>
      <c r="CN361" s="70">
        <v>19800</v>
      </c>
      <c r="CO361" s="70" t="s">
        <v>776</v>
      </c>
      <c r="CP361" s="70">
        <v>75</v>
      </c>
      <c r="CQ361" s="70"/>
      <c r="CR361" s="70"/>
      <c r="CS361" s="70" t="s">
        <v>776</v>
      </c>
      <c r="CT361" s="70">
        <v>75</v>
      </c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</row>
    <row r="362" spans="54:108" ht="16.5" x14ac:dyDescent="0.2">
      <c r="BB362" s="70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70">
        <v>358</v>
      </c>
      <c r="CG362" s="70">
        <v>4</v>
      </c>
      <c r="CH362" s="70" t="s">
        <v>512</v>
      </c>
      <c r="CI362" s="70">
        <v>58</v>
      </c>
      <c r="CJ362" s="70"/>
      <c r="CK362" s="70"/>
      <c r="CL362" s="70"/>
      <c r="CM362" s="70" t="s">
        <v>775</v>
      </c>
      <c r="CN362" s="70">
        <v>19800</v>
      </c>
      <c r="CO362" s="70" t="s">
        <v>776</v>
      </c>
      <c r="CP362" s="70">
        <v>75</v>
      </c>
      <c r="CQ362" s="70"/>
      <c r="CR362" s="70"/>
      <c r="CS362" s="70" t="s">
        <v>776</v>
      </c>
      <c r="CT362" s="70">
        <v>75</v>
      </c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</row>
    <row r="363" spans="54:108" ht="16.5" x14ac:dyDescent="0.2">
      <c r="BB363" s="70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70">
        <v>359</v>
      </c>
      <c r="CG363" s="70">
        <v>4</v>
      </c>
      <c r="CH363" s="70" t="s">
        <v>512</v>
      </c>
      <c r="CI363" s="70">
        <v>59</v>
      </c>
      <c r="CJ363" s="70"/>
      <c r="CK363" s="70"/>
      <c r="CL363" s="70"/>
      <c r="CM363" s="70" t="s">
        <v>775</v>
      </c>
      <c r="CN363" s="70">
        <v>19800</v>
      </c>
      <c r="CO363" s="70" t="s">
        <v>776</v>
      </c>
      <c r="CP363" s="70">
        <v>75</v>
      </c>
      <c r="CQ363" s="70"/>
      <c r="CR363" s="70"/>
      <c r="CS363" s="70" t="s">
        <v>776</v>
      </c>
      <c r="CT363" s="70">
        <v>75</v>
      </c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</row>
    <row r="364" spans="54:108" ht="16.5" x14ac:dyDescent="0.2">
      <c r="BB364" s="70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70">
        <v>360</v>
      </c>
      <c r="CG364" s="70">
        <v>4</v>
      </c>
      <c r="CH364" s="70" t="s">
        <v>512</v>
      </c>
      <c r="CI364" s="70">
        <v>60</v>
      </c>
      <c r="CJ364" s="70"/>
      <c r="CK364" s="70"/>
      <c r="CL364" s="70"/>
      <c r="CM364" s="70" t="s">
        <v>775</v>
      </c>
      <c r="CN364" s="70">
        <v>23400</v>
      </c>
      <c r="CO364" s="70" t="s">
        <v>776</v>
      </c>
      <c r="CP364" s="70">
        <v>75</v>
      </c>
      <c r="CQ364" s="70" t="s">
        <v>554</v>
      </c>
      <c r="CR364" s="70">
        <v>2</v>
      </c>
      <c r="CS364" s="70" t="s">
        <v>776</v>
      </c>
      <c r="CT364" s="70">
        <v>80</v>
      </c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</row>
    <row r="365" spans="54:108" ht="16.5" x14ac:dyDescent="0.2">
      <c r="BB365" s="70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70">
        <v>361</v>
      </c>
      <c r="CG365" s="70">
        <v>4</v>
      </c>
      <c r="CH365" s="70" t="s">
        <v>512</v>
      </c>
      <c r="CI365" s="70">
        <v>61</v>
      </c>
      <c r="CJ365" s="70"/>
      <c r="CK365" s="70"/>
      <c r="CL365" s="70"/>
      <c r="CM365" s="70" t="s">
        <v>775</v>
      </c>
      <c r="CN365" s="70">
        <v>23400</v>
      </c>
      <c r="CO365" s="70" t="s">
        <v>776</v>
      </c>
      <c r="CP365" s="70">
        <v>80</v>
      </c>
      <c r="CQ365" s="70"/>
      <c r="CR365" s="70"/>
      <c r="CS365" s="70" t="s">
        <v>776</v>
      </c>
      <c r="CT365" s="70">
        <v>80</v>
      </c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</row>
    <row r="366" spans="54:108" ht="16.5" x14ac:dyDescent="0.2">
      <c r="BB366" s="70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70">
        <v>362</v>
      </c>
      <c r="CG366" s="70">
        <v>4</v>
      </c>
      <c r="CH366" s="70" t="s">
        <v>512</v>
      </c>
      <c r="CI366" s="70">
        <v>62</v>
      </c>
      <c r="CJ366" s="70"/>
      <c r="CK366" s="70"/>
      <c r="CL366" s="70"/>
      <c r="CM366" s="70" t="s">
        <v>775</v>
      </c>
      <c r="CN366" s="70">
        <v>23400</v>
      </c>
      <c r="CO366" s="70" t="s">
        <v>776</v>
      </c>
      <c r="CP366" s="70">
        <v>80</v>
      </c>
      <c r="CQ366" s="70"/>
      <c r="CR366" s="70"/>
      <c r="CS366" s="70" t="s">
        <v>776</v>
      </c>
      <c r="CT366" s="70">
        <v>80</v>
      </c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</row>
    <row r="367" spans="54:108" ht="16.5" x14ac:dyDescent="0.2">
      <c r="BB367" s="70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70">
        <v>363</v>
      </c>
      <c r="CG367" s="70">
        <v>4</v>
      </c>
      <c r="CH367" s="70" t="s">
        <v>512</v>
      </c>
      <c r="CI367" s="70">
        <v>63</v>
      </c>
      <c r="CJ367" s="70"/>
      <c r="CK367" s="70"/>
      <c r="CL367" s="70"/>
      <c r="CM367" s="70" t="s">
        <v>775</v>
      </c>
      <c r="CN367" s="70">
        <v>23400</v>
      </c>
      <c r="CO367" s="70" t="s">
        <v>776</v>
      </c>
      <c r="CP367" s="70">
        <v>80</v>
      </c>
      <c r="CQ367" s="70"/>
      <c r="CR367" s="70"/>
      <c r="CS367" s="70" t="s">
        <v>776</v>
      </c>
      <c r="CT367" s="70">
        <v>80</v>
      </c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</row>
    <row r="368" spans="54:108" ht="16.5" x14ac:dyDescent="0.2">
      <c r="BB368" s="70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70">
        <v>364</v>
      </c>
      <c r="CG368" s="70">
        <v>4</v>
      </c>
      <c r="CH368" s="70" t="s">
        <v>512</v>
      </c>
      <c r="CI368" s="70">
        <v>64</v>
      </c>
      <c r="CJ368" s="70"/>
      <c r="CK368" s="70"/>
      <c r="CL368" s="70"/>
      <c r="CM368" s="70" t="s">
        <v>775</v>
      </c>
      <c r="CN368" s="70">
        <v>23400</v>
      </c>
      <c r="CO368" s="70" t="s">
        <v>776</v>
      </c>
      <c r="CP368" s="70">
        <v>80</v>
      </c>
      <c r="CQ368" s="70"/>
      <c r="CR368" s="70"/>
      <c r="CS368" s="70" t="s">
        <v>776</v>
      </c>
      <c r="CT368" s="70">
        <v>80</v>
      </c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</row>
    <row r="369" spans="54:108" ht="16.5" x14ac:dyDescent="0.2">
      <c r="BB369" s="70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70">
        <v>365</v>
      </c>
      <c r="CG369" s="70">
        <v>4</v>
      </c>
      <c r="CH369" s="70" t="s">
        <v>512</v>
      </c>
      <c r="CI369" s="70">
        <v>65</v>
      </c>
      <c r="CJ369" s="70"/>
      <c r="CK369" s="70"/>
      <c r="CL369" s="70"/>
      <c r="CM369" s="70" t="s">
        <v>775</v>
      </c>
      <c r="CN369" s="70">
        <v>23400</v>
      </c>
      <c r="CO369" s="70" t="s">
        <v>776</v>
      </c>
      <c r="CP369" s="70">
        <v>80</v>
      </c>
      <c r="CQ369" s="70" t="s">
        <v>557</v>
      </c>
      <c r="CR369" s="70">
        <v>2</v>
      </c>
      <c r="CS369" s="70" t="s">
        <v>776</v>
      </c>
      <c r="CT369" s="70">
        <v>85</v>
      </c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</row>
    <row r="370" spans="54:108" ht="16.5" x14ac:dyDescent="0.2">
      <c r="BB370" s="70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70">
        <v>366</v>
      </c>
      <c r="CG370" s="70">
        <v>4</v>
      </c>
      <c r="CH370" s="70" t="s">
        <v>512</v>
      </c>
      <c r="CI370" s="70">
        <v>66</v>
      </c>
      <c r="CJ370" s="70"/>
      <c r="CK370" s="70"/>
      <c r="CL370" s="70"/>
      <c r="CM370" s="70" t="s">
        <v>775</v>
      </c>
      <c r="CN370" s="70">
        <v>23400</v>
      </c>
      <c r="CO370" s="70" t="s">
        <v>776</v>
      </c>
      <c r="CP370" s="70">
        <v>85</v>
      </c>
      <c r="CQ370" s="70"/>
      <c r="CR370" s="70"/>
      <c r="CS370" s="70" t="s">
        <v>776</v>
      </c>
      <c r="CT370" s="70">
        <v>85</v>
      </c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</row>
    <row r="371" spans="54:108" ht="16.5" x14ac:dyDescent="0.2">
      <c r="BB371" s="70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70">
        <v>367</v>
      </c>
      <c r="CG371" s="70">
        <v>4</v>
      </c>
      <c r="CH371" s="70" t="s">
        <v>512</v>
      </c>
      <c r="CI371" s="70">
        <v>67</v>
      </c>
      <c r="CJ371" s="70"/>
      <c r="CK371" s="70"/>
      <c r="CL371" s="70"/>
      <c r="CM371" s="70" t="s">
        <v>775</v>
      </c>
      <c r="CN371" s="70">
        <v>23400</v>
      </c>
      <c r="CO371" s="70" t="s">
        <v>776</v>
      </c>
      <c r="CP371" s="70">
        <v>85</v>
      </c>
      <c r="CQ371" s="70"/>
      <c r="CR371" s="70"/>
      <c r="CS371" s="70" t="s">
        <v>776</v>
      </c>
      <c r="CT371" s="70">
        <v>85</v>
      </c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</row>
    <row r="372" spans="54:108" ht="16.5" x14ac:dyDescent="0.2">
      <c r="BB372" s="70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70">
        <v>368</v>
      </c>
      <c r="CG372" s="70">
        <v>4</v>
      </c>
      <c r="CH372" s="70" t="s">
        <v>512</v>
      </c>
      <c r="CI372" s="70">
        <v>68</v>
      </c>
      <c r="CJ372" s="70"/>
      <c r="CK372" s="70"/>
      <c r="CL372" s="70"/>
      <c r="CM372" s="70" t="s">
        <v>775</v>
      </c>
      <c r="CN372" s="70">
        <v>23400</v>
      </c>
      <c r="CO372" s="70" t="s">
        <v>776</v>
      </c>
      <c r="CP372" s="70">
        <v>85</v>
      </c>
      <c r="CQ372" s="70"/>
      <c r="CR372" s="70"/>
      <c r="CS372" s="70" t="s">
        <v>776</v>
      </c>
      <c r="CT372" s="70">
        <v>85</v>
      </c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</row>
    <row r="373" spans="54:108" ht="16.5" x14ac:dyDescent="0.2">
      <c r="BB373" s="70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70">
        <v>369</v>
      </c>
      <c r="CG373" s="70">
        <v>4</v>
      </c>
      <c r="CH373" s="70" t="s">
        <v>512</v>
      </c>
      <c r="CI373" s="70">
        <v>69</v>
      </c>
      <c r="CJ373" s="70"/>
      <c r="CK373" s="70"/>
      <c r="CL373" s="70"/>
      <c r="CM373" s="70" t="s">
        <v>775</v>
      </c>
      <c r="CN373" s="70">
        <v>23400</v>
      </c>
      <c r="CO373" s="70" t="s">
        <v>776</v>
      </c>
      <c r="CP373" s="70">
        <v>85</v>
      </c>
      <c r="CQ373" s="70"/>
      <c r="CR373" s="70"/>
      <c r="CS373" s="70" t="s">
        <v>776</v>
      </c>
      <c r="CT373" s="70">
        <v>85</v>
      </c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</row>
    <row r="374" spans="54:108" ht="16.5" x14ac:dyDescent="0.2">
      <c r="BB374" s="70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70">
        <v>370</v>
      </c>
      <c r="CG374" s="70">
        <v>4</v>
      </c>
      <c r="CH374" s="70" t="s">
        <v>512</v>
      </c>
      <c r="CI374" s="70">
        <v>70</v>
      </c>
      <c r="CJ374" s="70"/>
      <c r="CK374" s="70"/>
      <c r="CL374" s="70"/>
      <c r="CM374" s="70" t="s">
        <v>775</v>
      </c>
      <c r="CN374" s="70">
        <v>23400</v>
      </c>
      <c r="CO374" s="70" t="s">
        <v>776</v>
      </c>
      <c r="CP374" s="70">
        <v>85</v>
      </c>
      <c r="CQ374" s="70" t="s">
        <v>558</v>
      </c>
      <c r="CR374" s="70">
        <v>2</v>
      </c>
      <c r="CS374" s="70" t="s">
        <v>776</v>
      </c>
      <c r="CT374" s="70">
        <v>90</v>
      </c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</row>
    <row r="375" spans="54:108" ht="16.5" x14ac:dyDescent="0.2">
      <c r="BB375" s="70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70">
        <v>371</v>
      </c>
      <c r="CG375" s="70">
        <v>4</v>
      </c>
      <c r="CH375" s="70" t="s">
        <v>512</v>
      </c>
      <c r="CI375" s="70">
        <v>71</v>
      </c>
      <c r="CJ375" s="70"/>
      <c r="CK375" s="70"/>
      <c r="CL375" s="70"/>
      <c r="CM375" s="70" t="s">
        <v>775</v>
      </c>
      <c r="CN375" s="70">
        <v>23400</v>
      </c>
      <c r="CO375" s="70" t="s">
        <v>776</v>
      </c>
      <c r="CP375" s="70">
        <v>90</v>
      </c>
      <c r="CQ375" s="70"/>
      <c r="CR375" s="70"/>
      <c r="CS375" s="70" t="s">
        <v>776</v>
      </c>
      <c r="CT375" s="70">
        <v>90</v>
      </c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</row>
    <row r="376" spans="54:108" ht="16.5" x14ac:dyDescent="0.2">
      <c r="BB376" s="70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70">
        <v>372</v>
      </c>
      <c r="CG376" s="70">
        <v>4</v>
      </c>
      <c r="CH376" s="70" t="s">
        <v>512</v>
      </c>
      <c r="CI376" s="70">
        <v>72</v>
      </c>
      <c r="CJ376" s="70"/>
      <c r="CK376" s="70"/>
      <c r="CL376" s="70"/>
      <c r="CM376" s="70" t="s">
        <v>775</v>
      </c>
      <c r="CN376" s="70">
        <v>23400</v>
      </c>
      <c r="CO376" s="70" t="s">
        <v>776</v>
      </c>
      <c r="CP376" s="70">
        <v>90</v>
      </c>
      <c r="CQ376" s="70"/>
      <c r="CR376" s="70"/>
      <c r="CS376" s="70" t="s">
        <v>776</v>
      </c>
      <c r="CT376" s="70">
        <v>90</v>
      </c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</row>
    <row r="377" spans="54:108" ht="16.5" x14ac:dyDescent="0.2">
      <c r="BB377" s="70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70">
        <v>373</v>
      </c>
      <c r="CG377" s="70">
        <v>4</v>
      </c>
      <c r="CH377" s="70" t="s">
        <v>512</v>
      </c>
      <c r="CI377" s="70">
        <v>73</v>
      </c>
      <c r="CJ377" s="70"/>
      <c r="CK377" s="70"/>
      <c r="CL377" s="70"/>
      <c r="CM377" s="70" t="s">
        <v>775</v>
      </c>
      <c r="CN377" s="70">
        <v>23400</v>
      </c>
      <c r="CO377" s="70" t="s">
        <v>776</v>
      </c>
      <c r="CP377" s="70">
        <v>90</v>
      </c>
      <c r="CQ377" s="70"/>
      <c r="CR377" s="70"/>
      <c r="CS377" s="70" t="s">
        <v>776</v>
      </c>
      <c r="CT377" s="70">
        <v>90</v>
      </c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</row>
    <row r="378" spans="54:108" ht="16.5" x14ac:dyDescent="0.2">
      <c r="BB378" s="70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70">
        <v>374</v>
      </c>
      <c r="CG378" s="70">
        <v>4</v>
      </c>
      <c r="CH378" s="70" t="s">
        <v>512</v>
      </c>
      <c r="CI378" s="70">
        <v>74</v>
      </c>
      <c r="CJ378" s="70"/>
      <c r="CK378" s="70"/>
      <c r="CL378" s="70"/>
      <c r="CM378" s="70" t="s">
        <v>775</v>
      </c>
      <c r="CN378" s="70">
        <v>23400</v>
      </c>
      <c r="CO378" s="70" t="s">
        <v>776</v>
      </c>
      <c r="CP378" s="70">
        <v>90</v>
      </c>
      <c r="CQ378" s="70"/>
      <c r="CR378" s="70"/>
      <c r="CS378" s="70" t="s">
        <v>776</v>
      </c>
      <c r="CT378" s="70">
        <v>90</v>
      </c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</row>
    <row r="379" spans="54:108" ht="16.5" x14ac:dyDescent="0.2">
      <c r="BB379" s="70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70">
        <v>375</v>
      </c>
      <c r="CG379" s="70">
        <v>4</v>
      </c>
      <c r="CH379" s="70" t="s">
        <v>512</v>
      </c>
      <c r="CI379" s="70">
        <v>75</v>
      </c>
      <c r="CJ379" s="70"/>
      <c r="CK379" s="70"/>
      <c r="CL379" s="70"/>
      <c r="CM379" s="70" t="s">
        <v>775</v>
      </c>
      <c r="CN379" s="70">
        <v>23400</v>
      </c>
      <c r="CO379" s="70" t="s">
        <v>776</v>
      </c>
      <c r="CP379" s="70">
        <v>90</v>
      </c>
      <c r="CQ379" s="70" t="s">
        <v>553</v>
      </c>
      <c r="CR379" s="70">
        <v>2</v>
      </c>
      <c r="CS379" s="70" t="s">
        <v>776</v>
      </c>
      <c r="CT379" s="70">
        <v>95</v>
      </c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</row>
    <row r="380" spans="54:108" ht="16.5" x14ac:dyDescent="0.2">
      <c r="BB380" s="70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70">
        <v>376</v>
      </c>
      <c r="CG380" s="70">
        <v>4</v>
      </c>
      <c r="CH380" s="70" t="s">
        <v>512</v>
      </c>
      <c r="CI380" s="70">
        <v>76</v>
      </c>
      <c r="CJ380" s="70"/>
      <c r="CK380" s="70"/>
      <c r="CL380" s="70"/>
      <c r="CM380" s="70" t="s">
        <v>775</v>
      </c>
      <c r="CN380" s="70">
        <v>23400</v>
      </c>
      <c r="CO380" s="70" t="s">
        <v>776</v>
      </c>
      <c r="CP380" s="70">
        <v>95</v>
      </c>
      <c r="CQ380" s="70"/>
      <c r="CR380" s="70"/>
      <c r="CS380" s="70" t="s">
        <v>776</v>
      </c>
      <c r="CT380" s="70">
        <v>95</v>
      </c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</row>
    <row r="381" spans="54:108" ht="16.5" x14ac:dyDescent="0.2">
      <c r="BB381" s="70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70">
        <v>377</v>
      </c>
      <c r="CG381" s="70">
        <v>4</v>
      </c>
      <c r="CH381" s="70" t="s">
        <v>512</v>
      </c>
      <c r="CI381" s="70">
        <v>77</v>
      </c>
      <c r="CJ381" s="70"/>
      <c r="CK381" s="70"/>
      <c r="CL381" s="70"/>
      <c r="CM381" s="70" t="s">
        <v>775</v>
      </c>
      <c r="CN381" s="70">
        <v>23400</v>
      </c>
      <c r="CO381" s="70" t="s">
        <v>776</v>
      </c>
      <c r="CP381" s="70">
        <v>95</v>
      </c>
      <c r="CQ381" s="70"/>
      <c r="CR381" s="70"/>
      <c r="CS381" s="70" t="s">
        <v>776</v>
      </c>
      <c r="CT381" s="70">
        <v>95</v>
      </c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</row>
    <row r="382" spans="54:108" ht="16.5" x14ac:dyDescent="0.2">
      <c r="BB382" s="70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70">
        <v>378</v>
      </c>
      <c r="CG382" s="70">
        <v>4</v>
      </c>
      <c r="CH382" s="70" t="s">
        <v>512</v>
      </c>
      <c r="CI382" s="70">
        <v>78</v>
      </c>
      <c r="CJ382" s="70"/>
      <c r="CK382" s="70"/>
      <c r="CL382" s="70"/>
      <c r="CM382" s="70" t="s">
        <v>775</v>
      </c>
      <c r="CN382" s="70">
        <v>23400</v>
      </c>
      <c r="CO382" s="70" t="s">
        <v>776</v>
      </c>
      <c r="CP382" s="70">
        <v>95</v>
      </c>
      <c r="CQ382" s="70"/>
      <c r="CR382" s="70"/>
      <c r="CS382" s="70" t="s">
        <v>776</v>
      </c>
      <c r="CT382" s="70">
        <v>95</v>
      </c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</row>
    <row r="383" spans="54:108" ht="16.5" x14ac:dyDescent="0.2">
      <c r="BB383" s="70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70">
        <v>379</v>
      </c>
      <c r="CG383" s="70">
        <v>4</v>
      </c>
      <c r="CH383" s="70" t="s">
        <v>512</v>
      </c>
      <c r="CI383" s="70">
        <v>79</v>
      </c>
      <c r="CJ383" s="70"/>
      <c r="CK383" s="70"/>
      <c r="CL383" s="70"/>
      <c r="CM383" s="70" t="s">
        <v>775</v>
      </c>
      <c r="CN383" s="70">
        <v>23400</v>
      </c>
      <c r="CO383" s="70" t="s">
        <v>776</v>
      </c>
      <c r="CP383" s="70">
        <v>95</v>
      </c>
      <c r="CQ383" s="70"/>
      <c r="CR383" s="70"/>
      <c r="CS383" s="70" t="s">
        <v>776</v>
      </c>
      <c r="CT383" s="70">
        <v>95</v>
      </c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</row>
    <row r="384" spans="54:108" ht="16.5" x14ac:dyDescent="0.2">
      <c r="BB384" s="70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70">
        <v>380</v>
      </c>
      <c r="CG384" s="70">
        <v>4</v>
      </c>
      <c r="CH384" s="70" t="s">
        <v>512</v>
      </c>
      <c r="CI384" s="70">
        <v>80</v>
      </c>
      <c r="CJ384" s="70"/>
      <c r="CK384" s="70"/>
      <c r="CL384" s="70"/>
      <c r="CM384" s="70" t="s">
        <v>775</v>
      </c>
      <c r="CN384" s="70">
        <v>27000</v>
      </c>
      <c r="CO384" s="70" t="s">
        <v>776</v>
      </c>
      <c r="CP384" s="70">
        <v>95</v>
      </c>
      <c r="CQ384" s="70" t="s">
        <v>554</v>
      </c>
      <c r="CR384" s="70">
        <v>2</v>
      </c>
      <c r="CS384" s="70" t="s">
        <v>776</v>
      </c>
      <c r="CT384" s="70">
        <v>100</v>
      </c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</row>
    <row r="385" spans="54:108" ht="16.5" x14ac:dyDescent="0.2">
      <c r="BB385" s="70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70">
        <v>381</v>
      </c>
      <c r="CG385" s="70">
        <v>4</v>
      </c>
      <c r="CH385" s="70" t="s">
        <v>512</v>
      </c>
      <c r="CI385" s="70">
        <v>81</v>
      </c>
      <c r="CJ385" s="70"/>
      <c r="CK385" s="70"/>
      <c r="CL385" s="70"/>
      <c r="CM385" s="70" t="s">
        <v>775</v>
      </c>
      <c r="CN385" s="70">
        <v>27000</v>
      </c>
      <c r="CO385" s="70" t="s">
        <v>776</v>
      </c>
      <c r="CP385" s="70">
        <v>100</v>
      </c>
      <c r="CQ385" s="70"/>
      <c r="CR385" s="70"/>
      <c r="CS385" s="70" t="s">
        <v>776</v>
      </c>
      <c r="CT385" s="70">
        <v>100</v>
      </c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</row>
    <row r="386" spans="54:108" ht="16.5" x14ac:dyDescent="0.2">
      <c r="BB386" s="70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70">
        <v>382</v>
      </c>
      <c r="CG386" s="70">
        <v>4</v>
      </c>
      <c r="CH386" s="70" t="s">
        <v>512</v>
      </c>
      <c r="CI386" s="70">
        <v>82</v>
      </c>
      <c r="CJ386" s="70"/>
      <c r="CK386" s="70"/>
      <c r="CL386" s="70"/>
      <c r="CM386" s="70" t="s">
        <v>775</v>
      </c>
      <c r="CN386" s="70">
        <v>27000</v>
      </c>
      <c r="CO386" s="70" t="s">
        <v>776</v>
      </c>
      <c r="CP386" s="70">
        <v>100</v>
      </c>
      <c r="CQ386" s="70"/>
      <c r="CR386" s="70"/>
      <c r="CS386" s="70" t="s">
        <v>776</v>
      </c>
      <c r="CT386" s="70">
        <v>100</v>
      </c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</row>
    <row r="387" spans="54:108" ht="16.5" x14ac:dyDescent="0.2">
      <c r="BB387" s="70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70">
        <v>383</v>
      </c>
      <c r="CG387" s="70">
        <v>4</v>
      </c>
      <c r="CH387" s="70" t="s">
        <v>512</v>
      </c>
      <c r="CI387" s="70">
        <v>83</v>
      </c>
      <c r="CJ387" s="70"/>
      <c r="CK387" s="70"/>
      <c r="CL387" s="70"/>
      <c r="CM387" s="70" t="s">
        <v>775</v>
      </c>
      <c r="CN387" s="70">
        <v>27000</v>
      </c>
      <c r="CO387" s="70" t="s">
        <v>776</v>
      </c>
      <c r="CP387" s="70">
        <v>100</v>
      </c>
      <c r="CQ387" s="70"/>
      <c r="CR387" s="70"/>
      <c r="CS387" s="70" t="s">
        <v>776</v>
      </c>
      <c r="CT387" s="70">
        <v>100</v>
      </c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</row>
    <row r="388" spans="54:108" ht="16.5" x14ac:dyDescent="0.2">
      <c r="BB388" s="70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70">
        <v>384</v>
      </c>
      <c r="CG388" s="70">
        <v>4</v>
      </c>
      <c r="CH388" s="70" t="s">
        <v>512</v>
      </c>
      <c r="CI388" s="70">
        <v>84</v>
      </c>
      <c r="CJ388" s="70"/>
      <c r="CK388" s="70"/>
      <c r="CL388" s="70"/>
      <c r="CM388" s="70" t="s">
        <v>775</v>
      </c>
      <c r="CN388" s="70">
        <v>27000</v>
      </c>
      <c r="CO388" s="70" t="s">
        <v>776</v>
      </c>
      <c r="CP388" s="70">
        <v>100</v>
      </c>
      <c r="CQ388" s="70"/>
      <c r="CR388" s="70"/>
      <c r="CS388" s="70" t="s">
        <v>776</v>
      </c>
      <c r="CT388" s="70">
        <v>100</v>
      </c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</row>
    <row r="389" spans="54:108" ht="16.5" x14ac:dyDescent="0.2">
      <c r="BB389" s="70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70">
        <v>385</v>
      </c>
      <c r="CG389" s="70">
        <v>4</v>
      </c>
      <c r="CH389" s="70" t="s">
        <v>512</v>
      </c>
      <c r="CI389" s="70">
        <v>85</v>
      </c>
      <c r="CJ389" s="70"/>
      <c r="CK389" s="70"/>
      <c r="CL389" s="70"/>
      <c r="CM389" s="70" t="s">
        <v>775</v>
      </c>
      <c r="CN389" s="70">
        <v>27000</v>
      </c>
      <c r="CO389" s="70" t="s">
        <v>776</v>
      </c>
      <c r="CP389" s="70">
        <v>100</v>
      </c>
      <c r="CQ389" s="70" t="s">
        <v>557</v>
      </c>
      <c r="CR389" s="70">
        <v>2</v>
      </c>
      <c r="CS389" s="70" t="s">
        <v>776</v>
      </c>
      <c r="CT389" s="70">
        <v>105</v>
      </c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</row>
    <row r="390" spans="54:108" ht="16.5" x14ac:dyDescent="0.2">
      <c r="BB390" s="70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70">
        <v>386</v>
      </c>
      <c r="CG390" s="70">
        <v>4</v>
      </c>
      <c r="CH390" s="70" t="s">
        <v>512</v>
      </c>
      <c r="CI390" s="70">
        <v>86</v>
      </c>
      <c r="CJ390" s="70"/>
      <c r="CK390" s="70"/>
      <c r="CL390" s="70"/>
      <c r="CM390" s="70" t="s">
        <v>775</v>
      </c>
      <c r="CN390" s="70">
        <v>27000</v>
      </c>
      <c r="CO390" s="70" t="s">
        <v>776</v>
      </c>
      <c r="CP390" s="70">
        <v>105</v>
      </c>
      <c r="CQ390" s="70"/>
      <c r="CR390" s="70"/>
      <c r="CS390" s="70" t="s">
        <v>776</v>
      </c>
      <c r="CT390" s="70">
        <v>105</v>
      </c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</row>
    <row r="391" spans="54:108" ht="16.5" x14ac:dyDescent="0.2">
      <c r="BB391" s="70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70">
        <v>387</v>
      </c>
      <c r="CG391" s="70">
        <v>4</v>
      </c>
      <c r="CH391" s="70" t="s">
        <v>512</v>
      </c>
      <c r="CI391" s="70">
        <v>87</v>
      </c>
      <c r="CJ391" s="70"/>
      <c r="CK391" s="70"/>
      <c r="CL391" s="70"/>
      <c r="CM391" s="70" t="s">
        <v>775</v>
      </c>
      <c r="CN391" s="70">
        <v>27000</v>
      </c>
      <c r="CO391" s="70" t="s">
        <v>776</v>
      </c>
      <c r="CP391" s="70">
        <v>105</v>
      </c>
      <c r="CQ391" s="70"/>
      <c r="CR391" s="70"/>
      <c r="CS391" s="70" t="s">
        <v>776</v>
      </c>
      <c r="CT391" s="70">
        <v>105</v>
      </c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</row>
    <row r="392" spans="54:108" ht="16.5" x14ac:dyDescent="0.2">
      <c r="BB392" s="70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70">
        <v>388</v>
      </c>
      <c r="CG392" s="70">
        <v>4</v>
      </c>
      <c r="CH392" s="70" t="s">
        <v>512</v>
      </c>
      <c r="CI392" s="70">
        <v>88</v>
      </c>
      <c r="CJ392" s="70"/>
      <c r="CK392" s="70"/>
      <c r="CL392" s="70"/>
      <c r="CM392" s="70" t="s">
        <v>775</v>
      </c>
      <c r="CN392" s="70">
        <v>27000</v>
      </c>
      <c r="CO392" s="70" t="s">
        <v>776</v>
      </c>
      <c r="CP392" s="70">
        <v>105</v>
      </c>
      <c r="CQ392" s="70"/>
      <c r="CR392" s="70"/>
      <c r="CS392" s="70" t="s">
        <v>776</v>
      </c>
      <c r="CT392" s="70">
        <v>105</v>
      </c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</row>
    <row r="393" spans="54:108" ht="16.5" x14ac:dyDescent="0.2">
      <c r="BB393" s="70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70">
        <v>389</v>
      </c>
      <c r="CG393" s="70">
        <v>4</v>
      </c>
      <c r="CH393" s="70" t="s">
        <v>512</v>
      </c>
      <c r="CI393" s="70">
        <v>89</v>
      </c>
      <c r="CJ393" s="70"/>
      <c r="CK393" s="70"/>
      <c r="CL393" s="70"/>
      <c r="CM393" s="70" t="s">
        <v>775</v>
      </c>
      <c r="CN393" s="70">
        <v>27000</v>
      </c>
      <c r="CO393" s="70" t="s">
        <v>776</v>
      </c>
      <c r="CP393" s="70">
        <v>105</v>
      </c>
      <c r="CQ393" s="70"/>
      <c r="CR393" s="70"/>
      <c r="CS393" s="70" t="s">
        <v>776</v>
      </c>
      <c r="CT393" s="70">
        <v>105</v>
      </c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</row>
    <row r="394" spans="54:108" ht="16.5" x14ac:dyDescent="0.2">
      <c r="BB394" s="70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70">
        <v>390</v>
      </c>
      <c r="CG394" s="70">
        <v>4</v>
      </c>
      <c r="CH394" s="70" t="s">
        <v>512</v>
      </c>
      <c r="CI394" s="70">
        <v>90</v>
      </c>
      <c r="CJ394" s="70"/>
      <c r="CK394" s="70"/>
      <c r="CL394" s="70"/>
      <c r="CM394" s="70" t="s">
        <v>775</v>
      </c>
      <c r="CN394" s="70">
        <v>31500</v>
      </c>
      <c r="CO394" s="70" t="s">
        <v>776</v>
      </c>
      <c r="CP394" s="70">
        <v>105</v>
      </c>
      <c r="CQ394" s="70" t="s">
        <v>558</v>
      </c>
      <c r="CR394" s="70">
        <v>2</v>
      </c>
      <c r="CS394" s="70" t="s">
        <v>776</v>
      </c>
      <c r="CT394" s="70">
        <v>110</v>
      </c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</row>
    <row r="395" spans="54:108" ht="16.5" x14ac:dyDescent="0.2">
      <c r="BB395" s="70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70">
        <v>391</v>
      </c>
      <c r="CG395" s="70">
        <v>4</v>
      </c>
      <c r="CH395" s="70" t="s">
        <v>512</v>
      </c>
      <c r="CI395" s="70">
        <v>91</v>
      </c>
      <c r="CJ395" s="70"/>
      <c r="CK395" s="70"/>
      <c r="CL395" s="70"/>
      <c r="CM395" s="70" t="s">
        <v>775</v>
      </c>
      <c r="CN395" s="70">
        <v>31500</v>
      </c>
      <c r="CO395" s="70" t="s">
        <v>776</v>
      </c>
      <c r="CP395" s="70">
        <v>110</v>
      </c>
      <c r="CQ395" s="70"/>
      <c r="CR395" s="70"/>
      <c r="CS395" s="70" t="s">
        <v>776</v>
      </c>
      <c r="CT395" s="70">
        <v>110</v>
      </c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</row>
    <row r="396" spans="54:108" ht="16.5" x14ac:dyDescent="0.2">
      <c r="BB396" s="70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70">
        <v>392</v>
      </c>
      <c r="CG396" s="70">
        <v>4</v>
      </c>
      <c r="CH396" s="70" t="s">
        <v>512</v>
      </c>
      <c r="CI396" s="70">
        <v>92</v>
      </c>
      <c r="CJ396" s="70"/>
      <c r="CK396" s="70"/>
      <c r="CL396" s="70"/>
      <c r="CM396" s="70" t="s">
        <v>775</v>
      </c>
      <c r="CN396" s="70">
        <v>31500</v>
      </c>
      <c r="CO396" s="70" t="s">
        <v>776</v>
      </c>
      <c r="CP396" s="70">
        <v>110</v>
      </c>
      <c r="CQ396" s="70"/>
      <c r="CR396" s="70"/>
      <c r="CS396" s="70" t="s">
        <v>776</v>
      </c>
      <c r="CT396" s="70">
        <v>110</v>
      </c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</row>
    <row r="397" spans="54:108" ht="16.5" x14ac:dyDescent="0.2">
      <c r="BB397" s="70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70">
        <v>393</v>
      </c>
      <c r="CG397" s="70">
        <v>4</v>
      </c>
      <c r="CH397" s="70" t="s">
        <v>512</v>
      </c>
      <c r="CI397" s="70">
        <v>93</v>
      </c>
      <c r="CJ397" s="70"/>
      <c r="CK397" s="70"/>
      <c r="CL397" s="70"/>
      <c r="CM397" s="70" t="s">
        <v>775</v>
      </c>
      <c r="CN397" s="70">
        <v>31500</v>
      </c>
      <c r="CO397" s="70" t="s">
        <v>776</v>
      </c>
      <c r="CP397" s="70">
        <v>110</v>
      </c>
      <c r="CQ397" s="70"/>
      <c r="CR397" s="70"/>
      <c r="CS397" s="70" t="s">
        <v>776</v>
      </c>
      <c r="CT397" s="70">
        <v>110</v>
      </c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</row>
    <row r="398" spans="54:108" ht="16.5" x14ac:dyDescent="0.2">
      <c r="BB398" s="70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70">
        <v>394</v>
      </c>
      <c r="CG398" s="70">
        <v>4</v>
      </c>
      <c r="CH398" s="70" t="s">
        <v>512</v>
      </c>
      <c r="CI398" s="70">
        <v>94</v>
      </c>
      <c r="CJ398" s="70"/>
      <c r="CK398" s="70"/>
      <c r="CL398" s="70"/>
      <c r="CM398" s="70" t="s">
        <v>775</v>
      </c>
      <c r="CN398" s="70">
        <v>31500</v>
      </c>
      <c r="CO398" s="70" t="s">
        <v>776</v>
      </c>
      <c r="CP398" s="70">
        <v>110</v>
      </c>
      <c r="CQ398" s="70"/>
      <c r="CR398" s="70"/>
      <c r="CS398" s="70" t="s">
        <v>776</v>
      </c>
      <c r="CT398" s="70">
        <v>110</v>
      </c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</row>
    <row r="399" spans="54:108" ht="16.5" x14ac:dyDescent="0.2">
      <c r="BB399" s="70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70">
        <v>395</v>
      </c>
      <c r="CG399" s="70">
        <v>4</v>
      </c>
      <c r="CH399" s="70" t="s">
        <v>512</v>
      </c>
      <c r="CI399" s="70">
        <v>95</v>
      </c>
      <c r="CJ399" s="70"/>
      <c r="CK399" s="70"/>
      <c r="CL399" s="70"/>
      <c r="CM399" s="70" t="s">
        <v>775</v>
      </c>
      <c r="CN399" s="70">
        <v>31500</v>
      </c>
      <c r="CO399" s="70" t="s">
        <v>776</v>
      </c>
      <c r="CP399" s="70">
        <v>110</v>
      </c>
      <c r="CQ399" s="70" t="s">
        <v>553</v>
      </c>
      <c r="CR399" s="70">
        <v>3</v>
      </c>
      <c r="CS399" s="70" t="s">
        <v>776</v>
      </c>
      <c r="CT399" s="70">
        <v>115</v>
      </c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</row>
    <row r="400" spans="54:108" ht="16.5" x14ac:dyDescent="0.2">
      <c r="BB400" s="70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70">
        <v>396</v>
      </c>
      <c r="CG400" s="70">
        <v>4</v>
      </c>
      <c r="CH400" s="70" t="s">
        <v>512</v>
      </c>
      <c r="CI400" s="70">
        <v>96</v>
      </c>
      <c r="CJ400" s="70"/>
      <c r="CK400" s="70"/>
      <c r="CL400" s="70"/>
      <c r="CM400" s="70" t="s">
        <v>775</v>
      </c>
      <c r="CN400" s="70">
        <v>36000</v>
      </c>
      <c r="CO400" s="70" t="s">
        <v>776</v>
      </c>
      <c r="CP400" s="70">
        <v>115</v>
      </c>
      <c r="CQ400" s="70"/>
      <c r="CR400" s="70"/>
      <c r="CS400" s="70" t="s">
        <v>776</v>
      </c>
      <c r="CT400" s="70">
        <v>115</v>
      </c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</row>
    <row r="401" spans="54:108" ht="16.5" x14ac:dyDescent="0.2">
      <c r="BB401" s="70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70">
        <v>397</v>
      </c>
      <c r="CG401" s="70">
        <v>4</v>
      </c>
      <c r="CH401" s="70" t="s">
        <v>512</v>
      </c>
      <c r="CI401" s="70">
        <v>97</v>
      </c>
      <c r="CJ401" s="70"/>
      <c r="CK401" s="70"/>
      <c r="CL401" s="70"/>
      <c r="CM401" s="70" t="s">
        <v>775</v>
      </c>
      <c r="CN401" s="70">
        <v>36000</v>
      </c>
      <c r="CO401" s="70" t="s">
        <v>776</v>
      </c>
      <c r="CP401" s="70">
        <v>115</v>
      </c>
      <c r="CQ401" s="70"/>
      <c r="CR401" s="70"/>
      <c r="CS401" s="70" t="s">
        <v>776</v>
      </c>
      <c r="CT401" s="70">
        <v>115</v>
      </c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</row>
    <row r="402" spans="54:108" ht="16.5" x14ac:dyDescent="0.2">
      <c r="BB402" s="70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70">
        <v>398</v>
      </c>
      <c r="CG402" s="70">
        <v>4</v>
      </c>
      <c r="CH402" s="70" t="s">
        <v>512</v>
      </c>
      <c r="CI402" s="70">
        <v>98</v>
      </c>
      <c r="CJ402" s="70"/>
      <c r="CK402" s="70"/>
      <c r="CL402" s="70"/>
      <c r="CM402" s="70" t="s">
        <v>775</v>
      </c>
      <c r="CN402" s="70">
        <v>36000</v>
      </c>
      <c r="CO402" s="70" t="s">
        <v>776</v>
      </c>
      <c r="CP402" s="70">
        <v>115</v>
      </c>
      <c r="CQ402" s="70"/>
      <c r="CR402" s="70"/>
      <c r="CS402" s="70" t="s">
        <v>776</v>
      </c>
      <c r="CT402" s="70">
        <v>115</v>
      </c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</row>
    <row r="403" spans="54:108" ht="16.5" x14ac:dyDescent="0.2">
      <c r="BB403" s="70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70">
        <v>399</v>
      </c>
      <c r="CG403" s="70">
        <v>4</v>
      </c>
      <c r="CH403" s="70" t="s">
        <v>512</v>
      </c>
      <c r="CI403" s="70">
        <v>99</v>
      </c>
      <c r="CJ403" s="70"/>
      <c r="CK403" s="70"/>
      <c r="CL403" s="70"/>
      <c r="CM403" s="70" t="s">
        <v>775</v>
      </c>
      <c r="CN403" s="70">
        <v>36000</v>
      </c>
      <c r="CO403" s="70" t="s">
        <v>776</v>
      </c>
      <c r="CP403" s="70">
        <v>115</v>
      </c>
      <c r="CQ403" s="70"/>
      <c r="CR403" s="70"/>
      <c r="CS403" s="70" t="s">
        <v>776</v>
      </c>
      <c r="CT403" s="70">
        <v>115</v>
      </c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</row>
    <row r="404" spans="54:108" ht="16.5" x14ac:dyDescent="0.2">
      <c r="BB404" s="70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70">
        <v>400</v>
      </c>
      <c r="CG404" s="70">
        <v>4</v>
      </c>
      <c r="CH404" s="70" t="s">
        <v>512</v>
      </c>
      <c r="CI404" s="70">
        <v>100</v>
      </c>
      <c r="CJ404" s="70"/>
      <c r="CK404" s="70"/>
      <c r="CL404" s="70"/>
      <c r="CM404" s="70" t="s">
        <v>775</v>
      </c>
      <c r="CN404" s="70">
        <v>36000</v>
      </c>
      <c r="CO404" s="70" t="s">
        <v>776</v>
      </c>
      <c r="CP404" s="70">
        <v>115</v>
      </c>
      <c r="CQ404" s="70" t="s">
        <v>557</v>
      </c>
      <c r="CR404" s="70">
        <v>3</v>
      </c>
      <c r="CS404" s="70" t="s">
        <v>776</v>
      </c>
      <c r="CT404" s="70">
        <v>120</v>
      </c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</row>
    <row r="405" spans="54:108" ht="16.5" x14ac:dyDescent="0.2">
      <c r="BB405" s="70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70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70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70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70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70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70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70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70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70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70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70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70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70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70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70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70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70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70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70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70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70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70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70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70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70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70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70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70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70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70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70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70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70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70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70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70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70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70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70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70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70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70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70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70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70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70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70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70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70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70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70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70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70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70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70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70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70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70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70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70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70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70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70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70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70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70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70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70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70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70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70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70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70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70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70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70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70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70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70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70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70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70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70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70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70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70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70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70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70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70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70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70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70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70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70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70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70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70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70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70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I26" sqref="I26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价值概述!C53</f>
        <v>2.5</v>
      </c>
      <c r="P2">
        <f>价值概述!C54</f>
        <v>5</v>
      </c>
      <c r="Q2">
        <f>价值概述!C55</f>
        <v>20</v>
      </c>
    </row>
    <row r="3" spans="1:32" ht="20.25" x14ac:dyDescent="0.2">
      <c r="A3" s="92" t="s">
        <v>434</v>
      </c>
      <c r="B3" s="92"/>
      <c r="C3" s="92"/>
      <c r="D3" s="92"/>
      <c r="E3" s="92"/>
      <c r="F3" s="92"/>
      <c r="G3" s="92"/>
      <c r="H3" s="92"/>
      <c r="I3" s="92"/>
      <c r="J3" s="92"/>
      <c r="K3" s="92"/>
      <c r="M3" s="93" t="s">
        <v>435</v>
      </c>
      <c r="N3" s="93"/>
      <c r="O3" s="93"/>
      <c r="P3" s="93"/>
      <c r="Q3" s="93"/>
      <c r="R3" s="93"/>
      <c r="S3" s="16"/>
      <c r="T3" s="16"/>
    </row>
    <row r="4" spans="1:32" ht="17.25" x14ac:dyDescent="0.2">
      <c r="A4" s="12" t="s">
        <v>392</v>
      </c>
      <c r="B4" s="12" t="s">
        <v>397</v>
      </c>
      <c r="C4" s="12" t="s">
        <v>398</v>
      </c>
      <c r="D4" s="12" t="s">
        <v>396</v>
      </c>
      <c r="E4" s="12" t="s">
        <v>393</v>
      </c>
      <c r="F4" s="12" t="s">
        <v>394</v>
      </c>
      <c r="G4" s="12" t="s">
        <v>395</v>
      </c>
      <c r="H4" s="12" t="s">
        <v>414</v>
      </c>
      <c r="I4" s="12" t="s">
        <v>415</v>
      </c>
      <c r="J4" s="12" t="s">
        <v>416</v>
      </c>
      <c r="K4" s="12" t="s">
        <v>417</v>
      </c>
      <c r="M4" s="12" t="s">
        <v>392</v>
      </c>
      <c r="N4" s="12" t="s">
        <v>393</v>
      </c>
      <c r="O4" s="12" t="s">
        <v>414</v>
      </c>
      <c r="P4" s="12" t="s">
        <v>415</v>
      </c>
      <c r="Q4" s="12" t="s">
        <v>416</v>
      </c>
      <c r="R4" s="12" t="s">
        <v>417</v>
      </c>
      <c r="S4" s="16"/>
      <c r="T4" s="16"/>
      <c r="V4" s="12" t="s">
        <v>414</v>
      </c>
      <c r="W4" s="12" t="s">
        <v>415</v>
      </c>
      <c r="X4" s="12" t="s">
        <v>416</v>
      </c>
      <c r="Z4" s="12" t="s">
        <v>436</v>
      </c>
      <c r="AA4" s="12" t="s">
        <v>437</v>
      </c>
      <c r="AB4" s="12" t="s">
        <v>438</v>
      </c>
      <c r="AC4" s="12" t="s">
        <v>439</v>
      </c>
      <c r="AD4" s="12" t="s">
        <v>444</v>
      </c>
      <c r="AE4" s="12" t="s">
        <v>446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400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401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400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3">ROUND(AA7/AC7,0)</f>
        <v>1131475</v>
      </c>
      <c r="AE7" s="15">
        <f>SUMIFS($AH$27:$AH$76,$M$27:$M$76,"&lt;="&amp;AB7)</f>
        <v>1146609</v>
      </c>
      <c r="AF7">
        <f t="shared" ref="AF7:AF10" si="4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401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402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16.5" x14ac:dyDescent="0.2">
      <c r="A10" s="50">
        <v>9</v>
      </c>
      <c r="B10" s="107">
        <f>SUMIFS(节奏总表!$R$4:$R$18,节奏总表!$I$4:$I$18,"="&amp;世界BOSS专属武器!A10)</f>
        <v>3.75</v>
      </c>
      <c r="C10" s="107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403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16.5" x14ac:dyDescent="0.2">
      <c r="A11" s="50">
        <v>9</v>
      </c>
      <c r="B11" s="108"/>
      <c r="C11" s="108"/>
      <c r="D11" s="45">
        <v>150</v>
      </c>
      <c r="E11" s="15">
        <f>INDEX(章节关卡!$E$5:$E$20,世界BOSS专属武器!A11)*世界BOSS专属武器!D11</f>
        <v>9000</v>
      </c>
      <c r="F11" s="45" t="s">
        <v>404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109"/>
      <c r="C12" s="109"/>
      <c r="D12" s="45">
        <v>150</v>
      </c>
      <c r="E12" s="15">
        <f>INDEX(章节关卡!$E$5:$E$20,世界BOSS专属武器!A12)*世界BOSS专属武器!D12</f>
        <v>9000</v>
      </c>
      <c r="F12" s="45" t="s">
        <v>405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408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07">
        <f>SUMIFS(节奏总表!$R$4:$R$18,节奏总表!$I$4:$I$18,"="&amp;世界BOSS专属武器!A14)</f>
        <v>10</v>
      </c>
      <c r="C14" s="107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406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08"/>
      <c r="C15" s="108"/>
      <c r="D15" s="45">
        <v>150</v>
      </c>
      <c r="E15" s="15">
        <f>INDEX(章节关卡!$E$5:$E$20,世界BOSS专属武器!A15)*世界BOSS专属武器!D15</f>
        <v>13500</v>
      </c>
      <c r="F15" s="45" t="s">
        <v>407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09"/>
      <c r="C16" s="109"/>
      <c r="D16" s="45">
        <v>150</v>
      </c>
      <c r="E16" s="15">
        <f>INDEX(章节关卡!$E$5:$E$20,世界BOSS专属武器!A16)*世界BOSS专属武器!D16</f>
        <v>13500</v>
      </c>
      <c r="F16" s="45" t="s">
        <v>409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410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411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418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412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419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413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420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421</v>
      </c>
      <c r="AH24" s="48" t="s">
        <v>447</v>
      </c>
      <c r="AI24" s="15">
        <f>SUM(AI27:AI76)*价值概述!C53*O18</f>
        <v>2682.4498136251309</v>
      </c>
      <c r="AJ24" s="15">
        <f>SUM(AJ27:AJ76)*价值概述!C54*P18</f>
        <v>4116.666666666667</v>
      </c>
      <c r="AK24" s="15">
        <f>SUM(AK27:AK76)*价值概述!C55*Q18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426</v>
      </c>
      <c r="AI25" s="47"/>
      <c r="AJ25" s="47"/>
      <c r="AK25" s="47"/>
    </row>
    <row r="26" spans="1:52" ht="17.25" x14ac:dyDescent="0.2">
      <c r="M26" s="12" t="s">
        <v>422</v>
      </c>
      <c r="N26" s="12" t="s">
        <v>428</v>
      </c>
      <c r="O26" s="12" t="s">
        <v>429</v>
      </c>
      <c r="P26" s="12" t="s">
        <v>430</v>
      </c>
      <c r="Q26" s="12" t="s">
        <v>431</v>
      </c>
      <c r="R26" s="12" t="s">
        <v>432</v>
      </c>
      <c r="S26" s="12" t="s">
        <v>433</v>
      </c>
      <c r="T26" s="12" t="s">
        <v>423</v>
      </c>
      <c r="U26" s="12" t="s">
        <v>427</v>
      </c>
      <c r="V26" s="12" t="s">
        <v>424</v>
      </c>
      <c r="W26" s="12" t="s">
        <v>465</v>
      </c>
      <c r="X26" s="12" t="s">
        <v>466</v>
      </c>
      <c r="Y26" s="12" t="s">
        <v>470</v>
      </c>
      <c r="Z26" s="12" t="s">
        <v>471</v>
      </c>
      <c r="AA26" s="12" t="s">
        <v>414</v>
      </c>
      <c r="AB26" s="12" t="s">
        <v>414</v>
      </c>
      <c r="AC26" s="12" t="s">
        <v>415</v>
      </c>
      <c r="AD26" s="12" t="s">
        <v>415</v>
      </c>
      <c r="AE26" s="12" t="s">
        <v>416</v>
      </c>
      <c r="AF26" s="12" t="s">
        <v>416</v>
      </c>
      <c r="AG26" s="12" t="s">
        <v>425</v>
      </c>
      <c r="AH26" s="12" t="s">
        <v>445</v>
      </c>
      <c r="AI26" s="12" t="s">
        <v>414</v>
      </c>
      <c r="AJ26" s="12" t="s">
        <v>415</v>
      </c>
      <c r="AK26" s="12" t="s">
        <v>416</v>
      </c>
      <c r="AL26" s="12" t="s">
        <v>472</v>
      </c>
      <c r="AN26">
        <f>SUM(AN27:AN76)</f>
        <v>150</v>
      </c>
      <c r="AS26" s="12" t="s">
        <v>473</v>
      </c>
      <c r="AT26" s="12" t="s">
        <v>479</v>
      </c>
      <c r="AU26" s="12" t="s">
        <v>482</v>
      </c>
      <c r="AV26" s="12" t="s">
        <v>474</v>
      </c>
      <c r="AW26" s="12" t="s">
        <v>475</v>
      </c>
      <c r="AX26" s="12" t="s">
        <v>476</v>
      </c>
      <c r="AY26" s="12" t="s">
        <v>477</v>
      </c>
      <c r="AZ26" s="12" t="s">
        <v>478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467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INT(AI27*价值概述!$B$53*$O$18+AJ27*价值概述!$B$54*$P$18+AK27*价值概述!$B$55*$Q$18)</f>
        <v>1875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480</v>
      </c>
      <c r="AU27" s="52" t="s">
        <v>483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467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INT(AI28*价值概述!$B$53*$O$18+AJ28*价值概述!$B$54*$P$18+AK28*价值概述!$B$55*$Q$18)</f>
        <v>3750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480</v>
      </c>
      <c r="AU28" s="52" t="s">
        <v>484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467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INT(AI29*价值概述!$B$53*$O$18+AJ29*价值概述!$B$54*$P$18+AK29*价值概述!$B$55*$Q$18)</f>
        <v>7812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481</v>
      </c>
      <c r="AU29" s="52" t="s">
        <v>485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467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INT(AI30*价值概述!$B$53*$O$18+AJ30*价值概述!$B$54*$P$18+AK30*价值概述!$B$55*$Q$18)</f>
        <v>12228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481</v>
      </c>
      <c r="AU30" s="52" t="s">
        <v>486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467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INT(AI31*价值概述!$B$53*$O$18+AJ31*价值概述!$B$54*$P$18+AK31*价值概述!$B$55*$Q$18)</f>
        <v>17045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467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INT(AI32*价值概述!$B$53*$O$18+AJ32*价值概述!$B$54*$P$18+AK32*价值概述!$B$55*$Q$18)</f>
        <v>22321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467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INT(AI33*价值概述!$B$53*$O$18+AJ33*价值概述!$B$54*$P$18+AK33*价值概述!$B$55*$Q$18)</f>
        <v>23437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467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INT(AI34*价值概述!$B$53*$O$18+AJ34*价值概述!$B$54*$P$18+AK34*价值概述!$B$55*$Q$18)</f>
        <v>24671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467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INT(AI35*价值概述!$B$53*$O$18+AJ35*价值概述!$B$54*$P$18+AK35*价值概述!$B$55*$Q$18)</f>
        <v>26041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467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INT(AI36*价值概述!$B$53*$O$18+AJ36*价值概述!$B$54*$P$18+AK36*价值概述!$B$55*$Q$18)</f>
        <v>37500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467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INT(AI37*价值概述!$B$53*$O$18+AJ37*价值概述!$B$54*$P$18+AK37*价值概述!$B$55*$Q$18)</f>
        <v>39772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467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INT(AI38*价值概述!$B$53*$O$18+AJ38*价值概述!$B$54*$P$18+AK38*价值概述!$B$55*$Q$18)</f>
        <v>42338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467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INT(AI39*价值概述!$B$53*$O$18+AJ39*价值概述!$B$54*$P$18+AK39*价值概述!$B$55*$Q$18)</f>
        <v>45258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467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INT(AI40*价值概述!$B$53*$O$18+AJ40*价值概述!$B$54*$P$18+AK40*价值概述!$B$55*$Q$18)</f>
        <v>48611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467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INT(AI41*价值概述!$B$53*$O$18+AJ41*价值概述!$B$54*$P$18+AK41*价值概述!$B$55*$Q$18)</f>
        <v>75000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467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INT(AI42*价值概述!$B$53*$O$18+AJ42*价值概述!$B$54*$P$18+AK42*价值概述!$B$55*$Q$18)</f>
        <v>81521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467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INT(AI43*价值概述!$B$53*$O$18+AJ43*价值概述!$B$54*$P$18+AK43*价值概述!$B$55*$Q$18)</f>
        <v>89285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467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INT(AI44*价值概述!$B$53*$O$18+AJ44*价值概述!$B$54*$P$18+AK44*价值概述!$B$55*$Q$18)</f>
        <v>98684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467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INT(AI45*价值概述!$B$53*$O$18+AJ45*价值概述!$B$54*$P$18+AK45*价值概述!$B$55*$Q$18)</f>
        <v>110294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467</v>
      </c>
      <c r="X46" s="49" t="s">
        <v>468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INT(AI46*价值概述!$B$53*$O$18+AJ46*价值概述!$B$54*$P$18+AK46*价值概述!$B$55*$Q$18)</f>
        <v>339166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467</v>
      </c>
      <c r="X47" s="49" t="s">
        <v>468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INT(AI47*价值概述!$B$53*$O$18+AJ47*价值概述!$B$54*$P$18+AK47*价值概述!$B$55*$Q$18)</f>
        <v>339166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467</v>
      </c>
      <c r="X48" s="49" t="s">
        <v>468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INT(AI48*价值概述!$B$53*$O$18+AJ48*价值概述!$B$54*$P$18+AK48*价值概述!$B$55*$Q$18)</f>
        <v>339166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467</v>
      </c>
      <c r="X49" s="49" t="s">
        <v>468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INT(AI49*价值概述!$B$53*$O$18+AJ49*价值概述!$B$54*$P$18+AK49*价值概述!$B$55*$Q$18)</f>
        <v>339166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467</v>
      </c>
      <c r="X50" s="49" t="s">
        <v>468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INT(AI50*价值概述!$B$53*$O$18+AJ50*价值概述!$B$54*$P$18+AK50*价值概述!$B$55*$Q$18)</f>
        <v>339166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467</v>
      </c>
      <c r="X51" s="49" t="s">
        <v>468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INT(AI51*价值概述!$B$53*$O$18+AJ51*价值概述!$B$54*$P$18+AK51*价值概述!$B$55*$Q$18)</f>
        <v>339166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467</v>
      </c>
      <c r="X52" s="49" t="s">
        <v>468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INT(AI52*价值概述!$B$53*$O$18+AJ52*价值概述!$B$54*$P$18+AK52*价值概述!$B$55*$Q$18)</f>
        <v>339166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467</v>
      </c>
      <c r="X53" s="49" t="s">
        <v>468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INT(AI53*价值概述!$B$53*$O$18+AJ53*价值概述!$B$54*$P$18+AK53*价值概述!$B$55*$Q$18)</f>
        <v>339166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467</v>
      </c>
      <c r="X54" s="49" t="s">
        <v>468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INT(AI54*价值概述!$B$53*$O$18+AJ54*价值概述!$B$54*$P$18+AK54*价值概述!$B$55*$Q$18)</f>
        <v>339166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467</v>
      </c>
      <c r="X55" s="49" t="s">
        <v>468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INT(AI55*价值概述!$B$53*$O$18+AJ55*价值概述!$B$54*$P$18+AK55*价值概述!$B$55*$Q$18)</f>
        <v>339166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468</v>
      </c>
      <c r="X56" s="49" t="s">
        <v>469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INT(AI56*价值概述!$B$53*$O$18+AJ56*价值概述!$B$54*$P$18+AK56*价值概述!$B$55*$Q$18)</f>
        <v>560000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468</v>
      </c>
      <c r="X57" s="49" t="s">
        <v>469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INT(AI57*价值概述!$B$53*$O$18+AJ57*价值概述!$B$54*$P$18+AK57*价值概述!$B$55*$Q$18)</f>
        <v>560000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468</v>
      </c>
      <c r="X58" s="49" t="s">
        <v>469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INT(AI58*价值概述!$B$53*$O$18+AJ58*价值概述!$B$54*$P$18+AK58*价值概述!$B$55*$Q$18)</f>
        <v>560000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468</v>
      </c>
      <c r="X59" s="49" t="s">
        <v>469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INT(AI59*价值概述!$B$53*$O$18+AJ59*价值概述!$B$54*$P$18+AK59*价值概述!$B$55*$Q$18)</f>
        <v>560000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468</v>
      </c>
      <c r="X60" s="49" t="s">
        <v>469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INT(AI60*价值概述!$B$53*$O$18+AJ60*价值概述!$B$54*$P$18+AK60*价值概述!$B$55*$Q$18)</f>
        <v>560000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468</v>
      </c>
      <c r="X61" s="49" t="s">
        <v>469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INT(AI61*价值概述!$B$53*$O$18+AJ61*价值概述!$B$54*$P$18+AK61*价值概述!$B$55*$Q$18)</f>
        <v>560000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468</v>
      </c>
      <c r="X62" s="49" t="s">
        <v>469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INT(AI62*价值概述!$B$53*$O$18+AJ62*价值概述!$B$54*$P$18+AK62*价值概述!$B$55*$Q$18)</f>
        <v>560000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468</v>
      </c>
      <c r="X63" s="49" t="s">
        <v>469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INT(AI63*价值概述!$B$53*$O$18+AJ63*价值概述!$B$54*$P$18+AK63*价值概述!$B$55*$Q$18)</f>
        <v>560000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468</v>
      </c>
      <c r="X64" s="49" t="s">
        <v>469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INT(AI64*价值概述!$B$53*$O$18+AJ64*价值概述!$B$54*$P$18+AK64*价值概述!$B$55*$Q$18)</f>
        <v>560000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468</v>
      </c>
      <c r="X65" s="49" t="s">
        <v>469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INT(AI65*价值概述!$B$53*$O$18+AJ65*价值概述!$B$54*$P$18+AK65*价值概述!$B$55*$Q$18)</f>
        <v>560000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469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INT(AI66*价值概述!$B$53*$O$18+AJ66*价值概述!$B$54*$P$18+AK66*价值概述!$B$55*$Q$18)</f>
        <v>500000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469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INT(AI67*价值概述!$B$53*$O$18+AJ67*价值概述!$B$54*$P$18+AK67*价值概述!$B$55*$Q$18)</f>
        <v>500000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469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INT(AI68*价值概述!$B$53*$O$18+AJ68*价值概述!$B$54*$P$18+AK68*价值概述!$B$55*$Q$18)</f>
        <v>500000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469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INT(AI69*价值概述!$B$53*$O$18+AJ69*价值概述!$B$54*$P$18+AK69*价值概述!$B$55*$Q$18)</f>
        <v>500000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469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INT(AI70*价值概述!$B$53*$O$18+AJ70*价值概述!$B$54*$P$18+AK70*价值概述!$B$55*$Q$18)</f>
        <v>500000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469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INT(AI71*价值概述!$B$53*$O$18+AJ71*价值概述!$B$54*$P$18+AK71*价值概述!$B$55*$Q$18)</f>
        <v>600000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469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INT(AI72*价值概述!$B$53*$O$18+AJ72*价值概述!$B$54*$P$18+AK72*价值概述!$B$55*$Q$18)</f>
        <v>700000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469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INT(AI73*价值概述!$B$53*$O$18+AJ73*价值概述!$B$54*$P$18+AK73*价值概述!$B$55*$Q$18)</f>
        <v>800000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469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INT(AI74*价值概述!$B$53*$O$18+AJ74*价值概述!$B$54*$P$18+AK74*价值概述!$B$55*$Q$18)</f>
        <v>900000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469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INT(AI75*价值概述!$B$53*$O$18+AJ75*价值概述!$B$54*$P$18+AK75*价值概述!$B$55*$Q$18)</f>
        <v>1000000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469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INT(AI76*价值概述!$B$53*$O$18+AJ76*价值概述!$B$54*$P$18+AK76*价值概述!$B$55*$Q$18)</f>
        <v>1500000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448</v>
      </c>
      <c r="N79" s="12" t="s">
        <v>452</v>
      </c>
      <c r="O79" s="12" t="s">
        <v>450</v>
      </c>
      <c r="P79" s="12" t="s">
        <v>453</v>
      </c>
      <c r="Q79" s="12" t="s">
        <v>451</v>
      </c>
      <c r="R79" s="12" t="s">
        <v>455</v>
      </c>
      <c r="S79" s="12" t="s">
        <v>456</v>
      </c>
      <c r="T79" s="12" t="s">
        <v>457</v>
      </c>
      <c r="U79" s="12" t="s">
        <v>458</v>
      </c>
      <c r="V79" s="12" t="s">
        <v>459</v>
      </c>
      <c r="W79" s="12" t="s">
        <v>460</v>
      </c>
      <c r="X79" s="12" t="s">
        <v>461</v>
      </c>
      <c r="Y79" s="12" t="s">
        <v>462</v>
      </c>
      <c r="Z79" s="12" t="s">
        <v>463</v>
      </c>
      <c r="AA79" s="12" t="s">
        <v>464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454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454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454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454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454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454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454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454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454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454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454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454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454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454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454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454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454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454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454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454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454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454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454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454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454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454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454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454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454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454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454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454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454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454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454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454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454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454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454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454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454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454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454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454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454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454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454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454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454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454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454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454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454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454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454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454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454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454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454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454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454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454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454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454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454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454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454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454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454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454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454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454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454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454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454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454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454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454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454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454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454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454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454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454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454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454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454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454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454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454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454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454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454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454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454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454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454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454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454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454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454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454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454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454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454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454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454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454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454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454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454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454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454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454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454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454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454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454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454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454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454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454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454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454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454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454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454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454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454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454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454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454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454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454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454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454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454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454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454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454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454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454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454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454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454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454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454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454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454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454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454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454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454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454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454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454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454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454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454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454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454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454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454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454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454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454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454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454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454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454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454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454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454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454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454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454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454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454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454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454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454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454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454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454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454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454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454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454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454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454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454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454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454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454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454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454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454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454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454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454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454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454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454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454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454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454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454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454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454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454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454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454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454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454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454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454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454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454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454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454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454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454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454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454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454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454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454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454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454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454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454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454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454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454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454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454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454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454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454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454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454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454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454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454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454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454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454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454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454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454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454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454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454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454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454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454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454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454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454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454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454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454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454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454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454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454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454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454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454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454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454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454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454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454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454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454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454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454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454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454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454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454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454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454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454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454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454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454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454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454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454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454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454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454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454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454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454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454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454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454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454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454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454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454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454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454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454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454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454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454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454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454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454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454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454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454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454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454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454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454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454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454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454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454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454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454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454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454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454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454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454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454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454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454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454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454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454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454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454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454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454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454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454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454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454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454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454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454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454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454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454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454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454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454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454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454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454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454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454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454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454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454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454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454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454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454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454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454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454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454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454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454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454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454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454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454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454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454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454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454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454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454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454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454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454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454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454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454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454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454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454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454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454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454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454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454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454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454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454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454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454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454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454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454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454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454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454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454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454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454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454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454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454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454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454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454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454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454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454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454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454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454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454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454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454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454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454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454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454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454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454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454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454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454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454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454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454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454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454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454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454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454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454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454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454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454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454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454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454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454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454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454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454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454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454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454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454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454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454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454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454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454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454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454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454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454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454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454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454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454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454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454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454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454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454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454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454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454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454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454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454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454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454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454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454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454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454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454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454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454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454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454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454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454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454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454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454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454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454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454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454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454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454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454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454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454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454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454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454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454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454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454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454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454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454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454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454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454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454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454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454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454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454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454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454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454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454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454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454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454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454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454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454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454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454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454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454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454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454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454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454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454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454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454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454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454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454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454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454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454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454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454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454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454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454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454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454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454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454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454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454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454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454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454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454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454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454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454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454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454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454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454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454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454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454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454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454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454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454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454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454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454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454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454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454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454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454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454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454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454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454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454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454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454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454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454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454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454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454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454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454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454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454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454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454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454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454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454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454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454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454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454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454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454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454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454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454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454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454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454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454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454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454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454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454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454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454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454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454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454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454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454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454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454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454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454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454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454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454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454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454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454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454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454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454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454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454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454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454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454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454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454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454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454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454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454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454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454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454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454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454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454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454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454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454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454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454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454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454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454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454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454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454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454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454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454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454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454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454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454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454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454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454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454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454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454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454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454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454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454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454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454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454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454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454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454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454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454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454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454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454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454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454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454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454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454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454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454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454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454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454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454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454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454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454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454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454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454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454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454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454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454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454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454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454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454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454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454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454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454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454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454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454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454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454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454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454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454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454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454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454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454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454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454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454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454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454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454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454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454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454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454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454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454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454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454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454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454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454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454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454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454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454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454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454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454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454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454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454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454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454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454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454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454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454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454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454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454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454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454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454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454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454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454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454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454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454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454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454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454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454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454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454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454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454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454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454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454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454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454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454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454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454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454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454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454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454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454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454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454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454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454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454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454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454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454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454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454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454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454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454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454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454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454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454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454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454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454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454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454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454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454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454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454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454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454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454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454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454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454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454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454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454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454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454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454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454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454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454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454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454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454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454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454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454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454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454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454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454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454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454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454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454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454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454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454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454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454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454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454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454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454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454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454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454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454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454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454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454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454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454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454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454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454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454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454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454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454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454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454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454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454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454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454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454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454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454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454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454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454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454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454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454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454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454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454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454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454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454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454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454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454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454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454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454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454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454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454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454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454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454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454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454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454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454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454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454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454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454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454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454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454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454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454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454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454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454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454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454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454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454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454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454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454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454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454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454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454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454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454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454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454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454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454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454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454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454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454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454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454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454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454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454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454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454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454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454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454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454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454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454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454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454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454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454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454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454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454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454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454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454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454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454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454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454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454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454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454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454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454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454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454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454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454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454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454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454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454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454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454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454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454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454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454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454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454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454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454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454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454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454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454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454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454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454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454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454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454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454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454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454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454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454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454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454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454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454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454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454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454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454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454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454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454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454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454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454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454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454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454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454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454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454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454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454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454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454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454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454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454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454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454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454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454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454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454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454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454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454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454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454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454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454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454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454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454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454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454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454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454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454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92" t="s">
        <v>179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16"/>
      <c r="Q2" s="16"/>
    </row>
    <row r="3" spans="1:17" ht="17.25" x14ac:dyDescent="0.2">
      <c r="A3" s="12" t="s">
        <v>171</v>
      </c>
      <c r="B3" s="12" t="s">
        <v>178</v>
      </c>
      <c r="C3" s="12" t="s">
        <v>181</v>
      </c>
      <c r="D3" s="12" t="s">
        <v>172</v>
      </c>
      <c r="E3" s="12" t="s">
        <v>173</v>
      </c>
      <c r="F3" s="12" t="s">
        <v>374</v>
      </c>
      <c r="G3" s="12" t="s">
        <v>177</v>
      </c>
      <c r="H3" s="12" t="s">
        <v>375</v>
      </c>
      <c r="I3" s="12" t="s">
        <v>183</v>
      </c>
      <c r="J3" s="12" t="s">
        <v>174</v>
      </c>
      <c r="K3" s="12" t="s">
        <v>175</v>
      </c>
      <c r="L3" s="12" t="s">
        <v>176</v>
      </c>
      <c r="M3" s="12" t="s">
        <v>180</v>
      </c>
      <c r="N3" s="12" t="s">
        <v>186</v>
      </c>
      <c r="O3" s="12" t="s">
        <v>184</v>
      </c>
      <c r="P3" s="16"/>
      <c r="Q3" s="12" t="s">
        <v>443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92" t="s">
        <v>241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6"/>
    </row>
    <row r="22" spans="1:22" ht="20.25" x14ac:dyDescent="0.2">
      <c r="A22" s="33"/>
      <c r="D22" s="92" t="s">
        <v>442</v>
      </c>
      <c r="E22" s="92"/>
      <c r="F22" s="92"/>
      <c r="G22" s="92"/>
      <c r="H22" s="92"/>
      <c r="I22" s="92"/>
      <c r="J22" s="92"/>
      <c r="K22" s="92" t="s">
        <v>247</v>
      </c>
      <c r="L22" s="92"/>
      <c r="M22" s="92"/>
      <c r="N22" s="92"/>
      <c r="O22" s="92"/>
      <c r="P22" s="92"/>
      <c r="Q22" s="16"/>
    </row>
    <row r="23" spans="1:22" ht="17.25" x14ac:dyDescent="0.2">
      <c r="A23" s="12" t="s">
        <v>250</v>
      </c>
      <c r="B23" s="12" t="s">
        <v>256</v>
      </c>
      <c r="C23" s="12" t="s">
        <v>249</v>
      </c>
      <c r="D23" s="12" t="s">
        <v>441</v>
      </c>
      <c r="E23" s="12" t="s">
        <v>246</v>
      </c>
      <c r="F23" s="12" t="s">
        <v>243</v>
      </c>
      <c r="G23" s="36" t="s">
        <v>248</v>
      </c>
      <c r="H23" s="12" t="s">
        <v>245</v>
      </c>
      <c r="I23" s="12" t="s">
        <v>338</v>
      </c>
      <c r="J23" s="12" t="s">
        <v>339</v>
      </c>
      <c r="K23" s="12" t="s">
        <v>242</v>
      </c>
      <c r="L23" s="12" t="s">
        <v>243</v>
      </c>
      <c r="M23" s="36" t="s">
        <v>248</v>
      </c>
      <c r="N23" s="12" t="s">
        <v>245</v>
      </c>
      <c r="O23" s="12" t="s">
        <v>244</v>
      </c>
      <c r="P23" s="12" t="s">
        <v>339</v>
      </c>
      <c r="Q23" s="16"/>
      <c r="U23">
        <f>SUM(M24:M27)/30</f>
        <v>87429.066666666666</v>
      </c>
    </row>
    <row r="24" spans="1:22" ht="16.5" x14ac:dyDescent="0.2">
      <c r="A24" s="35" t="s">
        <v>251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252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253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254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255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78</v>
      </c>
      <c r="C3" s="12" t="s">
        <v>79</v>
      </c>
      <c r="D3" s="12" t="s">
        <v>77</v>
      </c>
      <c r="E3" s="12" t="s">
        <v>185</v>
      </c>
    </row>
    <row r="4" spans="1:5" ht="16.5" x14ac:dyDescent="0.2">
      <c r="A4" s="18">
        <v>1</v>
      </c>
      <c r="B4" s="18" t="s">
        <v>566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66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67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567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68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69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70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71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72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73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74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75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568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42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76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2019-06-14T08:45:39Z</dcterms:modified>
</cp:coreProperties>
</file>