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95B941C-508C-424E-927D-6211D89A51C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敷设方式" sheetId="32" r:id="rId2"/>
    <sheet name="光缆" sheetId="31" r:id="rId3"/>
    <sheet name="中继段" sheetId="30" r:id="rId4"/>
    <sheet name="光放段" sheetId="29" r:id="rId5"/>
    <sheet name="Sheet2" sheetId="33" r:id="rId6"/>
  </sheets>
  <externalReferences>
    <externalReference r:id="rId7"/>
  </externalReferences>
  <definedNames>
    <definedName name="_xlnm._FilterDatabase" localSheetId="4" hidden="1">光放段!$A$3:$AH$237</definedName>
    <definedName name="_xlnm._FilterDatabase" localSheetId="3" hidden="1">中继段!$A$3:$AB$97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31" l="1"/>
  <c r="T29" i="31"/>
  <c r="U29" i="31"/>
  <c r="V29" i="31"/>
  <c r="W29" i="31"/>
  <c r="S30" i="31"/>
  <c r="T30" i="31"/>
  <c r="U30" i="31"/>
  <c r="V30" i="31"/>
  <c r="W30" i="31"/>
  <c r="S31" i="31"/>
  <c r="T31" i="31"/>
  <c r="U31" i="31"/>
  <c r="V31" i="31"/>
  <c r="W31" i="31"/>
  <c r="S32" i="31"/>
  <c r="T32" i="31"/>
  <c r="U32" i="31"/>
  <c r="V32" i="31"/>
  <c r="W32" i="31"/>
  <c r="S33" i="31"/>
  <c r="T33" i="31"/>
  <c r="U33" i="31"/>
  <c r="V33" i="31"/>
  <c r="W33" i="31"/>
  <c r="S34" i="31"/>
  <c r="T34" i="31"/>
  <c r="U34" i="31"/>
  <c r="V34" i="31"/>
  <c r="W34" i="31"/>
  <c r="S35" i="31"/>
  <c r="T35" i="31"/>
  <c r="U35" i="31"/>
  <c r="V35" i="31"/>
  <c r="W35" i="31"/>
  <c r="S36" i="31"/>
  <c r="T36" i="31"/>
  <c r="U36" i="31"/>
  <c r="V36" i="31"/>
  <c r="W36" i="31"/>
  <c r="S37" i="31"/>
  <c r="T37" i="31"/>
  <c r="U37" i="31"/>
  <c r="V37" i="31"/>
  <c r="W37" i="31"/>
  <c r="S38" i="31"/>
  <c r="T38" i="31"/>
  <c r="U38" i="31"/>
  <c r="V38" i="31"/>
  <c r="W38" i="31"/>
  <c r="S39" i="31"/>
  <c r="T39" i="31"/>
  <c r="U39" i="31"/>
  <c r="V39" i="31"/>
  <c r="W39" i="31"/>
  <c r="S40" i="31"/>
  <c r="T40" i="31"/>
  <c r="U40" i="31"/>
  <c r="V40" i="31"/>
  <c r="W40" i="31"/>
  <c r="S41" i="31"/>
  <c r="T41" i="31"/>
  <c r="U41" i="31"/>
  <c r="V41" i="31"/>
  <c r="W41" i="31"/>
  <c r="S42" i="31"/>
  <c r="T42" i="31"/>
  <c r="U42" i="31"/>
  <c r="V42" i="31"/>
  <c r="W42" i="31"/>
  <c r="S43" i="31"/>
  <c r="T43" i="31"/>
  <c r="U43" i="31"/>
  <c r="V43" i="31"/>
  <c r="W43" i="31"/>
  <c r="S44" i="31"/>
  <c r="T44" i="31"/>
  <c r="U44" i="31"/>
  <c r="V44" i="31"/>
  <c r="W44" i="31"/>
  <c r="S45" i="31"/>
  <c r="T45" i="31"/>
  <c r="U45" i="31"/>
  <c r="V45" i="31"/>
  <c r="W45" i="31"/>
  <c r="S46" i="31"/>
  <c r="T46" i="31"/>
  <c r="U46" i="31"/>
  <c r="V46" i="31"/>
  <c r="W46" i="31"/>
  <c r="S47" i="31"/>
  <c r="T47" i="31"/>
  <c r="U47" i="31"/>
  <c r="V47" i="31"/>
  <c r="W47" i="31"/>
  <c r="S48" i="31"/>
  <c r="T48" i="31"/>
  <c r="U48" i="31"/>
  <c r="V48" i="31"/>
  <c r="W48" i="31"/>
  <c r="S49" i="31"/>
  <c r="T49" i="31"/>
  <c r="U49" i="31"/>
  <c r="V49" i="31"/>
  <c r="W49" i="31"/>
  <c r="S50" i="31"/>
  <c r="T50" i="31"/>
  <c r="U50" i="31"/>
  <c r="V50" i="31"/>
  <c r="W50" i="31"/>
  <c r="S51" i="31"/>
  <c r="T51" i="31"/>
  <c r="U51" i="31"/>
  <c r="V51" i="31"/>
  <c r="W51" i="31"/>
  <c r="S52" i="31"/>
  <c r="T52" i="31"/>
  <c r="U52" i="31"/>
  <c r="V52" i="31"/>
  <c r="W52" i="31"/>
  <c r="S53" i="31"/>
  <c r="T53" i="31"/>
  <c r="U53" i="31"/>
  <c r="V53" i="31"/>
  <c r="W53" i="31"/>
  <c r="S54" i="31"/>
  <c r="T54" i="31"/>
  <c r="U54" i="31"/>
  <c r="V54" i="31"/>
  <c r="W54" i="31"/>
  <c r="S55" i="31"/>
  <c r="T55" i="31"/>
  <c r="U55" i="31"/>
  <c r="V55" i="31"/>
  <c r="W55" i="31"/>
  <c r="S56" i="31"/>
  <c r="T56" i="31"/>
  <c r="U56" i="31"/>
  <c r="V56" i="31"/>
  <c r="W56" i="31"/>
  <c r="S57" i="31"/>
  <c r="T57" i="31"/>
  <c r="U57" i="31"/>
  <c r="V57" i="31"/>
  <c r="W57" i="31"/>
  <c r="S58" i="31"/>
  <c r="T58" i="31"/>
  <c r="U58" i="31"/>
  <c r="V58" i="31"/>
  <c r="W58" i="31"/>
  <c r="S59" i="31"/>
  <c r="T59" i="31"/>
  <c r="U59" i="31"/>
  <c r="V59" i="31"/>
  <c r="W59" i="31"/>
  <c r="S60" i="31"/>
  <c r="T60" i="31"/>
  <c r="U60" i="31"/>
  <c r="V60" i="31"/>
  <c r="W60" i="31"/>
  <c r="S61" i="31"/>
  <c r="T61" i="31"/>
  <c r="U61" i="31"/>
  <c r="V61" i="31"/>
  <c r="W61" i="31"/>
  <c r="S62" i="31"/>
  <c r="T62" i="31"/>
  <c r="U62" i="31"/>
  <c r="V62" i="31"/>
  <c r="W62" i="31"/>
  <c r="S63" i="31"/>
  <c r="T63" i="31"/>
  <c r="U63" i="31"/>
  <c r="V63" i="31"/>
  <c r="W63" i="31"/>
  <c r="S64" i="31"/>
  <c r="T64" i="31"/>
  <c r="U64" i="31"/>
  <c r="V64" i="31"/>
  <c r="W64" i="31"/>
  <c r="S65" i="31"/>
  <c r="T65" i="31"/>
  <c r="U65" i="31"/>
  <c r="V65" i="31"/>
  <c r="W65" i="31"/>
  <c r="S66" i="31"/>
  <c r="T66" i="31"/>
  <c r="U66" i="31"/>
  <c r="V66" i="31"/>
  <c r="W66" i="31"/>
  <c r="S5" i="31"/>
  <c r="T5" i="31"/>
  <c r="U5" i="31"/>
  <c r="V5" i="31"/>
  <c r="W5" i="31"/>
  <c r="S6" i="31"/>
  <c r="T6" i="31"/>
  <c r="U6" i="31"/>
  <c r="V6" i="31"/>
  <c r="W6" i="31"/>
  <c r="S7" i="31"/>
  <c r="T7" i="31"/>
  <c r="U7" i="31"/>
  <c r="V7" i="31"/>
  <c r="W7" i="31"/>
  <c r="S8" i="31"/>
  <c r="T8" i="31"/>
  <c r="U8" i="31"/>
  <c r="V8" i="31"/>
  <c r="W8" i="31"/>
  <c r="S9" i="31"/>
  <c r="T9" i="31"/>
  <c r="U9" i="31"/>
  <c r="V9" i="31"/>
  <c r="W9" i="31"/>
  <c r="S10" i="31"/>
  <c r="T10" i="31"/>
  <c r="U10" i="31"/>
  <c r="V10" i="31"/>
  <c r="W10" i="31"/>
  <c r="S11" i="31"/>
  <c r="T11" i="31"/>
  <c r="U11" i="31"/>
  <c r="V11" i="31"/>
  <c r="W11" i="31"/>
  <c r="S12" i="31"/>
  <c r="T12" i="31"/>
  <c r="U12" i="31"/>
  <c r="V12" i="31"/>
  <c r="W12" i="31"/>
  <c r="S13" i="31"/>
  <c r="T13" i="31"/>
  <c r="U13" i="31"/>
  <c r="V13" i="31"/>
  <c r="W13" i="31"/>
  <c r="S14" i="31"/>
  <c r="T14" i="31"/>
  <c r="U14" i="31"/>
  <c r="V14" i="31"/>
  <c r="W14" i="31"/>
  <c r="S15" i="31"/>
  <c r="T15" i="31"/>
  <c r="U15" i="31"/>
  <c r="V15" i="31"/>
  <c r="W15" i="31"/>
  <c r="S16" i="31"/>
  <c r="T16" i="31"/>
  <c r="U16" i="31"/>
  <c r="V16" i="31"/>
  <c r="W16" i="31"/>
  <c r="S17" i="31"/>
  <c r="T17" i="31"/>
  <c r="U17" i="31"/>
  <c r="V17" i="31"/>
  <c r="W17" i="31"/>
  <c r="S18" i="31"/>
  <c r="T18" i="31"/>
  <c r="U18" i="31"/>
  <c r="V18" i="31"/>
  <c r="W18" i="31"/>
  <c r="S19" i="31"/>
  <c r="T19" i="31"/>
  <c r="U19" i="31"/>
  <c r="V19" i="31"/>
  <c r="W19" i="31"/>
  <c r="S20" i="31"/>
  <c r="T20" i="31"/>
  <c r="U20" i="31"/>
  <c r="V20" i="31"/>
  <c r="W20" i="31"/>
  <c r="S21" i="31"/>
  <c r="T21" i="31"/>
  <c r="U21" i="31"/>
  <c r="V21" i="31"/>
  <c r="W21" i="31"/>
  <c r="S22" i="31"/>
  <c r="T22" i="31"/>
  <c r="U22" i="31"/>
  <c r="V22" i="31"/>
  <c r="W22" i="31"/>
  <c r="S23" i="31"/>
  <c r="T23" i="31"/>
  <c r="U23" i="31"/>
  <c r="V23" i="31"/>
  <c r="W23" i="31"/>
  <c r="S24" i="31"/>
  <c r="T24" i="31"/>
  <c r="U24" i="31"/>
  <c r="V24" i="31"/>
  <c r="W24" i="31"/>
  <c r="S25" i="31"/>
  <c r="T25" i="31"/>
  <c r="U25" i="31"/>
  <c r="V25" i="31"/>
  <c r="W25" i="31"/>
  <c r="S26" i="31"/>
  <c r="T26" i="31"/>
  <c r="U26" i="31"/>
  <c r="V26" i="31"/>
  <c r="W26" i="31"/>
  <c r="S27" i="31"/>
  <c r="T27" i="31"/>
  <c r="U27" i="31"/>
  <c r="V27" i="31"/>
  <c r="W27" i="31"/>
  <c r="S28" i="31"/>
  <c r="T28" i="31"/>
  <c r="U28" i="31"/>
  <c r="V28" i="31"/>
  <c r="W28" i="31"/>
  <c r="T4" i="31"/>
  <c r="U4" i="31"/>
  <c r="V4" i="31"/>
  <c r="W4" i="31"/>
  <c r="S4" i="31"/>
  <c r="AO5" i="30"/>
  <c r="AP5" i="30"/>
  <c r="AQ5" i="30"/>
  <c r="AR5" i="30"/>
  <c r="AS5" i="30"/>
  <c r="AT5" i="30"/>
  <c r="AU5" i="30"/>
  <c r="AV5" i="30"/>
  <c r="AW5" i="30"/>
  <c r="AO6" i="30"/>
  <c r="AP6" i="30"/>
  <c r="AQ6" i="30"/>
  <c r="AR6" i="30"/>
  <c r="AS6" i="30"/>
  <c r="AT6" i="30"/>
  <c r="AU6" i="30"/>
  <c r="AV6" i="30"/>
  <c r="AW6" i="30"/>
  <c r="AO7" i="30"/>
  <c r="AP7" i="30"/>
  <c r="AQ7" i="30"/>
  <c r="AR7" i="30"/>
  <c r="AS7" i="30"/>
  <c r="AT7" i="30"/>
  <c r="AU7" i="30"/>
  <c r="AV7" i="30"/>
  <c r="AW7" i="30"/>
  <c r="AO8" i="30"/>
  <c r="AP8" i="30"/>
  <c r="AQ8" i="30"/>
  <c r="AR8" i="30"/>
  <c r="AS8" i="30"/>
  <c r="AT8" i="30"/>
  <c r="AU8" i="30"/>
  <c r="AV8" i="30"/>
  <c r="AW8" i="30"/>
  <c r="AO9" i="30"/>
  <c r="AP9" i="30"/>
  <c r="AQ9" i="30"/>
  <c r="AR9" i="30"/>
  <c r="AS9" i="30"/>
  <c r="AT9" i="30"/>
  <c r="AU9" i="30"/>
  <c r="AV9" i="30"/>
  <c r="AW9" i="30"/>
  <c r="AO10" i="30"/>
  <c r="AP10" i="30"/>
  <c r="AQ10" i="30"/>
  <c r="AR10" i="30"/>
  <c r="AS10" i="30"/>
  <c r="AT10" i="30"/>
  <c r="AU10" i="30"/>
  <c r="AV10" i="30"/>
  <c r="AW10" i="30"/>
  <c r="AO11" i="30"/>
  <c r="AP11" i="30"/>
  <c r="AQ11" i="30"/>
  <c r="AR11" i="30"/>
  <c r="AS11" i="30"/>
  <c r="AT11" i="30"/>
  <c r="AU11" i="30"/>
  <c r="AV11" i="30"/>
  <c r="AW11" i="30"/>
  <c r="AO12" i="30"/>
  <c r="AP12" i="30"/>
  <c r="AQ12" i="30"/>
  <c r="AR12" i="30"/>
  <c r="AS12" i="30"/>
  <c r="AT12" i="30"/>
  <c r="AU12" i="30"/>
  <c r="AV12" i="30"/>
  <c r="AW12" i="30"/>
  <c r="AO13" i="30"/>
  <c r="AP13" i="30"/>
  <c r="AQ13" i="30"/>
  <c r="AR13" i="30"/>
  <c r="AS13" i="30"/>
  <c r="AT13" i="30"/>
  <c r="AU13" i="30"/>
  <c r="AV13" i="30"/>
  <c r="AW13" i="30"/>
  <c r="AO14" i="30"/>
  <c r="AP14" i="30"/>
  <c r="AQ14" i="30"/>
  <c r="AR14" i="30"/>
  <c r="AS14" i="30"/>
  <c r="AT14" i="30"/>
  <c r="AU14" i="30"/>
  <c r="AV14" i="30"/>
  <c r="AW14" i="30"/>
  <c r="AO15" i="30"/>
  <c r="AP15" i="30"/>
  <c r="AQ15" i="30"/>
  <c r="AR15" i="30"/>
  <c r="AS15" i="30"/>
  <c r="AT15" i="30"/>
  <c r="AU15" i="30"/>
  <c r="AV15" i="30"/>
  <c r="AW15" i="30"/>
  <c r="AO16" i="30"/>
  <c r="AP16" i="30"/>
  <c r="AQ16" i="30"/>
  <c r="AR16" i="30"/>
  <c r="AS16" i="30"/>
  <c r="AT16" i="30"/>
  <c r="AU16" i="30"/>
  <c r="AV16" i="30"/>
  <c r="AW16" i="30"/>
  <c r="AO17" i="30"/>
  <c r="AP17" i="30"/>
  <c r="AQ17" i="30"/>
  <c r="AR17" i="30"/>
  <c r="AS17" i="30"/>
  <c r="AT17" i="30"/>
  <c r="AU17" i="30"/>
  <c r="AV17" i="30"/>
  <c r="AW17" i="30"/>
  <c r="AO18" i="30"/>
  <c r="AP18" i="30"/>
  <c r="AQ18" i="30"/>
  <c r="AR18" i="30"/>
  <c r="AS18" i="30"/>
  <c r="AT18" i="30"/>
  <c r="AU18" i="30"/>
  <c r="AV18" i="30"/>
  <c r="AW18" i="30"/>
  <c r="AO19" i="30"/>
  <c r="AP19" i="30"/>
  <c r="AQ19" i="30"/>
  <c r="AR19" i="30"/>
  <c r="AS19" i="30"/>
  <c r="AT19" i="30"/>
  <c r="AU19" i="30"/>
  <c r="AV19" i="30"/>
  <c r="AW19" i="30"/>
  <c r="AO20" i="30"/>
  <c r="AP20" i="30"/>
  <c r="AQ20" i="30"/>
  <c r="AR20" i="30"/>
  <c r="AS20" i="30"/>
  <c r="AT20" i="30"/>
  <c r="AU20" i="30"/>
  <c r="AV20" i="30"/>
  <c r="AW20" i="30"/>
  <c r="AO21" i="30"/>
  <c r="AP21" i="30"/>
  <c r="AQ21" i="30"/>
  <c r="AR21" i="30"/>
  <c r="AS21" i="30"/>
  <c r="AT21" i="30"/>
  <c r="AU21" i="30"/>
  <c r="AV21" i="30"/>
  <c r="AW21" i="30"/>
  <c r="AO22" i="30"/>
  <c r="AP22" i="30"/>
  <c r="AQ22" i="30"/>
  <c r="AR22" i="30"/>
  <c r="AS22" i="30"/>
  <c r="AT22" i="30"/>
  <c r="AU22" i="30"/>
  <c r="AV22" i="30"/>
  <c r="AW22" i="30"/>
  <c r="AO23" i="30"/>
  <c r="AP23" i="30"/>
  <c r="AQ23" i="30"/>
  <c r="AR23" i="30"/>
  <c r="AS23" i="30"/>
  <c r="AT23" i="30"/>
  <c r="AU23" i="30"/>
  <c r="AV23" i="30"/>
  <c r="AW23" i="30"/>
  <c r="AO24" i="30"/>
  <c r="AP24" i="30"/>
  <c r="AQ24" i="30"/>
  <c r="AR24" i="30"/>
  <c r="AS24" i="30"/>
  <c r="AT24" i="30"/>
  <c r="AU24" i="30"/>
  <c r="AV24" i="30"/>
  <c r="AW24" i="30"/>
  <c r="AO25" i="30"/>
  <c r="AP25" i="30"/>
  <c r="AQ25" i="30"/>
  <c r="AR25" i="30"/>
  <c r="AS25" i="30"/>
  <c r="AT25" i="30"/>
  <c r="AU25" i="30"/>
  <c r="AV25" i="30"/>
  <c r="AW25" i="30"/>
  <c r="AO26" i="30"/>
  <c r="AP26" i="30"/>
  <c r="AQ26" i="30"/>
  <c r="AR26" i="30"/>
  <c r="AS26" i="30"/>
  <c r="AT26" i="30"/>
  <c r="AU26" i="30"/>
  <c r="AV26" i="30"/>
  <c r="AW26" i="30"/>
  <c r="AO27" i="30"/>
  <c r="AP27" i="30"/>
  <c r="AQ27" i="30"/>
  <c r="AR27" i="30"/>
  <c r="AS27" i="30"/>
  <c r="AT27" i="30"/>
  <c r="AU27" i="30"/>
  <c r="AV27" i="30"/>
  <c r="AW27" i="30"/>
  <c r="AO28" i="30"/>
  <c r="AP28" i="30"/>
  <c r="AQ28" i="30"/>
  <c r="AR28" i="30"/>
  <c r="AS28" i="30"/>
  <c r="AT28" i="30"/>
  <c r="AU28" i="30"/>
  <c r="AV28" i="30"/>
  <c r="AW28" i="30"/>
  <c r="AO29" i="30"/>
  <c r="AP29" i="30"/>
  <c r="AQ29" i="30"/>
  <c r="AR29" i="30"/>
  <c r="AS29" i="30"/>
  <c r="AT29" i="30"/>
  <c r="AU29" i="30"/>
  <c r="AV29" i="30"/>
  <c r="AW29" i="30"/>
  <c r="AO30" i="30"/>
  <c r="AP30" i="30"/>
  <c r="AQ30" i="30"/>
  <c r="AR30" i="30"/>
  <c r="AS30" i="30"/>
  <c r="AT30" i="30"/>
  <c r="AU30" i="30"/>
  <c r="AV30" i="30"/>
  <c r="AW30" i="30"/>
  <c r="AO31" i="30"/>
  <c r="AP31" i="30"/>
  <c r="AQ31" i="30"/>
  <c r="AR31" i="30"/>
  <c r="AS31" i="30"/>
  <c r="AT31" i="30"/>
  <c r="AU31" i="30"/>
  <c r="AV31" i="30"/>
  <c r="AW31" i="30"/>
  <c r="AO32" i="30"/>
  <c r="AP32" i="30"/>
  <c r="AQ32" i="30"/>
  <c r="AR32" i="30"/>
  <c r="AS32" i="30"/>
  <c r="AT32" i="30"/>
  <c r="AU32" i="30"/>
  <c r="AV32" i="30"/>
  <c r="AW32" i="30"/>
  <c r="AO33" i="30"/>
  <c r="AP33" i="30"/>
  <c r="AQ33" i="30"/>
  <c r="AR33" i="30"/>
  <c r="AS33" i="30"/>
  <c r="AT33" i="30"/>
  <c r="AU33" i="30"/>
  <c r="AV33" i="30"/>
  <c r="AW33" i="30"/>
  <c r="AO34" i="30"/>
  <c r="AP34" i="30"/>
  <c r="AQ34" i="30"/>
  <c r="AR34" i="30"/>
  <c r="AS34" i="30"/>
  <c r="AT34" i="30"/>
  <c r="AU34" i="30"/>
  <c r="AV34" i="30"/>
  <c r="AW34" i="30"/>
  <c r="AO35" i="30"/>
  <c r="AP35" i="30"/>
  <c r="AQ35" i="30"/>
  <c r="AR35" i="30"/>
  <c r="AS35" i="30"/>
  <c r="AT35" i="30"/>
  <c r="AU35" i="30"/>
  <c r="AV35" i="30"/>
  <c r="AW35" i="30"/>
  <c r="AO36" i="30"/>
  <c r="AP36" i="30"/>
  <c r="AQ36" i="30"/>
  <c r="AR36" i="30"/>
  <c r="AS36" i="30"/>
  <c r="AT36" i="30"/>
  <c r="AU36" i="30"/>
  <c r="AV36" i="30"/>
  <c r="AW36" i="30"/>
  <c r="AO37" i="30"/>
  <c r="AP37" i="30"/>
  <c r="AQ37" i="30"/>
  <c r="AR37" i="30"/>
  <c r="AS37" i="30"/>
  <c r="AT37" i="30"/>
  <c r="AU37" i="30"/>
  <c r="AV37" i="30"/>
  <c r="AW37" i="30"/>
  <c r="AO38" i="30"/>
  <c r="AP38" i="30"/>
  <c r="AQ38" i="30"/>
  <c r="AR38" i="30"/>
  <c r="AS38" i="30"/>
  <c r="AT38" i="30"/>
  <c r="AU38" i="30"/>
  <c r="AV38" i="30"/>
  <c r="AW38" i="30"/>
  <c r="AO39" i="30"/>
  <c r="AP39" i="30"/>
  <c r="AQ39" i="30"/>
  <c r="AR39" i="30"/>
  <c r="AS39" i="30"/>
  <c r="AT39" i="30"/>
  <c r="AU39" i="30"/>
  <c r="AV39" i="30"/>
  <c r="AW39" i="30"/>
  <c r="AO40" i="30"/>
  <c r="AP40" i="30"/>
  <c r="AQ40" i="30"/>
  <c r="AR40" i="30"/>
  <c r="AS40" i="30"/>
  <c r="AT40" i="30"/>
  <c r="AU40" i="30"/>
  <c r="AV40" i="30"/>
  <c r="AW40" i="30"/>
  <c r="AO41" i="30"/>
  <c r="AP41" i="30"/>
  <c r="AQ41" i="30"/>
  <c r="AR41" i="30"/>
  <c r="AS41" i="30"/>
  <c r="AT41" i="30"/>
  <c r="AU41" i="30"/>
  <c r="AV41" i="30"/>
  <c r="AW41" i="30"/>
  <c r="AO42" i="30"/>
  <c r="AP42" i="30"/>
  <c r="AQ42" i="30"/>
  <c r="AR42" i="30"/>
  <c r="AS42" i="30"/>
  <c r="AT42" i="30"/>
  <c r="AU42" i="30"/>
  <c r="AV42" i="30"/>
  <c r="AW42" i="30"/>
  <c r="AO43" i="30"/>
  <c r="AP43" i="30"/>
  <c r="AQ43" i="30"/>
  <c r="AR43" i="30"/>
  <c r="AS43" i="30"/>
  <c r="AT43" i="30"/>
  <c r="AU43" i="30"/>
  <c r="AV43" i="30"/>
  <c r="AW43" i="30"/>
  <c r="AO44" i="30"/>
  <c r="AP44" i="30"/>
  <c r="AQ44" i="30"/>
  <c r="AR44" i="30"/>
  <c r="AS44" i="30"/>
  <c r="AT44" i="30"/>
  <c r="AU44" i="30"/>
  <c r="AV44" i="30"/>
  <c r="AW44" i="30"/>
  <c r="AO45" i="30"/>
  <c r="AP45" i="30"/>
  <c r="AQ45" i="30"/>
  <c r="AR45" i="30"/>
  <c r="AS45" i="30"/>
  <c r="AT45" i="30"/>
  <c r="AU45" i="30"/>
  <c r="AV45" i="30"/>
  <c r="AW45" i="30"/>
  <c r="AO46" i="30"/>
  <c r="AP46" i="30"/>
  <c r="AQ46" i="30"/>
  <c r="AR46" i="30"/>
  <c r="AS46" i="30"/>
  <c r="AT46" i="30"/>
  <c r="AU46" i="30"/>
  <c r="AV46" i="30"/>
  <c r="AW46" i="30"/>
  <c r="AO47" i="30"/>
  <c r="AP47" i="30"/>
  <c r="AQ47" i="30"/>
  <c r="AR47" i="30"/>
  <c r="AS47" i="30"/>
  <c r="AT47" i="30"/>
  <c r="AU47" i="30"/>
  <c r="AV47" i="30"/>
  <c r="AW47" i="30"/>
  <c r="AO48" i="30"/>
  <c r="AP48" i="30"/>
  <c r="AQ48" i="30"/>
  <c r="AR48" i="30"/>
  <c r="AS48" i="30"/>
  <c r="AT48" i="30"/>
  <c r="AU48" i="30"/>
  <c r="AV48" i="30"/>
  <c r="AW48" i="30"/>
  <c r="AO49" i="30"/>
  <c r="AP49" i="30"/>
  <c r="AQ49" i="30"/>
  <c r="AR49" i="30"/>
  <c r="AS49" i="30"/>
  <c r="AT49" i="30"/>
  <c r="AU49" i="30"/>
  <c r="AV49" i="30"/>
  <c r="AW49" i="30"/>
  <c r="AO50" i="30"/>
  <c r="AP50" i="30"/>
  <c r="AQ50" i="30"/>
  <c r="AR50" i="30"/>
  <c r="AS50" i="30"/>
  <c r="AT50" i="30"/>
  <c r="AU50" i="30"/>
  <c r="AV50" i="30"/>
  <c r="AW50" i="30"/>
  <c r="AO51" i="30"/>
  <c r="AP51" i="30"/>
  <c r="AQ51" i="30"/>
  <c r="AR51" i="30"/>
  <c r="AS51" i="30"/>
  <c r="AT51" i="30"/>
  <c r="AU51" i="30"/>
  <c r="AV51" i="30"/>
  <c r="AW51" i="30"/>
  <c r="AO52" i="30"/>
  <c r="AP52" i="30"/>
  <c r="AQ52" i="30"/>
  <c r="AR52" i="30"/>
  <c r="AS52" i="30"/>
  <c r="AT52" i="30"/>
  <c r="AU52" i="30"/>
  <c r="AV52" i="30"/>
  <c r="AW52" i="30"/>
  <c r="AO53" i="30"/>
  <c r="AP53" i="30"/>
  <c r="AQ53" i="30"/>
  <c r="AR53" i="30"/>
  <c r="AS53" i="30"/>
  <c r="AT53" i="30"/>
  <c r="AU53" i="30"/>
  <c r="AV53" i="30"/>
  <c r="AW53" i="30"/>
  <c r="AO54" i="30"/>
  <c r="AP54" i="30"/>
  <c r="AQ54" i="30"/>
  <c r="AR54" i="30"/>
  <c r="AS54" i="30"/>
  <c r="AT54" i="30"/>
  <c r="AU54" i="30"/>
  <c r="AV54" i="30"/>
  <c r="AW54" i="30"/>
  <c r="AO55" i="30"/>
  <c r="AP55" i="30"/>
  <c r="AQ55" i="30"/>
  <c r="AR55" i="30"/>
  <c r="AS55" i="30"/>
  <c r="AT55" i="30"/>
  <c r="AU55" i="30"/>
  <c r="AV55" i="30"/>
  <c r="AW55" i="30"/>
  <c r="AO56" i="30"/>
  <c r="AP56" i="30"/>
  <c r="AQ56" i="30"/>
  <c r="AR56" i="30"/>
  <c r="AS56" i="30"/>
  <c r="AT56" i="30"/>
  <c r="AU56" i="30"/>
  <c r="AV56" i="30"/>
  <c r="AW56" i="30"/>
  <c r="AO57" i="30"/>
  <c r="AP57" i="30"/>
  <c r="AQ57" i="30"/>
  <c r="AR57" i="30"/>
  <c r="AS57" i="30"/>
  <c r="AT57" i="30"/>
  <c r="AU57" i="30"/>
  <c r="AV57" i="30"/>
  <c r="AW57" i="30"/>
  <c r="AO58" i="30"/>
  <c r="AP58" i="30"/>
  <c r="AQ58" i="30"/>
  <c r="AR58" i="30"/>
  <c r="AS58" i="30"/>
  <c r="AT58" i="30"/>
  <c r="AU58" i="30"/>
  <c r="AV58" i="30"/>
  <c r="AW58" i="30"/>
  <c r="AO59" i="30"/>
  <c r="AP59" i="30"/>
  <c r="AQ59" i="30"/>
  <c r="AR59" i="30"/>
  <c r="AS59" i="30"/>
  <c r="AT59" i="30"/>
  <c r="AU59" i="30"/>
  <c r="AV59" i="30"/>
  <c r="AW59" i="30"/>
  <c r="AO60" i="30"/>
  <c r="AP60" i="30"/>
  <c r="AQ60" i="30"/>
  <c r="AR60" i="30"/>
  <c r="AS60" i="30"/>
  <c r="AT60" i="30"/>
  <c r="AU60" i="30"/>
  <c r="AV60" i="30"/>
  <c r="AW60" i="30"/>
  <c r="AO61" i="30"/>
  <c r="AP61" i="30"/>
  <c r="AQ61" i="30"/>
  <c r="AR61" i="30"/>
  <c r="AS61" i="30"/>
  <c r="AT61" i="30"/>
  <c r="AU61" i="30"/>
  <c r="AV61" i="30"/>
  <c r="AW61" i="30"/>
  <c r="AO62" i="30"/>
  <c r="AP62" i="30"/>
  <c r="AQ62" i="30"/>
  <c r="AR62" i="30"/>
  <c r="AS62" i="30"/>
  <c r="AT62" i="30"/>
  <c r="AU62" i="30"/>
  <c r="AV62" i="30"/>
  <c r="AW62" i="30"/>
  <c r="AO63" i="30"/>
  <c r="AP63" i="30"/>
  <c r="AQ63" i="30"/>
  <c r="AR63" i="30"/>
  <c r="AS63" i="30"/>
  <c r="AT63" i="30"/>
  <c r="AU63" i="30"/>
  <c r="AV63" i="30"/>
  <c r="AW63" i="30"/>
  <c r="AO64" i="30"/>
  <c r="AP64" i="30"/>
  <c r="AQ64" i="30"/>
  <c r="AR64" i="30"/>
  <c r="AS64" i="30"/>
  <c r="AT64" i="30"/>
  <c r="AU64" i="30"/>
  <c r="AV64" i="30"/>
  <c r="AW64" i="30"/>
  <c r="AO65" i="30"/>
  <c r="AP65" i="30"/>
  <c r="AQ65" i="30"/>
  <c r="AR65" i="30"/>
  <c r="AS65" i="30"/>
  <c r="AT65" i="30"/>
  <c r="AU65" i="30"/>
  <c r="AV65" i="30"/>
  <c r="AW65" i="30"/>
  <c r="AO66" i="30"/>
  <c r="AP66" i="30"/>
  <c r="AQ66" i="30"/>
  <c r="AR66" i="30"/>
  <c r="AS66" i="30"/>
  <c r="AT66" i="30"/>
  <c r="AU66" i="30"/>
  <c r="AV66" i="30"/>
  <c r="AW66" i="30"/>
  <c r="AO67" i="30"/>
  <c r="AP67" i="30"/>
  <c r="AQ67" i="30"/>
  <c r="AR67" i="30"/>
  <c r="AS67" i="30"/>
  <c r="AT67" i="30"/>
  <c r="AU67" i="30"/>
  <c r="AV67" i="30"/>
  <c r="AW67" i="30"/>
  <c r="AO68" i="30"/>
  <c r="AP68" i="30"/>
  <c r="AQ68" i="30"/>
  <c r="AR68" i="30"/>
  <c r="AS68" i="30"/>
  <c r="AT68" i="30"/>
  <c r="AU68" i="30"/>
  <c r="AV68" i="30"/>
  <c r="AW68" i="30"/>
  <c r="AO69" i="30"/>
  <c r="AP69" i="30"/>
  <c r="AQ69" i="30"/>
  <c r="AR69" i="30"/>
  <c r="AS69" i="30"/>
  <c r="AT69" i="30"/>
  <c r="AU69" i="30"/>
  <c r="AV69" i="30"/>
  <c r="AW69" i="30"/>
  <c r="AO70" i="30"/>
  <c r="AP70" i="30"/>
  <c r="AQ70" i="30"/>
  <c r="AR70" i="30"/>
  <c r="AS70" i="30"/>
  <c r="AT70" i="30"/>
  <c r="AU70" i="30"/>
  <c r="AV70" i="30"/>
  <c r="AW70" i="30"/>
  <c r="AO71" i="30"/>
  <c r="AP71" i="30"/>
  <c r="AQ71" i="30"/>
  <c r="AR71" i="30"/>
  <c r="AS71" i="30"/>
  <c r="AT71" i="30"/>
  <c r="AU71" i="30"/>
  <c r="AV71" i="30"/>
  <c r="AW71" i="30"/>
  <c r="AO72" i="30"/>
  <c r="AP72" i="30"/>
  <c r="AQ72" i="30"/>
  <c r="AR72" i="30"/>
  <c r="AS72" i="30"/>
  <c r="AT72" i="30"/>
  <c r="AU72" i="30"/>
  <c r="AV72" i="30"/>
  <c r="AW72" i="30"/>
  <c r="AO73" i="30"/>
  <c r="AP73" i="30"/>
  <c r="AQ73" i="30"/>
  <c r="AR73" i="30"/>
  <c r="AS73" i="30"/>
  <c r="AT73" i="30"/>
  <c r="AU73" i="30"/>
  <c r="AV73" i="30"/>
  <c r="AW73" i="30"/>
  <c r="AO74" i="30"/>
  <c r="AP74" i="30"/>
  <c r="AQ74" i="30"/>
  <c r="AR74" i="30"/>
  <c r="AS74" i="30"/>
  <c r="AT74" i="30"/>
  <c r="AU74" i="30"/>
  <c r="AV74" i="30"/>
  <c r="AW74" i="30"/>
  <c r="AO75" i="30"/>
  <c r="AP75" i="30"/>
  <c r="AQ75" i="30"/>
  <c r="AR75" i="30"/>
  <c r="AS75" i="30"/>
  <c r="AT75" i="30"/>
  <c r="AU75" i="30"/>
  <c r="AV75" i="30"/>
  <c r="AW75" i="30"/>
  <c r="AO76" i="30"/>
  <c r="AP76" i="30"/>
  <c r="AQ76" i="30"/>
  <c r="AR76" i="30"/>
  <c r="AS76" i="30"/>
  <c r="AT76" i="30"/>
  <c r="AU76" i="30"/>
  <c r="AV76" i="30"/>
  <c r="AW76" i="30"/>
  <c r="AO77" i="30"/>
  <c r="AP77" i="30"/>
  <c r="AQ77" i="30"/>
  <c r="AR77" i="30"/>
  <c r="AS77" i="30"/>
  <c r="AT77" i="30"/>
  <c r="AU77" i="30"/>
  <c r="AV77" i="30"/>
  <c r="AW77" i="30"/>
  <c r="AO78" i="30"/>
  <c r="AP78" i="30"/>
  <c r="AQ78" i="30"/>
  <c r="AR78" i="30"/>
  <c r="AS78" i="30"/>
  <c r="AT78" i="30"/>
  <c r="AU78" i="30"/>
  <c r="AV78" i="30"/>
  <c r="AW78" i="30"/>
  <c r="AO79" i="30"/>
  <c r="AP79" i="30"/>
  <c r="AQ79" i="30"/>
  <c r="AR79" i="30"/>
  <c r="AS79" i="30"/>
  <c r="AT79" i="30"/>
  <c r="AU79" i="30"/>
  <c r="AV79" i="30"/>
  <c r="AW79" i="30"/>
  <c r="AO80" i="30"/>
  <c r="AP80" i="30"/>
  <c r="AQ80" i="30"/>
  <c r="AR80" i="30"/>
  <c r="AS80" i="30"/>
  <c r="AT80" i="30"/>
  <c r="AU80" i="30"/>
  <c r="AV80" i="30"/>
  <c r="AW80" i="30"/>
  <c r="AO81" i="30"/>
  <c r="AP81" i="30"/>
  <c r="AQ81" i="30"/>
  <c r="AR81" i="30"/>
  <c r="AS81" i="30"/>
  <c r="AT81" i="30"/>
  <c r="AU81" i="30"/>
  <c r="AV81" i="30"/>
  <c r="AW81" i="30"/>
  <c r="AO82" i="30"/>
  <c r="AP82" i="30"/>
  <c r="AQ82" i="30"/>
  <c r="AR82" i="30"/>
  <c r="AS82" i="30"/>
  <c r="AT82" i="30"/>
  <c r="AU82" i="30"/>
  <c r="AV82" i="30"/>
  <c r="AW82" i="30"/>
  <c r="AO83" i="30"/>
  <c r="AP83" i="30"/>
  <c r="AQ83" i="30"/>
  <c r="AR83" i="30"/>
  <c r="AS83" i="30"/>
  <c r="AT83" i="30"/>
  <c r="AU83" i="30"/>
  <c r="AV83" i="30"/>
  <c r="AW83" i="30"/>
  <c r="AO84" i="30"/>
  <c r="AP84" i="30"/>
  <c r="AQ84" i="30"/>
  <c r="AR84" i="30"/>
  <c r="AS84" i="30"/>
  <c r="AT84" i="30"/>
  <c r="AU84" i="30"/>
  <c r="AV84" i="30"/>
  <c r="AW84" i="30"/>
  <c r="AO85" i="30"/>
  <c r="AP85" i="30"/>
  <c r="AQ85" i="30"/>
  <c r="AR85" i="30"/>
  <c r="AS85" i="30"/>
  <c r="AT85" i="30"/>
  <c r="AU85" i="30"/>
  <c r="AV85" i="30"/>
  <c r="AW85" i="30"/>
  <c r="AO86" i="30"/>
  <c r="AP86" i="30"/>
  <c r="AQ86" i="30"/>
  <c r="AR86" i="30"/>
  <c r="AS86" i="30"/>
  <c r="AT86" i="30"/>
  <c r="AU86" i="30"/>
  <c r="AV86" i="30"/>
  <c r="AW86" i="30"/>
  <c r="AO87" i="30"/>
  <c r="AP87" i="30"/>
  <c r="AQ87" i="30"/>
  <c r="AR87" i="30"/>
  <c r="AS87" i="30"/>
  <c r="AT87" i="30"/>
  <c r="AU87" i="30"/>
  <c r="AV87" i="30"/>
  <c r="AW87" i="30"/>
  <c r="AO88" i="30"/>
  <c r="AP88" i="30"/>
  <c r="AQ88" i="30"/>
  <c r="AR88" i="30"/>
  <c r="AS88" i="30"/>
  <c r="AT88" i="30"/>
  <c r="AU88" i="30"/>
  <c r="AV88" i="30"/>
  <c r="AW88" i="30"/>
  <c r="AO89" i="30"/>
  <c r="AP89" i="30"/>
  <c r="AQ89" i="30"/>
  <c r="AR89" i="30"/>
  <c r="AS89" i="30"/>
  <c r="AT89" i="30"/>
  <c r="AU89" i="30"/>
  <c r="AV89" i="30"/>
  <c r="AW89" i="30"/>
  <c r="AO90" i="30"/>
  <c r="AP90" i="30"/>
  <c r="AQ90" i="30"/>
  <c r="AR90" i="30"/>
  <c r="AS90" i="30"/>
  <c r="AT90" i="30"/>
  <c r="AU90" i="30"/>
  <c r="AV90" i="30"/>
  <c r="AW90" i="30"/>
  <c r="AO91" i="30"/>
  <c r="AP91" i="30"/>
  <c r="AQ91" i="30"/>
  <c r="AR91" i="30"/>
  <c r="AS91" i="30"/>
  <c r="AT91" i="30"/>
  <c r="AU91" i="30"/>
  <c r="AV91" i="30"/>
  <c r="AW91" i="30"/>
  <c r="AO92" i="30"/>
  <c r="AP92" i="30"/>
  <c r="AQ92" i="30"/>
  <c r="AR92" i="30"/>
  <c r="AS92" i="30"/>
  <c r="AT92" i="30"/>
  <c r="AU92" i="30"/>
  <c r="AV92" i="30"/>
  <c r="AW92" i="30"/>
  <c r="AO93" i="30"/>
  <c r="AP93" i="30"/>
  <c r="AQ93" i="30"/>
  <c r="AR93" i="30"/>
  <c r="AS93" i="30"/>
  <c r="AT93" i="30"/>
  <c r="AU93" i="30"/>
  <c r="AV93" i="30"/>
  <c r="AW93" i="30"/>
  <c r="AO94" i="30"/>
  <c r="AP94" i="30"/>
  <c r="AQ94" i="30"/>
  <c r="AR94" i="30"/>
  <c r="AS94" i="30"/>
  <c r="AT94" i="30"/>
  <c r="AU94" i="30"/>
  <c r="AV94" i="30"/>
  <c r="AW94" i="30"/>
  <c r="AO95" i="30"/>
  <c r="AP95" i="30"/>
  <c r="AQ95" i="30"/>
  <c r="AR95" i="30"/>
  <c r="AS95" i="30"/>
  <c r="AT95" i="30"/>
  <c r="AU95" i="30"/>
  <c r="AV95" i="30"/>
  <c r="AW95" i="30"/>
  <c r="AO96" i="30"/>
  <c r="AP96" i="30"/>
  <c r="AQ96" i="30"/>
  <c r="AR96" i="30"/>
  <c r="AS96" i="30"/>
  <c r="AT96" i="30"/>
  <c r="AU96" i="30"/>
  <c r="AV96" i="30"/>
  <c r="AW96" i="30"/>
  <c r="AO97" i="30"/>
  <c r="AP97" i="30"/>
  <c r="AQ97" i="30"/>
  <c r="AR97" i="30"/>
  <c r="AS97" i="30"/>
  <c r="AT97" i="30"/>
  <c r="AU97" i="30"/>
  <c r="AV97" i="30"/>
  <c r="AW97" i="30"/>
  <c r="AP4" i="30"/>
  <c r="AQ4" i="30"/>
  <c r="AR4" i="30"/>
  <c r="AS4" i="30"/>
  <c r="AT4" i="30"/>
  <c r="AU4" i="30"/>
  <c r="AV4" i="30"/>
  <c r="AW4" i="30"/>
  <c r="AO4" i="30"/>
  <c r="AF5" i="29"/>
  <c r="AF6" i="29"/>
  <c r="AF7" i="29"/>
  <c r="AF8" i="29"/>
  <c r="AF9" i="29"/>
  <c r="AF10" i="29"/>
  <c r="AF11" i="29"/>
  <c r="AF12" i="29"/>
  <c r="AF13" i="29"/>
  <c r="AF14" i="29"/>
  <c r="AF15" i="29"/>
  <c r="AF16" i="29"/>
  <c r="AF17" i="29"/>
  <c r="AF18" i="29"/>
  <c r="AF19" i="29"/>
  <c r="AF20" i="29"/>
  <c r="AF21" i="29"/>
  <c r="AF22" i="29"/>
  <c r="AF23" i="29"/>
  <c r="AF24" i="29"/>
  <c r="AF25" i="29"/>
  <c r="AF26" i="29"/>
  <c r="AF27" i="29"/>
  <c r="AF28" i="29"/>
  <c r="AF29" i="29"/>
  <c r="AF30" i="29"/>
  <c r="AF31" i="29"/>
  <c r="AF32" i="29"/>
  <c r="AF33" i="29"/>
  <c r="AF34" i="29"/>
  <c r="AF35" i="29"/>
  <c r="AF36" i="29"/>
  <c r="AF37" i="29"/>
  <c r="AF38" i="29"/>
  <c r="AF39" i="29"/>
  <c r="AF40" i="29"/>
  <c r="AF41" i="29"/>
  <c r="AF42" i="29"/>
  <c r="AF43" i="29"/>
  <c r="AF44" i="29"/>
  <c r="AF45" i="29"/>
  <c r="AF46" i="29"/>
  <c r="AF47" i="29"/>
  <c r="AF48" i="29"/>
  <c r="AF49" i="29"/>
  <c r="AF50" i="29"/>
  <c r="AF51" i="29"/>
  <c r="AF52" i="29"/>
  <c r="AF53" i="29"/>
  <c r="AF54" i="29"/>
  <c r="AF55" i="29"/>
  <c r="AF56" i="29"/>
  <c r="AF57" i="29"/>
  <c r="AF58" i="29"/>
  <c r="AF59" i="29"/>
  <c r="AF60" i="29"/>
  <c r="AF61" i="29"/>
  <c r="AF62" i="29"/>
  <c r="AF63" i="29"/>
  <c r="AF64" i="29"/>
  <c r="AF65" i="29"/>
  <c r="AF66" i="29"/>
  <c r="AF67" i="29"/>
  <c r="AF68" i="29"/>
  <c r="AF69" i="29"/>
  <c r="AF70" i="29"/>
  <c r="AF71" i="29"/>
  <c r="AF72" i="29"/>
  <c r="AF73" i="29"/>
  <c r="AF74" i="29"/>
  <c r="AF75" i="29"/>
  <c r="AF76" i="29"/>
  <c r="AF77" i="29"/>
  <c r="AF78" i="29"/>
  <c r="AF79" i="29"/>
  <c r="AF80" i="29"/>
  <c r="AF81" i="29"/>
  <c r="AF82" i="29"/>
  <c r="AF83" i="29"/>
  <c r="AF84" i="29"/>
  <c r="AF85" i="29"/>
  <c r="AF86" i="29"/>
  <c r="AF87" i="29"/>
  <c r="AF88" i="29"/>
  <c r="AF89" i="29"/>
  <c r="AF90" i="29"/>
  <c r="AF91" i="29"/>
  <c r="AF92" i="29"/>
  <c r="AF93" i="29"/>
  <c r="AF94" i="29"/>
  <c r="AF95" i="29"/>
  <c r="AF96" i="29"/>
  <c r="AF97" i="29"/>
  <c r="AF98" i="29"/>
  <c r="AF99" i="29"/>
  <c r="AF100" i="29"/>
  <c r="AF101" i="29"/>
  <c r="AF102" i="29"/>
  <c r="AF103" i="29"/>
  <c r="AF104" i="29"/>
  <c r="AF105" i="29"/>
  <c r="AF106" i="29"/>
  <c r="AF107" i="29"/>
  <c r="AF108" i="29"/>
  <c r="AF109" i="29"/>
  <c r="AF110" i="29"/>
  <c r="AF111" i="29"/>
  <c r="AF112" i="29"/>
  <c r="AF113" i="29"/>
  <c r="AF114" i="29"/>
  <c r="AF115" i="29"/>
  <c r="AF116" i="29"/>
  <c r="AF117" i="29"/>
  <c r="AF118" i="29"/>
  <c r="AF119" i="29"/>
  <c r="AF120" i="29"/>
  <c r="AF121" i="29"/>
  <c r="AF122" i="29"/>
  <c r="AF123" i="29"/>
  <c r="AF124" i="29"/>
  <c r="AF125" i="29"/>
  <c r="AF126" i="29"/>
  <c r="AF127" i="29"/>
  <c r="AF128" i="29"/>
  <c r="AF129" i="29"/>
  <c r="AF130" i="29"/>
  <c r="AF131" i="29"/>
  <c r="AF132" i="29"/>
  <c r="AF133" i="29"/>
  <c r="AF134" i="29"/>
  <c r="AF135" i="29"/>
  <c r="AF136" i="29"/>
  <c r="AF137" i="29"/>
  <c r="AF138" i="29"/>
  <c r="AF139" i="29"/>
  <c r="AF140" i="29"/>
  <c r="AF141" i="29"/>
  <c r="AF142" i="29"/>
  <c r="AF143" i="29"/>
  <c r="AF144" i="29"/>
  <c r="AF145" i="29"/>
  <c r="AF146" i="29"/>
  <c r="AF147" i="29"/>
  <c r="AF148" i="29"/>
  <c r="AF149" i="29"/>
  <c r="AF150" i="29"/>
  <c r="AF151" i="29"/>
  <c r="AF152" i="29"/>
  <c r="AF153" i="29"/>
  <c r="AF154" i="29"/>
  <c r="AF155" i="29"/>
  <c r="AF156" i="29"/>
  <c r="AF157" i="29"/>
  <c r="AF158" i="29"/>
  <c r="AF159" i="29"/>
  <c r="AF160" i="29"/>
  <c r="AF161" i="29"/>
  <c r="AF162" i="29"/>
  <c r="AF163" i="29"/>
  <c r="AF164" i="29"/>
  <c r="AF165" i="29"/>
  <c r="AF166" i="29"/>
  <c r="AF167" i="29"/>
  <c r="AF168" i="29"/>
  <c r="AF169" i="29"/>
  <c r="AF170" i="29"/>
  <c r="AF171" i="29"/>
  <c r="AF172" i="29"/>
  <c r="AF173" i="29"/>
  <c r="AF174" i="29"/>
  <c r="AF175" i="29"/>
  <c r="AF176" i="29"/>
  <c r="AF177" i="29"/>
  <c r="AF178" i="29"/>
  <c r="AF179" i="29"/>
  <c r="AF180" i="29"/>
  <c r="AF181" i="29"/>
  <c r="AF182" i="29"/>
  <c r="AF183" i="29"/>
  <c r="AF184" i="29"/>
  <c r="AF185" i="29"/>
  <c r="AF186" i="29"/>
  <c r="AF187" i="29"/>
  <c r="AF188" i="29"/>
  <c r="AF189" i="29"/>
  <c r="AF190" i="29"/>
  <c r="AF191" i="29"/>
  <c r="AF192" i="29"/>
  <c r="AF193" i="29"/>
  <c r="AF194" i="29"/>
  <c r="AF195" i="29"/>
  <c r="AF196" i="29"/>
  <c r="AF197" i="29"/>
  <c r="AF198" i="29"/>
  <c r="AF199" i="29"/>
  <c r="AF200" i="29"/>
  <c r="AF201" i="29"/>
  <c r="AF202" i="29"/>
  <c r="AF203" i="29"/>
  <c r="AF204" i="29"/>
  <c r="AF205" i="29"/>
  <c r="AF206" i="29"/>
  <c r="AF207" i="29"/>
  <c r="AF208" i="29"/>
  <c r="AF209" i="29"/>
  <c r="AF210" i="29"/>
  <c r="AF211" i="29"/>
  <c r="AF212" i="29"/>
  <c r="AF213" i="29"/>
  <c r="AF214" i="29"/>
  <c r="AF215" i="29"/>
  <c r="AF216" i="29"/>
  <c r="AF217" i="29"/>
  <c r="AF218" i="29"/>
  <c r="AF219" i="29"/>
  <c r="AF220" i="29"/>
  <c r="AF221" i="29"/>
  <c r="AF222" i="29"/>
  <c r="AF223" i="29"/>
  <c r="AF224" i="29"/>
  <c r="AF225" i="29"/>
  <c r="AF226" i="29"/>
  <c r="AF227" i="29"/>
  <c r="AF228" i="29"/>
  <c r="AF229" i="29"/>
  <c r="AF230" i="29"/>
  <c r="AF231" i="29"/>
  <c r="AF232" i="29"/>
  <c r="AF233" i="29"/>
  <c r="AF234" i="29"/>
  <c r="AF235" i="29"/>
  <c r="AF236" i="29"/>
  <c r="AF237" i="29"/>
  <c r="AF4" i="29"/>
  <c r="AD5" i="30"/>
  <c r="AD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56" i="30"/>
  <c r="AD57" i="30"/>
  <c r="AD58" i="30"/>
  <c r="AD59" i="30"/>
  <c r="AD60" i="30"/>
  <c r="AD61" i="30"/>
  <c r="AD62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76" i="30"/>
  <c r="AD77" i="30"/>
  <c r="AD78" i="30"/>
  <c r="AD79" i="30"/>
  <c r="AD80" i="30"/>
  <c r="AD81" i="30"/>
  <c r="AD82" i="30"/>
  <c r="AD83" i="30"/>
  <c r="AD84" i="30"/>
  <c r="AD85" i="30"/>
  <c r="AD86" i="30"/>
  <c r="AD87" i="30"/>
  <c r="AD88" i="30"/>
  <c r="AD89" i="30"/>
  <c r="AD90" i="30"/>
  <c r="AD91" i="30"/>
  <c r="AD92" i="30"/>
  <c r="AD93" i="30"/>
  <c r="AD94" i="30"/>
  <c r="AD95" i="30"/>
  <c r="AD96" i="30"/>
  <c r="AD97" i="30"/>
  <c r="AD4" i="30"/>
  <c r="AF2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6" i="33"/>
  <c r="AF37" i="33"/>
  <c r="AF38" i="33"/>
  <c r="AF39" i="33"/>
  <c r="AF40" i="33"/>
  <c r="AF41" i="33"/>
  <c r="AF42" i="33"/>
  <c r="AF43" i="33"/>
  <c r="AF44" i="33"/>
  <c r="AF45" i="33"/>
  <c r="AF46" i="33"/>
  <c r="AF47" i="33"/>
  <c r="AF48" i="33"/>
  <c r="AF49" i="33"/>
  <c r="AF50" i="33"/>
  <c r="AF51" i="33"/>
  <c r="AF52" i="33"/>
  <c r="AF53" i="33"/>
  <c r="AF54" i="33"/>
  <c r="AF55" i="33"/>
  <c r="AF56" i="33"/>
  <c r="AF57" i="33"/>
  <c r="AF58" i="33"/>
  <c r="AF59" i="33"/>
  <c r="AF60" i="33"/>
  <c r="AF61" i="33"/>
  <c r="AF62" i="33"/>
  <c r="AF63" i="33"/>
  <c r="AF64" i="33"/>
  <c r="AF65" i="33"/>
  <c r="AF66" i="33"/>
  <c r="AF67" i="33"/>
  <c r="AF68" i="33"/>
  <c r="AF69" i="33"/>
  <c r="AF70" i="33"/>
  <c r="AF71" i="33"/>
  <c r="AF72" i="33"/>
  <c r="AF73" i="33"/>
  <c r="AF74" i="33"/>
  <c r="AF75" i="33"/>
  <c r="AF76" i="33"/>
  <c r="AF77" i="33"/>
  <c r="AF78" i="33"/>
  <c r="AF79" i="33"/>
  <c r="AF80" i="33"/>
  <c r="AF81" i="33"/>
  <c r="AF82" i="33"/>
  <c r="AF83" i="33"/>
  <c r="AF84" i="33"/>
  <c r="AF85" i="33"/>
  <c r="AF86" i="33"/>
  <c r="AF87" i="33"/>
  <c r="AF88" i="33"/>
  <c r="AF89" i="33"/>
  <c r="AF90" i="33"/>
  <c r="AF91" i="33"/>
  <c r="AF92" i="33"/>
  <c r="AF93" i="33"/>
  <c r="AF94" i="33"/>
  <c r="AF95" i="33"/>
  <c r="AF96" i="33"/>
  <c r="AF97" i="33"/>
  <c r="AF98" i="33"/>
  <c r="AF99" i="33"/>
  <c r="AF100" i="33"/>
  <c r="AF101" i="33"/>
  <c r="AF102" i="33"/>
  <c r="AF103" i="33"/>
  <c r="AF104" i="33"/>
  <c r="AF105" i="33"/>
  <c r="AF106" i="33"/>
  <c r="AF107" i="33"/>
  <c r="AF108" i="33"/>
  <c r="AF109" i="33"/>
  <c r="AF110" i="33"/>
  <c r="AF111" i="33"/>
  <c r="AF112" i="33"/>
  <c r="AF113" i="33"/>
  <c r="AF114" i="33"/>
  <c r="AF115" i="33"/>
  <c r="AF116" i="33"/>
  <c r="AF117" i="33"/>
  <c r="AF118" i="33"/>
  <c r="AF119" i="33"/>
  <c r="AF120" i="33"/>
  <c r="AF121" i="33"/>
  <c r="AF122" i="33"/>
  <c r="AF123" i="33"/>
  <c r="AF124" i="33"/>
  <c r="AF125" i="33"/>
  <c r="AF126" i="33"/>
  <c r="AF127" i="33"/>
  <c r="AF128" i="33"/>
  <c r="AF129" i="33"/>
  <c r="AF130" i="33"/>
  <c r="AF131" i="33"/>
  <c r="AF132" i="33"/>
  <c r="AF133" i="33"/>
  <c r="AF134" i="33"/>
  <c r="AF135" i="33"/>
  <c r="AF136" i="33"/>
  <c r="AF137" i="33"/>
  <c r="AF138" i="33"/>
  <c r="AF139" i="33"/>
  <c r="AF140" i="33"/>
  <c r="AF141" i="33"/>
  <c r="AF142" i="33"/>
  <c r="AF143" i="33"/>
  <c r="AF144" i="33"/>
  <c r="AF145" i="33"/>
  <c r="AF146" i="33"/>
  <c r="AF147" i="33"/>
  <c r="AF148" i="33"/>
  <c r="AF149" i="33"/>
  <c r="AF150" i="33"/>
  <c r="AF151" i="33"/>
  <c r="AF152" i="33"/>
  <c r="AF153" i="33"/>
  <c r="AF154" i="33"/>
  <c r="AF155" i="33"/>
  <c r="AF156" i="33"/>
  <c r="AF157" i="33"/>
  <c r="AF158" i="33"/>
  <c r="AF159" i="33"/>
  <c r="AF160" i="33"/>
  <c r="AF161" i="33"/>
  <c r="AF162" i="33"/>
  <c r="AF163" i="33"/>
  <c r="AF164" i="33"/>
  <c r="AF165" i="33"/>
  <c r="AF166" i="33"/>
  <c r="AF167" i="33"/>
  <c r="AF168" i="33"/>
  <c r="AF169" i="33"/>
  <c r="AF170" i="33"/>
  <c r="AF171" i="33"/>
  <c r="AF172" i="33"/>
  <c r="AF173" i="33"/>
  <c r="AF174" i="33"/>
  <c r="AF175" i="33"/>
  <c r="AF176" i="33"/>
  <c r="AF177" i="33"/>
  <c r="AF178" i="33"/>
  <c r="AF179" i="33"/>
  <c r="AF180" i="33"/>
  <c r="AF181" i="33"/>
  <c r="AF182" i="33"/>
  <c r="AF183" i="33"/>
  <c r="AF184" i="33"/>
  <c r="AF185" i="33"/>
  <c r="AF186" i="33"/>
  <c r="AF187" i="33"/>
  <c r="AF188" i="33"/>
  <c r="AF189" i="33"/>
  <c r="AF190" i="33"/>
  <c r="AF191" i="33"/>
  <c r="AF192" i="33"/>
  <c r="AF193" i="33"/>
  <c r="AF194" i="33"/>
  <c r="AF195" i="33"/>
  <c r="AF196" i="33"/>
  <c r="AF197" i="33"/>
  <c r="AF198" i="33"/>
  <c r="AF199" i="33"/>
  <c r="AF200" i="33"/>
  <c r="AF201" i="33"/>
  <c r="AF202" i="33"/>
  <c r="AF203" i="33"/>
  <c r="AF204" i="33"/>
  <c r="AF205" i="33"/>
  <c r="AF206" i="33"/>
  <c r="AF207" i="33"/>
  <c r="AF208" i="33"/>
  <c r="AF209" i="33"/>
  <c r="AF210" i="33"/>
  <c r="AF211" i="33"/>
  <c r="AF212" i="33"/>
  <c r="AF213" i="33"/>
  <c r="AF214" i="33"/>
  <c r="AF215" i="33"/>
  <c r="AF216" i="33"/>
  <c r="AF217" i="33"/>
  <c r="AF218" i="33"/>
  <c r="AF219" i="33"/>
  <c r="AF220" i="33"/>
  <c r="AF221" i="33"/>
  <c r="AF222" i="33"/>
  <c r="AF223" i="33"/>
  <c r="AF224" i="33"/>
  <c r="AF225" i="33"/>
  <c r="AF226" i="33"/>
  <c r="AF227" i="33"/>
  <c r="AF228" i="33"/>
  <c r="AF229" i="33"/>
  <c r="AF230" i="33"/>
  <c r="AF231" i="33"/>
  <c r="AF232" i="33"/>
  <c r="AF233" i="33"/>
  <c r="AF234" i="33"/>
  <c r="AF235" i="33"/>
  <c r="AF236" i="33"/>
  <c r="AF237" i="33"/>
  <c r="X233" i="33"/>
  <c r="Y233" i="33"/>
  <c r="Z233" i="33"/>
  <c r="AA233" i="33"/>
  <c r="AB233" i="33"/>
  <c r="AC233" i="33"/>
  <c r="AD233" i="33"/>
  <c r="AE233" i="33"/>
  <c r="X234" i="33"/>
  <c r="Y234" i="33"/>
  <c r="Z234" i="33"/>
  <c r="AA234" i="33"/>
  <c r="AB234" i="33"/>
  <c r="AC234" i="33"/>
  <c r="AD234" i="33"/>
  <c r="AE234" i="33"/>
  <c r="X235" i="33"/>
  <c r="Y235" i="33"/>
  <c r="Z235" i="33"/>
  <c r="AA235" i="33"/>
  <c r="AB235" i="33"/>
  <c r="AC235" i="33"/>
  <c r="AD235" i="33"/>
  <c r="AE235" i="33"/>
  <c r="X236" i="33"/>
  <c r="Y236" i="33"/>
  <c r="Z236" i="33"/>
  <c r="AA236" i="33"/>
  <c r="AB236" i="33"/>
  <c r="AC236" i="33"/>
  <c r="AD236" i="33"/>
  <c r="AE236" i="33"/>
  <c r="X237" i="33"/>
  <c r="Y237" i="33"/>
  <c r="Z237" i="33"/>
  <c r="AA237" i="33"/>
  <c r="AB237" i="33"/>
  <c r="AC237" i="33"/>
  <c r="AD237" i="33"/>
  <c r="AE237" i="33"/>
  <c r="X2" i="33"/>
  <c r="Y2" i="33"/>
  <c r="Z2" i="33"/>
  <c r="AA2" i="33"/>
  <c r="AB2" i="33"/>
  <c r="AC2" i="33"/>
  <c r="AD2" i="33"/>
  <c r="AE2" i="33"/>
  <c r="X3" i="33"/>
  <c r="Y3" i="33"/>
  <c r="Z3" i="33"/>
  <c r="AA3" i="33"/>
  <c r="AB3" i="33"/>
  <c r="AC3" i="33"/>
  <c r="AD3" i="33"/>
  <c r="AE3" i="33"/>
  <c r="X4" i="33"/>
  <c r="Y4" i="33"/>
  <c r="Z4" i="33"/>
  <c r="AA4" i="33"/>
  <c r="AB4" i="33"/>
  <c r="AC4" i="33"/>
  <c r="AD4" i="33"/>
  <c r="AE4" i="33"/>
  <c r="X5" i="33"/>
  <c r="Y5" i="33"/>
  <c r="Z5" i="33"/>
  <c r="AA5" i="33"/>
  <c r="AB5" i="33"/>
  <c r="AC5" i="33"/>
  <c r="AD5" i="33"/>
  <c r="AE5" i="33"/>
  <c r="X6" i="33"/>
  <c r="Y6" i="33"/>
  <c r="Z6" i="33"/>
  <c r="AA6" i="33"/>
  <c r="AB6" i="33"/>
  <c r="AC6" i="33"/>
  <c r="AD6" i="33"/>
  <c r="AE6" i="33"/>
  <c r="X7" i="33"/>
  <c r="Y7" i="33"/>
  <c r="Z7" i="33"/>
  <c r="AA7" i="33"/>
  <c r="AB7" i="33"/>
  <c r="AC7" i="33"/>
  <c r="AD7" i="33"/>
  <c r="AE7" i="33"/>
  <c r="X8" i="33"/>
  <c r="Y8" i="33"/>
  <c r="Z8" i="33"/>
  <c r="AA8" i="33"/>
  <c r="AB8" i="33"/>
  <c r="AC8" i="33"/>
  <c r="AD8" i="33"/>
  <c r="AE8" i="33"/>
  <c r="X9" i="33"/>
  <c r="Y9" i="33"/>
  <c r="Z9" i="33"/>
  <c r="AA9" i="33"/>
  <c r="AB9" i="33"/>
  <c r="AC9" i="33"/>
  <c r="AD9" i="33"/>
  <c r="AE9" i="33"/>
  <c r="X10" i="33"/>
  <c r="Y10" i="33"/>
  <c r="Z10" i="33"/>
  <c r="AA10" i="33"/>
  <c r="AB10" i="33"/>
  <c r="AC10" i="33"/>
  <c r="AD10" i="33"/>
  <c r="AE10" i="33"/>
  <c r="X11" i="33"/>
  <c r="Y11" i="33"/>
  <c r="Z11" i="33"/>
  <c r="AA11" i="33"/>
  <c r="AB11" i="33"/>
  <c r="AC11" i="33"/>
  <c r="AD11" i="33"/>
  <c r="AE11" i="33"/>
  <c r="X12" i="33"/>
  <c r="Y12" i="33"/>
  <c r="Z12" i="33"/>
  <c r="AA12" i="33"/>
  <c r="AB12" i="33"/>
  <c r="AC12" i="33"/>
  <c r="AD12" i="33"/>
  <c r="AE12" i="33"/>
  <c r="X13" i="33"/>
  <c r="Y13" i="33"/>
  <c r="Z13" i="33"/>
  <c r="AA13" i="33"/>
  <c r="AB13" i="33"/>
  <c r="AC13" i="33"/>
  <c r="AD13" i="33"/>
  <c r="AE13" i="33"/>
  <c r="X14" i="33"/>
  <c r="Y14" i="33"/>
  <c r="Z14" i="33"/>
  <c r="AA14" i="33"/>
  <c r="AB14" i="33"/>
  <c r="AC14" i="33"/>
  <c r="AD14" i="33"/>
  <c r="AE14" i="33"/>
  <c r="X15" i="33"/>
  <c r="Y15" i="33"/>
  <c r="Z15" i="33"/>
  <c r="AA15" i="33"/>
  <c r="AB15" i="33"/>
  <c r="AC15" i="33"/>
  <c r="AD15" i="33"/>
  <c r="AE15" i="33"/>
  <c r="X16" i="33"/>
  <c r="Y16" i="33"/>
  <c r="Z16" i="33"/>
  <c r="AA16" i="33"/>
  <c r="AB16" i="33"/>
  <c r="AC16" i="33"/>
  <c r="AD16" i="33"/>
  <c r="AE16" i="33"/>
  <c r="X17" i="33"/>
  <c r="Y17" i="33"/>
  <c r="Z17" i="33"/>
  <c r="AA17" i="33"/>
  <c r="AB17" i="33"/>
  <c r="AC17" i="33"/>
  <c r="AD17" i="33"/>
  <c r="AE17" i="33"/>
  <c r="X18" i="33"/>
  <c r="Y18" i="33"/>
  <c r="Z18" i="33"/>
  <c r="AA18" i="33"/>
  <c r="AB18" i="33"/>
  <c r="AC18" i="33"/>
  <c r="AD18" i="33"/>
  <c r="AE18" i="33"/>
  <c r="X19" i="33"/>
  <c r="Y19" i="33"/>
  <c r="Z19" i="33"/>
  <c r="AA19" i="33"/>
  <c r="AB19" i="33"/>
  <c r="AC19" i="33"/>
  <c r="AD19" i="33"/>
  <c r="AE19" i="33"/>
  <c r="X20" i="33"/>
  <c r="Y20" i="33"/>
  <c r="Z20" i="33"/>
  <c r="AA20" i="33"/>
  <c r="AB20" i="33"/>
  <c r="AC20" i="33"/>
  <c r="AD20" i="33"/>
  <c r="AE20" i="33"/>
  <c r="X21" i="33"/>
  <c r="Y21" i="33"/>
  <c r="Z21" i="33"/>
  <c r="AA21" i="33"/>
  <c r="AB21" i="33"/>
  <c r="AC21" i="33"/>
  <c r="AD21" i="33"/>
  <c r="AE21" i="33"/>
  <c r="X22" i="33"/>
  <c r="Y22" i="33"/>
  <c r="Z22" i="33"/>
  <c r="AA22" i="33"/>
  <c r="AB22" i="33"/>
  <c r="AC22" i="33"/>
  <c r="AD22" i="33"/>
  <c r="AE22" i="33"/>
  <c r="X23" i="33"/>
  <c r="Y23" i="33"/>
  <c r="Z23" i="33"/>
  <c r="AA23" i="33"/>
  <c r="AB23" i="33"/>
  <c r="AC23" i="33"/>
  <c r="AD23" i="33"/>
  <c r="AE23" i="33"/>
  <c r="X24" i="33"/>
  <c r="Y24" i="33"/>
  <c r="Z24" i="33"/>
  <c r="AA24" i="33"/>
  <c r="AB24" i="33"/>
  <c r="AC24" i="33"/>
  <c r="AD24" i="33"/>
  <c r="AE24" i="33"/>
  <c r="X25" i="33"/>
  <c r="Y25" i="33"/>
  <c r="Z25" i="33"/>
  <c r="AA25" i="33"/>
  <c r="AB25" i="33"/>
  <c r="AC25" i="33"/>
  <c r="AD25" i="33"/>
  <c r="AE25" i="33"/>
  <c r="X26" i="33"/>
  <c r="Y26" i="33"/>
  <c r="Z26" i="33"/>
  <c r="AA26" i="33"/>
  <c r="AB26" i="33"/>
  <c r="AC26" i="33"/>
  <c r="AD26" i="33"/>
  <c r="AE26" i="33"/>
  <c r="X27" i="33"/>
  <c r="Y27" i="33"/>
  <c r="Z27" i="33"/>
  <c r="AA27" i="33"/>
  <c r="AB27" i="33"/>
  <c r="AC27" i="33"/>
  <c r="AD27" i="33"/>
  <c r="AE27" i="33"/>
  <c r="X28" i="33"/>
  <c r="Y28" i="33"/>
  <c r="Z28" i="33"/>
  <c r="AA28" i="33"/>
  <c r="AB28" i="33"/>
  <c r="AC28" i="33"/>
  <c r="AD28" i="33"/>
  <c r="AE28" i="33"/>
  <c r="X29" i="33"/>
  <c r="Y29" i="33"/>
  <c r="Z29" i="33"/>
  <c r="AA29" i="33"/>
  <c r="AB29" i="33"/>
  <c r="AC29" i="33"/>
  <c r="AD29" i="33"/>
  <c r="AE29" i="33"/>
  <c r="X30" i="33"/>
  <c r="Y30" i="33"/>
  <c r="Z30" i="33"/>
  <c r="AA30" i="33"/>
  <c r="AB30" i="33"/>
  <c r="AC30" i="33"/>
  <c r="AD30" i="33"/>
  <c r="AE30" i="33"/>
  <c r="X31" i="33"/>
  <c r="Y31" i="33"/>
  <c r="Z31" i="33"/>
  <c r="AA31" i="33"/>
  <c r="AB31" i="33"/>
  <c r="AC31" i="33"/>
  <c r="AD31" i="33"/>
  <c r="AE31" i="33"/>
  <c r="X32" i="33"/>
  <c r="Y32" i="33"/>
  <c r="Z32" i="33"/>
  <c r="AA32" i="33"/>
  <c r="AB32" i="33"/>
  <c r="AC32" i="33"/>
  <c r="AD32" i="33"/>
  <c r="AE32" i="33"/>
  <c r="X33" i="33"/>
  <c r="Y33" i="33"/>
  <c r="Z33" i="33"/>
  <c r="AA33" i="33"/>
  <c r="AB33" i="33"/>
  <c r="AC33" i="33"/>
  <c r="AD33" i="33"/>
  <c r="AE33" i="33"/>
  <c r="X34" i="33"/>
  <c r="Y34" i="33"/>
  <c r="Z34" i="33"/>
  <c r="AA34" i="33"/>
  <c r="AB34" i="33"/>
  <c r="AC34" i="33"/>
  <c r="AD34" i="33"/>
  <c r="AE34" i="33"/>
  <c r="X35" i="33"/>
  <c r="Y35" i="33"/>
  <c r="Z35" i="33"/>
  <c r="AA35" i="33"/>
  <c r="AB35" i="33"/>
  <c r="AC35" i="33"/>
  <c r="AD35" i="33"/>
  <c r="AE35" i="33"/>
  <c r="X36" i="33"/>
  <c r="Y36" i="33"/>
  <c r="Z36" i="33"/>
  <c r="AA36" i="33"/>
  <c r="AB36" i="33"/>
  <c r="AC36" i="33"/>
  <c r="AD36" i="33"/>
  <c r="AE36" i="33"/>
  <c r="X37" i="33"/>
  <c r="Y37" i="33"/>
  <c r="Z37" i="33"/>
  <c r="AA37" i="33"/>
  <c r="AB37" i="33"/>
  <c r="AC37" i="33"/>
  <c r="AD37" i="33"/>
  <c r="AE37" i="33"/>
  <c r="X38" i="33"/>
  <c r="Y38" i="33"/>
  <c r="Z38" i="33"/>
  <c r="AA38" i="33"/>
  <c r="AB38" i="33"/>
  <c r="AC38" i="33"/>
  <c r="AD38" i="33"/>
  <c r="AE38" i="33"/>
  <c r="X39" i="33"/>
  <c r="Y39" i="33"/>
  <c r="Z39" i="33"/>
  <c r="AA39" i="33"/>
  <c r="AB39" i="33"/>
  <c r="AC39" i="33"/>
  <c r="AD39" i="33"/>
  <c r="AE39" i="33"/>
  <c r="X40" i="33"/>
  <c r="Y40" i="33"/>
  <c r="Z40" i="33"/>
  <c r="AA40" i="33"/>
  <c r="AB40" i="33"/>
  <c r="AC40" i="33"/>
  <c r="AD40" i="33"/>
  <c r="AE40" i="33"/>
  <c r="X41" i="33"/>
  <c r="Y41" i="33"/>
  <c r="Z41" i="33"/>
  <c r="AA41" i="33"/>
  <c r="AB41" i="33"/>
  <c r="AC41" i="33"/>
  <c r="AD41" i="33"/>
  <c r="AE41" i="33"/>
  <c r="X42" i="33"/>
  <c r="Y42" i="33"/>
  <c r="Z42" i="33"/>
  <c r="AA42" i="33"/>
  <c r="AB42" i="33"/>
  <c r="AC42" i="33"/>
  <c r="AD42" i="33"/>
  <c r="AE42" i="33"/>
  <c r="X43" i="33"/>
  <c r="Y43" i="33"/>
  <c r="Z43" i="33"/>
  <c r="AA43" i="33"/>
  <c r="AB43" i="33"/>
  <c r="AC43" i="33"/>
  <c r="AD43" i="33"/>
  <c r="AE43" i="33"/>
  <c r="X44" i="33"/>
  <c r="Y44" i="33"/>
  <c r="Z44" i="33"/>
  <c r="AA44" i="33"/>
  <c r="AB44" i="33"/>
  <c r="AC44" i="33"/>
  <c r="AD44" i="33"/>
  <c r="AE44" i="33"/>
  <c r="X45" i="33"/>
  <c r="Y45" i="33"/>
  <c r="Z45" i="33"/>
  <c r="AA45" i="33"/>
  <c r="AB45" i="33"/>
  <c r="AC45" i="33"/>
  <c r="AD45" i="33"/>
  <c r="AE45" i="33"/>
  <c r="X46" i="33"/>
  <c r="Y46" i="33"/>
  <c r="Z46" i="33"/>
  <c r="AA46" i="33"/>
  <c r="AB46" i="33"/>
  <c r="AC46" i="33"/>
  <c r="AD46" i="33"/>
  <c r="AE46" i="33"/>
  <c r="X47" i="33"/>
  <c r="Y47" i="33"/>
  <c r="Z47" i="33"/>
  <c r="AA47" i="33"/>
  <c r="AB47" i="33"/>
  <c r="AC47" i="33"/>
  <c r="AD47" i="33"/>
  <c r="AE47" i="33"/>
  <c r="X48" i="33"/>
  <c r="Y48" i="33"/>
  <c r="Z48" i="33"/>
  <c r="AA48" i="33"/>
  <c r="AB48" i="33"/>
  <c r="AC48" i="33"/>
  <c r="AD48" i="33"/>
  <c r="AE48" i="33"/>
  <c r="X49" i="33"/>
  <c r="Y49" i="33"/>
  <c r="Z49" i="33"/>
  <c r="AA49" i="33"/>
  <c r="AB49" i="33"/>
  <c r="AC49" i="33"/>
  <c r="AD49" i="33"/>
  <c r="AE49" i="33"/>
  <c r="X50" i="33"/>
  <c r="Y50" i="33"/>
  <c r="Z50" i="33"/>
  <c r="AA50" i="33"/>
  <c r="AB50" i="33"/>
  <c r="AC50" i="33"/>
  <c r="AD50" i="33"/>
  <c r="AE50" i="33"/>
  <c r="X51" i="33"/>
  <c r="Y51" i="33"/>
  <c r="Z51" i="33"/>
  <c r="AA51" i="33"/>
  <c r="AB51" i="33"/>
  <c r="AC51" i="33"/>
  <c r="AD51" i="33"/>
  <c r="AE51" i="33"/>
  <c r="X52" i="33"/>
  <c r="Y52" i="33"/>
  <c r="Z52" i="33"/>
  <c r="AA52" i="33"/>
  <c r="AB52" i="33"/>
  <c r="AC52" i="33"/>
  <c r="AD52" i="33"/>
  <c r="AE52" i="33"/>
  <c r="X53" i="33"/>
  <c r="Y53" i="33"/>
  <c r="Z53" i="33"/>
  <c r="AA53" i="33"/>
  <c r="AB53" i="33"/>
  <c r="AC53" i="33"/>
  <c r="AD53" i="33"/>
  <c r="AE53" i="33"/>
  <c r="X54" i="33"/>
  <c r="Y54" i="33"/>
  <c r="Z54" i="33"/>
  <c r="AA54" i="33"/>
  <c r="AB54" i="33"/>
  <c r="AC54" i="33"/>
  <c r="AD54" i="33"/>
  <c r="AE54" i="33"/>
  <c r="X55" i="33"/>
  <c r="Y55" i="33"/>
  <c r="Z55" i="33"/>
  <c r="AA55" i="33"/>
  <c r="AB55" i="33"/>
  <c r="AC55" i="33"/>
  <c r="AD55" i="33"/>
  <c r="AE55" i="33"/>
  <c r="X56" i="33"/>
  <c r="Y56" i="33"/>
  <c r="Z56" i="33"/>
  <c r="AA56" i="33"/>
  <c r="AB56" i="33"/>
  <c r="AC56" i="33"/>
  <c r="AD56" i="33"/>
  <c r="AE56" i="33"/>
  <c r="X57" i="33"/>
  <c r="Y57" i="33"/>
  <c r="Z57" i="33"/>
  <c r="AA57" i="33"/>
  <c r="AB57" i="33"/>
  <c r="AC57" i="33"/>
  <c r="AD57" i="33"/>
  <c r="AE57" i="33"/>
  <c r="X58" i="33"/>
  <c r="Y58" i="33"/>
  <c r="Z58" i="33"/>
  <c r="AA58" i="33"/>
  <c r="AB58" i="33"/>
  <c r="AC58" i="33"/>
  <c r="AD58" i="33"/>
  <c r="AE58" i="33"/>
  <c r="X59" i="33"/>
  <c r="Y59" i="33"/>
  <c r="Z59" i="33"/>
  <c r="AA59" i="33"/>
  <c r="AB59" i="33"/>
  <c r="AC59" i="33"/>
  <c r="AD59" i="33"/>
  <c r="AE59" i="33"/>
  <c r="X60" i="33"/>
  <c r="Y60" i="33"/>
  <c r="Z60" i="33"/>
  <c r="AA60" i="33"/>
  <c r="AB60" i="33"/>
  <c r="AC60" i="33"/>
  <c r="AD60" i="33"/>
  <c r="AE60" i="33"/>
  <c r="X61" i="33"/>
  <c r="Y61" i="33"/>
  <c r="Z61" i="33"/>
  <c r="AA61" i="33"/>
  <c r="AB61" i="33"/>
  <c r="AC61" i="33"/>
  <c r="AD61" i="33"/>
  <c r="AE61" i="33"/>
  <c r="X62" i="33"/>
  <c r="Y62" i="33"/>
  <c r="Z62" i="33"/>
  <c r="AA62" i="33"/>
  <c r="AB62" i="33"/>
  <c r="AC62" i="33"/>
  <c r="AD62" i="33"/>
  <c r="AE62" i="33"/>
  <c r="X63" i="33"/>
  <c r="Y63" i="33"/>
  <c r="Z63" i="33"/>
  <c r="AA63" i="33"/>
  <c r="AB63" i="33"/>
  <c r="AC63" i="33"/>
  <c r="AD63" i="33"/>
  <c r="AE63" i="33"/>
  <c r="X64" i="33"/>
  <c r="Y64" i="33"/>
  <c r="Z64" i="33"/>
  <c r="AA64" i="33"/>
  <c r="AB64" i="33"/>
  <c r="AC64" i="33"/>
  <c r="AD64" i="33"/>
  <c r="AE64" i="33"/>
  <c r="X65" i="33"/>
  <c r="Y65" i="33"/>
  <c r="Z65" i="33"/>
  <c r="AA65" i="33"/>
  <c r="AB65" i="33"/>
  <c r="AC65" i="33"/>
  <c r="AD65" i="33"/>
  <c r="AE65" i="33"/>
  <c r="X66" i="33"/>
  <c r="Y66" i="33"/>
  <c r="Z66" i="33"/>
  <c r="AA66" i="33"/>
  <c r="AB66" i="33"/>
  <c r="AC66" i="33"/>
  <c r="AD66" i="33"/>
  <c r="AE66" i="33"/>
  <c r="X67" i="33"/>
  <c r="Y67" i="33"/>
  <c r="Z67" i="33"/>
  <c r="AA67" i="33"/>
  <c r="AB67" i="33"/>
  <c r="AC67" i="33"/>
  <c r="AD67" i="33"/>
  <c r="AE67" i="33"/>
  <c r="X68" i="33"/>
  <c r="Y68" i="33"/>
  <c r="Z68" i="33"/>
  <c r="AA68" i="33"/>
  <c r="AB68" i="33"/>
  <c r="AC68" i="33"/>
  <c r="AD68" i="33"/>
  <c r="AE68" i="33"/>
  <c r="X69" i="33"/>
  <c r="Y69" i="33"/>
  <c r="Z69" i="33"/>
  <c r="AA69" i="33"/>
  <c r="AB69" i="33"/>
  <c r="AC69" i="33"/>
  <c r="AD69" i="33"/>
  <c r="AE69" i="33"/>
  <c r="X70" i="33"/>
  <c r="Y70" i="33"/>
  <c r="Z70" i="33"/>
  <c r="AA70" i="33"/>
  <c r="AB70" i="33"/>
  <c r="AC70" i="33"/>
  <c r="AD70" i="33"/>
  <c r="AE70" i="33"/>
  <c r="X71" i="33"/>
  <c r="Y71" i="33"/>
  <c r="Z71" i="33"/>
  <c r="AA71" i="33"/>
  <c r="AB71" i="33"/>
  <c r="AC71" i="33"/>
  <c r="AD71" i="33"/>
  <c r="AE71" i="33"/>
  <c r="X72" i="33"/>
  <c r="Y72" i="33"/>
  <c r="Z72" i="33"/>
  <c r="AA72" i="33"/>
  <c r="AB72" i="33"/>
  <c r="AC72" i="33"/>
  <c r="AD72" i="33"/>
  <c r="AE72" i="33"/>
  <c r="X73" i="33"/>
  <c r="Y73" i="33"/>
  <c r="Z73" i="33"/>
  <c r="AA73" i="33"/>
  <c r="AB73" i="33"/>
  <c r="AC73" i="33"/>
  <c r="AD73" i="33"/>
  <c r="AE73" i="33"/>
  <c r="X74" i="33"/>
  <c r="Y74" i="33"/>
  <c r="Z74" i="33"/>
  <c r="AA74" i="33"/>
  <c r="AB74" i="33"/>
  <c r="AC74" i="33"/>
  <c r="AD74" i="33"/>
  <c r="AE74" i="33"/>
  <c r="X75" i="33"/>
  <c r="Y75" i="33"/>
  <c r="Z75" i="33"/>
  <c r="AA75" i="33"/>
  <c r="AB75" i="33"/>
  <c r="AC75" i="33"/>
  <c r="AD75" i="33"/>
  <c r="AE75" i="33"/>
  <c r="X76" i="33"/>
  <c r="Y76" i="33"/>
  <c r="Z76" i="33"/>
  <c r="AA76" i="33"/>
  <c r="AB76" i="33"/>
  <c r="AC76" i="33"/>
  <c r="AD76" i="33"/>
  <c r="AE76" i="33"/>
  <c r="X77" i="33"/>
  <c r="Y77" i="33"/>
  <c r="Z77" i="33"/>
  <c r="AA77" i="33"/>
  <c r="AB77" i="33"/>
  <c r="AC77" i="33"/>
  <c r="AD77" i="33"/>
  <c r="AE77" i="33"/>
  <c r="X78" i="33"/>
  <c r="Y78" i="33"/>
  <c r="Z78" i="33"/>
  <c r="AA78" i="33"/>
  <c r="AB78" i="33"/>
  <c r="AC78" i="33"/>
  <c r="AD78" i="33"/>
  <c r="AE78" i="33"/>
  <c r="X79" i="33"/>
  <c r="Y79" i="33"/>
  <c r="Z79" i="33"/>
  <c r="AA79" i="33"/>
  <c r="AB79" i="33"/>
  <c r="AC79" i="33"/>
  <c r="AD79" i="33"/>
  <c r="AE79" i="33"/>
  <c r="X80" i="33"/>
  <c r="Y80" i="33"/>
  <c r="Z80" i="33"/>
  <c r="AA80" i="33"/>
  <c r="AB80" i="33"/>
  <c r="AC80" i="33"/>
  <c r="AD80" i="33"/>
  <c r="AE80" i="33"/>
  <c r="X81" i="33"/>
  <c r="Y81" i="33"/>
  <c r="Z81" i="33"/>
  <c r="AA81" i="33"/>
  <c r="AB81" i="33"/>
  <c r="AC81" i="33"/>
  <c r="AD81" i="33"/>
  <c r="AE81" i="33"/>
  <c r="X82" i="33"/>
  <c r="Y82" i="33"/>
  <c r="Z82" i="33"/>
  <c r="AA82" i="33"/>
  <c r="AB82" i="33"/>
  <c r="AC82" i="33"/>
  <c r="AD82" i="33"/>
  <c r="AE82" i="33"/>
  <c r="X83" i="33"/>
  <c r="Y83" i="33"/>
  <c r="Z83" i="33"/>
  <c r="AA83" i="33"/>
  <c r="AB83" i="33"/>
  <c r="AC83" i="33"/>
  <c r="AD83" i="33"/>
  <c r="AE83" i="33"/>
  <c r="X84" i="33"/>
  <c r="Y84" i="33"/>
  <c r="Z84" i="33"/>
  <c r="AA84" i="33"/>
  <c r="AB84" i="33"/>
  <c r="AC84" i="33"/>
  <c r="AD84" i="33"/>
  <c r="AE84" i="33"/>
  <c r="X85" i="33"/>
  <c r="Y85" i="33"/>
  <c r="Z85" i="33"/>
  <c r="AA85" i="33"/>
  <c r="AB85" i="33"/>
  <c r="AC85" i="33"/>
  <c r="AD85" i="33"/>
  <c r="AE85" i="33"/>
  <c r="X86" i="33"/>
  <c r="Y86" i="33"/>
  <c r="Z86" i="33"/>
  <c r="AA86" i="33"/>
  <c r="AB86" i="33"/>
  <c r="AC86" i="33"/>
  <c r="AD86" i="33"/>
  <c r="AE86" i="33"/>
  <c r="X87" i="33"/>
  <c r="Y87" i="33"/>
  <c r="Z87" i="33"/>
  <c r="AA87" i="33"/>
  <c r="AB87" i="33"/>
  <c r="AC87" i="33"/>
  <c r="AD87" i="33"/>
  <c r="AE87" i="33"/>
  <c r="X88" i="33"/>
  <c r="Y88" i="33"/>
  <c r="Z88" i="33"/>
  <c r="AA88" i="33"/>
  <c r="AB88" i="33"/>
  <c r="AC88" i="33"/>
  <c r="AD88" i="33"/>
  <c r="AE88" i="33"/>
  <c r="X89" i="33"/>
  <c r="Y89" i="33"/>
  <c r="Z89" i="33"/>
  <c r="AA89" i="33"/>
  <c r="AB89" i="33"/>
  <c r="AC89" i="33"/>
  <c r="AD89" i="33"/>
  <c r="AE89" i="33"/>
  <c r="X90" i="33"/>
  <c r="Y90" i="33"/>
  <c r="Z90" i="33"/>
  <c r="AA90" i="33"/>
  <c r="AB90" i="33"/>
  <c r="AC90" i="33"/>
  <c r="AD90" i="33"/>
  <c r="AE90" i="33"/>
  <c r="X91" i="33"/>
  <c r="Y91" i="33"/>
  <c r="Z91" i="33"/>
  <c r="AA91" i="33"/>
  <c r="AB91" i="33"/>
  <c r="AC91" i="33"/>
  <c r="AD91" i="33"/>
  <c r="AE91" i="33"/>
  <c r="X92" i="33"/>
  <c r="Y92" i="33"/>
  <c r="Z92" i="33"/>
  <c r="AA92" i="33"/>
  <c r="AB92" i="33"/>
  <c r="AC92" i="33"/>
  <c r="AD92" i="33"/>
  <c r="AE92" i="33"/>
  <c r="X93" i="33"/>
  <c r="Y93" i="33"/>
  <c r="Z93" i="33"/>
  <c r="AA93" i="33"/>
  <c r="AB93" i="33"/>
  <c r="AC93" i="33"/>
  <c r="AD93" i="33"/>
  <c r="AE93" i="33"/>
  <c r="X94" i="33"/>
  <c r="Y94" i="33"/>
  <c r="Z94" i="33"/>
  <c r="AA94" i="33"/>
  <c r="AB94" i="33"/>
  <c r="AC94" i="33"/>
  <c r="AD94" i="33"/>
  <c r="AE94" i="33"/>
  <c r="X95" i="33"/>
  <c r="Y95" i="33"/>
  <c r="Z95" i="33"/>
  <c r="AA95" i="33"/>
  <c r="AB95" i="33"/>
  <c r="AC95" i="33"/>
  <c r="AD95" i="33"/>
  <c r="AE95" i="33"/>
  <c r="X96" i="33"/>
  <c r="Y96" i="33"/>
  <c r="Z96" i="33"/>
  <c r="AA96" i="33"/>
  <c r="AB96" i="33"/>
  <c r="AC96" i="33"/>
  <c r="AD96" i="33"/>
  <c r="AE96" i="33"/>
  <c r="X97" i="33"/>
  <c r="Y97" i="33"/>
  <c r="Z97" i="33"/>
  <c r="AA97" i="33"/>
  <c r="AB97" i="33"/>
  <c r="AC97" i="33"/>
  <c r="AD97" i="33"/>
  <c r="AE97" i="33"/>
  <c r="X98" i="33"/>
  <c r="Y98" i="33"/>
  <c r="Z98" i="33"/>
  <c r="AA98" i="33"/>
  <c r="AB98" i="33"/>
  <c r="AC98" i="33"/>
  <c r="AD98" i="33"/>
  <c r="AE98" i="33"/>
  <c r="X99" i="33"/>
  <c r="Y99" i="33"/>
  <c r="Z99" i="33"/>
  <c r="AA99" i="33"/>
  <c r="AB99" i="33"/>
  <c r="AC99" i="33"/>
  <c r="AD99" i="33"/>
  <c r="AE99" i="33"/>
  <c r="X100" i="33"/>
  <c r="Y100" i="33"/>
  <c r="Z100" i="33"/>
  <c r="AA100" i="33"/>
  <c r="AB100" i="33"/>
  <c r="AC100" i="33"/>
  <c r="AD100" i="33"/>
  <c r="AE100" i="33"/>
  <c r="X101" i="33"/>
  <c r="Y101" i="33"/>
  <c r="Z101" i="33"/>
  <c r="AA101" i="33"/>
  <c r="AB101" i="33"/>
  <c r="AC101" i="33"/>
  <c r="AD101" i="33"/>
  <c r="AE101" i="33"/>
  <c r="X102" i="33"/>
  <c r="Y102" i="33"/>
  <c r="Z102" i="33"/>
  <c r="AA102" i="33"/>
  <c r="AB102" i="33"/>
  <c r="AC102" i="33"/>
  <c r="AD102" i="33"/>
  <c r="AE102" i="33"/>
  <c r="X103" i="33"/>
  <c r="Y103" i="33"/>
  <c r="Z103" i="33"/>
  <c r="AA103" i="33"/>
  <c r="AB103" i="33"/>
  <c r="AC103" i="33"/>
  <c r="AD103" i="33"/>
  <c r="AE103" i="33"/>
  <c r="X104" i="33"/>
  <c r="Y104" i="33"/>
  <c r="Z104" i="33"/>
  <c r="AA104" i="33"/>
  <c r="AB104" i="33"/>
  <c r="AC104" i="33"/>
  <c r="AD104" i="33"/>
  <c r="AE104" i="33"/>
  <c r="X105" i="33"/>
  <c r="Y105" i="33"/>
  <c r="Z105" i="33"/>
  <c r="AA105" i="33"/>
  <c r="AB105" i="33"/>
  <c r="AC105" i="33"/>
  <c r="AD105" i="33"/>
  <c r="AE105" i="33"/>
  <c r="X106" i="33"/>
  <c r="Y106" i="33"/>
  <c r="Z106" i="33"/>
  <c r="AA106" i="33"/>
  <c r="AB106" i="33"/>
  <c r="AC106" i="33"/>
  <c r="AD106" i="33"/>
  <c r="AE106" i="33"/>
  <c r="X107" i="33"/>
  <c r="Y107" i="33"/>
  <c r="Z107" i="33"/>
  <c r="AA107" i="33"/>
  <c r="AB107" i="33"/>
  <c r="AC107" i="33"/>
  <c r="AD107" i="33"/>
  <c r="AE107" i="33"/>
  <c r="X108" i="33"/>
  <c r="Y108" i="33"/>
  <c r="Z108" i="33"/>
  <c r="AA108" i="33"/>
  <c r="AB108" i="33"/>
  <c r="AC108" i="33"/>
  <c r="AD108" i="33"/>
  <c r="AE108" i="33"/>
  <c r="X109" i="33"/>
  <c r="Y109" i="33"/>
  <c r="Z109" i="33"/>
  <c r="AA109" i="33"/>
  <c r="AB109" i="33"/>
  <c r="AC109" i="33"/>
  <c r="AD109" i="33"/>
  <c r="AE109" i="33"/>
  <c r="X110" i="33"/>
  <c r="Y110" i="33"/>
  <c r="Z110" i="33"/>
  <c r="AA110" i="33"/>
  <c r="AB110" i="33"/>
  <c r="AC110" i="33"/>
  <c r="AD110" i="33"/>
  <c r="AE110" i="33"/>
  <c r="X111" i="33"/>
  <c r="Y111" i="33"/>
  <c r="Z111" i="33"/>
  <c r="AA111" i="33"/>
  <c r="AB111" i="33"/>
  <c r="AC111" i="33"/>
  <c r="AD111" i="33"/>
  <c r="AE111" i="33"/>
  <c r="X112" i="33"/>
  <c r="Y112" i="33"/>
  <c r="Z112" i="33"/>
  <c r="AA112" i="33"/>
  <c r="AB112" i="33"/>
  <c r="AC112" i="33"/>
  <c r="AD112" i="33"/>
  <c r="AE112" i="33"/>
  <c r="X113" i="33"/>
  <c r="Y113" i="33"/>
  <c r="Z113" i="33"/>
  <c r="AA113" i="33"/>
  <c r="AB113" i="33"/>
  <c r="AC113" i="33"/>
  <c r="AD113" i="33"/>
  <c r="AE113" i="33"/>
  <c r="X114" i="33"/>
  <c r="Y114" i="33"/>
  <c r="Z114" i="33"/>
  <c r="AA114" i="33"/>
  <c r="AB114" i="33"/>
  <c r="AC114" i="33"/>
  <c r="AD114" i="33"/>
  <c r="AE114" i="33"/>
  <c r="X115" i="33"/>
  <c r="Y115" i="33"/>
  <c r="Z115" i="33"/>
  <c r="AA115" i="33"/>
  <c r="AB115" i="33"/>
  <c r="AC115" i="33"/>
  <c r="AD115" i="33"/>
  <c r="AE115" i="33"/>
  <c r="X116" i="33"/>
  <c r="Y116" i="33"/>
  <c r="Z116" i="33"/>
  <c r="AA116" i="33"/>
  <c r="AB116" i="33"/>
  <c r="AC116" i="33"/>
  <c r="AD116" i="33"/>
  <c r="AE116" i="33"/>
  <c r="X117" i="33"/>
  <c r="Y117" i="33"/>
  <c r="Z117" i="33"/>
  <c r="AA117" i="33"/>
  <c r="AB117" i="33"/>
  <c r="AC117" i="33"/>
  <c r="AD117" i="33"/>
  <c r="AE117" i="33"/>
  <c r="X118" i="33"/>
  <c r="Y118" i="33"/>
  <c r="Z118" i="33"/>
  <c r="AA118" i="33"/>
  <c r="AB118" i="33"/>
  <c r="AC118" i="33"/>
  <c r="AD118" i="33"/>
  <c r="AE118" i="33"/>
  <c r="X119" i="33"/>
  <c r="Y119" i="33"/>
  <c r="Z119" i="33"/>
  <c r="AA119" i="33"/>
  <c r="AB119" i="33"/>
  <c r="AC119" i="33"/>
  <c r="AD119" i="33"/>
  <c r="AE119" i="33"/>
  <c r="X120" i="33"/>
  <c r="Y120" i="33"/>
  <c r="Z120" i="33"/>
  <c r="AA120" i="33"/>
  <c r="AB120" i="33"/>
  <c r="AC120" i="33"/>
  <c r="AD120" i="33"/>
  <c r="AE120" i="33"/>
  <c r="X121" i="33"/>
  <c r="Y121" i="33"/>
  <c r="Z121" i="33"/>
  <c r="AA121" i="33"/>
  <c r="AB121" i="33"/>
  <c r="AC121" i="33"/>
  <c r="AD121" i="33"/>
  <c r="AE121" i="33"/>
  <c r="X122" i="33"/>
  <c r="Y122" i="33"/>
  <c r="Z122" i="33"/>
  <c r="AA122" i="33"/>
  <c r="AB122" i="33"/>
  <c r="AC122" i="33"/>
  <c r="AD122" i="33"/>
  <c r="AE122" i="33"/>
  <c r="X123" i="33"/>
  <c r="Y123" i="33"/>
  <c r="Z123" i="33"/>
  <c r="AA123" i="33"/>
  <c r="AB123" i="33"/>
  <c r="AC123" i="33"/>
  <c r="AD123" i="33"/>
  <c r="AE123" i="33"/>
  <c r="X124" i="33"/>
  <c r="Y124" i="33"/>
  <c r="Z124" i="33"/>
  <c r="AA124" i="33"/>
  <c r="AB124" i="33"/>
  <c r="AC124" i="33"/>
  <c r="AD124" i="33"/>
  <c r="AE124" i="33"/>
  <c r="X125" i="33"/>
  <c r="Y125" i="33"/>
  <c r="Z125" i="33"/>
  <c r="AA125" i="33"/>
  <c r="AB125" i="33"/>
  <c r="AC125" i="33"/>
  <c r="AD125" i="33"/>
  <c r="AE125" i="33"/>
  <c r="X126" i="33"/>
  <c r="Y126" i="33"/>
  <c r="Z126" i="33"/>
  <c r="AA126" i="33"/>
  <c r="AB126" i="33"/>
  <c r="AC126" i="33"/>
  <c r="AD126" i="33"/>
  <c r="AE126" i="33"/>
  <c r="X127" i="33"/>
  <c r="Y127" i="33"/>
  <c r="Z127" i="33"/>
  <c r="AA127" i="33"/>
  <c r="AB127" i="33"/>
  <c r="AC127" i="33"/>
  <c r="AD127" i="33"/>
  <c r="AE127" i="33"/>
  <c r="X128" i="33"/>
  <c r="Y128" i="33"/>
  <c r="Z128" i="33"/>
  <c r="AA128" i="33"/>
  <c r="AB128" i="33"/>
  <c r="AC128" i="33"/>
  <c r="AD128" i="33"/>
  <c r="AE128" i="33"/>
  <c r="X129" i="33"/>
  <c r="Y129" i="33"/>
  <c r="Z129" i="33"/>
  <c r="AA129" i="33"/>
  <c r="AB129" i="33"/>
  <c r="AC129" i="33"/>
  <c r="AD129" i="33"/>
  <c r="AE129" i="33"/>
  <c r="X130" i="33"/>
  <c r="Y130" i="33"/>
  <c r="Z130" i="33"/>
  <c r="AA130" i="33"/>
  <c r="AB130" i="33"/>
  <c r="AC130" i="33"/>
  <c r="AD130" i="33"/>
  <c r="AE130" i="33"/>
  <c r="X131" i="33"/>
  <c r="Y131" i="33"/>
  <c r="Z131" i="33"/>
  <c r="AA131" i="33"/>
  <c r="AB131" i="33"/>
  <c r="AC131" i="33"/>
  <c r="AD131" i="33"/>
  <c r="AE131" i="33"/>
  <c r="X132" i="33"/>
  <c r="Y132" i="33"/>
  <c r="Z132" i="33"/>
  <c r="AA132" i="33"/>
  <c r="AB132" i="33"/>
  <c r="AC132" i="33"/>
  <c r="AD132" i="33"/>
  <c r="AE132" i="33"/>
  <c r="X133" i="33"/>
  <c r="Y133" i="33"/>
  <c r="Z133" i="33"/>
  <c r="AA133" i="33"/>
  <c r="AB133" i="33"/>
  <c r="AC133" i="33"/>
  <c r="AD133" i="33"/>
  <c r="AE133" i="33"/>
  <c r="X134" i="33"/>
  <c r="Y134" i="33"/>
  <c r="Z134" i="33"/>
  <c r="AA134" i="33"/>
  <c r="AB134" i="33"/>
  <c r="AC134" i="33"/>
  <c r="AD134" i="33"/>
  <c r="AE134" i="33"/>
  <c r="X135" i="33"/>
  <c r="Y135" i="33"/>
  <c r="Z135" i="33"/>
  <c r="AA135" i="33"/>
  <c r="AB135" i="33"/>
  <c r="AC135" i="33"/>
  <c r="AD135" i="33"/>
  <c r="AE135" i="33"/>
  <c r="X136" i="33"/>
  <c r="Y136" i="33"/>
  <c r="Z136" i="33"/>
  <c r="AA136" i="33"/>
  <c r="AB136" i="33"/>
  <c r="AC136" i="33"/>
  <c r="AD136" i="33"/>
  <c r="AE136" i="33"/>
  <c r="X137" i="33"/>
  <c r="Y137" i="33"/>
  <c r="Z137" i="33"/>
  <c r="AA137" i="33"/>
  <c r="AB137" i="33"/>
  <c r="AC137" i="33"/>
  <c r="AD137" i="33"/>
  <c r="AE137" i="33"/>
  <c r="X138" i="33"/>
  <c r="Y138" i="33"/>
  <c r="Z138" i="33"/>
  <c r="AA138" i="33"/>
  <c r="AB138" i="33"/>
  <c r="AC138" i="33"/>
  <c r="AD138" i="33"/>
  <c r="AE138" i="33"/>
  <c r="X139" i="33"/>
  <c r="Y139" i="33"/>
  <c r="Z139" i="33"/>
  <c r="AA139" i="33"/>
  <c r="AB139" i="33"/>
  <c r="AC139" i="33"/>
  <c r="AD139" i="33"/>
  <c r="AE139" i="33"/>
  <c r="X140" i="33"/>
  <c r="Y140" i="33"/>
  <c r="Z140" i="33"/>
  <c r="AA140" i="33"/>
  <c r="AB140" i="33"/>
  <c r="AC140" i="33"/>
  <c r="AD140" i="33"/>
  <c r="AE140" i="33"/>
  <c r="X141" i="33"/>
  <c r="Y141" i="33"/>
  <c r="Z141" i="33"/>
  <c r="AA141" i="33"/>
  <c r="AB141" i="33"/>
  <c r="AC141" i="33"/>
  <c r="AD141" i="33"/>
  <c r="AE141" i="33"/>
  <c r="X142" i="33"/>
  <c r="Y142" i="33"/>
  <c r="Z142" i="33"/>
  <c r="AA142" i="33"/>
  <c r="AB142" i="33"/>
  <c r="AC142" i="33"/>
  <c r="AD142" i="33"/>
  <c r="AE142" i="33"/>
  <c r="X143" i="33"/>
  <c r="Y143" i="33"/>
  <c r="Z143" i="33"/>
  <c r="AA143" i="33"/>
  <c r="AB143" i="33"/>
  <c r="AC143" i="33"/>
  <c r="AD143" i="33"/>
  <c r="AE143" i="33"/>
  <c r="X144" i="33"/>
  <c r="Y144" i="33"/>
  <c r="Z144" i="33"/>
  <c r="AA144" i="33"/>
  <c r="AB144" i="33"/>
  <c r="AC144" i="33"/>
  <c r="AD144" i="33"/>
  <c r="AE144" i="33"/>
  <c r="X145" i="33"/>
  <c r="Y145" i="33"/>
  <c r="Z145" i="33"/>
  <c r="AA145" i="33"/>
  <c r="AB145" i="33"/>
  <c r="AC145" i="33"/>
  <c r="AD145" i="33"/>
  <c r="AE145" i="33"/>
  <c r="X146" i="33"/>
  <c r="Y146" i="33"/>
  <c r="Z146" i="33"/>
  <c r="AA146" i="33"/>
  <c r="AB146" i="33"/>
  <c r="AC146" i="33"/>
  <c r="AD146" i="33"/>
  <c r="AE146" i="33"/>
  <c r="X147" i="33"/>
  <c r="Y147" i="33"/>
  <c r="Z147" i="33"/>
  <c r="AA147" i="33"/>
  <c r="AB147" i="33"/>
  <c r="AC147" i="33"/>
  <c r="AD147" i="33"/>
  <c r="AE147" i="33"/>
  <c r="X148" i="33"/>
  <c r="Y148" i="33"/>
  <c r="Z148" i="33"/>
  <c r="AA148" i="33"/>
  <c r="AB148" i="33"/>
  <c r="AC148" i="33"/>
  <c r="AD148" i="33"/>
  <c r="AE148" i="33"/>
  <c r="X149" i="33"/>
  <c r="Y149" i="33"/>
  <c r="Z149" i="33"/>
  <c r="AA149" i="33"/>
  <c r="AB149" i="33"/>
  <c r="AC149" i="33"/>
  <c r="AD149" i="33"/>
  <c r="AE149" i="33"/>
  <c r="X150" i="33"/>
  <c r="Y150" i="33"/>
  <c r="Z150" i="33"/>
  <c r="AA150" i="33"/>
  <c r="AB150" i="33"/>
  <c r="AC150" i="33"/>
  <c r="AD150" i="33"/>
  <c r="AE150" i="33"/>
  <c r="X151" i="33"/>
  <c r="Y151" i="33"/>
  <c r="Z151" i="33"/>
  <c r="AA151" i="33"/>
  <c r="AB151" i="33"/>
  <c r="AC151" i="33"/>
  <c r="AD151" i="33"/>
  <c r="AE151" i="33"/>
  <c r="X152" i="33"/>
  <c r="Y152" i="33"/>
  <c r="Z152" i="33"/>
  <c r="AA152" i="33"/>
  <c r="AB152" i="33"/>
  <c r="AC152" i="33"/>
  <c r="AD152" i="33"/>
  <c r="AE152" i="33"/>
  <c r="X153" i="33"/>
  <c r="Y153" i="33"/>
  <c r="Z153" i="33"/>
  <c r="AA153" i="33"/>
  <c r="AB153" i="33"/>
  <c r="AC153" i="33"/>
  <c r="AD153" i="33"/>
  <c r="AE153" i="33"/>
  <c r="X154" i="33"/>
  <c r="Y154" i="33"/>
  <c r="Z154" i="33"/>
  <c r="AA154" i="33"/>
  <c r="AB154" i="33"/>
  <c r="AC154" i="33"/>
  <c r="AD154" i="33"/>
  <c r="AE154" i="33"/>
  <c r="X155" i="33"/>
  <c r="Y155" i="33"/>
  <c r="Z155" i="33"/>
  <c r="AA155" i="33"/>
  <c r="AB155" i="33"/>
  <c r="AC155" i="33"/>
  <c r="AD155" i="33"/>
  <c r="AE155" i="33"/>
  <c r="X156" i="33"/>
  <c r="Y156" i="33"/>
  <c r="Z156" i="33"/>
  <c r="AA156" i="33"/>
  <c r="AB156" i="33"/>
  <c r="AC156" i="33"/>
  <c r="AD156" i="33"/>
  <c r="AE156" i="33"/>
  <c r="X157" i="33"/>
  <c r="Y157" i="33"/>
  <c r="Z157" i="33"/>
  <c r="AA157" i="33"/>
  <c r="AB157" i="33"/>
  <c r="AC157" i="33"/>
  <c r="AD157" i="33"/>
  <c r="AE157" i="33"/>
  <c r="X158" i="33"/>
  <c r="Y158" i="33"/>
  <c r="Z158" i="33"/>
  <c r="AA158" i="33"/>
  <c r="AB158" i="33"/>
  <c r="AC158" i="33"/>
  <c r="AD158" i="33"/>
  <c r="AE158" i="33"/>
  <c r="X159" i="33"/>
  <c r="Y159" i="33"/>
  <c r="Z159" i="33"/>
  <c r="AA159" i="33"/>
  <c r="AB159" i="33"/>
  <c r="AC159" i="33"/>
  <c r="AD159" i="33"/>
  <c r="AE159" i="33"/>
  <c r="X160" i="33"/>
  <c r="Y160" i="33"/>
  <c r="Z160" i="33"/>
  <c r="AA160" i="33"/>
  <c r="AB160" i="33"/>
  <c r="AC160" i="33"/>
  <c r="AD160" i="33"/>
  <c r="AE160" i="33"/>
  <c r="X161" i="33"/>
  <c r="Y161" i="33"/>
  <c r="Z161" i="33"/>
  <c r="AA161" i="33"/>
  <c r="AB161" i="33"/>
  <c r="AC161" i="33"/>
  <c r="AD161" i="33"/>
  <c r="AE161" i="33"/>
  <c r="X162" i="33"/>
  <c r="Y162" i="33"/>
  <c r="Z162" i="33"/>
  <c r="AA162" i="33"/>
  <c r="AB162" i="33"/>
  <c r="AC162" i="33"/>
  <c r="AD162" i="33"/>
  <c r="AE162" i="33"/>
  <c r="X163" i="33"/>
  <c r="Y163" i="33"/>
  <c r="Z163" i="33"/>
  <c r="AA163" i="33"/>
  <c r="AB163" i="33"/>
  <c r="AC163" i="33"/>
  <c r="AD163" i="33"/>
  <c r="AE163" i="33"/>
  <c r="X164" i="33"/>
  <c r="Y164" i="33"/>
  <c r="Z164" i="33"/>
  <c r="AA164" i="33"/>
  <c r="AB164" i="33"/>
  <c r="AC164" i="33"/>
  <c r="AD164" i="33"/>
  <c r="AE164" i="33"/>
  <c r="X165" i="33"/>
  <c r="Y165" i="33"/>
  <c r="Z165" i="33"/>
  <c r="AA165" i="33"/>
  <c r="AB165" i="33"/>
  <c r="AC165" i="33"/>
  <c r="AD165" i="33"/>
  <c r="AE165" i="33"/>
  <c r="X166" i="33"/>
  <c r="Y166" i="33"/>
  <c r="Z166" i="33"/>
  <c r="AA166" i="33"/>
  <c r="AB166" i="33"/>
  <c r="AC166" i="33"/>
  <c r="AD166" i="33"/>
  <c r="AE166" i="33"/>
  <c r="X167" i="33"/>
  <c r="Y167" i="33"/>
  <c r="Z167" i="33"/>
  <c r="AA167" i="33"/>
  <c r="AB167" i="33"/>
  <c r="AC167" i="33"/>
  <c r="AD167" i="33"/>
  <c r="AE167" i="33"/>
  <c r="X168" i="33"/>
  <c r="Y168" i="33"/>
  <c r="Z168" i="33"/>
  <c r="AA168" i="33"/>
  <c r="AB168" i="33"/>
  <c r="AC168" i="33"/>
  <c r="AD168" i="33"/>
  <c r="AE168" i="33"/>
  <c r="X169" i="33"/>
  <c r="Y169" i="33"/>
  <c r="Z169" i="33"/>
  <c r="AA169" i="33"/>
  <c r="AB169" i="33"/>
  <c r="AC169" i="33"/>
  <c r="AD169" i="33"/>
  <c r="AE169" i="33"/>
  <c r="X170" i="33"/>
  <c r="Y170" i="33"/>
  <c r="Z170" i="33"/>
  <c r="AA170" i="33"/>
  <c r="AB170" i="33"/>
  <c r="AC170" i="33"/>
  <c r="AD170" i="33"/>
  <c r="AE170" i="33"/>
  <c r="X171" i="33"/>
  <c r="Y171" i="33"/>
  <c r="Z171" i="33"/>
  <c r="AA171" i="33"/>
  <c r="AB171" i="33"/>
  <c r="AC171" i="33"/>
  <c r="AD171" i="33"/>
  <c r="AE171" i="33"/>
  <c r="X172" i="33"/>
  <c r="Y172" i="33"/>
  <c r="Z172" i="33"/>
  <c r="AA172" i="33"/>
  <c r="AB172" i="33"/>
  <c r="AC172" i="33"/>
  <c r="AD172" i="33"/>
  <c r="AE172" i="33"/>
  <c r="X173" i="33"/>
  <c r="Y173" i="33"/>
  <c r="Z173" i="33"/>
  <c r="AA173" i="33"/>
  <c r="AB173" i="33"/>
  <c r="AC173" i="33"/>
  <c r="AD173" i="33"/>
  <c r="AE173" i="33"/>
  <c r="X174" i="33"/>
  <c r="Y174" i="33"/>
  <c r="Z174" i="33"/>
  <c r="AA174" i="33"/>
  <c r="AB174" i="33"/>
  <c r="AC174" i="33"/>
  <c r="AD174" i="33"/>
  <c r="AE174" i="33"/>
  <c r="X175" i="33"/>
  <c r="Y175" i="33"/>
  <c r="Z175" i="33"/>
  <c r="AA175" i="33"/>
  <c r="AB175" i="33"/>
  <c r="AC175" i="33"/>
  <c r="AD175" i="33"/>
  <c r="AE175" i="33"/>
  <c r="X176" i="33"/>
  <c r="Y176" i="33"/>
  <c r="Z176" i="33"/>
  <c r="AA176" i="33"/>
  <c r="AB176" i="33"/>
  <c r="AC176" i="33"/>
  <c r="AD176" i="33"/>
  <c r="AE176" i="33"/>
  <c r="X177" i="33"/>
  <c r="Y177" i="33"/>
  <c r="Z177" i="33"/>
  <c r="AA177" i="33"/>
  <c r="AB177" i="33"/>
  <c r="AC177" i="33"/>
  <c r="AD177" i="33"/>
  <c r="AE177" i="33"/>
  <c r="X178" i="33"/>
  <c r="Y178" i="33"/>
  <c r="Z178" i="33"/>
  <c r="AA178" i="33"/>
  <c r="AB178" i="33"/>
  <c r="AC178" i="33"/>
  <c r="AD178" i="33"/>
  <c r="AE178" i="33"/>
  <c r="X179" i="33"/>
  <c r="Y179" i="33"/>
  <c r="Z179" i="33"/>
  <c r="AA179" i="33"/>
  <c r="AB179" i="33"/>
  <c r="AC179" i="33"/>
  <c r="AD179" i="33"/>
  <c r="AE179" i="33"/>
  <c r="X180" i="33"/>
  <c r="Y180" i="33"/>
  <c r="Z180" i="33"/>
  <c r="AA180" i="33"/>
  <c r="AB180" i="33"/>
  <c r="AC180" i="33"/>
  <c r="AD180" i="33"/>
  <c r="AE180" i="33"/>
  <c r="X181" i="33"/>
  <c r="Y181" i="33"/>
  <c r="Z181" i="33"/>
  <c r="AA181" i="33"/>
  <c r="AB181" i="33"/>
  <c r="AC181" i="33"/>
  <c r="AD181" i="33"/>
  <c r="AE181" i="33"/>
  <c r="X182" i="33"/>
  <c r="Y182" i="33"/>
  <c r="Z182" i="33"/>
  <c r="AA182" i="33"/>
  <c r="AB182" i="33"/>
  <c r="AC182" i="33"/>
  <c r="AD182" i="33"/>
  <c r="AE182" i="33"/>
  <c r="X183" i="33"/>
  <c r="Y183" i="33"/>
  <c r="Z183" i="33"/>
  <c r="AA183" i="33"/>
  <c r="AB183" i="33"/>
  <c r="AC183" i="33"/>
  <c r="AD183" i="33"/>
  <c r="AE183" i="33"/>
  <c r="X184" i="33"/>
  <c r="Y184" i="33"/>
  <c r="Z184" i="33"/>
  <c r="AA184" i="33"/>
  <c r="AB184" i="33"/>
  <c r="AC184" i="33"/>
  <c r="AD184" i="33"/>
  <c r="AE184" i="33"/>
  <c r="X185" i="33"/>
  <c r="Y185" i="33"/>
  <c r="Z185" i="33"/>
  <c r="AA185" i="33"/>
  <c r="AB185" i="33"/>
  <c r="AC185" i="33"/>
  <c r="AD185" i="33"/>
  <c r="AE185" i="33"/>
  <c r="X186" i="33"/>
  <c r="Y186" i="33"/>
  <c r="Z186" i="33"/>
  <c r="AA186" i="33"/>
  <c r="AB186" i="33"/>
  <c r="AC186" i="33"/>
  <c r="AD186" i="33"/>
  <c r="AE186" i="33"/>
  <c r="X187" i="33"/>
  <c r="Y187" i="33"/>
  <c r="Z187" i="33"/>
  <c r="AA187" i="33"/>
  <c r="AB187" i="33"/>
  <c r="AC187" i="33"/>
  <c r="AD187" i="33"/>
  <c r="AE187" i="33"/>
  <c r="X188" i="33"/>
  <c r="Y188" i="33"/>
  <c r="Z188" i="33"/>
  <c r="AA188" i="33"/>
  <c r="AB188" i="33"/>
  <c r="AC188" i="33"/>
  <c r="AD188" i="33"/>
  <c r="AE188" i="33"/>
  <c r="X189" i="33"/>
  <c r="Y189" i="33"/>
  <c r="Z189" i="33"/>
  <c r="AA189" i="33"/>
  <c r="AB189" i="33"/>
  <c r="AC189" i="33"/>
  <c r="AD189" i="33"/>
  <c r="AE189" i="33"/>
  <c r="X190" i="33"/>
  <c r="Y190" i="33"/>
  <c r="Z190" i="33"/>
  <c r="AA190" i="33"/>
  <c r="AB190" i="33"/>
  <c r="AC190" i="33"/>
  <c r="AD190" i="33"/>
  <c r="AE190" i="33"/>
  <c r="X191" i="33"/>
  <c r="Y191" i="33"/>
  <c r="Z191" i="33"/>
  <c r="AA191" i="33"/>
  <c r="AB191" i="33"/>
  <c r="AC191" i="33"/>
  <c r="AD191" i="33"/>
  <c r="AE191" i="33"/>
  <c r="X192" i="33"/>
  <c r="Y192" i="33"/>
  <c r="Z192" i="33"/>
  <c r="AA192" i="33"/>
  <c r="AB192" i="33"/>
  <c r="AC192" i="33"/>
  <c r="AD192" i="33"/>
  <c r="AE192" i="33"/>
  <c r="X193" i="33"/>
  <c r="Y193" i="33"/>
  <c r="Z193" i="33"/>
  <c r="AA193" i="33"/>
  <c r="AB193" i="33"/>
  <c r="AC193" i="33"/>
  <c r="AD193" i="33"/>
  <c r="AE193" i="33"/>
  <c r="X194" i="33"/>
  <c r="Y194" i="33"/>
  <c r="Z194" i="33"/>
  <c r="AA194" i="33"/>
  <c r="AB194" i="33"/>
  <c r="AC194" i="33"/>
  <c r="AD194" i="33"/>
  <c r="AE194" i="33"/>
  <c r="X195" i="33"/>
  <c r="Y195" i="33"/>
  <c r="Z195" i="33"/>
  <c r="AA195" i="33"/>
  <c r="AB195" i="33"/>
  <c r="AC195" i="33"/>
  <c r="AD195" i="33"/>
  <c r="AE195" i="33"/>
  <c r="X196" i="33"/>
  <c r="Y196" i="33"/>
  <c r="Z196" i="33"/>
  <c r="AA196" i="33"/>
  <c r="AB196" i="33"/>
  <c r="AC196" i="33"/>
  <c r="AD196" i="33"/>
  <c r="AE196" i="33"/>
  <c r="X197" i="33"/>
  <c r="Y197" i="33"/>
  <c r="Z197" i="33"/>
  <c r="AA197" i="33"/>
  <c r="AB197" i="33"/>
  <c r="AC197" i="33"/>
  <c r="AD197" i="33"/>
  <c r="AE197" i="33"/>
  <c r="X198" i="33"/>
  <c r="Y198" i="33"/>
  <c r="Z198" i="33"/>
  <c r="AA198" i="33"/>
  <c r="AB198" i="33"/>
  <c r="AC198" i="33"/>
  <c r="AD198" i="33"/>
  <c r="AE198" i="33"/>
  <c r="X199" i="33"/>
  <c r="Y199" i="33"/>
  <c r="Z199" i="33"/>
  <c r="AA199" i="33"/>
  <c r="AB199" i="33"/>
  <c r="AC199" i="33"/>
  <c r="AD199" i="33"/>
  <c r="AE199" i="33"/>
  <c r="X200" i="33"/>
  <c r="Y200" i="33"/>
  <c r="Z200" i="33"/>
  <c r="AA200" i="33"/>
  <c r="AB200" i="33"/>
  <c r="AC200" i="33"/>
  <c r="AD200" i="33"/>
  <c r="AE200" i="33"/>
  <c r="X201" i="33"/>
  <c r="Y201" i="33"/>
  <c r="Z201" i="33"/>
  <c r="AA201" i="33"/>
  <c r="AB201" i="33"/>
  <c r="AC201" i="33"/>
  <c r="AD201" i="33"/>
  <c r="AE201" i="33"/>
  <c r="X202" i="33"/>
  <c r="Y202" i="33"/>
  <c r="Z202" i="33"/>
  <c r="AA202" i="33"/>
  <c r="AB202" i="33"/>
  <c r="AC202" i="33"/>
  <c r="AD202" i="33"/>
  <c r="AE202" i="33"/>
  <c r="X203" i="33"/>
  <c r="Y203" i="33"/>
  <c r="Z203" i="33"/>
  <c r="AA203" i="33"/>
  <c r="AB203" i="33"/>
  <c r="AC203" i="33"/>
  <c r="AD203" i="33"/>
  <c r="AE203" i="33"/>
  <c r="X204" i="33"/>
  <c r="Y204" i="33"/>
  <c r="Z204" i="33"/>
  <c r="AA204" i="33"/>
  <c r="AB204" i="33"/>
  <c r="AC204" i="33"/>
  <c r="AD204" i="33"/>
  <c r="AE204" i="33"/>
  <c r="X205" i="33"/>
  <c r="Y205" i="33"/>
  <c r="Z205" i="33"/>
  <c r="AA205" i="33"/>
  <c r="AB205" i="33"/>
  <c r="AC205" i="33"/>
  <c r="AD205" i="33"/>
  <c r="AE205" i="33"/>
  <c r="X206" i="33"/>
  <c r="Y206" i="33"/>
  <c r="Z206" i="33"/>
  <c r="AA206" i="33"/>
  <c r="AB206" i="33"/>
  <c r="AC206" i="33"/>
  <c r="AD206" i="33"/>
  <c r="AE206" i="33"/>
  <c r="X207" i="33"/>
  <c r="Y207" i="33"/>
  <c r="Z207" i="33"/>
  <c r="AA207" i="33"/>
  <c r="AB207" i="33"/>
  <c r="AC207" i="33"/>
  <c r="AD207" i="33"/>
  <c r="AE207" i="33"/>
  <c r="X208" i="33"/>
  <c r="Y208" i="33"/>
  <c r="Z208" i="33"/>
  <c r="AA208" i="33"/>
  <c r="AB208" i="33"/>
  <c r="AC208" i="33"/>
  <c r="AD208" i="33"/>
  <c r="AE208" i="33"/>
  <c r="X209" i="33"/>
  <c r="Y209" i="33"/>
  <c r="Z209" i="33"/>
  <c r="AA209" i="33"/>
  <c r="AB209" i="33"/>
  <c r="AC209" i="33"/>
  <c r="AD209" i="33"/>
  <c r="AE209" i="33"/>
  <c r="X210" i="33"/>
  <c r="Y210" i="33"/>
  <c r="Z210" i="33"/>
  <c r="AA210" i="33"/>
  <c r="AB210" i="33"/>
  <c r="AC210" i="33"/>
  <c r="AD210" i="33"/>
  <c r="AE210" i="33"/>
  <c r="X211" i="33"/>
  <c r="Y211" i="33"/>
  <c r="Z211" i="33"/>
  <c r="AA211" i="33"/>
  <c r="AB211" i="33"/>
  <c r="AC211" i="33"/>
  <c r="AD211" i="33"/>
  <c r="AE211" i="33"/>
  <c r="X212" i="33"/>
  <c r="Y212" i="33"/>
  <c r="Z212" i="33"/>
  <c r="AA212" i="33"/>
  <c r="AB212" i="33"/>
  <c r="AC212" i="33"/>
  <c r="AD212" i="33"/>
  <c r="AE212" i="33"/>
  <c r="X213" i="33"/>
  <c r="Y213" i="33"/>
  <c r="Z213" i="33"/>
  <c r="AA213" i="33"/>
  <c r="AB213" i="33"/>
  <c r="AC213" i="33"/>
  <c r="AD213" i="33"/>
  <c r="AE213" i="33"/>
  <c r="X214" i="33"/>
  <c r="Y214" i="33"/>
  <c r="Z214" i="33"/>
  <c r="AA214" i="33"/>
  <c r="AB214" i="33"/>
  <c r="AC214" i="33"/>
  <c r="AD214" i="33"/>
  <c r="AE214" i="33"/>
  <c r="X215" i="33"/>
  <c r="Y215" i="33"/>
  <c r="Z215" i="33"/>
  <c r="AA215" i="33"/>
  <c r="AB215" i="33"/>
  <c r="AC215" i="33"/>
  <c r="AD215" i="33"/>
  <c r="AE215" i="33"/>
  <c r="X216" i="33"/>
  <c r="Y216" i="33"/>
  <c r="Z216" i="33"/>
  <c r="AA216" i="33"/>
  <c r="AB216" i="33"/>
  <c r="AC216" i="33"/>
  <c r="AD216" i="33"/>
  <c r="AE216" i="33"/>
  <c r="X217" i="33"/>
  <c r="Y217" i="33"/>
  <c r="Z217" i="33"/>
  <c r="AA217" i="33"/>
  <c r="AB217" i="33"/>
  <c r="AC217" i="33"/>
  <c r="AD217" i="33"/>
  <c r="AE217" i="33"/>
  <c r="X218" i="33"/>
  <c r="Y218" i="33"/>
  <c r="Z218" i="33"/>
  <c r="AA218" i="33"/>
  <c r="AB218" i="33"/>
  <c r="AC218" i="33"/>
  <c r="AD218" i="33"/>
  <c r="AE218" i="33"/>
  <c r="X219" i="33"/>
  <c r="Y219" i="33"/>
  <c r="Z219" i="33"/>
  <c r="AA219" i="33"/>
  <c r="AB219" i="33"/>
  <c r="AC219" i="33"/>
  <c r="AD219" i="33"/>
  <c r="AE219" i="33"/>
  <c r="X220" i="33"/>
  <c r="Y220" i="33"/>
  <c r="Z220" i="33"/>
  <c r="AA220" i="33"/>
  <c r="AB220" i="33"/>
  <c r="AC220" i="33"/>
  <c r="AD220" i="33"/>
  <c r="AE220" i="33"/>
  <c r="X221" i="33"/>
  <c r="Y221" i="33"/>
  <c r="Z221" i="33"/>
  <c r="AA221" i="33"/>
  <c r="AB221" i="33"/>
  <c r="AC221" i="33"/>
  <c r="AD221" i="33"/>
  <c r="AE221" i="33"/>
  <c r="X222" i="33"/>
  <c r="Y222" i="33"/>
  <c r="Z222" i="33"/>
  <c r="AA222" i="33"/>
  <c r="AB222" i="33"/>
  <c r="AC222" i="33"/>
  <c r="AD222" i="33"/>
  <c r="AE222" i="33"/>
  <c r="X223" i="33"/>
  <c r="Y223" i="33"/>
  <c r="Z223" i="33"/>
  <c r="AA223" i="33"/>
  <c r="AB223" i="33"/>
  <c r="AC223" i="33"/>
  <c r="AD223" i="33"/>
  <c r="AE223" i="33"/>
  <c r="X224" i="33"/>
  <c r="Y224" i="33"/>
  <c r="Z224" i="33"/>
  <c r="AA224" i="33"/>
  <c r="AB224" i="33"/>
  <c r="AC224" i="33"/>
  <c r="AD224" i="33"/>
  <c r="AE224" i="33"/>
  <c r="X225" i="33"/>
  <c r="Y225" i="33"/>
  <c r="Z225" i="33"/>
  <c r="AA225" i="33"/>
  <c r="AB225" i="33"/>
  <c r="AC225" i="33"/>
  <c r="AD225" i="33"/>
  <c r="AE225" i="33"/>
  <c r="X226" i="33"/>
  <c r="Y226" i="33"/>
  <c r="Z226" i="33"/>
  <c r="AA226" i="33"/>
  <c r="AB226" i="33"/>
  <c r="AC226" i="33"/>
  <c r="AD226" i="33"/>
  <c r="AE226" i="33"/>
  <c r="X227" i="33"/>
  <c r="Y227" i="33"/>
  <c r="Z227" i="33"/>
  <c r="AA227" i="33"/>
  <c r="AB227" i="33"/>
  <c r="AC227" i="33"/>
  <c r="AD227" i="33"/>
  <c r="AE227" i="33"/>
  <c r="X228" i="33"/>
  <c r="Y228" i="33"/>
  <c r="Z228" i="33"/>
  <c r="AA228" i="33"/>
  <c r="AB228" i="33"/>
  <c r="AC228" i="33"/>
  <c r="AD228" i="33"/>
  <c r="AE228" i="33"/>
  <c r="X229" i="33"/>
  <c r="Y229" i="33"/>
  <c r="Z229" i="33"/>
  <c r="AA229" i="33"/>
  <c r="AB229" i="33"/>
  <c r="AC229" i="33"/>
  <c r="AD229" i="33"/>
  <c r="AE229" i="33"/>
  <c r="X230" i="33"/>
  <c r="Y230" i="33"/>
  <c r="Z230" i="33"/>
  <c r="AA230" i="33"/>
  <c r="AB230" i="33"/>
  <c r="AC230" i="33"/>
  <c r="AD230" i="33"/>
  <c r="AE230" i="33"/>
  <c r="X231" i="33"/>
  <c r="Y231" i="33"/>
  <c r="Z231" i="33"/>
  <c r="AA231" i="33"/>
  <c r="AB231" i="33"/>
  <c r="AC231" i="33"/>
  <c r="AD231" i="33"/>
  <c r="AE231" i="33"/>
  <c r="X232" i="33"/>
  <c r="Y232" i="33"/>
  <c r="Z232" i="33"/>
  <c r="AA232" i="33"/>
  <c r="AB232" i="33"/>
  <c r="AC232" i="33"/>
  <c r="AD232" i="33"/>
  <c r="AE232" i="33"/>
  <c r="Y1" i="33"/>
  <c r="Z1" i="33"/>
  <c r="AA1" i="33"/>
  <c r="AB1" i="33"/>
  <c r="AC1" i="33"/>
  <c r="AD1" i="33"/>
  <c r="AE1" i="33"/>
  <c r="AF1" i="33"/>
  <c r="X1" i="33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8" i="30"/>
  <c r="AB49" i="30"/>
  <c r="AB50" i="30"/>
  <c r="AB51" i="30"/>
  <c r="AB52" i="30"/>
  <c r="AB53" i="30"/>
  <c r="AB54" i="30"/>
  <c r="AB55" i="30"/>
  <c r="AB56" i="30"/>
  <c r="AB57" i="30"/>
  <c r="AB58" i="30"/>
  <c r="AB59" i="30"/>
  <c r="AB60" i="30"/>
  <c r="AB61" i="30"/>
  <c r="AB62" i="30"/>
  <c r="AB63" i="30"/>
  <c r="AB64" i="30"/>
  <c r="AB65" i="30"/>
  <c r="AB66" i="30"/>
  <c r="AB67" i="30"/>
  <c r="AB68" i="30"/>
  <c r="AB69" i="30"/>
  <c r="AB70" i="30"/>
  <c r="AB71" i="30"/>
  <c r="AB72" i="30"/>
  <c r="AB73" i="30"/>
  <c r="AB74" i="30"/>
  <c r="AB75" i="30"/>
  <c r="AB76" i="30"/>
  <c r="AB77" i="30"/>
  <c r="AB78" i="30"/>
  <c r="AB79" i="30"/>
  <c r="AB80" i="30"/>
  <c r="AB81" i="30"/>
  <c r="AB82" i="30"/>
  <c r="AB83" i="30"/>
  <c r="AB84" i="30"/>
  <c r="AB85" i="30"/>
  <c r="AB86" i="30"/>
  <c r="AB87" i="30"/>
  <c r="AB88" i="30"/>
  <c r="AB89" i="30"/>
  <c r="AB90" i="30"/>
  <c r="AB91" i="30"/>
  <c r="AB92" i="30"/>
  <c r="AB93" i="30"/>
  <c r="AB94" i="30"/>
  <c r="AB95" i="30"/>
  <c r="AB96" i="30"/>
  <c r="AB97" i="30"/>
  <c r="AB4" i="30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109" i="29"/>
  <c r="M110" i="29"/>
  <c r="M111" i="29"/>
  <c r="M112" i="29"/>
  <c r="M113" i="29"/>
  <c r="M114" i="29"/>
  <c r="M115" i="29"/>
  <c r="M116" i="29"/>
  <c r="M117" i="29"/>
  <c r="M118" i="29"/>
  <c r="M119" i="29"/>
  <c r="M120" i="29"/>
  <c r="M121" i="29"/>
  <c r="M122" i="29"/>
  <c r="M123" i="29"/>
  <c r="M124" i="29"/>
  <c r="M125" i="29"/>
  <c r="M126" i="29"/>
  <c r="M127" i="29"/>
  <c r="M128" i="29"/>
  <c r="M129" i="29"/>
  <c r="M130" i="29"/>
  <c r="M131" i="29"/>
  <c r="M132" i="29"/>
  <c r="M133" i="29"/>
  <c r="M134" i="29"/>
  <c r="M135" i="29"/>
  <c r="M136" i="29"/>
  <c r="M137" i="29"/>
  <c r="M138" i="29"/>
  <c r="M139" i="29"/>
  <c r="M140" i="29"/>
  <c r="M141" i="29"/>
  <c r="M142" i="29"/>
  <c r="M143" i="29"/>
  <c r="M144" i="29"/>
  <c r="M145" i="29"/>
  <c r="M146" i="29"/>
  <c r="M147" i="29"/>
  <c r="M148" i="29"/>
  <c r="M149" i="29"/>
  <c r="M150" i="29"/>
  <c r="M151" i="29"/>
  <c r="M152" i="29"/>
  <c r="M153" i="29"/>
  <c r="M154" i="29"/>
  <c r="M155" i="29"/>
  <c r="M156" i="29"/>
  <c r="M157" i="29"/>
  <c r="M158" i="29"/>
  <c r="M159" i="29"/>
  <c r="M160" i="29"/>
  <c r="M161" i="29"/>
  <c r="M162" i="29"/>
  <c r="M163" i="29"/>
  <c r="M164" i="29"/>
  <c r="M165" i="29"/>
  <c r="M166" i="29"/>
  <c r="M167" i="29"/>
  <c r="M168" i="29"/>
  <c r="M169" i="29"/>
  <c r="M170" i="29"/>
  <c r="M171" i="29"/>
  <c r="M172" i="29"/>
  <c r="M173" i="29"/>
  <c r="M174" i="29"/>
  <c r="M175" i="29"/>
  <c r="M176" i="29"/>
  <c r="M177" i="29"/>
  <c r="M178" i="29"/>
  <c r="M179" i="29"/>
  <c r="M180" i="29"/>
  <c r="M181" i="29"/>
  <c r="M182" i="29"/>
  <c r="M183" i="29"/>
  <c r="M184" i="29"/>
  <c r="M185" i="29"/>
  <c r="M186" i="29"/>
  <c r="M187" i="29"/>
  <c r="M188" i="29"/>
  <c r="M189" i="29"/>
  <c r="M190" i="29"/>
  <c r="M191" i="29"/>
  <c r="M192" i="29"/>
  <c r="M193" i="29"/>
  <c r="M194" i="29"/>
  <c r="M195" i="29"/>
  <c r="M196" i="29"/>
  <c r="M197" i="29"/>
  <c r="M198" i="29"/>
  <c r="M199" i="29"/>
  <c r="M200" i="29"/>
  <c r="M201" i="29"/>
  <c r="M202" i="29"/>
  <c r="M203" i="29"/>
  <c r="M204" i="29"/>
  <c r="M205" i="29"/>
  <c r="M206" i="29"/>
  <c r="M207" i="29"/>
  <c r="M208" i="29"/>
  <c r="M209" i="29"/>
  <c r="M210" i="29"/>
  <c r="M211" i="29"/>
  <c r="M212" i="29"/>
  <c r="M213" i="29"/>
  <c r="M214" i="29"/>
  <c r="M215" i="29"/>
  <c r="M216" i="29"/>
  <c r="M217" i="29"/>
  <c r="M218" i="29"/>
  <c r="M219" i="29"/>
  <c r="M220" i="29"/>
  <c r="M221" i="29"/>
  <c r="M222" i="29"/>
  <c r="M223" i="29"/>
  <c r="M224" i="29"/>
  <c r="M225" i="29"/>
  <c r="M226" i="29"/>
  <c r="M227" i="29"/>
  <c r="M228" i="29"/>
  <c r="M229" i="29"/>
  <c r="M230" i="29"/>
  <c r="M231" i="29"/>
  <c r="M232" i="29"/>
  <c r="M233" i="29"/>
  <c r="M234" i="29"/>
  <c r="M235" i="29"/>
  <c r="M236" i="29"/>
  <c r="M237" i="29"/>
  <c r="M4" i="29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5" i="30"/>
  <c r="J6" i="30"/>
  <c r="J7" i="30"/>
  <c r="J8" i="30"/>
  <c r="J9" i="30"/>
  <c r="J10" i="30"/>
  <c r="J11" i="30"/>
  <c r="J4" i="30"/>
  <c r="B5" i="31"/>
  <c r="B6" i="31"/>
  <c r="B7" i="31"/>
  <c r="B8" i="31"/>
  <c r="B9" i="31"/>
  <c r="B10" i="31"/>
  <c r="B11" i="31"/>
  <c r="B12" i="31"/>
  <c r="B13" i="31"/>
  <c r="B14" i="31"/>
  <c r="B15" i="31"/>
  <c r="B16" i="31"/>
  <c r="I25" i="30" s="1"/>
  <c r="B25" i="30" s="1"/>
  <c r="B17" i="31"/>
  <c r="B18" i="31"/>
  <c r="B19" i="31"/>
  <c r="B20" i="31"/>
  <c r="I33" i="30" s="1"/>
  <c r="B33" i="30" s="1"/>
  <c r="B21" i="31"/>
  <c r="B22" i="31"/>
  <c r="B23" i="31"/>
  <c r="B24" i="31"/>
  <c r="I40" i="30" s="1"/>
  <c r="B40" i="30" s="1"/>
  <c r="B25" i="31"/>
  <c r="B26" i="31"/>
  <c r="B27" i="31"/>
  <c r="B28" i="31"/>
  <c r="I47" i="30" s="1"/>
  <c r="B47" i="30" s="1"/>
  <c r="B29" i="31"/>
  <c r="B30" i="31"/>
  <c r="B31" i="31"/>
  <c r="B32" i="31"/>
  <c r="B33" i="31"/>
  <c r="B34" i="31"/>
  <c r="B35" i="31"/>
  <c r="B36" i="31"/>
  <c r="I56" i="30" s="1"/>
  <c r="B56" i="30" s="1"/>
  <c r="B37" i="31"/>
  <c r="B38" i="31"/>
  <c r="B39" i="31"/>
  <c r="B40" i="31"/>
  <c r="I60" i="30" s="1"/>
  <c r="B60" i="30" s="1"/>
  <c r="B41" i="31"/>
  <c r="B42" i="31"/>
  <c r="B43" i="31"/>
  <c r="B44" i="31"/>
  <c r="I65" i="30" s="1"/>
  <c r="B65" i="30" s="1"/>
  <c r="B45" i="31"/>
  <c r="B46" i="31"/>
  <c r="B47" i="31"/>
  <c r="B48" i="31"/>
  <c r="B49" i="31"/>
  <c r="B50" i="31"/>
  <c r="B51" i="31"/>
  <c r="B52" i="31"/>
  <c r="I73" i="30" s="1"/>
  <c r="B73" i="30" s="1"/>
  <c r="B53" i="31"/>
  <c r="B54" i="31"/>
  <c r="B55" i="31"/>
  <c r="B56" i="31"/>
  <c r="I77" i="30" s="1"/>
  <c r="B77" i="30" s="1"/>
  <c r="B57" i="31"/>
  <c r="B58" i="31"/>
  <c r="B59" i="31"/>
  <c r="B60" i="31"/>
  <c r="I87" i="30" s="1"/>
  <c r="B87" i="30" s="1"/>
  <c r="B61" i="31"/>
  <c r="B62" i="31"/>
  <c r="B63" i="31"/>
  <c r="B64" i="31"/>
  <c r="I94" i="30" s="1"/>
  <c r="B94" i="30" s="1"/>
  <c r="B65" i="31"/>
  <c r="B66" i="31"/>
  <c r="B4" i="31"/>
  <c r="I19" i="30"/>
  <c r="B19" i="30" s="1"/>
  <c r="I52" i="30"/>
  <c r="B52" i="30" s="1"/>
  <c r="I69" i="30"/>
  <c r="I11" i="30"/>
  <c r="B11" i="30" s="1"/>
  <c r="I5" i="30"/>
  <c r="B5" i="30" s="1"/>
  <c r="I6" i="30"/>
  <c r="I7" i="30"/>
  <c r="B7" i="30" s="1"/>
  <c r="I8" i="30"/>
  <c r="I9" i="30"/>
  <c r="B9" i="30" s="1"/>
  <c r="I10" i="30"/>
  <c r="I13" i="30"/>
  <c r="I14" i="30"/>
  <c r="B14" i="30" s="1"/>
  <c r="I15" i="30"/>
  <c r="B15" i="30" s="1"/>
  <c r="I16" i="30"/>
  <c r="B16" i="30" s="1"/>
  <c r="I17" i="30"/>
  <c r="I18" i="30"/>
  <c r="B18" i="30" s="1"/>
  <c r="I20" i="30"/>
  <c r="B20" i="30" s="1"/>
  <c r="I21" i="30"/>
  <c r="I22" i="30"/>
  <c r="B22" i="30" s="1"/>
  <c r="I23" i="30"/>
  <c r="B23" i="30" s="1"/>
  <c r="I24" i="30"/>
  <c r="B24" i="30" s="1"/>
  <c r="I26" i="30"/>
  <c r="B26" i="30" s="1"/>
  <c r="I27" i="30"/>
  <c r="B27" i="30" s="1"/>
  <c r="I28" i="30"/>
  <c r="B28" i="30" s="1"/>
  <c r="I29" i="30"/>
  <c r="B29" i="30" s="1"/>
  <c r="I30" i="30"/>
  <c r="B30" i="30" s="1"/>
  <c r="I34" i="30"/>
  <c r="B34" i="30" s="1"/>
  <c r="I35" i="30"/>
  <c r="B35" i="30" s="1"/>
  <c r="I36" i="30"/>
  <c r="B36" i="30" s="1"/>
  <c r="I37" i="30"/>
  <c r="I38" i="30"/>
  <c r="B38" i="30" s="1"/>
  <c r="I39" i="30"/>
  <c r="B39" i="30" s="1"/>
  <c r="I41" i="30"/>
  <c r="B41" i="30" s="1"/>
  <c r="I42" i="30"/>
  <c r="B42" i="30" s="1"/>
  <c r="I43" i="30"/>
  <c r="B43" i="30" s="1"/>
  <c r="I44" i="30"/>
  <c r="B44" i="30" s="1"/>
  <c r="I45" i="30"/>
  <c r="B45" i="30" s="1"/>
  <c r="I46" i="30"/>
  <c r="B46" i="30" s="1"/>
  <c r="I49" i="30"/>
  <c r="I50" i="30"/>
  <c r="B50" i="30" s="1"/>
  <c r="I51" i="30"/>
  <c r="B51" i="30" s="1"/>
  <c r="I53" i="30"/>
  <c r="I54" i="30"/>
  <c r="B54" i="30" s="1"/>
  <c r="I55" i="30"/>
  <c r="B55" i="30" s="1"/>
  <c r="I57" i="30"/>
  <c r="B57" i="30" s="1"/>
  <c r="I58" i="30"/>
  <c r="B58" i="30" s="1"/>
  <c r="I59" i="30"/>
  <c r="B59" i="30" s="1"/>
  <c r="I61" i="30"/>
  <c r="I62" i="30"/>
  <c r="B62" i="30" s="1"/>
  <c r="I63" i="30"/>
  <c r="B63" i="30" s="1"/>
  <c r="I64" i="30"/>
  <c r="B64" i="30" s="1"/>
  <c r="I66" i="30"/>
  <c r="B66" i="30" s="1"/>
  <c r="I67" i="30"/>
  <c r="B67" i="30" s="1"/>
  <c r="I68" i="30"/>
  <c r="B68" i="30" s="1"/>
  <c r="I70" i="30"/>
  <c r="B70" i="30" s="1"/>
  <c r="I71" i="30"/>
  <c r="B71" i="30" s="1"/>
  <c r="I72" i="30"/>
  <c r="B72" i="30" s="1"/>
  <c r="I74" i="30"/>
  <c r="B74" i="30" s="1"/>
  <c r="I75" i="30"/>
  <c r="B75" i="30" s="1"/>
  <c r="I76" i="30"/>
  <c r="B76" i="30" s="1"/>
  <c r="I78" i="30"/>
  <c r="B78" i="30" s="1"/>
  <c r="I79" i="30"/>
  <c r="B79" i="30" s="1"/>
  <c r="I80" i="30"/>
  <c r="B80" i="30" s="1"/>
  <c r="I81" i="30"/>
  <c r="I82" i="30"/>
  <c r="B82" i="30" s="1"/>
  <c r="I83" i="30"/>
  <c r="B83" i="30" s="1"/>
  <c r="I84" i="30"/>
  <c r="B84" i="30" s="1"/>
  <c r="I85" i="30"/>
  <c r="I86" i="30"/>
  <c r="B86" i="30" s="1"/>
  <c r="I89" i="30"/>
  <c r="I90" i="30"/>
  <c r="B90" i="30" s="1"/>
  <c r="I91" i="30"/>
  <c r="B91" i="30" s="1"/>
  <c r="I92" i="30"/>
  <c r="B92" i="30" s="1"/>
  <c r="I93" i="30"/>
  <c r="I95" i="30"/>
  <c r="B95" i="30" s="1"/>
  <c r="I96" i="30"/>
  <c r="B96" i="30" s="1"/>
  <c r="I97" i="30"/>
  <c r="I4" i="30"/>
  <c r="I2" i="33"/>
  <c r="J2" i="33"/>
  <c r="K2" i="33"/>
  <c r="L2" i="33"/>
  <c r="M2" i="33"/>
  <c r="I3" i="33"/>
  <c r="J3" i="33"/>
  <c r="K3" i="33"/>
  <c r="L3" i="33"/>
  <c r="M3" i="33"/>
  <c r="I4" i="33"/>
  <c r="J4" i="33"/>
  <c r="K4" i="33"/>
  <c r="L4" i="33"/>
  <c r="M4" i="33"/>
  <c r="I5" i="33"/>
  <c r="J5" i="33"/>
  <c r="K5" i="33"/>
  <c r="L5" i="33"/>
  <c r="M5" i="33"/>
  <c r="I6" i="33"/>
  <c r="J6" i="33"/>
  <c r="K6" i="33"/>
  <c r="L6" i="33"/>
  <c r="M6" i="33"/>
  <c r="I7" i="33"/>
  <c r="J7" i="33"/>
  <c r="K7" i="33"/>
  <c r="L7" i="33"/>
  <c r="M7" i="33"/>
  <c r="I8" i="33"/>
  <c r="J8" i="33"/>
  <c r="K8" i="33"/>
  <c r="L8" i="33"/>
  <c r="M8" i="33"/>
  <c r="I9" i="33"/>
  <c r="J9" i="33"/>
  <c r="K9" i="33"/>
  <c r="L9" i="33"/>
  <c r="M9" i="33"/>
  <c r="I10" i="33"/>
  <c r="J10" i="33"/>
  <c r="K10" i="33"/>
  <c r="L10" i="33"/>
  <c r="M10" i="33"/>
  <c r="I11" i="33"/>
  <c r="J11" i="33"/>
  <c r="K11" i="33"/>
  <c r="L11" i="33"/>
  <c r="M11" i="33"/>
  <c r="I12" i="33"/>
  <c r="J12" i="33"/>
  <c r="K12" i="33"/>
  <c r="L12" i="33"/>
  <c r="M12" i="33"/>
  <c r="I13" i="33"/>
  <c r="J13" i="33"/>
  <c r="K13" i="33"/>
  <c r="L13" i="33"/>
  <c r="M13" i="33"/>
  <c r="I14" i="33"/>
  <c r="J14" i="33"/>
  <c r="K14" i="33"/>
  <c r="L14" i="33"/>
  <c r="M14" i="33"/>
  <c r="I15" i="33"/>
  <c r="J15" i="33"/>
  <c r="K15" i="33"/>
  <c r="L15" i="33"/>
  <c r="M15" i="33"/>
  <c r="I16" i="33"/>
  <c r="J16" i="33"/>
  <c r="K16" i="33"/>
  <c r="L16" i="33"/>
  <c r="M16" i="33"/>
  <c r="I17" i="33"/>
  <c r="J17" i="33"/>
  <c r="K17" i="33"/>
  <c r="L17" i="33"/>
  <c r="M17" i="33"/>
  <c r="I18" i="33"/>
  <c r="J18" i="33"/>
  <c r="K18" i="33"/>
  <c r="L18" i="33"/>
  <c r="M18" i="33"/>
  <c r="I19" i="33"/>
  <c r="J19" i="33"/>
  <c r="K19" i="33"/>
  <c r="L19" i="33"/>
  <c r="M19" i="33"/>
  <c r="I20" i="33"/>
  <c r="J20" i="33"/>
  <c r="K20" i="33"/>
  <c r="L20" i="33"/>
  <c r="M20" i="33"/>
  <c r="I21" i="33"/>
  <c r="J21" i="33"/>
  <c r="K21" i="33"/>
  <c r="L21" i="33"/>
  <c r="M21" i="33"/>
  <c r="I22" i="33"/>
  <c r="J22" i="33"/>
  <c r="K22" i="33"/>
  <c r="L22" i="33"/>
  <c r="M22" i="33"/>
  <c r="I23" i="33"/>
  <c r="J23" i="33"/>
  <c r="K23" i="33"/>
  <c r="L23" i="33"/>
  <c r="M23" i="33"/>
  <c r="I24" i="33"/>
  <c r="J24" i="33"/>
  <c r="K24" i="33"/>
  <c r="L24" i="33"/>
  <c r="M24" i="33"/>
  <c r="I25" i="33"/>
  <c r="J25" i="33"/>
  <c r="K25" i="33"/>
  <c r="L25" i="33"/>
  <c r="M25" i="33"/>
  <c r="I26" i="33"/>
  <c r="J26" i="33"/>
  <c r="K26" i="33"/>
  <c r="L26" i="33"/>
  <c r="M26" i="33"/>
  <c r="I27" i="33"/>
  <c r="J27" i="33"/>
  <c r="K27" i="33"/>
  <c r="L27" i="33"/>
  <c r="M27" i="33"/>
  <c r="I28" i="33"/>
  <c r="J28" i="33"/>
  <c r="K28" i="33"/>
  <c r="L28" i="33"/>
  <c r="M28" i="33"/>
  <c r="I29" i="33"/>
  <c r="J29" i="33"/>
  <c r="K29" i="33"/>
  <c r="L29" i="33"/>
  <c r="M29" i="33"/>
  <c r="I30" i="33"/>
  <c r="J30" i="33"/>
  <c r="K30" i="33"/>
  <c r="L30" i="33"/>
  <c r="M30" i="33"/>
  <c r="I31" i="33"/>
  <c r="J31" i="33"/>
  <c r="K31" i="33"/>
  <c r="L31" i="33"/>
  <c r="M31" i="33"/>
  <c r="I32" i="33"/>
  <c r="J32" i="33"/>
  <c r="K32" i="33"/>
  <c r="L32" i="33"/>
  <c r="M32" i="33"/>
  <c r="I33" i="33"/>
  <c r="J33" i="33"/>
  <c r="K33" i="33"/>
  <c r="L33" i="33"/>
  <c r="M33" i="33"/>
  <c r="I34" i="33"/>
  <c r="J34" i="33"/>
  <c r="K34" i="33"/>
  <c r="L34" i="33"/>
  <c r="M34" i="33"/>
  <c r="I35" i="33"/>
  <c r="J35" i="33"/>
  <c r="K35" i="33"/>
  <c r="L35" i="33"/>
  <c r="M35" i="33"/>
  <c r="I36" i="33"/>
  <c r="J36" i="33"/>
  <c r="K36" i="33"/>
  <c r="L36" i="33"/>
  <c r="M36" i="33"/>
  <c r="I37" i="33"/>
  <c r="J37" i="33"/>
  <c r="K37" i="33"/>
  <c r="L37" i="33"/>
  <c r="M37" i="33"/>
  <c r="I38" i="33"/>
  <c r="J38" i="33"/>
  <c r="K38" i="33"/>
  <c r="L38" i="33"/>
  <c r="M38" i="33"/>
  <c r="I39" i="33"/>
  <c r="J39" i="33"/>
  <c r="K39" i="33"/>
  <c r="L39" i="33"/>
  <c r="M39" i="33"/>
  <c r="I40" i="33"/>
  <c r="J40" i="33"/>
  <c r="K40" i="33"/>
  <c r="L40" i="33"/>
  <c r="M40" i="33"/>
  <c r="I41" i="33"/>
  <c r="J41" i="33"/>
  <c r="K41" i="33"/>
  <c r="L41" i="33"/>
  <c r="M41" i="33"/>
  <c r="I42" i="33"/>
  <c r="J42" i="33"/>
  <c r="K42" i="33"/>
  <c r="L42" i="33"/>
  <c r="M42" i="33"/>
  <c r="I43" i="33"/>
  <c r="J43" i="33"/>
  <c r="K43" i="33"/>
  <c r="L43" i="33"/>
  <c r="M43" i="33"/>
  <c r="I44" i="33"/>
  <c r="J44" i="33"/>
  <c r="K44" i="33"/>
  <c r="L44" i="33"/>
  <c r="M44" i="33"/>
  <c r="I45" i="33"/>
  <c r="J45" i="33"/>
  <c r="K45" i="33"/>
  <c r="L45" i="33"/>
  <c r="M45" i="33"/>
  <c r="I46" i="33"/>
  <c r="J46" i="33"/>
  <c r="K46" i="33"/>
  <c r="L46" i="33"/>
  <c r="M46" i="33"/>
  <c r="I47" i="33"/>
  <c r="J47" i="33"/>
  <c r="K47" i="33"/>
  <c r="L47" i="33"/>
  <c r="M47" i="33"/>
  <c r="I48" i="33"/>
  <c r="J48" i="33"/>
  <c r="K48" i="33"/>
  <c r="L48" i="33"/>
  <c r="M48" i="33"/>
  <c r="I49" i="33"/>
  <c r="J49" i="33"/>
  <c r="K49" i="33"/>
  <c r="L49" i="33"/>
  <c r="M49" i="33"/>
  <c r="I50" i="33"/>
  <c r="J50" i="33"/>
  <c r="K50" i="33"/>
  <c r="L50" i="33"/>
  <c r="M50" i="33"/>
  <c r="I51" i="33"/>
  <c r="J51" i="33"/>
  <c r="K51" i="33"/>
  <c r="L51" i="33"/>
  <c r="M51" i="33"/>
  <c r="I52" i="33"/>
  <c r="J52" i="33"/>
  <c r="K52" i="33"/>
  <c r="L52" i="33"/>
  <c r="M52" i="33"/>
  <c r="I53" i="33"/>
  <c r="J53" i="33"/>
  <c r="K53" i="33"/>
  <c r="L53" i="33"/>
  <c r="M53" i="33"/>
  <c r="I54" i="33"/>
  <c r="J54" i="33"/>
  <c r="K54" i="33"/>
  <c r="L54" i="33"/>
  <c r="M54" i="33"/>
  <c r="I55" i="33"/>
  <c r="J55" i="33"/>
  <c r="K55" i="33"/>
  <c r="L55" i="33"/>
  <c r="M55" i="33"/>
  <c r="I56" i="33"/>
  <c r="J56" i="33"/>
  <c r="K56" i="33"/>
  <c r="L56" i="33"/>
  <c r="M56" i="33"/>
  <c r="I57" i="33"/>
  <c r="J57" i="33"/>
  <c r="K57" i="33"/>
  <c r="L57" i="33"/>
  <c r="M57" i="33"/>
  <c r="I58" i="33"/>
  <c r="J58" i="33"/>
  <c r="K58" i="33"/>
  <c r="L58" i="33"/>
  <c r="M58" i="33"/>
  <c r="I59" i="33"/>
  <c r="J59" i="33"/>
  <c r="K59" i="33"/>
  <c r="L59" i="33"/>
  <c r="M59" i="33"/>
  <c r="I60" i="33"/>
  <c r="J60" i="33"/>
  <c r="K60" i="33"/>
  <c r="L60" i="33"/>
  <c r="M60" i="33"/>
  <c r="I61" i="33"/>
  <c r="J61" i="33"/>
  <c r="K61" i="33"/>
  <c r="L61" i="33"/>
  <c r="M61" i="33"/>
  <c r="I62" i="33"/>
  <c r="J62" i="33"/>
  <c r="K62" i="33"/>
  <c r="L62" i="33"/>
  <c r="M62" i="33"/>
  <c r="I63" i="33"/>
  <c r="J63" i="33"/>
  <c r="K63" i="33"/>
  <c r="L63" i="33"/>
  <c r="M63" i="33"/>
  <c r="I64" i="33"/>
  <c r="J64" i="33"/>
  <c r="K64" i="33"/>
  <c r="L64" i="33"/>
  <c r="M64" i="33"/>
  <c r="I65" i="33"/>
  <c r="J65" i="33"/>
  <c r="K65" i="33"/>
  <c r="L65" i="33"/>
  <c r="M65" i="33"/>
  <c r="I66" i="33"/>
  <c r="J66" i="33"/>
  <c r="K66" i="33"/>
  <c r="L66" i="33"/>
  <c r="M66" i="33"/>
  <c r="I67" i="33"/>
  <c r="J67" i="33"/>
  <c r="K67" i="33"/>
  <c r="L67" i="33"/>
  <c r="M67" i="33"/>
  <c r="I68" i="33"/>
  <c r="J68" i="33"/>
  <c r="K68" i="33"/>
  <c r="L68" i="33"/>
  <c r="M68" i="33"/>
  <c r="I69" i="33"/>
  <c r="J69" i="33"/>
  <c r="K69" i="33"/>
  <c r="L69" i="33"/>
  <c r="M69" i="33"/>
  <c r="I70" i="33"/>
  <c r="J70" i="33"/>
  <c r="K70" i="33"/>
  <c r="L70" i="33"/>
  <c r="M70" i="33"/>
  <c r="I71" i="33"/>
  <c r="J71" i="33"/>
  <c r="K71" i="33"/>
  <c r="L71" i="33"/>
  <c r="M71" i="33"/>
  <c r="I72" i="33"/>
  <c r="J72" i="33"/>
  <c r="K72" i="33"/>
  <c r="L72" i="33"/>
  <c r="M72" i="33"/>
  <c r="I73" i="33"/>
  <c r="J73" i="33"/>
  <c r="K73" i="33"/>
  <c r="L73" i="33"/>
  <c r="M73" i="33"/>
  <c r="I74" i="33"/>
  <c r="J74" i="33"/>
  <c r="K74" i="33"/>
  <c r="L74" i="33"/>
  <c r="M74" i="33"/>
  <c r="I75" i="33"/>
  <c r="J75" i="33"/>
  <c r="K75" i="33"/>
  <c r="L75" i="33"/>
  <c r="M75" i="33"/>
  <c r="I76" i="33"/>
  <c r="J76" i="33"/>
  <c r="K76" i="33"/>
  <c r="L76" i="33"/>
  <c r="M76" i="33"/>
  <c r="I77" i="33"/>
  <c r="J77" i="33"/>
  <c r="K77" i="33"/>
  <c r="L77" i="33"/>
  <c r="M77" i="33"/>
  <c r="I78" i="33"/>
  <c r="J78" i="33"/>
  <c r="K78" i="33"/>
  <c r="L78" i="33"/>
  <c r="M78" i="33"/>
  <c r="I79" i="33"/>
  <c r="J79" i="33"/>
  <c r="K79" i="33"/>
  <c r="L79" i="33"/>
  <c r="M79" i="33"/>
  <c r="I80" i="33"/>
  <c r="J80" i="33"/>
  <c r="K80" i="33"/>
  <c r="L80" i="33"/>
  <c r="M80" i="33"/>
  <c r="I81" i="33"/>
  <c r="J81" i="33"/>
  <c r="K81" i="33"/>
  <c r="L81" i="33"/>
  <c r="M81" i="33"/>
  <c r="I82" i="33"/>
  <c r="J82" i="33"/>
  <c r="K82" i="33"/>
  <c r="L82" i="33"/>
  <c r="M82" i="33"/>
  <c r="I83" i="33"/>
  <c r="J83" i="33"/>
  <c r="K83" i="33"/>
  <c r="L83" i="33"/>
  <c r="M83" i="33"/>
  <c r="I84" i="33"/>
  <c r="J84" i="33"/>
  <c r="K84" i="33"/>
  <c r="L84" i="33"/>
  <c r="M84" i="33"/>
  <c r="I85" i="33"/>
  <c r="J85" i="33"/>
  <c r="K85" i="33"/>
  <c r="L85" i="33"/>
  <c r="M85" i="33"/>
  <c r="I86" i="33"/>
  <c r="J86" i="33"/>
  <c r="K86" i="33"/>
  <c r="L86" i="33"/>
  <c r="M86" i="33"/>
  <c r="I87" i="33"/>
  <c r="J87" i="33"/>
  <c r="K87" i="33"/>
  <c r="L87" i="33"/>
  <c r="M87" i="33"/>
  <c r="I88" i="33"/>
  <c r="J88" i="33"/>
  <c r="K88" i="33"/>
  <c r="L88" i="33"/>
  <c r="M88" i="33"/>
  <c r="I89" i="33"/>
  <c r="J89" i="33"/>
  <c r="K89" i="33"/>
  <c r="L89" i="33"/>
  <c r="M89" i="33"/>
  <c r="I90" i="33"/>
  <c r="J90" i="33"/>
  <c r="K90" i="33"/>
  <c r="L90" i="33"/>
  <c r="M90" i="33"/>
  <c r="I91" i="33"/>
  <c r="J91" i="33"/>
  <c r="K91" i="33"/>
  <c r="L91" i="33"/>
  <c r="M91" i="33"/>
  <c r="I92" i="33"/>
  <c r="J92" i="33"/>
  <c r="K92" i="33"/>
  <c r="L92" i="33"/>
  <c r="M92" i="33"/>
  <c r="I93" i="33"/>
  <c r="J93" i="33"/>
  <c r="K93" i="33"/>
  <c r="L93" i="33"/>
  <c r="M93" i="33"/>
  <c r="I94" i="33"/>
  <c r="J94" i="33"/>
  <c r="K94" i="33"/>
  <c r="L94" i="33"/>
  <c r="M94" i="33"/>
  <c r="J1" i="33"/>
  <c r="K1" i="33"/>
  <c r="L1" i="33"/>
  <c r="M1" i="33"/>
  <c r="I1" i="33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77" i="30"/>
  <c r="P78" i="30"/>
  <c r="P79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4" i="30"/>
  <c r="AC8" i="30" l="1"/>
  <c r="AC87" i="30"/>
  <c r="AC75" i="30"/>
  <c r="AC63" i="30"/>
  <c r="AC47" i="30"/>
  <c r="AC35" i="30"/>
  <c r="AC23" i="30"/>
  <c r="AC15" i="30"/>
  <c r="AC4" i="30"/>
  <c r="AC94" i="30"/>
  <c r="AC90" i="30"/>
  <c r="AC86" i="30"/>
  <c r="AC82" i="30"/>
  <c r="AC78" i="30"/>
  <c r="AC74" i="30"/>
  <c r="AC70" i="30"/>
  <c r="AC66" i="30"/>
  <c r="AC62" i="30"/>
  <c r="AC58" i="30"/>
  <c r="AC54" i="30"/>
  <c r="AC50" i="30"/>
  <c r="AC46" i="30"/>
  <c r="AC42" i="30"/>
  <c r="AC38" i="30"/>
  <c r="AC34" i="30"/>
  <c r="AC30" i="30"/>
  <c r="AC26" i="30"/>
  <c r="AC22" i="30"/>
  <c r="AC18" i="30"/>
  <c r="AC14" i="30"/>
  <c r="AC10" i="30"/>
  <c r="AC6" i="30"/>
  <c r="AC91" i="30"/>
  <c r="AC79" i="30"/>
  <c r="AC67" i="30"/>
  <c r="AC55" i="30"/>
  <c r="AC43" i="30"/>
  <c r="AC31" i="30"/>
  <c r="AC19" i="30"/>
  <c r="AC11" i="30"/>
  <c r="AC97" i="30"/>
  <c r="AC93" i="30"/>
  <c r="AC89" i="30"/>
  <c r="AC85" i="30"/>
  <c r="AC81" i="30"/>
  <c r="AC77" i="30"/>
  <c r="AC73" i="30"/>
  <c r="AC69" i="30"/>
  <c r="AC65" i="30"/>
  <c r="AC61" i="30"/>
  <c r="AC57" i="30"/>
  <c r="AC53" i="30"/>
  <c r="AC49" i="30"/>
  <c r="AC45" i="30"/>
  <c r="AC41" i="30"/>
  <c r="AC37" i="30"/>
  <c r="AC33" i="30"/>
  <c r="AC29" i="30"/>
  <c r="AC25" i="30"/>
  <c r="AC21" i="30"/>
  <c r="AC17" i="30"/>
  <c r="AC13" i="30"/>
  <c r="AC9" i="30"/>
  <c r="AC5" i="30"/>
  <c r="AC95" i="30"/>
  <c r="AC83" i="30"/>
  <c r="AC71" i="30"/>
  <c r="AC59" i="30"/>
  <c r="AC51" i="30"/>
  <c r="AC39" i="30"/>
  <c r="AC27" i="30"/>
  <c r="AC7" i="30"/>
  <c r="AC96" i="30"/>
  <c r="AC92" i="30"/>
  <c r="AC88" i="30"/>
  <c r="AC84" i="30"/>
  <c r="AC80" i="30"/>
  <c r="AC76" i="30"/>
  <c r="AC72" i="30"/>
  <c r="AC68" i="30"/>
  <c r="AC64" i="30"/>
  <c r="AC60" i="30"/>
  <c r="AC56" i="30"/>
  <c r="AC52" i="30"/>
  <c r="AC48" i="30"/>
  <c r="AC44" i="30"/>
  <c r="AC40" i="30"/>
  <c r="AC36" i="30"/>
  <c r="AC32" i="30"/>
  <c r="AC28" i="30"/>
  <c r="AC24" i="30"/>
  <c r="AC20" i="30"/>
  <c r="AC16" i="30"/>
  <c r="AC12" i="30"/>
  <c r="AH13" i="29"/>
  <c r="E13" i="29" s="1"/>
  <c r="AH11" i="29"/>
  <c r="AH22" i="29"/>
  <c r="AH102" i="29"/>
  <c r="AH7" i="29"/>
  <c r="AH70" i="29"/>
  <c r="AH65" i="29"/>
  <c r="AH220" i="29"/>
  <c r="AH156" i="29"/>
  <c r="AH44" i="29"/>
  <c r="AH12" i="29"/>
  <c r="AH17" i="29"/>
  <c r="AH5" i="29"/>
  <c r="AH140" i="29"/>
  <c r="AH97" i="29"/>
  <c r="AH38" i="29"/>
  <c r="AH188" i="29"/>
  <c r="AH124" i="29"/>
  <c r="AH86" i="29"/>
  <c r="AH54" i="29"/>
  <c r="AH33" i="29"/>
  <c r="AH232" i="29"/>
  <c r="AH228" i="29"/>
  <c r="AH224" i="29"/>
  <c r="AH216" i="29"/>
  <c r="AH212" i="29"/>
  <c r="AH208" i="29"/>
  <c r="AH200" i="29"/>
  <c r="AH196" i="29"/>
  <c r="AH192" i="29"/>
  <c r="AH184" i="29"/>
  <c r="AH180" i="29"/>
  <c r="AH176" i="29"/>
  <c r="AH168" i="29"/>
  <c r="AH164" i="29"/>
  <c r="AH160" i="29"/>
  <c r="AH152" i="29"/>
  <c r="AH148" i="29"/>
  <c r="AH144" i="29"/>
  <c r="AH136" i="29"/>
  <c r="AH132" i="29"/>
  <c r="AH128" i="29"/>
  <c r="AH120" i="29"/>
  <c r="AH116" i="29"/>
  <c r="AH112" i="29"/>
  <c r="AH92" i="29"/>
  <c r="AH76" i="29"/>
  <c r="AH60" i="29"/>
  <c r="AH28" i="29"/>
  <c r="AH204" i="29"/>
  <c r="AH236" i="29"/>
  <c r="AH172" i="29"/>
  <c r="AH108" i="29"/>
  <c r="AH81" i="29"/>
  <c r="AH49" i="29"/>
  <c r="AH235" i="29"/>
  <c r="AH231" i="29"/>
  <c r="AH227" i="29"/>
  <c r="AH223" i="29"/>
  <c r="AH219" i="29"/>
  <c r="AH215" i="29"/>
  <c r="AH211" i="29"/>
  <c r="AH207" i="29"/>
  <c r="AH203" i="29"/>
  <c r="AH199" i="29"/>
  <c r="AH195" i="29"/>
  <c r="AH191" i="29"/>
  <c r="AH187" i="29"/>
  <c r="AH183" i="29"/>
  <c r="AH179" i="29"/>
  <c r="AH175" i="29"/>
  <c r="AH171" i="29"/>
  <c r="AH167" i="29"/>
  <c r="AH163" i="29"/>
  <c r="AH159" i="29"/>
  <c r="AH155" i="29"/>
  <c r="AH151" i="29"/>
  <c r="AH147" i="29"/>
  <c r="AH143" i="29"/>
  <c r="AH139" i="29"/>
  <c r="AH135" i="29"/>
  <c r="AH131" i="29"/>
  <c r="AH127" i="29"/>
  <c r="AH123" i="29"/>
  <c r="AH119" i="29"/>
  <c r="AH115" i="29"/>
  <c r="AH111" i="29"/>
  <c r="AH106" i="29"/>
  <c r="AH101" i="29"/>
  <c r="AH96" i="29"/>
  <c r="AH90" i="29"/>
  <c r="AH85" i="29"/>
  <c r="AH80" i="29"/>
  <c r="AH74" i="29"/>
  <c r="AH69" i="29"/>
  <c r="AH64" i="29"/>
  <c r="AH58" i="29"/>
  <c r="AH53" i="29"/>
  <c r="AH48" i="29"/>
  <c r="AH42" i="29"/>
  <c r="AH37" i="29"/>
  <c r="AH32" i="29"/>
  <c r="AH26" i="29"/>
  <c r="AH21" i="29"/>
  <c r="AH16" i="29"/>
  <c r="AH9" i="29"/>
  <c r="AH4" i="29"/>
  <c r="AH234" i="29"/>
  <c r="AH230" i="29"/>
  <c r="AH226" i="29"/>
  <c r="AH222" i="29"/>
  <c r="AH218" i="29"/>
  <c r="AH214" i="29"/>
  <c r="AH210" i="29"/>
  <c r="AH206" i="29"/>
  <c r="AH202" i="29"/>
  <c r="AH198" i="29"/>
  <c r="AH194" i="29"/>
  <c r="AH190" i="29"/>
  <c r="AH186" i="29"/>
  <c r="AH182" i="29"/>
  <c r="AH178" i="29"/>
  <c r="AH174" i="29"/>
  <c r="AH170" i="29"/>
  <c r="AH166" i="29"/>
  <c r="AH162" i="29"/>
  <c r="AH158" i="29"/>
  <c r="AH154" i="29"/>
  <c r="AH150" i="29"/>
  <c r="AH146" i="29"/>
  <c r="AH142" i="29"/>
  <c r="AH138" i="29"/>
  <c r="AH134" i="29"/>
  <c r="AH130" i="29"/>
  <c r="AH126" i="29"/>
  <c r="AH122" i="29"/>
  <c r="AH118" i="29"/>
  <c r="AH114" i="29"/>
  <c r="AH110" i="29"/>
  <c r="AH105" i="29"/>
  <c r="AH100" i="29"/>
  <c r="AH94" i="29"/>
  <c r="AH89" i="29"/>
  <c r="AH84" i="29"/>
  <c r="AH78" i="29"/>
  <c r="AH73" i="29"/>
  <c r="AH68" i="29"/>
  <c r="AH62" i="29"/>
  <c r="AH57" i="29"/>
  <c r="AH52" i="29"/>
  <c r="AH46" i="29"/>
  <c r="AH41" i="29"/>
  <c r="AH36" i="29"/>
  <c r="AH30" i="29"/>
  <c r="AH25" i="29"/>
  <c r="AH20" i="29"/>
  <c r="AH14" i="29"/>
  <c r="AH8" i="29"/>
  <c r="AH6" i="29"/>
  <c r="AH237" i="29"/>
  <c r="AH233" i="29"/>
  <c r="AH229" i="29"/>
  <c r="AH225" i="29"/>
  <c r="AH221" i="29"/>
  <c r="AH217" i="29"/>
  <c r="AH213" i="29"/>
  <c r="AH209" i="29"/>
  <c r="AH205" i="29"/>
  <c r="AH201" i="29"/>
  <c r="AH197" i="29"/>
  <c r="AH193" i="29"/>
  <c r="AH189" i="29"/>
  <c r="AH185" i="29"/>
  <c r="AH181" i="29"/>
  <c r="AH177" i="29"/>
  <c r="AH173" i="29"/>
  <c r="AH169" i="29"/>
  <c r="AH165" i="29"/>
  <c r="AH161" i="29"/>
  <c r="AH157" i="29"/>
  <c r="AH153" i="29"/>
  <c r="AH149" i="29"/>
  <c r="AH145" i="29"/>
  <c r="AH141" i="29"/>
  <c r="AH137" i="29"/>
  <c r="AH133" i="29"/>
  <c r="AH129" i="29"/>
  <c r="AH125" i="29"/>
  <c r="AH121" i="29"/>
  <c r="AH117" i="29"/>
  <c r="AH113" i="29"/>
  <c r="AH109" i="29"/>
  <c r="AH104" i="29"/>
  <c r="AH98" i="29"/>
  <c r="AH93" i="29"/>
  <c r="AH88" i="29"/>
  <c r="AH82" i="29"/>
  <c r="AH77" i="29"/>
  <c r="AH72" i="29"/>
  <c r="AH66" i="29"/>
  <c r="AH61" i="29"/>
  <c r="AH56" i="29"/>
  <c r="AH50" i="29"/>
  <c r="AH45" i="29"/>
  <c r="AH40" i="29"/>
  <c r="AH34" i="29"/>
  <c r="AH29" i="29"/>
  <c r="AH24" i="29"/>
  <c r="AH18" i="29"/>
  <c r="AH107" i="29"/>
  <c r="AH103" i="29"/>
  <c r="AH99" i="29"/>
  <c r="AH95" i="29"/>
  <c r="AH91" i="29"/>
  <c r="AH87" i="29"/>
  <c r="AH83" i="29"/>
  <c r="AH79" i="29"/>
  <c r="AH75" i="29"/>
  <c r="AH71" i="29"/>
  <c r="AH67" i="29"/>
  <c r="AH63" i="29"/>
  <c r="AH59" i="29"/>
  <c r="AH55" i="29"/>
  <c r="AH51" i="29"/>
  <c r="AH47" i="29"/>
  <c r="AH43" i="29"/>
  <c r="AH39" i="29"/>
  <c r="AH35" i="29"/>
  <c r="AH31" i="29"/>
  <c r="AH27" i="29"/>
  <c r="AH23" i="29"/>
  <c r="AH19" i="29"/>
  <c r="AH15" i="29"/>
  <c r="AH10" i="29"/>
  <c r="B97" i="30"/>
  <c r="B4" i="30"/>
  <c r="B85" i="30"/>
  <c r="B81" i="30"/>
  <c r="B61" i="30"/>
  <c r="B8" i="30"/>
  <c r="B49" i="30"/>
  <c r="B17" i="30"/>
  <c r="B13" i="30"/>
  <c r="B69" i="30"/>
  <c r="B10" i="30"/>
  <c r="B6" i="30"/>
  <c r="F13" i="29" s="1"/>
  <c r="B93" i="30"/>
  <c r="B89" i="30"/>
  <c r="B53" i="30"/>
  <c r="B37" i="30"/>
  <c r="B21" i="30"/>
  <c r="I31" i="30"/>
  <c r="B31" i="30" s="1"/>
  <c r="I88" i="30"/>
  <c r="B88" i="30" s="1"/>
  <c r="I48" i="30"/>
  <c r="B48" i="30" s="1"/>
  <c r="I32" i="30"/>
  <c r="B32" i="30" s="1"/>
  <c r="I12" i="30"/>
  <c r="B12" i="30" s="1"/>
  <c r="E23" i="29" l="1"/>
  <c r="F23" i="29"/>
  <c r="E55" i="29"/>
  <c r="F55" i="29"/>
  <c r="E103" i="29"/>
  <c r="F103" i="29"/>
  <c r="F29" i="29"/>
  <c r="E29" i="29"/>
  <c r="F93" i="29"/>
  <c r="E93" i="29"/>
  <c r="F129" i="29"/>
  <c r="E129" i="29"/>
  <c r="F145" i="29"/>
  <c r="E145" i="29"/>
  <c r="F193" i="29"/>
  <c r="E193" i="29"/>
  <c r="F209" i="29"/>
  <c r="E209" i="29"/>
  <c r="F6" i="29"/>
  <c r="E6" i="29"/>
  <c r="F25" i="29"/>
  <c r="E25" i="29"/>
  <c r="F89" i="29"/>
  <c r="E89" i="29"/>
  <c r="F110" i="29"/>
  <c r="E110" i="29"/>
  <c r="F158" i="29"/>
  <c r="E158" i="29"/>
  <c r="F174" i="29"/>
  <c r="E174" i="29"/>
  <c r="F206" i="29"/>
  <c r="E206" i="29"/>
  <c r="F4" i="29"/>
  <c r="E4" i="29"/>
  <c r="G4" i="29" s="1"/>
  <c r="J4" i="29" s="1"/>
  <c r="F26" i="29"/>
  <c r="N25" i="29" s="1"/>
  <c r="E26" i="29"/>
  <c r="F69" i="29"/>
  <c r="E69" i="29"/>
  <c r="F111" i="29"/>
  <c r="N110" i="29" s="1"/>
  <c r="E111" i="29"/>
  <c r="F159" i="29"/>
  <c r="E159" i="29"/>
  <c r="F191" i="29"/>
  <c r="E191" i="29"/>
  <c r="F223" i="29"/>
  <c r="E223" i="29"/>
  <c r="F49" i="29"/>
  <c r="E49" i="29"/>
  <c r="F76" i="29"/>
  <c r="E76" i="29"/>
  <c r="F144" i="29"/>
  <c r="E144" i="29"/>
  <c r="F164" i="29"/>
  <c r="E164" i="29"/>
  <c r="F208" i="29"/>
  <c r="E208" i="29"/>
  <c r="F86" i="29"/>
  <c r="E86" i="29"/>
  <c r="F65" i="29"/>
  <c r="E65" i="29"/>
  <c r="F10" i="29"/>
  <c r="E10" i="29"/>
  <c r="E43" i="29"/>
  <c r="F43" i="29"/>
  <c r="E59" i="29"/>
  <c r="F59" i="29"/>
  <c r="E91" i="29"/>
  <c r="F91" i="29"/>
  <c r="F34" i="29"/>
  <c r="E34" i="29"/>
  <c r="E56" i="29"/>
  <c r="F56" i="29"/>
  <c r="N55" i="29" s="1"/>
  <c r="F117" i="29"/>
  <c r="E117" i="29"/>
  <c r="F133" i="29"/>
  <c r="E133" i="29"/>
  <c r="F181" i="29"/>
  <c r="E181" i="29"/>
  <c r="F229" i="29"/>
  <c r="E229" i="29"/>
  <c r="F30" i="29"/>
  <c r="E30" i="29"/>
  <c r="E52" i="29"/>
  <c r="F52" i="29"/>
  <c r="F94" i="29"/>
  <c r="N93" i="29" s="1"/>
  <c r="E94" i="29"/>
  <c r="F130" i="29"/>
  <c r="N129" i="29" s="1"/>
  <c r="E130" i="29"/>
  <c r="F146" i="29"/>
  <c r="N145" i="29" s="1"/>
  <c r="E146" i="29"/>
  <c r="F194" i="29"/>
  <c r="N193" i="29" s="1"/>
  <c r="E194" i="29"/>
  <c r="F210" i="29"/>
  <c r="N209" i="29" s="1"/>
  <c r="E210" i="29"/>
  <c r="F9" i="29"/>
  <c r="E9" i="29"/>
  <c r="F53" i="29"/>
  <c r="N52" i="29" s="1"/>
  <c r="E53" i="29"/>
  <c r="F96" i="29"/>
  <c r="E96" i="29"/>
  <c r="F131" i="29"/>
  <c r="N130" i="29" s="1"/>
  <c r="E131" i="29"/>
  <c r="F163" i="29"/>
  <c r="E163" i="29"/>
  <c r="F195" i="29"/>
  <c r="N194" i="29" s="1"/>
  <c r="E195" i="29"/>
  <c r="F211" i="29"/>
  <c r="N210" i="29" s="1"/>
  <c r="E211" i="29"/>
  <c r="E204" i="29"/>
  <c r="F204" i="29"/>
  <c r="F92" i="29"/>
  <c r="N91" i="29" s="1"/>
  <c r="E92" i="29"/>
  <c r="F128" i="29"/>
  <c r="E128" i="29"/>
  <c r="F148" i="29"/>
  <c r="E148" i="29"/>
  <c r="F192" i="29"/>
  <c r="N191" i="29" s="1"/>
  <c r="E192" i="29"/>
  <c r="E212" i="29"/>
  <c r="F212" i="29"/>
  <c r="F232" i="29"/>
  <c r="N231" i="29" s="1"/>
  <c r="E232" i="29"/>
  <c r="F124" i="29"/>
  <c r="E124" i="29"/>
  <c r="E140" i="29"/>
  <c r="F140" i="29"/>
  <c r="F44" i="29"/>
  <c r="N43" i="29" s="1"/>
  <c r="E44" i="29"/>
  <c r="F70" i="29"/>
  <c r="N69" i="29" s="1"/>
  <c r="E70" i="29"/>
  <c r="E11" i="29"/>
  <c r="F11" i="29"/>
  <c r="N10" i="29" s="1"/>
  <c r="E15" i="29"/>
  <c r="F15" i="29"/>
  <c r="E31" i="29"/>
  <c r="F31" i="29"/>
  <c r="N30" i="29" s="1"/>
  <c r="E47" i="29"/>
  <c r="F47" i="29"/>
  <c r="E63" i="29"/>
  <c r="F63" i="29"/>
  <c r="E79" i="29"/>
  <c r="F79" i="29"/>
  <c r="E95" i="29"/>
  <c r="F95" i="29"/>
  <c r="N94" i="29" s="1"/>
  <c r="F18" i="29"/>
  <c r="E18" i="29"/>
  <c r="E40" i="29"/>
  <c r="F40" i="29"/>
  <c r="F61" i="29"/>
  <c r="N60" i="29" s="1"/>
  <c r="E61" i="29"/>
  <c r="F82" i="29"/>
  <c r="E82" i="29"/>
  <c r="E104" i="29"/>
  <c r="F104" i="29"/>
  <c r="N103" i="29" s="1"/>
  <c r="F121" i="29"/>
  <c r="E121" i="29"/>
  <c r="F137" i="29"/>
  <c r="N136" i="29" s="1"/>
  <c r="E137" i="29"/>
  <c r="F153" i="29"/>
  <c r="E153" i="29"/>
  <c r="F169" i="29"/>
  <c r="N168" i="29" s="1"/>
  <c r="E169" i="29"/>
  <c r="F185" i="29"/>
  <c r="E185" i="29"/>
  <c r="F201" i="29"/>
  <c r="E201" i="29"/>
  <c r="F156" i="29"/>
  <c r="E156" i="29"/>
  <c r="E7" i="29"/>
  <c r="F7" i="29"/>
  <c r="N6" i="29" s="1"/>
  <c r="E39" i="29"/>
  <c r="F39" i="29"/>
  <c r="E71" i="29"/>
  <c r="F71" i="29"/>
  <c r="E87" i="29"/>
  <c r="F87" i="29"/>
  <c r="N86" i="29" s="1"/>
  <c r="F50" i="29"/>
  <c r="N49" i="29" s="1"/>
  <c r="E50" i="29"/>
  <c r="E72" i="29"/>
  <c r="F72" i="29"/>
  <c r="N71" i="29" s="1"/>
  <c r="F113" i="29"/>
  <c r="E113" i="29"/>
  <c r="F161" i="29"/>
  <c r="E161" i="29"/>
  <c r="F177" i="29"/>
  <c r="N176" i="29" s="1"/>
  <c r="E177" i="29"/>
  <c r="F225" i="29"/>
  <c r="E225" i="29"/>
  <c r="F46" i="29"/>
  <c r="E46" i="29"/>
  <c r="E68" i="29"/>
  <c r="F68" i="29"/>
  <c r="F126" i="29"/>
  <c r="E126" i="29"/>
  <c r="F142" i="29"/>
  <c r="E142" i="29"/>
  <c r="F190" i="29"/>
  <c r="E190" i="29"/>
  <c r="F222" i="29"/>
  <c r="E222" i="29"/>
  <c r="F48" i="29"/>
  <c r="N47" i="29" s="1"/>
  <c r="E48" i="29"/>
  <c r="F90" i="29"/>
  <c r="N89" i="29" s="1"/>
  <c r="E90" i="29"/>
  <c r="F127" i="29"/>
  <c r="N126" i="29" s="1"/>
  <c r="E127" i="29"/>
  <c r="F143" i="29"/>
  <c r="N142" i="29" s="1"/>
  <c r="E143" i="29"/>
  <c r="F175" i="29"/>
  <c r="N174" i="29" s="1"/>
  <c r="E175" i="29"/>
  <c r="F207" i="29"/>
  <c r="N206" i="29" s="1"/>
  <c r="E207" i="29"/>
  <c r="E236" i="29"/>
  <c r="F236" i="29"/>
  <c r="F120" i="29"/>
  <c r="E120" i="29"/>
  <c r="F184" i="29"/>
  <c r="E184" i="29"/>
  <c r="F228" i="29"/>
  <c r="E228" i="29"/>
  <c r="F97" i="29"/>
  <c r="N96" i="29" s="1"/>
  <c r="E97" i="29"/>
  <c r="E12" i="29"/>
  <c r="F12" i="29"/>
  <c r="N11" i="29" s="1"/>
  <c r="F22" i="29"/>
  <c r="N21" i="29" s="1"/>
  <c r="E22" i="29"/>
  <c r="E27" i="29"/>
  <c r="F27" i="29"/>
  <c r="N26" i="29" s="1"/>
  <c r="E75" i="29"/>
  <c r="F75" i="29"/>
  <c r="E107" i="29"/>
  <c r="F107" i="29"/>
  <c r="F77" i="29"/>
  <c r="N76" i="29" s="1"/>
  <c r="E77" i="29"/>
  <c r="F98" i="29"/>
  <c r="E98" i="29"/>
  <c r="F149" i="29"/>
  <c r="N148" i="29" s="1"/>
  <c r="E149" i="29"/>
  <c r="F165" i="29"/>
  <c r="N164" i="29" s="1"/>
  <c r="E165" i="29"/>
  <c r="F197" i="29"/>
  <c r="E197" i="29"/>
  <c r="F213" i="29"/>
  <c r="N212" i="29" s="1"/>
  <c r="E213" i="29"/>
  <c r="E8" i="29"/>
  <c r="F8" i="29"/>
  <c r="N7" i="29" s="1"/>
  <c r="F73" i="29"/>
  <c r="N72" i="29" s="1"/>
  <c r="E73" i="29"/>
  <c r="F114" i="29"/>
  <c r="N113" i="29" s="1"/>
  <c r="E114" i="29"/>
  <c r="F162" i="29"/>
  <c r="N161" i="29" s="1"/>
  <c r="E162" i="29"/>
  <c r="F178" i="29"/>
  <c r="N177" i="29" s="1"/>
  <c r="E178" i="29"/>
  <c r="F226" i="29"/>
  <c r="N225" i="29" s="1"/>
  <c r="E226" i="29"/>
  <c r="F32" i="29"/>
  <c r="N31" i="29" s="1"/>
  <c r="E32" i="29"/>
  <c r="F74" i="29"/>
  <c r="N73" i="29" s="1"/>
  <c r="E74" i="29"/>
  <c r="F115" i="29"/>
  <c r="N114" i="29" s="1"/>
  <c r="E115" i="29"/>
  <c r="F147" i="29"/>
  <c r="N146" i="29" s="1"/>
  <c r="E147" i="29"/>
  <c r="F179" i="29"/>
  <c r="N178" i="29" s="1"/>
  <c r="E179" i="29"/>
  <c r="F227" i="29"/>
  <c r="N226" i="29" s="1"/>
  <c r="E227" i="29"/>
  <c r="F81" i="29"/>
  <c r="E81" i="29"/>
  <c r="F168" i="29"/>
  <c r="E168" i="29"/>
  <c r="F217" i="29"/>
  <c r="N216" i="29" s="1"/>
  <c r="E217" i="29"/>
  <c r="F233" i="29"/>
  <c r="E233" i="29"/>
  <c r="F14" i="29"/>
  <c r="N13" i="29" s="1"/>
  <c r="E14" i="29"/>
  <c r="E36" i="29"/>
  <c r="F36" i="29"/>
  <c r="F57" i="29"/>
  <c r="N56" i="29" s="1"/>
  <c r="E57" i="29"/>
  <c r="F78" i="29"/>
  <c r="E78" i="29"/>
  <c r="E100" i="29"/>
  <c r="F100" i="29"/>
  <c r="F118" i="29"/>
  <c r="N117" i="29" s="1"/>
  <c r="E118" i="29"/>
  <c r="F134" i="29"/>
  <c r="N133" i="29" s="1"/>
  <c r="E134" i="29"/>
  <c r="F150" i="29"/>
  <c r="E150" i="29"/>
  <c r="F166" i="29"/>
  <c r="N165" i="29" s="1"/>
  <c r="E166" i="29"/>
  <c r="F182" i="29"/>
  <c r="N181" i="29" s="1"/>
  <c r="E182" i="29"/>
  <c r="F198" i="29"/>
  <c r="N197" i="29" s="1"/>
  <c r="E198" i="29"/>
  <c r="F214" i="29"/>
  <c r="N213" i="29" s="1"/>
  <c r="E214" i="29"/>
  <c r="F230" i="29"/>
  <c r="N229" i="29" s="1"/>
  <c r="E230" i="29"/>
  <c r="E16" i="29"/>
  <c r="F16" i="29"/>
  <c r="N15" i="29" s="1"/>
  <c r="F37" i="29"/>
  <c r="N36" i="29" s="1"/>
  <c r="E37" i="29"/>
  <c r="F58" i="29"/>
  <c r="E58" i="29"/>
  <c r="F80" i="29"/>
  <c r="N79" i="29" s="1"/>
  <c r="E80" i="29"/>
  <c r="F101" i="29"/>
  <c r="N100" i="29" s="1"/>
  <c r="E101" i="29"/>
  <c r="F119" i="29"/>
  <c r="N118" i="29" s="1"/>
  <c r="E119" i="29"/>
  <c r="F135" i="29"/>
  <c r="E135" i="29"/>
  <c r="F151" i="29"/>
  <c r="N150" i="29" s="1"/>
  <c r="E151" i="29"/>
  <c r="F167" i="29"/>
  <c r="E167" i="29"/>
  <c r="F183" i="29"/>
  <c r="N182" i="29" s="1"/>
  <c r="E183" i="29"/>
  <c r="F199" i="29"/>
  <c r="E199" i="29"/>
  <c r="F215" i="29"/>
  <c r="N214" i="29" s="1"/>
  <c r="E215" i="29"/>
  <c r="F231" i="29"/>
  <c r="E231" i="29"/>
  <c r="E108" i="29"/>
  <c r="F108" i="29"/>
  <c r="N107" i="29" s="1"/>
  <c r="E28" i="29"/>
  <c r="F28" i="29"/>
  <c r="N27" i="29" s="1"/>
  <c r="F112" i="29"/>
  <c r="N111" i="29" s="1"/>
  <c r="E112" i="29"/>
  <c r="F132" i="29"/>
  <c r="E132" i="29"/>
  <c r="F152" i="29"/>
  <c r="N151" i="29" s="1"/>
  <c r="E152" i="29"/>
  <c r="F176" i="29"/>
  <c r="E176" i="29"/>
  <c r="F196" i="29"/>
  <c r="N195" i="29" s="1"/>
  <c r="E196" i="29"/>
  <c r="F216" i="29"/>
  <c r="E216" i="29"/>
  <c r="F33" i="29"/>
  <c r="N32" i="29" s="1"/>
  <c r="E33" i="29"/>
  <c r="F188" i="29"/>
  <c r="E188" i="29"/>
  <c r="F5" i="29"/>
  <c r="N4" i="29" s="1"/>
  <c r="E5" i="29"/>
  <c r="G5" i="29" s="1"/>
  <c r="J5" i="29" s="1"/>
  <c r="E19" i="29"/>
  <c r="F19" i="29"/>
  <c r="E35" i="29"/>
  <c r="F35" i="29"/>
  <c r="N34" i="29" s="1"/>
  <c r="E51" i="29"/>
  <c r="F51" i="29"/>
  <c r="E67" i="29"/>
  <c r="F67" i="29"/>
  <c r="N66" i="29" s="1"/>
  <c r="E83" i="29"/>
  <c r="F83" i="29"/>
  <c r="N82" i="29" s="1"/>
  <c r="E99" i="29"/>
  <c r="F99" i="29"/>
  <c r="N98" i="29" s="1"/>
  <c r="E24" i="29"/>
  <c r="F24" i="29"/>
  <c r="N23" i="29" s="1"/>
  <c r="F45" i="29"/>
  <c r="N44" i="29" s="1"/>
  <c r="E45" i="29"/>
  <c r="F66" i="29"/>
  <c r="N65" i="29" s="1"/>
  <c r="E66" i="29"/>
  <c r="E88" i="29"/>
  <c r="F88" i="29"/>
  <c r="N87" i="29" s="1"/>
  <c r="F109" i="29"/>
  <c r="N108" i="29" s="1"/>
  <c r="E109" i="29"/>
  <c r="F125" i="29"/>
  <c r="N124" i="29" s="1"/>
  <c r="E125" i="29"/>
  <c r="F141" i="29"/>
  <c r="N140" i="29" s="1"/>
  <c r="E141" i="29"/>
  <c r="F157" i="29"/>
  <c r="N156" i="29" s="1"/>
  <c r="E157" i="29"/>
  <c r="F173" i="29"/>
  <c r="E173" i="29"/>
  <c r="F189" i="29"/>
  <c r="N188" i="29" s="1"/>
  <c r="E189" i="29"/>
  <c r="F205" i="29"/>
  <c r="N204" i="29" s="1"/>
  <c r="E205" i="29"/>
  <c r="F221" i="29"/>
  <c r="N220" i="29" s="1"/>
  <c r="E221" i="29"/>
  <c r="F237" i="29"/>
  <c r="E237" i="29"/>
  <c r="E20" i="29"/>
  <c r="F20" i="29"/>
  <c r="N19" i="29" s="1"/>
  <c r="F41" i="29"/>
  <c r="N40" i="29" s="1"/>
  <c r="E41" i="29"/>
  <c r="F62" i="29"/>
  <c r="N61" i="29" s="1"/>
  <c r="E62" i="29"/>
  <c r="E84" i="29"/>
  <c r="F84" i="29"/>
  <c r="N83" i="29" s="1"/>
  <c r="F105" i="29"/>
  <c r="N104" i="29" s="1"/>
  <c r="E105" i="29"/>
  <c r="F122" i="29"/>
  <c r="N121" i="29" s="1"/>
  <c r="E122" i="29"/>
  <c r="F138" i="29"/>
  <c r="N137" i="29" s="1"/>
  <c r="E138" i="29"/>
  <c r="F154" i="29"/>
  <c r="N153" i="29" s="1"/>
  <c r="E154" i="29"/>
  <c r="F170" i="29"/>
  <c r="N169" i="29" s="1"/>
  <c r="E170" i="29"/>
  <c r="F186" i="29"/>
  <c r="N185" i="29" s="1"/>
  <c r="E186" i="29"/>
  <c r="F202" i="29"/>
  <c r="N201" i="29" s="1"/>
  <c r="E202" i="29"/>
  <c r="F218" i="29"/>
  <c r="E218" i="29"/>
  <c r="F234" i="29"/>
  <c r="N233" i="29" s="1"/>
  <c r="E234" i="29"/>
  <c r="F21" i="29"/>
  <c r="E21" i="29"/>
  <c r="F42" i="29"/>
  <c r="N41" i="29" s="1"/>
  <c r="E42" i="29"/>
  <c r="F64" i="29"/>
  <c r="N63" i="29" s="1"/>
  <c r="E64" i="29"/>
  <c r="F85" i="29"/>
  <c r="N84" i="29" s="1"/>
  <c r="E85" i="29"/>
  <c r="F106" i="29"/>
  <c r="E106" i="29"/>
  <c r="F123" i="29"/>
  <c r="N122" i="29" s="1"/>
  <c r="E123" i="29"/>
  <c r="F139" i="29"/>
  <c r="E139" i="29"/>
  <c r="F155" i="29"/>
  <c r="N154" i="29" s="1"/>
  <c r="E155" i="29"/>
  <c r="F171" i="29"/>
  <c r="E171" i="29"/>
  <c r="F187" i="29"/>
  <c r="N186" i="29" s="1"/>
  <c r="E187" i="29"/>
  <c r="F203" i="29"/>
  <c r="E203" i="29"/>
  <c r="F219" i="29"/>
  <c r="N218" i="29" s="1"/>
  <c r="E219" i="29"/>
  <c r="F235" i="29"/>
  <c r="E235" i="29"/>
  <c r="E172" i="29"/>
  <c r="F172" i="29"/>
  <c r="N171" i="29" s="1"/>
  <c r="F60" i="29"/>
  <c r="N59" i="29" s="1"/>
  <c r="E60" i="29"/>
  <c r="F116" i="29"/>
  <c r="N115" i="29" s="1"/>
  <c r="E116" i="29"/>
  <c r="F136" i="29"/>
  <c r="N135" i="29" s="1"/>
  <c r="E136" i="29"/>
  <c r="F160" i="29"/>
  <c r="N159" i="29" s="1"/>
  <c r="E160" i="29"/>
  <c r="E180" i="29"/>
  <c r="F180" i="29"/>
  <c r="F200" i="29"/>
  <c r="N199" i="29" s="1"/>
  <c r="E200" i="29"/>
  <c r="F224" i="29"/>
  <c r="N223" i="29" s="1"/>
  <c r="E224" i="29"/>
  <c r="F54" i="29"/>
  <c r="N53" i="29" s="1"/>
  <c r="E54" i="29"/>
  <c r="F38" i="29"/>
  <c r="E38" i="29"/>
  <c r="F17" i="29"/>
  <c r="N16" i="29" s="1"/>
  <c r="E17" i="29"/>
  <c r="F220" i="29"/>
  <c r="E220" i="29"/>
  <c r="F102" i="29"/>
  <c r="N101" i="29" s="1"/>
  <c r="E102" i="29"/>
  <c r="N125" i="29" l="1"/>
  <c r="N219" i="29"/>
  <c r="N37" i="29"/>
  <c r="N234" i="29"/>
  <c r="N202" i="29"/>
  <c r="N170" i="29"/>
  <c r="N138" i="29"/>
  <c r="N105" i="29"/>
  <c r="N20" i="29"/>
  <c r="N217" i="29"/>
  <c r="N237" i="29"/>
  <c r="N236" i="29"/>
  <c r="N172" i="29"/>
  <c r="N187" i="29"/>
  <c r="N215" i="29"/>
  <c r="N175" i="29"/>
  <c r="N131" i="29"/>
  <c r="N230" i="29"/>
  <c r="N198" i="29"/>
  <c r="N166" i="29"/>
  <c r="N134" i="29"/>
  <c r="N57" i="29"/>
  <c r="N149" i="29"/>
  <c r="N77" i="29"/>
  <c r="N232" i="29"/>
  <c r="N167" i="29"/>
  <c r="N97" i="29"/>
  <c r="N227" i="29"/>
  <c r="N119" i="29"/>
  <c r="N221" i="29"/>
  <c r="N141" i="29"/>
  <c r="N224" i="29"/>
  <c r="N160" i="29"/>
  <c r="N155" i="29"/>
  <c r="N184" i="29"/>
  <c r="N152" i="29"/>
  <c r="N120" i="29"/>
  <c r="N81" i="29"/>
  <c r="N123" i="29"/>
  <c r="N147" i="29"/>
  <c r="N162" i="29"/>
  <c r="N95" i="29"/>
  <c r="N8" i="29"/>
  <c r="N228" i="29"/>
  <c r="N132" i="29"/>
  <c r="N64" i="29"/>
  <c r="N207" i="29"/>
  <c r="N143" i="29"/>
  <c r="N48" i="29"/>
  <c r="N190" i="29"/>
  <c r="N205" i="29"/>
  <c r="N157" i="29"/>
  <c r="N88" i="29"/>
  <c r="N5" i="29"/>
  <c r="N192" i="29"/>
  <c r="N128" i="29"/>
  <c r="N28" i="29"/>
  <c r="N80" i="29"/>
  <c r="N196" i="29"/>
  <c r="N99" i="29"/>
  <c r="N74" i="29"/>
  <c r="N235" i="29"/>
  <c r="N70" i="29"/>
  <c r="N78" i="29"/>
  <c r="N46" i="29"/>
  <c r="N14" i="29"/>
  <c r="N139" i="29"/>
  <c r="N203" i="29"/>
  <c r="N58" i="29"/>
  <c r="N102" i="29"/>
  <c r="N22" i="29"/>
  <c r="N29" i="29"/>
  <c r="N180" i="29"/>
  <c r="N116" i="29"/>
  <c r="N33" i="29"/>
  <c r="N9" i="29"/>
  <c r="N85" i="29"/>
  <c r="N163" i="29"/>
  <c r="N75" i="29"/>
  <c r="N222" i="29"/>
  <c r="N158" i="29"/>
  <c r="N68" i="29"/>
  <c r="N173" i="29"/>
  <c r="N109" i="29"/>
  <c r="N24" i="29"/>
  <c r="N208" i="29"/>
  <c r="N144" i="29"/>
  <c r="N92" i="29"/>
  <c r="N183" i="29"/>
  <c r="N189" i="29"/>
  <c r="N45" i="29"/>
  <c r="N112" i="29"/>
  <c r="N200" i="29"/>
  <c r="N17" i="29"/>
  <c r="N127" i="29"/>
  <c r="N179" i="29"/>
  <c r="N50" i="29"/>
  <c r="N18" i="29"/>
  <c r="N35" i="29"/>
  <c r="N106" i="29"/>
  <c r="N67" i="29"/>
  <c r="N38" i="29"/>
  <c r="N39" i="29"/>
  <c r="N62" i="29"/>
  <c r="N211" i="29"/>
  <c r="N51" i="29"/>
  <c r="N90" i="29"/>
  <c r="N42" i="29"/>
  <c r="N54" i="29"/>
  <c r="N12" i="29"/>
  <c r="B5" i="29"/>
  <c r="B4" i="29"/>
  <c r="G84" i="29"/>
  <c r="G19" i="29"/>
  <c r="G16" i="29"/>
  <c r="G12" i="29"/>
  <c r="G11" i="29"/>
  <c r="G83" i="29"/>
  <c r="G24" i="29"/>
  <c r="G28" i="29"/>
  <c r="G107" i="29"/>
  <c r="G72" i="29"/>
  <c r="G39" i="29"/>
  <c r="G95" i="29"/>
  <c r="G52" i="29"/>
  <c r="G91" i="29"/>
  <c r="G55" i="29"/>
  <c r="G17" i="29"/>
  <c r="G116" i="29"/>
  <c r="G123" i="29"/>
  <c r="G42" i="29"/>
  <c r="G105" i="29"/>
  <c r="G157" i="29"/>
  <c r="G45" i="29"/>
  <c r="G33" i="29"/>
  <c r="G112" i="29"/>
  <c r="G119" i="29"/>
  <c r="G37" i="29"/>
  <c r="G57" i="29"/>
  <c r="G81" i="29"/>
  <c r="G32" i="29"/>
  <c r="G77" i="29"/>
  <c r="G97" i="29"/>
  <c r="G48" i="29"/>
  <c r="G126" i="29"/>
  <c r="G46" i="29"/>
  <c r="G113" i="29"/>
  <c r="G50" i="29"/>
  <c r="G137" i="29"/>
  <c r="G61" i="29"/>
  <c r="G18" i="29"/>
  <c r="G70" i="29"/>
  <c r="G128" i="29"/>
  <c r="G131" i="29"/>
  <c r="G53" i="29"/>
  <c r="G146" i="29"/>
  <c r="G94" i="29"/>
  <c r="G30" i="29"/>
  <c r="G117" i="29"/>
  <c r="G34" i="29"/>
  <c r="G10" i="29"/>
  <c r="G86" i="29"/>
  <c r="G76" i="29"/>
  <c r="G69" i="29"/>
  <c r="G110" i="29"/>
  <c r="G25" i="29"/>
  <c r="G145" i="29"/>
  <c r="G93" i="29"/>
  <c r="G51" i="29"/>
  <c r="G27" i="29"/>
  <c r="G68" i="29"/>
  <c r="G87" i="29"/>
  <c r="G40" i="29"/>
  <c r="G63" i="29"/>
  <c r="G31" i="29"/>
  <c r="G56" i="29"/>
  <c r="G43" i="29"/>
  <c r="G102" i="29"/>
  <c r="G54" i="29"/>
  <c r="G160" i="29"/>
  <c r="G155" i="29"/>
  <c r="G85" i="29"/>
  <c r="G138" i="29"/>
  <c r="G62" i="29"/>
  <c r="G125" i="29"/>
  <c r="G152" i="29"/>
  <c r="G151" i="29"/>
  <c r="G80" i="29"/>
  <c r="G134" i="29"/>
  <c r="G14" i="29"/>
  <c r="G115" i="29"/>
  <c r="G114" i="29"/>
  <c r="G149" i="29"/>
  <c r="G22" i="29"/>
  <c r="G127" i="29"/>
  <c r="G20" i="29"/>
  <c r="G88" i="29"/>
  <c r="G99" i="29"/>
  <c r="G67" i="29"/>
  <c r="G35" i="29"/>
  <c r="G108" i="29"/>
  <c r="G100" i="29"/>
  <c r="G8" i="29"/>
  <c r="G75" i="29"/>
  <c r="G71" i="29"/>
  <c r="G7" i="29"/>
  <c r="G104" i="29"/>
  <c r="G79" i="29"/>
  <c r="G47" i="29"/>
  <c r="G15" i="29"/>
  <c r="G140" i="29"/>
  <c r="G59" i="29"/>
  <c r="G103" i="29"/>
  <c r="G23" i="29"/>
  <c r="G36" i="29"/>
  <c r="G38" i="29"/>
  <c r="G136" i="29"/>
  <c r="G60" i="29"/>
  <c r="G139" i="29"/>
  <c r="G106" i="29"/>
  <c r="G64" i="29"/>
  <c r="G21" i="29"/>
  <c r="G154" i="29"/>
  <c r="G122" i="29"/>
  <c r="G41" i="29"/>
  <c r="G141" i="29"/>
  <c r="G109" i="29"/>
  <c r="G66" i="29"/>
  <c r="G132" i="29"/>
  <c r="G135" i="29"/>
  <c r="G101" i="29"/>
  <c r="G58" i="29"/>
  <c r="G150" i="29"/>
  <c r="G118" i="29"/>
  <c r="G78" i="29"/>
  <c r="G147" i="29"/>
  <c r="G74" i="29"/>
  <c r="G162" i="29"/>
  <c r="G73" i="29"/>
  <c r="G98" i="29"/>
  <c r="G120" i="29"/>
  <c r="G143" i="29"/>
  <c r="G90" i="29"/>
  <c r="G142" i="29"/>
  <c r="G161" i="29"/>
  <c r="G156" i="29"/>
  <c r="G153" i="29"/>
  <c r="G121" i="29"/>
  <c r="G82" i="29"/>
  <c r="G44" i="29"/>
  <c r="G124" i="29"/>
  <c r="G148" i="29"/>
  <c r="G92" i="29"/>
  <c r="G96" i="29"/>
  <c r="G9" i="29"/>
  <c r="G130" i="29"/>
  <c r="G133" i="29"/>
  <c r="G65" i="29"/>
  <c r="G144" i="29"/>
  <c r="G49" i="29"/>
  <c r="G111" i="29"/>
  <c r="G26" i="29"/>
  <c r="G158" i="29"/>
  <c r="G89" i="29"/>
  <c r="G6" i="29"/>
  <c r="G129" i="29"/>
  <c r="G29" i="29"/>
  <c r="G13" i="29"/>
  <c r="G165" i="29"/>
  <c r="G169" i="29"/>
  <c r="G173" i="29"/>
  <c r="G177" i="29"/>
  <c r="G181" i="29"/>
  <c r="G185" i="29"/>
  <c r="G189" i="29"/>
  <c r="G193" i="29"/>
  <c r="G197" i="29"/>
  <c r="G201" i="29"/>
  <c r="G205" i="29"/>
  <c r="G209" i="29"/>
  <c r="G213" i="29"/>
  <c r="G217" i="29"/>
  <c r="G221" i="29"/>
  <c r="G225" i="29"/>
  <c r="G229" i="29"/>
  <c r="G233" i="29"/>
  <c r="G237" i="29"/>
  <c r="G172" i="29"/>
  <c r="G192" i="29"/>
  <c r="G204" i="29"/>
  <c r="G216" i="29"/>
  <c r="G228" i="29"/>
  <c r="G236" i="29"/>
  <c r="G166" i="29"/>
  <c r="G170" i="29"/>
  <c r="G174" i="29"/>
  <c r="G178" i="29"/>
  <c r="G182" i="29"/>
  <c r="G186" i="29"/>
  <c r="G190" i="29"/>
  <c r="G194" i="29"/>
  <c r="G198" i="29"/>
  <c r="G202" i="29"/>
  <c r="G206" i="29"/>
  <c r="G210" i="29"/>
  <c r="G214" i="29"/>
  <c r="G218" i="29"/>
  <c r="G222" i="29"/>
  <c r="G226" i="29"/>
  <c r="G230" i="29"/>
  <c r="G234" i="29"/>
  <c r="G168" i="29"/>
  <c r="G184" i="29"/>
  <c r="G196" i="29"/>
  <c r="G212" i="29"/>
  <c r="G224" i="29"/>
  <c r="G159" i="29"/>
  <c r="G163" i="29"/>
  <c r="G167" i="29"/>
  <c r="G171" i="29"/>
  <c r="G175" i="29"/>
  <c r="G179" i="29"/>
  <c r="G183" i="29"/>
  <c r="G187" i="29"/>
  <c r="G191" i="29"/>
  <c r="G195" i="29"/>
  <c r="G199" i="29"/>
  <c r="G203" i="29"/>
  <c r="G207" i="29"/>
  <c r="G211" i="29"/>
  <c r="G215" i="29"/>
  <c r="G219" i="29"/>
  <c r="G223" i="29"/>
  <c r="G227" i="29"/>
  <c r="G231" i="29"/>
  <c r="G235" i="29"/>
  <c r="G164" i="29"/>
  <c r="G176" i="29"/>
  <c r="G180" i="29"/>
  <c r="G188" i="29"/>
  <c r="G200" i="29"/>
  <c r="G208" i="29"/>
  <c r="G220" i="29"/>
  <c r="G232" i="29"/>
  <c r="B235" i="29" l="1"/>
  <c r="J235" i="29"/>
  <c r="B219" i="29"/>
  <c r="J219" i="29"/>
  <c r="B203" i="29"/>
  <c r="J203" i="29"/>
  <c r="B187" i="29"/>
  <c r="J187" i="29"/>
  <c r="B171" i="29"/>
  <c r="J171" i="29"/>
  <c r="B224" i="29"/>
  <c r="J224" i="29"/>
  <c r="B168" i="29"/>
  <c r="J168" i="29"/>
  <c r="B222" i="29"/>
  <c r="J222" i="29"/>
  <c r="B206" i="29"/>
  <c r="J206" i="29"/>
  <c r="B190" i="29"/>
  <c r="J190" i="29"/>
  <c r="B174" i="29"/>
  <c r="J174" i="29"/>
  <c r="B228" i="29"/>
  <c r="J228" i="29"/>
  <c r="B172" i="29"/>
  <c r="J172" i="29"/>
  <c r="B225" i="29"/>
  <c r="J225" i="29"/>
  <c r="B209" i="29"/>
  <c r="J209" i="29"/>
  <c r="B193" i="29"/>
  <c r="J193" i="29"/>
  <c r="B177" i="29"/>
  <c r="J177" i="29"/>
  <c r="B13" i="29"/>
  <c r="J13" i="29"/>
  <c r="B89" i="29"/>
  <c r="J89" i="29"/>
  <c r="B49" i="29"/>
  <c r="J49" i="29"/>
  <c r="B130" i="29"/>
  <c r="J130" i="29"/>
  <c r="B148" i="29"/>
  <c r="J148" i="29"/>
  <c r="B121" i="29"/>
  <c r="J121" i="29"/>
  <c r="B142" i="29"/>
  <c r="J142" i="29"/>
  <c r="B98" i="29"/>
  <c r="J98" i="29"/>
  <c r="B147" i="29"/>
  <c r="J147" i="29"/>
  <c r="B58" i="29"/>
  <c r="J58" i="29"/>
  <c r="B66" i="29"/>
  <c r="J66" i="29"/>
  <c r="B122" i="29"/>
  <c r="J122" i="29"/>
  <c r="B106" i="29"/>
  <c r="J106" i="29"/>
  <c r="B38" i="29"/>
  <c r="J38" i="29"/>
  <c r="B59" i="29"/>
  <c r="J59" i="29"/>
  <c r="B79" i="29"/>
  <c r="J79" i="29"/>
  <c r="B75" i="29"/>
  <c r="J75" i="29"/>
  <c r="B35" i="29"/>
  <c r="J35" i="29"/>
  <c r="B20" i="29"/>
  <c r="J20" i="29"/>
  <c r="B114" i="29"/>
  <c r="J114" i="29"/>
  <c r="B80" i="29"/>
  <c r="J80" i="29"/>
  <c r="B62" i="29"/>
  <c r="J62" i="29"/>
  <c r="B160" i="29"/>
  <c r="J160" i="29"/>
  <c r="B56" i="29"/>
  <c r="J56" i="29"/>
  <c r="B87" i="29"/>
  <c r="J87" i="29"/>
  <c r="B93" i="29"/>
  <c r="J93" i="29"/>
  <c r="B69" i="29"/>
  <c r="J69" i="29"/>
  <c r="B34" i="29"/>
  <c r="J34" i="29"/>
  <c r="B146" i="29"/>
  <c r="J146" i="29"/>
  <c r="B70" i="29"/>
  <c r="J70" i="29"/>
  <c r="B50" i="29"/>
  <c r="J50" i="29"/>
  <c r="B48" i="29"/>
  <c r="J48" i="29"/>
  <c r="B81" i="29"/>
  <c r="J81" i="29"/>
  <c r="B112" i="29"/>
  <c r="J112" i="29"/>
  <c r="B105" i="29"/>
  <c r="J105" i="29"/>
  <c r="B17" i="29"/>
  <c r="J17" i="29"/>
  <c r="B95" i="29"/>
  <c r="J95" i="29"/>
  <c r="B28" i="29"/>
  <c r="J28" i="29"/>
  <c r="B12" i="29"/>
  <c r="J12" i="29"/>
  <c r="B232" i="29"/>
  <c r="J232" i="29"/>
  <c r="B220" i="29"/>
  <c r="J220" i="29"/>
  <c r="B180" i="29"/>
  <c r="J180" i="29"/>
  <c r="B215" i="29"/>
  <c r="J215" i="29"/>
  <c r="B199" i="29"/>
  <c r="J199" i="29"/>
  <c r="B183" i="29"/>
  <c r="J183" i="29"/>
  <c r="B167" i="29"/>
  <c r="J167" i="29"/>
  <c r="B212" i="29"/>
  <c r="J212" i="29"/>
  <c r="B234" i="29"/>
  <c r="J234" i="29"/>
  <c r="B218" i="29"/>
  <c r="J218" i="29"/>
  <c r="B202" i="29"/>
  <c r="J202" i="29"/>
  <c r="B186" i="29"/>
  <c r="J186" i="29"/>
  <c r="B170" i="29"/>
  <c r="J170" i="29"/>
  <c r="B216" i="29"/>
  <c r="J216" i="29"/>
  <c r="B237" i="29"/>
  <c r="J237" i="29"/>
  <c r="B221" i="29"/>
  <c r="J221" i="29"/>
  <c r="B205" i="29"/>
  <c r="J205" i="29"/>
  <c r="B189" i="29"/>
  <c r="J189" i="29"/>
  <c r="B173" i="29"/>
  <c r="J173" i="29"/>
  <c r="B29" i="29"/>
  <c r="J29" i="29"/>
  <c r="B158" i="29"/>
  <c r="J158" i="29"/>
  <c r="B144" i="29"/>
  <c r="J144" i="29"/>
  <c r="B9" i="29"/>
  <c r="J9" i="29"/>
  <c r="B124" i="29"/>
  <c r="J124" i="29"/>
  <c r="B153" i="29"/>
  <c r="J153" i="29"/>
  <c r="B90" i="29"/>
  <c r="J90" i="29"/>
  <c r="B73" i="29"/>
  <c r="J73" i="29"/>
  <c r="B78" i="29"/>
  <c r="J78" i="29"/>
  <c r="B101" i="29"/>
  <c r="J101" i="29"/>
  <c r="B109" i="29"/>
  <c r="J109" i="29"/>
  <c r="B154" i="29"/>
  <c r="J154" i="29"/>
  <c r="B139" i="29"/>
  <c r="J139" i="29"/>
  <c r="B36" i="29"/>
  <c r="J36" i="29"/>
  <c r="B140" i="29"/>
  <c r="J140" i="29"/>
  <c r="B104" i="29"/>
  <c r="J104" i="29"/>
  <c r="B8" i="29"/>
  <c r="J8" i="29"/>
  <c r="B67" i="29"/>
  <c r="J67" i="29"/>
  <c r="B127" i="29"/>
  <c r="J127" i="29"/>
  <c r="B115" i="29"/>
  <c r="J115" i="29"/>
  <c r="B151" i="29"/>
  <c r="J151" i="29"/>
  <c r="B138" i="29"/>
  <c r="J138" i="29"/>
  <c r="B54" i="29"/>
  <c r="J54" i="29"/>
  <c r="B31" i="29"/>
  <c r="J31" i="29"/>
  <c r="B68" i="29"/>
  <c r="J68" i="29"/>
  <c r="B145" i="29"/>
  <c r="J145" i="29"/>
  <c r="B76" i="29"/>
  <c r="J76" i="29"/>
  <c r="B117" i="29"/>
  <c r="J117" i="29"/>
  <c r="B53" i="29"/>
  <c r="J53" i="29"/>
  <c r="B18" i="29"/>
  <c r="J18" i="29"/>
  <c r="B113" i="29"/>
  <c r="J113" i="29"/>
  <c r="B97" i="29"/>
  <c r="J97" i="29"/>
  <c r="B57" i="29"/>
  <c r="J57" i="29"/>
  <c r="B33" i="29"/>
  <c r="J33" i="29"/>
  <c r="B42" i="29"/>
  <c r="J42" i="29"/>
  <c r="B55" i="29"/>
  <c r="J55" i="29"/>
  <c r="B39" i="29"/>
  <c r="J39" i="29"/>
  <c r="B24" i="29"/>
  <c r="J24" i="29"/>
  <c r="B16" i="29"/>
  <c r="J16" i="29"/>
  <c r="B200" i="29"/>
  <c r="J200" i="29"/>
  <c r="B188" i="29"/>
  <c r="J188" i="29"/>
  <c r="B231" i="29"/>
  <c r="J231" i="29"/>
  <c r="B208" i="29"/>
  <c r="J208" i="29"/>
  <c r="B176" i="29"/>
  <c r="J176" i="29"/>
  <c r="B227" i="29"/>
  <c r="J227" i="29"/>
  <c r="B211" i="29"/>
  <c r="J211" i="29"/>
  <c r="B195" i="29"/>
  <c r="J195" i="29"/>
  <c r="B179" i="29"/>
  <c r="J179" i="29"/>
  <c r="B163" i="29"/>
  <c r="J163" i="29"/>
  <c r="B196" i="29"/>
  <c r="J196" i="29"/>
  <c r="B230" i="29"/>
  <c r="J230" i="29"/>
  <c r="B214" i="29"/>
  <c r="J214" i="29"/>
  <c r="B198" i="29"/>
  <c r="J198" i="29"/>
  <c r="B182" i="29"/>
  <c r="J182" i="29"/>
  <c r="B166" i="29"/>
  <c r="J166" i="29"/>
  <c r="B204" i="29"/>
  <c r="J204" i="29"/>
  <c r="B233" i="29"/>
  <c r="J233" i="29"/>
  <c r="B217" i="29"/>
  <c r="J217" i="29"/>
  <c r="B201" i="29"/>
  <c r="J201" i="29"/>
  <c r="B185" i="29"/>
  <c r="J185" i="29"/>
  <c r="B169" i="29"/>
  <c r="J169" i="29"/>
  <c r="B129" i="29"/>
  <c r="J129" i="29"/>
  <c r="B26" i="29"/>
  <c r="J26" i="29"/>
  <c r="B65" i="29"/>
  <c r="J65" i="29"/>
  <c r="B96" i="29"/>
  <c r="J96" i="29"/>
  <c r="B44" i="29"/>
  <c r="J44" i="29"/>
  <c r="B156" i="29"/>
  <c r="J156" i="29"/>
  <c r="B143" i="29"/>
  <c r="J143" i="29"/>
  <c r="B162" i="29"/>
  <c r="J162" i="29"/>
  <c r="B118" i="29"/>
  <c r="J118" i="29"/>
  <c r="B135" i="29"/>
  <c r="J135" i="29"/>
  <c r="B141" i="29"/>
  <c r="J141" i="29"/>
  <c r="B21" i="29"/>
  <c r="J21" i="29"/>
  <c r="B60" i="29"/>
  <c r="J60" i="29"/>
  <c r="B23" i="29"/>
  <c r="J23" i="29"/>
  <c r="B15" i="29"/>
  <c r="J15" i="29"/>
  <c r="B7" i="29"/>
  <c r="J7" i="29"/>
  <c r="B100" i="29"/>
  <c r="J100" i="29"/>
  <c r="B99" i="29"/>
  <c r="J99" i="29"/>
  <c r="B22" i="29"/>
  <c r="J22" i="29"/>
  <c r="B14" i="29"/>
  <c r="J14" i="29"/>
  <c r="B152" i="29"/>
  <c r="J152" i="29"/>
  <c r="B85" i="29"/>
  <c r="J85" i="29"/>
  <c r="B102" i="29"/>
  <c r="J102" i="29"/>
  <c r="B63" i="29"/>
  <c r="J63" i="29"/>
  <c r="B27" i="29"/>
  <c r="J27" i="29"/>
  <c r="B25" i="29"/>
  <c r="J25" i="29"/>
  <c r="B86" i="29"/>
  <c r="J86" i="29"/>
  <c r="B30" i="29"/>
  <c r="J30" i="29"/>
  <c r="B131" i="29"/>
  <c r="J131" i="29"/>
  <c r="B61" i="29"/>
  <c r="J61" i="29"/>
  <c r="B46" i="29"/>
  <c r="J46" i="29"/>
  <c r="B77" i="29"/>
  <c r="J77" i="29"/>
  <c r="B37" i="29"/>
  <c r="J37" i="29"/>
  <c r="B45" i="29"/>
  <c r="J45" i="29"/>
  <c r="B123" i="29"/>
  <c r="J123" i="29"/>
  <c r="B91" i="29"/>
  <c r="J91" i="29"/>
  <c r="B72" i="29"/>
  <c r="J72" i="29"/>
  <c r="B83" i="29"/>
  <c r="J83" i="29"/>
  <c r="B19" i="29"/>
  <c r="J19" i="29"/>
  <c r="B164" i="29"/>
  <c r="J164" i="29"/>
  <c r="B223" i="29"/>
  <c r="J223" i="29"/>
  <c r="B207" i="29"/>
  <c r="J207" i="29"/>
  <c r="B191" i="29"/>
  <c r="J191" i="29"/>
  <c r="B175" i="29"/>
  <c r="J175" i="29"/>
  <c r="B159" i="29"/>
  <c r="J159" i="29"/>
  <c r="B184" i="29"/>
  <c r="J184" i="29"/>
  <c r="B226" i="29"/>
  <c r="J226" i="29"/>
  <c r="B210" i="29"/>
  <c r="J210" i="29"/>
  <c r="B194" i="29"/>
  <c r="J194" i="29"/>
  <c r="B178" i="29"/>
  <c r="J178" i="29"/>
  <c r="B236" i="29"/>
  <c r="J236" i="29"/>
  <c r="B192" i="29"/>
  <c r="J192" i="29"/>
  <c r="B229" i="29"/>
  <c r="J229" i="29"/>
  <c r="B213" i="29"/>
  <c r="J213" i="29"/>
  <c r="B197" i="29"/>
  <c r="J197" i="29"/>
  <c r="B181" i="29"/>
  <c r="J181" i="29"/>
  <c r="B165" i="29"/>
  <c r="J165" i="29"/>
  <c r="B6" i="29"/>
  <c r="J6" i="29"/>
  <c r="B111" i="29"/>
  <c r="J111" i="29"/>
  <c r="B133" i="29"/>
  <c r="J133" i="29"/>
  <c r="B92" i="29"/>
  <c r="J92" i="29"/>
  <c r="B82" i="29"/>
  <c r="J82" i="29"/>
  <c r="B161" i="29"/>
  <c r="J161" i="29"/>
  <c r="B120" i="29"/>
  <c r="J120" i="29"/>
  <c r="B74" i="29"/>
  <c r="J74" i="29"/>
  <c r="B150" i="29"/>
  <c r="J150" i="29"/>
  <c r="B132" i="29"/>
  <c r="J132" i="29"/>
  <c r="B41" i="29"/>
  <c r="J41" i="29"/>
  <c r="B64" i="29"/>
  <c r="J64" i="29"/>
  <c r="B136" i="29"/>
  <c r="J136" i="29"/>
  <c r="B103" i="29"/>
  <c r="J103" i="29"/>
  <c r="B47" i="29"/>
  <c r="J47" i="29"/>
  <c r="B71" i="29"/>
  <c r="J71" i="29"/>
  <c r="B108" i="29"/>
  <c r="J108" i="29"/>
  <c r="B88" i="29"/>
  <c r="J88" i="29"/>
  <c r="B149" i="29"/>
  <c r="J149" i="29"/>
  <c r="B134" i="29"/>
  <c r="J134" i="29"/>
  <c r="B125" i="29"/>
  <c r="J125" i="29"/>
  <c r="B155" i="29"/>
  <c r="J155" i="29"/>
  <c r="B43" i="29"/>
  <c r="J43" i="29"/>
  <c r="B40" i="29"/>
  <c r="J40" i="29"/>
  <c r="B51" i="29"/>
  <c r="J51" i="29"/>
  <c r="B110" i="29"/>
  <c r="J110" i="29"/>
  <c r="B10" i="29"/>
  <c r="J10" i="29"/>
  <c r="B94" i="29"/>
  <c r="J94" i="29"/>
  <c r="B128" i="29"/>
  <c r="J128" i="29"/>
  <c r="B137" i="29"/>
  <c r="J137" i="29"/>
  <c r="B126" i="29"/>
  <c r="J126" i="29"/>
  <c r="B32" i="29"/>
  <c r="J32" i="29"/>
  <c r="B119" i="29"/>
  <c r="J119" i="29"/>
  <c r="B157" i="29"/>
  <c r="J157" i="29"/>
  <c r="B116" i="29"/>
  <c r="J116" i="29"/>
  <c r="B52" i="29"/>
  <c r="J52" i="29"/>
  <c r="B107" i="29"/>
  <c r="J107" i="29"/>
  <c r="B11" i="29"/>
  <c r="J11" i="29"/>
  <c r="B84" i="29"/>
  <c r="J84" i="29"/>
</calcChain>
</file>

<file path=xl/sharedStrings.xml><?xml version="1.0" encoding="utf-8"?>
<sst xmlns="http://schemas.openxmlformats.org/spreadsheetml/2006/main" count="9862" uniqueCount="964">
  <si>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</si>
  <si>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</si>
  <si>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</si>
  <si>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</si>
  <si>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</si>
  <si>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</si>
  <si>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</si>
  <si>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乐陵兴隆南大街</t>
  </si>
  <si>
    <t>庆云新华路</t>
  </si>
  <si>
    <t>无棣中心大街</t>
  </si>
  <si>
    <t>阳信幸福三路</t>
  </si>
  <si>
    <t>惠民南门街</t>
  </si>
  <si>
    <t>滨州黄河十路</t>
  </si>
  <si>
    <t>利津通信楼</t>
  </si>
  <si>
    <t>德州东风中路</t>
  </si>
  <si>
    <t>临邑临盘</t>
  </si>
  <si>
    <t>惠民姜楼</t>
  </si>
  <si>
    <t>滨州黄五审计局</t>
  </si>
  <si>
    <t>东营运河路</t>
  </si>
  <si>
    <t>寿光营里</t>
  </si>
  <si>
    <t>昌邑青乡</t>
  </si>
  <si>
    <t>莱州平里店</t>
  </si>
  <si>
    <t>莱山迎春大街</t>
  </si>
  <si>
    <t>德州共青团路</t>
  </si>
  <si>
    <t>武城振华街</t>
  </si>
  <si>
    <t>夏津中山南街</t>
  </si>
  <si>
    <t>临清红星路东段</t>
  </si>
  <si>
    <t>聊城东昌西路</t>
  </si>
  <si>
    <t>阳谷谷山路</t>
  </si>
  <si>
    <t>梁山水泊路</t>
  </si>
  <si>
    <t>郓城通信楼</t>
  </si>
  <si>
    <t>临东机房</t>
  </si>
  <si>
    <t>宁津中心大街</t>
  </si>
  <si>
    <t>德州湖滨南路</t>
  </si>
  <si>
    <t>菏泽中华路老局</t>
  </si>
  <si>
    <t>巨野新华路</t>
  </si>
  <si>
    <t>济宁洸河路</t>
  </si>
  <si>
    <t>兖州九仙桥路</t>
  </si>
  <si>
    <t>滕州善国北路</t>
  </si>
  <si>
    <t>禹城行政街</t>
  </si>
  <si>
    <t>齐河新华路</t>
  </si>
  <si>
    <t>济南经十路</t>
  </si>
  <si>
    <t>聊城龙山路</t>
  </si>
  <si>
    <t>程屯支局</t>
  </si>
  <si>
    <t>济南山大路</t>
  </si>
  <si>
    <t>齐河务头</t>
  </si>
  <si>
    <t>聊城联通建设路</t>
  </si>
  <si>
    <t>济南四里村</t>
  </si>
  <si>
    <t>平原平安大街</t>
  </si>
  <si>
    <t>德州解放北路</t>
  </si>
  <si>
    <t>禹城火车站</t>
  </si>
  <si>
    <t>济南共青团</t>
  </si>
  <si>
    <t>长清通信楼</t>
  </si>
  <si>
    <t>平阴</t>
  </si>
  <si>
    <t>东阿府前街</t>
  </si>
  <si>
    <t>平阴西基站</t>
  </si>
  <si>
    <t>邹平老局</t>
  </si>
  <si>
    <t>淄博中心路</t>
  </si>
  <si>
    <t>潍坊河西局</t>
  </si>
  <si>
    <t>昌邑饮马</t>
  </si>
  <si>
    <t>高密</t>
  </si>
  <si>
    <t>胶州马店</t>
  </si>
  <si>
    <t>城阳</t>
  </si>
  <si>
    <t>明水</t>
  </si>
  <si>
    <t>淄博柳泉路</t>
  </si>
  <si>
    <t>昌乐北局</t>
  </si>
  <si>
    <t>潍坊四平路</t>
  </si>
  <si>
    <t>章丘普集</t>
  </si>
  <si>
    <t>淄博人民路</t>
  </si>
  <si>
    <t>潍坊东方路</t>
  </si>
  <si>
    <t>高密火车站</t>
  </si>
  <si>
    <t>即墨蓝村</t>
  </si>
  <si>
    <t>泰安东岳大街</t>
  </si>
  <si>
    <t>曲阜鼓楼街</t>
  </si>
  <si>
    <t>兖州建设路</t>
  </si>
  <si>
    <t>济宁红星东路</t>
  </si>
  <si>
    <t>邹城太平西路</t>
  </si>
  <si>
    <t>滕州51中心局</t>
  </si>
  <si>
    <t>薛城441局</t>
  </si>
  <si>
    <t>淄博潘庄</t>
  </si>
  <si>
    <t>栖霞桃村</t>
  </si>
  <si>
    <t>泰安中心局</t>
  </si>
  <si>
    <t>平邑老局</t>
  </si>
  <si>
    <t>费县和平路</t>
  </si>
  <si>
    <t>莱芜大桥路</t>
  </si>
  <si>
    <t>沂源振兴路324局</t>
  </si>
  <si>
    <t>沂水马站</t>
  </si>
  <si>
    <t>诸城</t>
  </si>
  <si>
    <t>胶州营房</t>
  </si>
  <si>
    <t>莱芜原山路</t>
  </si>
  <si>
    <t>临淄区南二路基站</t>
  </si>
  <si>
    <t>临沂金雀山</t>
  </si>
  <si>
    <t>河东汤头</t>
  </si>
  <si>
    <t>沂南花山路</t>
  </si>
  <si>
    <t>沂水中心街</t>
  </si>
  <si>
    <t>莒县振兴路</t>
  </si>
  <si>
    <t>五莲解放路</t>
  </si>
  <si>
    <t>临沂沂蒙路</t>
  </si>
  <si>
    <t>苍山塔山路</t>
  </si>
  <si>
    <t>莒南十泉路</t>
  </si>
  <si>
    <t>临沂沂蒙路201局</t>
  </si>
  <si>
    <t>莒南滨海路</t>
  </si>
  <si>
    <t>青岛振华路</t>
  </si>
  <si>
    <t>胶州九龙</t>
  </si>
  <si>
    <t>胶南张家楼</t>
  </si>
  <si>
    <t>即墨振华街</t>
  </si>
  <si>
    <t>莱阳穴坊</t>
  </si>
  <si>
    <t>海阳海政路</t>
  </si>
  <si>
    <t>乳山青山路</t>
  </si>
  <si>
    <t>乳山冯家</t>
  </si>
  <si>
    <t>文登文山路</t>
  </si>
  <si>
    <t>海阳留格庄</t>
  </si>
  <si>
    <t>文泽头</t>
  </si>
  <si>
    <t>嘉祥中心街</t>
  </si>
  <si>
    <t>巨野</t>
  </si>
  <si>
    <t>泰安青年路中心局</t>
  </si>
  <si>
    <t>莱阳旌旗路</t>
  </si>
  <si>
    <t>栖霞市局</t>
  </si>
  <si>
    <t>寿光东局</t>
  </si>
  <si>
    <t>广饶</t>
  </si>
  <si>
    <t>吾山南逯</t>
  </si>
  <si>
    <t>沂南_苏村_牛家小河基站</t>
  </si>
  <si>
    <t>诸城原联通高级技工学校</t>
  </si>
  <si>
    <t>安丘兴安路</t>
  </si>
  <si>
    <t>昌邑</t>
  </si>
  <si>
    <t>莱州沙河</t>
  </si>
  <si>
    <t>莱州市局</t>
  </si>
  <si>
    <t>莱州朱桥</t>
  </si>
  <si>
    <t>龙口龙口镇</t>
  </si>
  <si>
    <t>龙口黄城</t>
  </si>
  <si>
    <t>蓬莱老局</t>
  </si>
  <si>
    <t>烟台大季家</t>
  </si>
  <si>
    <t>烟台大海阳</t>
  </si>
  <si>
    <t>牟平42局</t>
  </si>
  <si>
    <t>威海初村</t>
  </si>
  <si>
    <t>蓬莱大辛店</t>
  </si>
  <si>
    <t>烟台开发区</t>
  </si>
  <si>
    <t>威海新威路522局</t>
  </si>
  <si>
    <t>枣庄振兴路</t>
  </si>
  <si>
    <t>莱西威海中路</t>
  </si>
  <si>
    <t>青岛山东路</t>
  </si>
  <si>
    <t>青岛香江路</t>
  </si>
  <si>
    <t>胶南珠海中路</t>
  </si>
  <si>
    <t>胶南泊里</t>
  </si>
  <si>
    <t>博兴安柴</t>
  </si>
  <si>
    <t>博兴老局</t>
  </si>
  <si>
    <t>东营济南路</t>
  </si>
  <si>
    <t>滨小营镇</t>
  </si>
  <si>
    <t>威海南竹岛</t>
  </si>
  <si>
    <t>菏泽中华东路</t>
  </si>
  <si>
    <t>乐陵新局</t>
  </si>
  <si>
    <t>薛城天山路</t>
  </si>
  <si>
    <t>菏泽中华路新局</t>
  </si>
  <si>
    <t>聊城柳园南路</t>
  </si>
  <si>
    <t>青岛辽阳东路</t>
  </si>
  <si>
    <t>蒙阴新城路</t>
  </si>
  <si>
    <t>日照正阳路</t>
  </si>
  <si>
    <t>枣庄光明西路</t>
  </si>
  <si>
    <t>日照海滨五路</t>
  </si>
  <si>
    <t>肥城新城路</t>
  </si>
  <si>
    <t>威海青岛北路</t>
  </si>
  <si>
    <t>芝罘区青年路</t>
  </si>
  <si>
    <t>滨州渤海七路</t>
  </si>
  <si>
    <t>name</t>
    <phoneticPr fontId="3" type="noConversion"/>
  </si>
  <si>
    <t>rowId</t>
    <phoneticPr fontId="3" type="noConversion"/>
  </si>
  <si>
    <t>int:&gt;</t>
    <phoneticPr fontId="3" type="noConversion"/>
  </si>
  <si>
    <t>string:&gt;</t>
    <phoneticPr fontId="3" type="noConversion"/>
  </si>
  <si>
    <t>double:&gt;</t>
    <phoneticPr fontId="3" type="noConversion"/>
  </si>
  <si>
    <t>行Id</t>
    <phoneticPr fontId="3" type="noConversion"/>
  </si>
  <si>
    <t>齐河务头中继站</t>
  </si>
  <si>
    <t>locate_id:&gt;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</si>
  <si>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</si>
  <si>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</si>
  <si>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</si>
  <si>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</si>
  <si>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</si>
  <si>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</si>
  <si>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</si>
  <si>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</si>
  <si>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</si>
  <si>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</si>
  <si>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滨州市</t>
  </si>
  <si>
    <t>德州市</t>
  </si>
  <si>
    <t>聊城市</t>
  </si>
  <si>
    <t>临沂市</t>
  </si>
  <si>
    <t>菏泽市</t>
  </si>
  <si>
    <t>length</t>
    <phoneticPr fontId="3" type="noConversion"/>
  </si>
  <si>
    <t>optical_cable_name</t>
    <phoneticPr fontId="3" type="noConversion"/>
  </si>
  <si>
    <t>名称</t>
    <phoneticPr fontId="3" type="noConversion"/>
  </si>
  <si>
    <t>光缆名</t>
    <phoneticPr fontId="3" type="noConversion"/>
  </si>
  <si>
    <t>光放段长度</t>
    <phoneticPr fontId="3" type="noConversion"/>
  </si>
  <si>
    <t>所属中继段</t>
    <phoneticPr fontId="3" type="noConversion"/>
  </si>
  <si>
    <t>fiberCount</t>
    <phoneticPr fontId="3" type="noConversion"/>
  </si>
  <si>
    <t>光纤数量</t>
    <phoneticPr fontId="3" type="noConversion"/>
  </si>
  <si>
    <t>startIsSection</t>
    <phoneticPr fontId="3" type="noConversion"/>
  </si>
  <si>
    <t>是否是中继段起点</t>
    <phoneticPr fontId="3" type="noConversion"/>
  </si>
  <si>
    <t>起始局房</t>
    <phoneticPr fontId="3" type="noConversion"/>
  </si>
  <si>
    <t>startOpticalRepeater</t>
    <phoneticPr fontId="3" type="noConversion"/>
  </si>
  <si>
    <t>endIsSection</t>
    <phoneticPr fontId="3" type="noConversion"/>
  </si>
  <si>
    <t>是否是中继段终点</t>
    <phoneticPr fontId="3" type="noConversion"/>
  </si>
  <si>
    <t>endOpticalRepeater</t>
    <phoneticPr fontId="3" type="noConversion"/>
  </si>
  <si>
    <t>光缆段终点机房</t>
    <phoneticPr fontId="3" type="noConversion"/>
  </si>
  <si>
    <t>repeater_id:&gt;</t>
    <phoneticPr fontId="3" type="noConversion"/>
  </si>
  <si>
    <t>滨州东营光缆</t>
  </si>
  <si>
    <t>德东威光缆</t>
  </si>
  <si>
    <t>德聊菏1号架空光缆</t>
  </si>
  <si>
    <t>德聊菏2号光缆</t>
  </si>
  <si>
    <t>德州滨州架空光缆</t>
  </si>
  <si>
    <t>德州乐陵光缆</t>
  </si>
  <si>
    <t>菏泽薛城光缆</t>
  </si>
  <si>
    <t>禹城务头光缆</t>
  </si>
  <si>
    <t>济聊菏1号光缆</t>
  </si>
  <si>
    <t>济聊菏2号光缆</t>
  </si>
  <si>
    <t>济南德州1号管道光缆</t>
  </si>
  <si>
    <t>济南德州2号光缆</t>
  </si>
  <si>
    <t>济南聊城1号架空光缆</t>
  </si>
  <si>
    <t>济南聊城2号光缆</t>
  </si>
  <si>
    <t>济南青岛2号管道光缆</t>
  </si>
  <si>
    <t>济南青岛3号管道光缆</t>
  </si>
  <si>
    <t>济南青岛4号光缆</t>
  </si>
  <si>
    <t>济南泰安光缆</t>
  </si>
  <si>
    <t>济南兖州光缆</t>
  </si>
  <si>
    <t>济宁曲阜架空光缆</t>
  </si>
  <si>
    <t>济宁枣庄光缆</t>
  </si>
  <si>
    <t>济青烟威光缆</t>
  </si>
  <si>
    <t>济青烟威光缆延伸</t>
  </si>
  <si>
    <t>济曲临架空光缆</t>
  </si>
  <si>
    <t>莱芜蒙阴管道光缆</t>
  </si>
  <si>
    <t>莱芜青岛光缆</t>
  </si>
  <si>
    <t>莱芜淄博1号管道光缆</t>
  </si>
  <si>
    <t>莱芜淄博2号光缆</t>
  </si>
  <si>
    <t>聊城长清架空光缆</t>
  </si>
  <si>
    <t>临五日光缆</t>
  </si>
  <si>
    <t>临沂枣庄光缆</t>
  </si>
  <si>
    <t>临沂枣庄架空光缆</t>
  </si>
  <si>
    <t>临莒日1号光缆</t>
  </si>
  <si>
    <t>临莒日2号光缆</t>
  </si>
  <si>
    <t>青岛蓝村光缆</t>
  </si>
  <si>
    <t>青岛日照光缆</t>
  </si>
  <si>
    <t>青岛威海1号光缆</t>
  </si>
  <si>
    <t>青岛威海2号光缆</t>
  </si>
  <si>
    <t>曲济菏光缆</t>
  </si>
  <si>
    <t>泰安肥城光缆</t>
  </si>
  <si>
    <t>泰安莱芜1号架空光缆</t>
  </si>
  <si>
    <t>泰安莱芜2号光缆</t>
  </si>
  <si>
    <t>泰安莱芜3号光缆</t>
  </si>
  <si>
    <t>泰安莱芜4号光缆</t>
  </si>
  <si>
    <t>威海蓝村光缆</t>
  </si>
  <si>
    <t>威海蓝村光缆延伸</t>
  </si>
  <si>
    <t>潍坊东营光缆</t>
  </si>
  <si>
    <t>潍坊广饶架空光缆</t>
  </si>
  <si>
    <t>潍坊临沂光缆</t>
  </si>
  <si>
    <t>潍坊青乡光缆</t>
  </si>
  <si>
    <t>潍坊日照架空光缆</t>
  </si>
  <si>
    <t>潍坊五莲光缆</t>
  </si>
  <si>
    <t>潍烟威1号光缆</t>
  </si>
  <si>
    <t>潍烟威2号光缆</t>
  </si>
  <si>
    <t>潍烟威2号光缆延伸</t>
  </si>
  <si>
    <t>薛城临沂光缆</t>
  </si>
  <si>
    <t>烟台日照光缆</t>
  </si>
  <si>
    <t>枣庄薛城架空光缆</t>
  </si>
  <si>
    <t>张东滨1号架空光缆</t>
  </si>
  <si>
    <t>张东滨1号架空光缆(滨州安柴支线)</t>
  </si>
  <si>
    <t>张东滨2号光缆</t>
  </si>
  <si>
    <t>淄博滨州光缆</t>
  </si>
  <si>
    <t>山东二干|滨州乐陵光缆:乐陵兴隆南大街-庆云新华路</t>
  </si>
  <si>
    <t>山东二干|滨州乐陵光缆:庆云新华路-无棣中心大街</t>
  </si>
  <si>
    <t>山东二干|滨州乐陵光缆:无棣中心大街-阳信幸福三路</t>
  </si>
  <si>
    <t>山东二干|滨州乐陵光缆:阳信幸福三路-惠民南门街</t>
  </si>
  <si>
    <t>山东二干|滨州乐陵光缆:惠民南门街-滨州黄河十路</t>
  </si>
  <si>
    <t>山东二干|滨州东营光缆:滨州黄河十路-利津通信楼</t>
  </si>
  <si>
    <t>山东二干|滨州东营光缆:利津通信楼-东营济南路</t>
  </si>
  <si>
    <t>山东二干|德东威光缆:德州东风中路-临邑临盘</t>
  </si>
  <si>
    <t>山东二干|德东威光缆:临邑临盘-惠民姜楼</t>
  </si>
  <si>
    <t>山东二干|德东威光缆:惠民姜楼-滨州黄五审计局</t>
  </si>
  <si>
    <t>山东二干|德东威光缆:滨州黄五审计局-东营运河路</t>
  </si>
  <si>
    <t>山东二干|德东威光缆:东营运河路-寿光营里</t>
  </si>
  <si>
    <t>山东二干|德东威光缆:寿光营里-昌邑青乡</t>
  </si>
  <si>
    <t>山东二干|德东威光缆:昌邑青乡-莱州平里店</t>
  </si>
  <si>
    <t>山东二干|德东威光缆:莱州平里店-龙口黄城</t>
  </si>
  <si>
    <t>山东二干|德东威光缆:龙口黄城-莱山迎春大街</t>
  </si>
  <si>
    <t>山东二干|德东威光缆:莱山迎春大街-威海南竹岛</t>
  </si>
  <si>
    <t>山东二干|德聊菏1号架空光缆:德州共青团路-武城振华街</t>
  </si>
  <si>
    <t>山东二干|德聊菏1号架空光缆:武城振华街-夏津中山南街</t>
  </si>
  <si>
    <t>山东二干|德聊菏1号架空光缆:夏津中山南街-临清红星路东段</t>
  </si>
  <si>
    <t>山东二干|德聊菏1号架空光缆:临清红星路东段-聊城东昌西路</t>
  </si>
  <si>
    <t>山东二干|德聊菏1号架空光缆:聊城东昌西路-阳谷谷山路</t>
  </si>
  <si>
    <t>山东二干|德聊菏1号架空光缆:阳谷谷山路-梁山水泊路</t>
  </si>
  <si>
    <t>山东二干|德聊菏1号架空光缆:梁山水泊路-郓城通信楼</t>
  </si>
  <si>
    <t>山东二干|德聊菏1号架空光缆:郓城通信楼-菏泽中华东路</t>
  </si>
  <si>
    <t>山东二干|德聊菏2号光缆:德州共青团路-夏津中山南街</t>
  </si>
  <si>
    <t>山东二干|德聊菏2号光缆:夏津中山南街-临东机房</t>
  </si>
  <si>
    <t>山东二干|德聊菏2号光缆:临东机房-聊城东昌西路</t>
  </si>
  <si>
    <t>山东二干|德聊菏2号光缆:聊城东昌西路-阳谷谷山路</t>
  </si>
  <si>
    <t>山东二干|德聊菏2号光缆:阳谷谷山路-梁山水泊路</t>
  </si>
  <si>
    <t>山东二干|德聊菏2号光缆:梁山水泊路-郓城通信楼</t>
  </si>
  <si>
    <t>山东二干|德聊菏2号光缆:郓城通信楼-菏泽中华东路</t>
  </si>
  <si>
    <t>山东二干|德州滨州架空光缆:德州共青团路-宁津中心大街</t>
  </si>
  <si>
    <t>山东二干|德州滨州架空光缆:宁津中心大街-乐陵兴隆南大街</t>
  </si>
  <si>
    <t>山东二干|德州滨州架空光缆:乐陵兴隆南大街-庆云新华路</t>
  </si>
  <si>
    <t>山东二干|德州滨州架空光缆:庆云新华路-无棣中心大街</t>
  </si>
  <si>
    <t>山东二干|德州滨州架空光缆:无棣中心大街-阳信幸福三路</t>
  </si>
  <si>
    <t>山东二干|德州滨州架空光缆:阳信幸福三路-惠民南门街</t>
  </si>
  <si>
    <t>山东二干|德州滨州架空光缆:惠民南门街-滨州黄河十路</t>
  </si>
  <si>
    <t>山东二干|德州乐陵光缆:德州湖滨南路-德州共青团路</t>
  </si>
  <si>
    <t>山东二干|德州乐陵光缆:德州共青团路-宁津中心大街</t>
  </si>
  <si>
    <t>山东二干|德州乐陵光缆:宁津中心大街-乐陵兴隆南大街</t>
  </si>
  <si>
    <t>山东二干|德州乐陵光缆:乐陵兴隆南大街-乐陵新局</t>
  </si>
  <si>
    <t>山东二干|菏泽薛城光缆:菏泽中华路老局-巨野新华路</t>
  </si>
  <si>
    <t>山东二干|菏泽薛城光缆:巨野新华路-济宁洸河路</t>
  </si>
  <si>
    <t>山东二干|菏泽薛城光缆:济宁洸河路-兖州九仙桥路</t>
  </si>
  <si>
    <t>山东二干|菏泽薛城光缆:兖州九仙桥路-滕州善国北路</t>
  </si>
  <si>
    <t>山东二干|菏泽薛城光缆:滕州善国北路-薛城天山路</t>
  </si>
  <si>
    <t>山东二干|禹城务头光缆:禹城行政街-齐河新华路</t>
  </si>
  <si>
    <t>山东二干|禹城务头光缆:齐河新华路-齐河务头</t>
  </si>
  <si>
    <t>山东二干|济聊菏1号光缆:济南经十路-聊城龙山路</t>
  </si>
  <si>
    <t>山东二干|济聊菏1号光缆:聊城龙山路-程屯支局</t>
  </si>
  <si>
    <t>山东二干|济聊菏1号光缆:程屯支局-菏泽中华路新局</t>
  </si>
  <si>
    <t>山东二干|济聊菏2号光缆:济南山大路-齐河务头</t>
  </si>
  <si>
    <t>山东二干|济聊菏2号光缆:齐河务头-聊城联通建设路</t>
  </si>
  <si>
    <t>山东二干|济聊菏2号光缆:聊城联通建设路-程屯支局</t>
  </si>
  <si>
    <t>山东二干|济聊菏2号光缆:程屯支局-菏泽中华路新局</t>
  </si>
  <si>
    <t>山东二干|济南德州1号管道光缆:济南四里村-齐河新华路</t>
  </si>
  <si>
    <t>山东二干|济南德州1号管道光缆:齐河新华路-禹城行政街</t>
  </si>
  <si>
    <t>山东二干|济南德州1号管道光缆:禹城行政街-平原平安大街</t>
  </si>
  <si>
    <t>山东二干|济南德州1号管道光缆:平原平安大街-德州湖滨南路</t>
  </si>
  <si>
    <t>山东二干|济南德州2号光缆:德州解放北路-禹城火车站</t>
  </si>
  <si>
    <t>山东二干|济南德州2号光缆:禹城火车站-济南经十路</t>
  </si>
  <si>
    <t>山东二干|济南聊城1号架空光缆:济南共青团-长清通信楼</t>
  </si>
  <si>
    <t>山东二干|济南聊城1号架空光缆:长清通信楼-平阴</t>
  </si>
  <si>
    <t>山东二干|济南聊城1号架空光缆:平阴-东阿府前街</t>
  </si>
  <si>
    <t>山东二干|济南聊城1号架空光缆:东阿府前街-聊城柳园南路</t>
  </si>
  <si>
    <t>山东二干|济南聊城2号光缆:济南经十路-平阴西基站</t>
  </si>
  <si>
    <t>山东二干|济南聊城2号光缆:平阴西基站-聊城联通建设路</t>
  </si>
  <si>
    <t>山东二干|济南青岛2号管道光缆:济南共青团-邹平老局</t>
  </si>
  <si>
    <t>山东二干|济南青岛2号管道光缆:邹平老局-淄博中心路</t>
  </si>
  <si>
    <t>山东二干|济南青岛2号管道光缆:淄博中心路-昌乐</t>
  </si>
  <si>
    <t>山东二干|济南青岛2号管道光缆:昌乐-潍坊河西局</t>
  </si>
  <si>
    <t>山东二干|济南青岛2号管道光缆:潍坊河西局-昌邑饮马</t>
  </si>
  <si>
    <t>山东二干|济南青岛2号管道光缆:昌邑饮马-高密</t>
  </si>
  <si>
    <t>山东二干|济南青岛2号管道光缆:高密-胶州马店</t>
  </si>
  <si>
    <t>山东二干|济南青岛2号管道光缆:胶州马店-城阳</t>
  </si>
  <si>
    <t>山东二干|济南青岛2号管道光缆:城阳-青岛山东路</t>
  </si>
  <si>
    <t>山东二干|济南青岛3号管道光缆:济南四里村-明水</t>
  </si>
  <si>
    <t>山东二干|济南青岛3号管道光缆:明水-淄博柳泉路</t>
  </si>
  <si>
    <t>山东二干|济南青岛3号管道光缆:淄博柳泉路-昌乐北局</t>
  </si>
  <si>
    <t>山东二干|济南青岛3号管道光缆:昌乐北局-潍坊四平路</t>
  </si>
  <si>
    <t>山东二干|济南青岛3号管道光缆:潍坊四平路-高密</t>
  </si>
  <si>
    <t>山东二干|济南青岛3号管道光缆:高密-城阳</t>
  </si>
  <si>
    <t>山东二干|济南青岛3号管道光缆:城阳-青岛辽阳东路</t>
  </si>
  <si>
    <t>山东二干|济南青岛4号光缆:济南山大路-章丘普集</t>
  </si>
  <si>
    <t>山东二干|济南青岛4号光缆:章丘普集-淄博人民路</t>
  </si>
  <si>
    <t>山东二干|济南青岛4号光缆:淄博人民路-潍坊东方路</t>
  </si>
  <si>
    <t>山东二干|济南青岛4号光缆:潍坊东方路-高密火车站</t>
  </si>
  <si>
    <t>山东二干|济南青岛4号光缆:高密火车站-即墨蓝村</t>
  </si>
  <si>
    <t>山东二干|济南青岛4号光缆:即墨蓝村-青岛振华路</t>
  </si>
  <si>
    <t>山东二干|济南泰安光缆:济南经十路-泰安东岳大街</t>
  </si>
  <si>
    <t>山东二干|济南兖州光缆:济南四里村-泰安东岳大街</t>
  </si>
  <si>
    <t>山东二干|济南兖州光缆:泰安东岳大街-兖州建设路</t>
  </si>
  <si>
    <t>山东二干|济宁曲阜架空光缆:曲阜鼓楼街-兖州建设路</t>
  </si>
  <si>
    <t>山东二干|济宁曲阜架空光缆:兖州建设路-济宁红星东路</t>
  </si>
  <si>
    <t>山东二干|济宁枣庄光缆:济宁红星东路-邹城太平西路</t>
  </si>
  <si>
    <t>山东二干|济宁枣庄光缆:邹城太平西路-滕州51中心局</t>
  </si>
  <si>
    <t>山东二干|济宁枣庄光缆:滕州51中心局-薛城441局</t>
  </si>
  <si>
    <t>山东二干|济宁枣庄光缆:薛城441局-枣庄振兴路</t>
  </si>
  <si>
    <t>山东二干|济青烟威光缆:济南四里村-明水</t>
  </si>
  <si>
    <t>山东二干|济青烟威光缆:明水-淄博潘庄</t>
  </si>
  <si>
    <t>山东二干|济青烟威光缆:淄博潘庄-淄博柳泉路</t>
  </si>
  <si>
    <t>山东二干|济青烟威光缆:淄博柳泉路-昌乐北局</t>
  </si>
  <si>
    <t>山东二干|济青烟威光缆:昌乐北局-四平路</t>
  </si>
  <si>
    <t>山东二干|济青烟威光缆:四平路-东方路</t>
  </si>
  <si>
    <t>山东二干|济青烟威光缆:东方路-高密</t>
  </si>
  <si>
    <t>山东二干|济青烟威光缆:高密-即墨蓝村</t>
  </si>
  <si>
    <t>山东二干|济青烟威光缆:即墨蓝村-城阳</t>
  </si>
  <si>
    <t>山东二干|济青烟威光缆:城阳-辽阳东路</t>
  </si>
  <si>
    <t>山东二干|济青烟威光缆延伸:即墨蓝村-莱阳</t>
  </si>
  <si>
    <t>山东二干|济青烟威光缆延伸:莱阳-栖霞桃村</t>
  </si>
  <si>
    <t>山东二干|济青烟威光缆延伸:栖霞桃村-大海阳</t>
  </si>
  <si>
    <t>山东二干|济青烟威光缆延伸:栖霞桃村-南竹岛</t>
  </si>
  <si>
    <t>山东二干|济曲临架空光缆:济南四里村-泰安中心局</t>
  </si>
  <si>
    <t>山东二干|济曲临架空光缆:泰安中心局-曲阜鼓楼街</t>
  </si>
  <si>
    <t>山东二干|济曲临架空光缆:曲阜鼓楼街-平邑老局</t>
  </si>
  <si>
    <t>山东二干|济曲临架空光缆:平邑老局-费县和平路</t>
  </si>
  <si>
    <t>山东二干|济曲临架空光缆:费县和平路-临沂金雀山</t>
  </si>
  <si>
    <t>山东二干|莱芜蒙阴管道光缆:莱芜大桥路-蒙阴新城路</t>
  </si>
  <si>
    <t>山东二干|莱芜青岛光缆:莱芜大桥路-沂源振兴路324局</t>
  </si>
  <si>
    <t>山东二干|莱芜青岛光缆:沂源振兴路324局-沂水马站</t>
  </si>
  <si>
    <t>山东二干|莱芜青岛光缆:沂水马站-诸城</t>
  </si>
  <si>
    <t>山东二干|莱芜青岛光缆:诸城-胶州营房</t>
  </si>
  <si>
    <t>山东二干|莱芜青岛光缆:胶州营房-青岛山东路</t>
  </si>
  <si>
    <t>山东二干|莱芜淄博1号管道光缆:莱芜大桥路-淄博柳泉路</t>
  </si>
  <si>
    <t>山东二干|莱芜淄博2号光缆:莱芜原山路-临淄区南二路基站</t>
  </si>
  <si>
    <t>山东二干|莱芜淄博2号光缆:临淄区南二路基站-淄博潘庄</t>
  </si>
  <si>
    <t>山东二干|聊城长清架空光缆:长清通信楼-平阴</t>
  </si>
  <si>
    <t>山东二干|聊城长清架空光缆:平阴-东阿府前街</t>
  </si>
  <si>
    <t>山东二干|聊城长清架空光缆:东阿府前街-聊城东昌西路</t>
  </si>
  <si>
    <t>山东二干|临五日光缆:临沂金雀山-河东汤头</t>
  </si>
  <si>
    <t>山东二干|临五日光缆:河东汤头-沂南花山路</t>
  </si>
  <si>
    <t>山东二干|临五日光缆:沂南花山路-沂水中心街</t>
  </si>
  <si>
    <t>山东二干|临五日光缆:沂水中心街-莒县振兴路</t>
  </si>
  <si>
    <t>山东二干|临五日光缆:莒县振兴路-五莲解放路</t>
  </si>
  <si>
    <t>山东二干|临五日光缆:五莲解放路-日照正阳路</t>
  </si>
  <si>
    <t>山东二干|临沂枣庄光缆:临沂沂蒙路-苍山塔山路</t>
  </si>
  <si>
    <t>山东二干|临沂枣庄光缆:苍山塔山路-枣庄光明西路</t>
  </si>
  <si>
    <t>山东二干|临沂枣庄架空光缆:临沂金雀山-苍山塔山路</t>
  </si>
  <si>
    <t>山东二干|临沂枣庄架空光缆:苍山塔山路-枣庄振兴路</t>
  </si>
  <si>
    <t>山东二干|临莒日1号光缆:临沂金雀山-莒南十泉路</t>
  </si>
  <si>
    <t>山东二干|临莒日1号光缆:莒南十泉路-日照正阳路</t>
  </si>
  <si>
    <t>山东二干|临莒日2号光缆:临沂沂蒙路201局-莒南滨海路</t>
  </si>
  <si>
    <t>山东二干|临莒日2号光缆:莒南滨海路-日照海滨五路</t>
  </si>
  <si>
    <t>山东二干|青岛蓝村光缆:青岛振华路-即墨蓝村</t>
  </si>
  <si>
    <t>山东二干|青岛日照光缆:青岛振华路-胶州九龙</t>
  </si>
  <si>
    <t>山东二干|青岛日照光缆:胶州九龙-胶南张家楼</t>
  </si>
  <si>
    <t>山东二干|青岛日照光缆:胶南张家楼-日照海滨五路</t>
  </si>
  <si>
    <t>山东二干|青岛威海1号光缆:即墨振华街-莱阳穴坊</t>
  </si>
  <si>
    <t>山东二干|青岛威海1号光缆:莱阳穴坊-海阳海政路</t>
  </si>
  <si>
    <t>山东二干|青岛威海1号光缆:海阳海政路-乳山青山路</t>
  </si>
  <si>
    <t>山东二干|青岛威海1号光缆:乳山青山路-乳山冯家</t>
  </si>
  <si>
    <t>山东二干|青岛威海1号光缆:乳山冯家-文登文山路</t>
  </si>
  <si>
    <t>山东二干|青岛威海1号光缆:文登文山路-威海南竹岛</t>
  </si>
  <si>
    <t>山东二干|青岛威海2号光缆:青岛振华路-莱阳穴坊</t>
  </si>
  <si>
    <t>山东二干|青岛威海2号光缆:莱阳穴坊-海阳留格庄</t>
  </si>
  <si>
    <t>山东二干|青岛威海2号光缆:海阳留格庄-文泽头</t>
  </si>
  <si>
    <t>山东二干|青岛威海2号光缆:文泽头-威海南竹岛</t>
  </si>
  <si>
    <t>山东二干|曲济菏光缆:曲阜鼓楼街-济宁红星东路</t>
  </si>
  <si>
    <t>山东二干|曲济菏光缆:济宁红星东路-嘉祥中心街</t>
  </si>
  <si>
    <t>山东二干|曲济菏光缆:嘉祥中心街-巨野</t>
  </si>
  <si>
    <t>山东二干|曲济菏光缆:巨野-菏泽中华东路</t>
  </si>
  <si>
    <t>山东二干|泰安肥城光缆:泰安中心局-肥城新城路</t>
  </si>
  <si>
    <t>山东二干|泰安莱芜1号架空光缆:泰安青年路中心局-莱芜大桥路</t>
  </si>
  <si>
    <t>山东二干|泰安莱芜2号光缆:泰安青年路中心局-莱芜大桥路</t>
  </si>
  <si>
    <t>山东二干|泰安莱芜3号光缆:泰安东岳大街-莱芜原山路</t>
  </si>
  <si>
    <t>山东二干|泰安莱芜4号光缆:泰安东岳大街-莱芜原山路</t>
  </si>
  <si>
    <t>山东二干|威海蓝村光缆:即墨蓝村-莱阳旌旗路</t>
  </si>
  <si>
    <t>山东二干|威海蓝村光缆:莱阳旌旗路-栖霞市局</t>
  </si>
  <si>
    <t>山东二干|威海蓝村光缆:栖霞市局-乳山冯家</t>
  </si>
  <si>
    <t>山东二干|威海蓝村光缆:乳山冯家-威海青岛北路</t>
  </si>
  <si>
    <t>山东二干|威海蓝村光缆延伸:栖霞市局-芝罘区青年路</t>
  </si>
  <si>
    <t>山东二干|潍坊东营光缆:潍坊河西局-寿光东局</t>
  </si>
  <si>
    <t>山东二干|潍坊东营光缆:寿光东局-广饶</t>
  </si>
  <si>
    <t>山东二干|潍坊东营光缆:广饶-东营济南路</t>
  </si>
  <si>
    <t>山东二干|潍坊广饶架空光缆:潍坊河西局-寿光东局</t>
  </si>
  <si>
    <t>山东二干|潍坊广饶架空光缆:寿光东局-广饶</t>
  </si>
  <si>
    <t>山东二干|潍坊临沂光缆:潍坊东方路-吾山南逯</t>
  </si>
  <si>
    <t>山东二干|潍坊临沂光缆:吾山南逯-沂水马站</t>
  </si>
  <si>
    <t>山东二干|潍坊临沂光缆:沂水马站-沂南_苏村_牛家小河基站</t>
  </si>
  <si>
    <t>山东二干|潍坊临沂光缆:沂南_苏村_牛家小河基站-临沂金雀山</t>
  </si>
  <si>
    <t>山东二干|潍坊青乡光缆:潍坊东方路-昌邑青乡</t>
  </si>
  <si>
    <t>山东二干|潍坊日照架空光缆:潍坊东方路-诸城原联通高级技工学校</t>
  </si>
  <si>
    <t>山东二干|潍坊日照架空光缆:诸城原联通高级技工学校-日照海滨五路</t>
  </si>
  <si>
    <t>山东二干|潍坊五莲光缆:潍坊河西局-安丘兴安路</t>
  </si>
  <si>
    <t>山东二干|潍坊五莲光缆:安丘兴安路-诸城</t>
  </si>
  <si>
    <t>山东二干|潍坊五莲光缆:诸城-五莲解放路</t>
  </si>
  <si>
    <t>山东二干|潍烟威1号光缆:潍坊河西局-昌邑</t>
  </si>
  <si>
    <t>山东二干|潍烟威1号光缆:昌邑-莱州沙河</t>
  </si>
  <si>
    <t>山东二干|潍烟威1号光缆:莱州沙河-莱州市局</t>
  </si>
  <si>
    <t>山东二干|潍烟威1号光缆:莱州市局-莱州朱桥</t>
  </si>
  <si>
    <t>山东二干|潍烟威1号光缆:莱州朱桥-龙口龙口镇</t>
  </si>
  <si>
    <t>山东二干|潍烟威1号光缆:龙口龙口镇-龙口黄城</t>
  </si>
  <si>
    <t>山东二干|潍烟威1号光缆:龙口黄城-蓬莱老局</t>
  </si>
  <si>
    <t>山东二干|潍烟威1号光缆:蓬莱老局-烟台大季家</t>
  </si>
  <si>
    <t>山东二干|潍烟威1号光缆:烟台大季家-烟台大海阳</t>
  </si>
  <si>
    <t>山东二干|潍烟威1号光缆:烟台大海阳-牟平42局</t>
  </si>
  <si>
    <t>山东二干|潍烟威1号光缆:牟平42局-威海初村</t>
  </si>
  <si>
    <t>山东二干|潍烟威1号光缆:威海初村-威海南竹岛</t>
  </si>
  <si>
    <t>山东二干|潍烟威2号光缆:潍坊四平路-昌邑</t>
  </si>
  <si>
    <t>山东二干|潍烟威2号光缆:昌邑-莱州市局</t>
  </si>
  <si>
    <t>山东二干|潍烟威2号光缆:莱州市局-龙口龙口镇</t>
  </si>
  <si>
    <t>山东二干|潍烟威2号光缆:龙口龙口镇-蓬莱老局</t>
  </si>
  <si>
    <t>山东二干|潍烟威2号光缆:蓬莱老局-蓬莱大辛店</t>
  </si>
  <si>
    <t>山东二干|潍烟威2号光缆:蓬莱大辛店-烟台开发区</t>
  </si>
  <si>
    <t>山东二干|潍烟威2号光缆:烟台开发区-烟台大海阳</t>
  </si>
  <si>
    <t>山东二干|潍烟威2号光缆:烟台大海阳-牟平42局</t>
  </si>
  <si>
    <t>山东二干|潍烟威2号光缆:牟平42局-威海新威路522局</t>
  </si>
  <si>
    <t>山东二干|潍烟威2号光缆:威海新威路522局-威海南竹岛</t>
  </si>
  <si>
    <t>山东二干|潍烟威2号光缆延伸:烟台大海阳-栖霞市局</t>
  </si>
  <si>
    <t>山东二干|薛城临沂光缆:薛城441局-枣庄振兴路</t>
  </si>
  <si>
    <t>山东二干|薛城临沂光缆:枣庄振兴路-苍山塔山路</t>
  </si>
  <si>
    <t>山东二干|薛城临沂光缆:苍山塔山路-临沂金雀山</t>
  </si>
  <si>
    <t>山东二干|烟台日照光缆:烟台大海阳-栖霞桃村</t>
  </si>
  <si>
    <t>山东二干|烟台日照光缆:栖霞桃村-莱阳旌旗路</t>
  </si>
  <si>
    <t>山东二干|烟台日照光缆:莱阳旌旗路-莱西威海中路</t>
  </si>
  <si>
    <t>山东二干|烟台日照光缆:莱西威海中路-即墨振华街</t>
  </si>
  <si>
    <t>山东二干|烟台日照光缆:即墨振华街-青岛山东路</t>
  </si>
  <si>
    <t>山东二干|烟台日照光缆:青岛山东路-胶州营房</t>
  </si>
  <si>
    <t>山东二干|烟台日照光缆:胶州营房-青岛香江路</t>
  </si>
  <si>
    <t>山东二干|烟台日照光缆:青岛香江路-胶南珠海中路</t>
  </si>
  <si>
    <t>山东二干|烟台日照光缆:胶南珠海中路-胶南泊里</t>
  </si>
  <si>
    <t>山东二干|烟台日照光缆:胶南泊里-日照正阳路</t>
  </si>
  <si>
    <t>山东二干|枣庄薛城架空光缆:薛城441局-枣庄振兴路</t>
  </si>
  <si>
    <t>山东二干|张东滨1号架空光缆:淄博中心路-博兴安柴</t>
  </si>
  <si>
    <t>山东二干|张东滨1号架空光缆:博兴安柴-广饶</t>
  </si>
  <si>
    <t>山东二干|张东滨1号架空光缆:广饶-东营济南路</t>
  </si>
  <si>
    <t>山东二干|张东滨1号架空光缆(滨州安柴支线):博兴安柴-博兴老局</t>
  </si>
  <si>
    <t>山东二干|张东滨1号架空光缆(滨州安柴支线):博兴老局-滨州渤海七路</t>
  </si>
  <si>
    <t>山东二干|张东滨2号光缆:东营济南路-淄博人民路</t>
  </si>
  <si>
    <t>山东二干|张东滨2号光缆:淄博人民路-滨州黄五审计局</t>
  </si>
  <si>
    <t>山东二干|淄博滨州光缆:淄博柳泉路-滨小营镇</t>
  </si>
  <si>
    <t>山东二干|淄博滨州光缆:滨小营镇-滨州渤海七路</t>
  </si>
  <si>
    <t>deliveryTimeY</t>
    <phoneticPr fontId="3" type="noConversion"/>
  </si>
  <si>
    <t>出场时间-年份</t>
    <phoneticPr fontId="3" type="noConversion"/>
  </si>
  <si>
    <t>bury</t>
    <phoneticPr fontId="3" type="noConversion"/>
  </si>
  <si>
    <t>架设方式</t>
    <phoneticPr fontId="3" type="noConversion"/>
  </si>
  <si>
    <t>局站路径</t>
  </si>
  <si>
    <t>局站路径</t>
    <phoneticPr fontId="3" type="noConversion"/>
  </si>
  <si>
    <t>repeaterPath[1]</t>
  </si>
  <si>
    <t>repeaterPath[2]</t>
  </si>
  <si>
    <t>repeaterPath[3]</t>
  </si>
  <si>
    <t>repeaterPath[4]</t>
  </si>
  <si>
    <t>repeater_id:e&gt;</t>
    <phoneticPr fontId="3" type="noConversion"/>
  </si>
  <si>
    <t>id</t>
    <phoneticPr fontId="3" type="noConversion"/>
  </si>
  <si>
    <t>long:&gt;</t>
    <phoneticPr fontId="3" type="noConversion"/>
  </si>
  <si>
    <t>Id</t>
    <phoneticPr fontId="3" type="noConversion"/>
  </si>
  <si>
    <t>纤芯数量</t>
    <phoneticPr fontId="3" type="noConversion"/>
  </si>
  <si>
    <t>fiberCount</t>
    <phoneticPr fontId="3" type="noConversion"/>
  </si>
  <si>
    <t>起点省份</t>
  </si>
  <si>
    <t>起点省份</t>
    <phoneticPr fontId="3" type="noConversion"/>
  </si>
  <si>
    <t>起点城市</t>
  </si>
  <si>
    <t>起点城市</t>
    <phoneticPr fontId="3" type="noConversion"/>
  </si>
  <si>
    <t>终点省份</t>
  </si>
  <si>
    <t>终点省份</t>
    <phoneticPr fontId="3" type="noConversion"/>
  </si>
  <si>
    <t>终点城市</t>
  </si>
  <si>
    <t>终点城市</t>
    <phoneticPr fontId="3" type="noConversion"/>
  </si>
  <si>
    <t>startProvince</t>
  </si>
  <si>
    <t>startProvince</t>
    <phoneticPr fontId="3" type="noConversion"/>
  </si>
  <si>
    <t>startCity</t>
  </si>
  <si>
    <t>startCity</t>
    <phoneticPr fontId="3" type="noConversion"/>
  </si>
  <si>
    <t>endProvince</t>
  </si>
  <si>
    <t>endProvince</t>
    <phoneticPr fontId="3" type="noConversion"/>
  </si>
  <si>
    <t>endCity</t>
  </si>
  <si>
    <t>endCity</t>
    <phoneticPr fontId="3" type="noConversion"/>
  </si>
  <si>
    <t>locate_id:&gt;</t>
    <phoneticPr fontId="3" type="noConversion"/>
  </si>
  <si>
    <t>起始局房</t>
    <phoneticPr fontId="3" type="noConversion"/>
  </si>
  <si>
    <t>终点局房</t>
    <phoneticPr fontId="3" type="noConversion"/>
  </si>
  <si>
    <t>startRepeater</t>
    <phoneticPr fontId="3" type="noConversion"/>
  </si>
  <si>
    <t>endRepeater</t>
    <phoneticPr fontId="3" type="noConversion"/>
  </si>
  <si>
    <t>repeaterPath[1]</t>
    <phoneticPr fontId="3" type="noConversion"/>
  </si>
  <si>
    <t>repeaterPath[5]</t>
  </si>
  <si>
    <t>repeaterPath[6]</t>
  </si>
  <si>
    <t>repeaterPath[7]</t>
  </si>
  <si>
    <t>length</t>
    <phoneticPr fontId="3" type="noConversion"/>
  </si>
  <si>
    <t>长度</t>
    <phoneticPr fontId="3" type="noConversion"/>
  </si>
  <si>
    <t>山东二干|滨州东营光缆:滨州黄河十路-东营济南路</t>
  </si>
  <si>
    <t>山东二干|德东威光缆:德州东风中路-滨州黄五审计局</t>
  </si>
  <si>
    <t>山东二干|德东威光缆:东营运河路-威海南竹岛</t>
  </si>
  <si>
    <t>山东二干|德聊菏1号架空光缆:德州共青团路-聊城东昌西路</t>
  </si>
  <si>
    <t>山东二干|德聊菏1号架空光缆:聊城东昌西路-菏泽中华东路</t>
  </si>
  <si>
    <t>山东二干|德聊菏2号光缆:德州共青团路-聊城东昌西路</t>
  </si>
  <si>
    <t>山东二干|德聊菏2号光缆:聊城东昌西路-菏泽中华东路</t>
  </si>
  <si>
    <t>山东二干|德州滨州架空光缆:德州共青团路-滨州黄河十路</t>
  </si>
  <si>
    <t>山东二干|德州乐陵光缆:德州共青团路-乐陵新局</t>
  </si>
  <si>
    <t>山东二干|菏泽薛城光缆:菏泽中华路老局-济宁洸河路</t>
  </si>
  <si>
    <t>山东二干|菏泽薛城光缆:济宁洸河路-滕州善国北路</t>
  </si>
  <si>
    <t>山东二干|禹城务头光缆:禹城行政街-齐河务头中继站</t>
  </si>
  <si>
    <t>山东二干|济聊菏1号光缆:聊城龙山路-菏泽中华路新局</t>
  </si>
  <si>
    <t>山东二干|济聊菏2号光缆:济南山大路-聊城联通建设路</t>
  </si>
  <si>
    <t>山东二干|济聊菏2号光缆:聊城联通建设路-菏泽中华路新局</t>
  </si>
  <si>
    <t>山东二干|济南德州1号管道光缆:济南四里村-德州湖滨南路</t>
  </si>
  <si>
    <t>山东二干|济南德州2号光缆:德州解放北路-济南经十路</t>
  </si>
  <si>
    <t>山东二干|济南聊城1号架空光缆:济南共青团-聊城柳园南路</t>
  </si>
  <si>
    <t>山东二干|济南聊城2号光缆:济南经十路-聊城联通建设路</t>
  </si>
  <si>
    <t>山东二干|济南青岛2号管道光缆:济南共青团-淄博中心路</t>
  </si>
  <si>
    <t>山东二干|济南青岛2号管道光缆:淄博中心路-潍坊河西局</t>
  </si>
  <si>
    <t>山东二干|济南青岛2号管道光缆:潍坊河西局-青岛山东路</t>
  </si>
  <si>
    <t>山东二干|济南青岛3号管道光缆:济南四里村-淄博柳泉路</t>
  </si>
  <si>
    <t>山东二干|济南青岛3号管道光缆:淄博柳泉路-潍坊四平路</t>
  </si>
  <si>
    <t>山东二干|济南青岛3号管道光缆:潍坊四平路-青岛辽阳东路</t>
  </si>
  <si>
    <t>山东二干|济南青岛4号光缆:济南山大路-淄博人民路</t>
  </si>
  <si>
    <t>山东二干|济南青岛4号光缆:潍坊东方路-青岛振华路</t>
  </si>
  <si>
    <t>山东二干|济宁曲阜架空光缆:曲阜鼓楼街-济宁红星东路</t>
  </si>
  <si>
    <t>山东二干|济宁枣庄光缆:济宁红星东路-枣庄振兴路</t>
  </si>
  <si>
    <t>山东二干|济青烟威光缆:济南四里村-淄博柳泉路</t>
  </si>
  <si>
    <t>山东二干|济青烟威光缆:淄博柳泉路-潍坊四平路</t>
  </si>
  <si>
    <t>山东二干|济青烟威光缆:潍坊四平路-青岛辽阳东路</t>
  </si>
  <si>
    <t>山东二干|济青烟威光缆延伸:即墨蓝村-烟台大海阳</t>
  </si>
  <si>
    <t>山东二干|济青烟威光缆延伸:栖霞桃村-威海南竹岛</t>
  </si>
  <si>
    <t>山东二干|济曲临架空光缆:泰安中心局-临沂金雀山</t>
  </si>
  <si>
    <t>山东二干|莱芜青岛光缆:莱芜大桥路-青岛山东路</t>
  </si>
  <si>
    <t>山东二干|莱芜淄博2号光缆:莱芜原山路-淄博潘庄</t>
  </si>
  <si>
    <t>山东二干|聊城长清架空光缆:长清通信楼-聊城东昌西路</t>
  </si>
  <si>
    <t>山东二干|临五日光缆:临沂金雀山-日照正阳路</t>
  </si>
  <si>
    <t>山东二干|临沂枣庄光缆:临沂沂蒙路-枣庄光明西路</t>
  </si>
  <si>
    <t>山东二干|临沂枣庄架空光缆:临沂金雀山-枣庄振兴路</t>
  </si>
  <si>
    <t>山东二干|临莒日1号光缆:临沂金雀山-日照正阳路</t>
  </si>
  <si>
    <t>山东二干|临莒日2号光缆:临沂沂蒙路201局-日照海滨五路</t>
  </si>
  <si>
    <t>山东二干|青岛日照光缆:青岛振华路-日照海滨五路</t>
  </si>
  <si>
    <t>山东二干|青岛威海1号光缆:即墨振华街-威海南竹岛</t>
  </si>
  <si>
    <t>山东二干|曲济菏光缆:济宁红星东路-菏泽中华东路</t>
  </si>
  <si>
    <t>山东二干|威海蓝村光缆:即墨蓝村-威海青岛北路</t>
  </si>
  <si>
    <t>山东二干|潍坊东营光缆:潍坊河西局-东营济南路</t>
  </si>
  <si>
    <t>山东二干|潍坊广饶架空光缆:潍坊河西局-广饶</t>
  </si>
  <si>
    <t>山东二干|潍坊临沂光缆:潍坊东方路-临沂金雀山</t>
  </si>
  <si>
    <t>山东二干|潍坊日照架空光缆:潍坊东方路-日照海滨五路</t>
  </si>
  <si>
    <t>山东二干|潍坊五莲光缆:潍坊河西局-五莲解放路</t>
  </si>
  <si>
    <t>山东二干|潍烟威1号光缆:潍坊河西局-烟台大季家</t>
  </si>
  <si>
    <t>山东二干|潍烟威1号光缆:烟台大海阳-威海初村</t>
  </si>
  <si>
    <t>山东二干|潍烟威2号光缆:潍坊四平路-烟台开发区</t>
  </si>
  <si>
    <t>山东二干|潍烟威2号光缆:烟台大海阳-威海新威路522局</t>
  </si>
  <si>
    <t>山东二干|薛城临沂光缆:枣庄振兴路-临沂金雀山</t>
  </si>
  <si>
    <t>山东二干|烟台日照光缆:烟台大海阳-青岛山东路</t>
  </si>
  <si>
    <t>山东二干|烟台日照光缆:青岛山东路-青岛香江路</t>
  </si>
  <si>
    <t>山东二干|烟台日照光缆:青岛香江路-日照正阳路</t>
  </si>
  <si>
    <t>山东二干|张东滨1号架空光缆:淄博中心路-东营济南路</t>
  </si>
  <si>
    <t>山东二干|张东滨1号架空光缆(滨州安柴支线):博兴安柴-滨州渤海七路</t>
  </si>
  <si>
    <t>山东二干|淄博滨州光缆:淄博柳泉路-滨州渤海七路</t>
  </si>
  <si>
    <t>#note</t>
    <phoneticPr fontId="3" type="noConversion"/>
  </si>
  <si>
    <t>int:</t>
    <phoneticPr fontId="3" type="noConversion"/>
  </si>
  <si>
    <t>string:</t>
    <phoneticPr fontId="3" type="noConversion"/>
  </si>
  <si>
    <t>备注</t>
    <phoneticPr fontId="3" type="noConversion"/>
  </si>
  <si>
    <t>直埋</t>
  </si>
  <si>
    <t>直埋</t>
    <phoneticPr fontId="3" type="noConversion"/>
  </si>
  <si>
    <t>架空</t>
  </si>
  <si>
    <t>架空</t>
    <phoneticPr fontId="3" type="noConversion"/>
  </si>
  <si>
    <t>管道</t>
  </si>
  <si>
    <t>管道</t>
    <phoneticPr fontId="3" type="noConversion"/>
  </si>
  <si>
    <t>高速</t>
    <phoneticPr fontId="3" type="noConversion"/>
  </si>
  <si>
    <t>BURY</t>
    <phoneticPr fontId="3" type="noConversion"/>
  </si>
  <si>
    <t>OVER_HEAD</t>
    <phoneticPr fontId="3" type="noConversion"/>
  </si>
  <si>
    <t>EXPRESSWAY</t>
    <phoneticPr fontId="3" type="noConversion"/>
  </si>
  <si>
    <t>PIPLINE</t>
    <phoneticPr fontId="3" type="noConversion"/>
  </si>
  <si>
    <t>bury_id:&gt;</t>
    <phoneticPr fontId="3" type="noConversion"/>
  </si>
  <si>
    <t>8</t>
  </si>
  <si>
    <t>济南市</t>
  </si>
  <si>
    <t>莱芜区</t>
  </si>
  <si>
    <t>蒙阴县</t>
  </si>
  <si>
    <t>山东省</t>
  </si>
  <si>
    <t>山东省</t>
    <phoneticPr fontId="3" type="noConversion"/>
  </si>
  <si>
    <t>[乐陵兴隆南大街]</t>
  </si>
  <si>
    <t>[滨州黄河十路]</t>
  </si>
  <si>
    <t>[东营济南路]</t>
  </si>
  <si>
    <t>[德州东风中路]</t>
  </si>
  <si>
    <t>[滨州黄五审计局]</t>
  </si>
  <si>
    <t>[东营运河路]</t>
  </si>
  <si>
    <t>[威海南竹岛]</t>
  </si>
  <si>
    <t>[德州共青团路]</t>
  </si>
  <si>
    <t>[聊城东昌西路]</t>
  </si>
  <si>
    <t>[菏泽中华东路]</t>
  </si>
  <si>
    <t>[德州湖滨南路]</t>
  </si>
  <si>
    <t>[乐陵新局]</t>
  </si>
  <si>
    <t>[菏泽中华路老局]</t>
  </si>
  <si>
    <t>[济宁洸河路]</t>
  </si>
  <si>
    <t>[滕州善国北路]</t>
  </si>
  <si>
    <t>[薛城天山路]</t>
  </si>
  <si>
    <t>[禹城行政街]</t>
  </si>
  <si>
    <t>[齐河务头中继站]</t>
  </si>
  <si>
    <t>[济南经十路]</t>
  </si>
  <si>
    <t>[聊城龙山路]</t>
  </si>
  <si>
    <t>[菏泽中华路新局]</t>
  </si>
  <si>
    <t>[济南山大路]</t>
  </si>
  <si>
    <t>[聊城联通建设路]</t>
  </si>
  <si>
    <t>[济南四里村]</t>
  </si>
  <si>
    <t>[德州解放北路]</t>
  </si>
  <si>
    <t>[济南共青团]</t>
  </si>
  <si>
    <t>[聊城柳园南路]</t>
  </si>
  <si>
    <t>[淄博中心路]</t>
  </si>
  <si>
    <t>[潍坊河西局]</t>
  </si>
  <si>
    <t>[青岛山东路]</t>
  </si>
  <si>
    <t>[淄博柳泉路]</t>
  </si>
  <si>
    <t>[潍坊四平路]</t>
  </si>
  <si>
    <t>[青岛辽阳东路]</t>
  </si>
  <si>
    <t>[淄博人民路]</t>
  </si>
  <si>
    <t>[潍坊东方路]</t>
  </si>
  <si>
    <t>[青岛振华路]</t>
  </si>
  <si>
    <t>[泰安东岳大街]</t>
  </si>
  <si>
    <t>[兖州建设路]</t>
  </si>
  <si>
    <t>[曲阜鼓楼街]</t>
  </si>
  <si>
    <t>[济宁红星东路]</t>
  </si>
  <si>
    <t>[枣庄振兴路]</t>
  </si>
  <si>
    <t>[即墨蓝村]</t>
  </si>
  <si>
    <t>[烟台大海阳]</t>
  </si>
  <si>
    <t>[栖霞桃村]</t>
  </si>
  <si>
    <t>[泰安中心局]</t>
  </si>
  <si>
    <t>[临沂金雀山]</t>
  </si>
  <si>
    <t>[莱芜大桥路]</t>
  </si>
  <si>
    <t>[蒙阴新城路]</t>
  </si>
  <si>
    <t>[莱芜原山路]</t>
  </si>
  <si>
    <t>[淄博潘庄]</t>
  </si>
  <si>
    <t>[长清通信楼]</t>
  </si>
  <si>
    <t>[日照正阳路]</t>
  </si>
  <si>
    <t>[临沂沂蒙路]</t>
  </si>
  <si>
    <t>[枣庄光明西路]</t>
  </si>
  <si>
    <t>[临沂沂蒙路201局]</t>
  </si>
  <si>
    <t>[日照海滨五路]</t>
  </si>
  <si>
    <t>[即墨振华街]</t>
  </si>
  <si>
    <t>[肥城新城路]</t>
  </si>
  <si>
    <t>[泰安青年路中心局]</t>
  </si>
  <si>
    <t>[威海青岛北路]</t>
  </si>
  <si>
    <t>[栖霞市局]</t>
  </si>
  <si>
    <t>[芝罘区青年路]</t>
  </si>
  <si>
    <t>[广饶]</t>
  </si>
  <si>
    <t>[昌邑青乡]</t>
  </si>
  <si>
    <t>[潍坊东方路</t>
  </si>
  <si>
    <t>[五莲解放路]</t>
  </si>
  <si>
    <t>[烟台大季家]</t>
  </si>
  <si>
    <t>[威海初村]</t>
  </si>
  <si>
    <t>[烟台开发区]</t>
  </si>
  <si>
    <t>[威海新威路522局]</t>
  </si>
  <si>
    <t>[薛城441局]</t>
  </si>
  <si>
    <t>[青岛香江路]</t>
  </si>
  <si>
    <t>[博兴安柴]</t>
  </si>
  <si>
    <t>[滨州渤海七路]</t>
  </si>
  <si>
    <t/>
  </si>
  <si>
    <t>潍坊东方</t>
  </si>
  <si>
    <t>所属光缆</t>
    <phoneticPr fontId="3" type="noConversion"/>
  </si>
  <si>
    <t>string:&gt;</t>
    <phoneticPr fontId="3" type="noConversion"/>
  </si>
  <si>
    <t>cableName</t>
    <phoneticPr fontId="3" type="noConversion"/>
  </si>
  <si>
    <t>provinceId</t>
    <phoneticPr fontId="3" type="noConversion"/>
  </si>
  <si>
    <t>省Id</t>
    <phoneticPr fontId="3" type="noConversion"/>
  </si>
  <si>
    <t>subNum</t>
    <phoneticPr fontId="3" type="noConversion"/>
  </si>
  <si>
    <t>子编号</t>
    <phoneticPr fontId="3" type="noConversion"/>
  </si>
  <si>
    <t>cableId</t>
    <phoneticPr fontId="3" type="noConversion"/>
  </si>
  <si>
    <t>光缆Id</t>
    <phoneticPr fontId="3" type="noConversion"/>
  </si>
  <si>
    <t>cable_id:e&gt;</t>
    <phoneticPr fontId="3" type="noConversion"/>
  </si>
  <si>
    <t>cableIdRel</t>
    <phoneticPr fontId="3" type="noConversion"/>
  </si>
  <si>
    <t>int:</t>
    <phoneticPr fontId="3" type="noConversion"/>
  </si>
  <si>
    <t>辅助列-光缆Id</t>
    <phoneticPr fontId="3" type="noConversion"/>
  </si>
  <si>
    <t>cableIdRelSub</t>
    <phoneticPr fontId="3" type="noConversion"/>
  </si>
  <si>
    <t>long:&gt;</t>
    <phoneticPr fontId="3" type="noConversion"/>
  </si>
  <si>
    <t>莱阳</t>
  </si>
  <si>
    <t>FIRST</t>
    <phoneticPr fontId="3" type="noConversion"/>
  </si>
  <si>
    <t>乐陵滨州光缆</t>
    <phoneticPr fontId="3" type="noConversion"/>
  </si>
  <si>
    <t>山东二干|乐陵滨州光缆:乐陵兴隆南大街-滨州黄河十路</t>
    <phoneticPr fontId="3" type="noConversion"/>
  </si>
  <si>
    <t>局房路径</t>
    <phoneticPr fontId="3" type="noConversion"/>
  </si>
  <si>
    <t>源数据局房-起</t>
    <phoneticPr fontId="3" type="noConversion"/>
  </si>
  <si>
    <t>源数据局房-终</t>
    <phoneticPr fontId="3" type="noConversion"/>
  </si>
  <si>
    <t>中继段起</t>
    <phoneticPr fontId="3" type="noConversion"/>
  </si>
  <si>
    <t>中继段终</t>
    <phoneticPr fontId="3" type="noConversion"/>
  </si>
  <si>
    <t>cable_mid_section_id:&gt;</t>
    <phoneticPr fontId="3" type="noConversion"/>
  </si>
  <si>
    <t>relaySectionId</t>
    <phoneticPr fontId="3" type="noConversion"/>
  </si>
  <si>
    <t>relaySectionIdRel</t>
    <phoneticPr fontId="3" type="noConversion"/>
  </si>
  <si>
    <t>long:</t>
    <phoneticPr fontId="3" type="noConversion"/>
  </si>
  <si>
    <t>中继段序号</t>
    <phoneticPr fontId="3" type="noConversion"/>
  </si>
  <si>
    <t>辅助列-中继段Id</t>
    <phoneticPr fontId="3" type="noConversion"/>
  </si>
  <si>
    <t>中继段位置</t>
    <phoneticPr fontId="3" type="noConversion"/>
  </si>
  <si>
    <t>即墨蓝村</t>
    <phoneticPr fontId="3" type="noConversion"/>
  </si>
  <si>
    <t>relaySectionIdRelSub</t>
    <phoneticPr fontId="3" type="noConversion"/>
  </si>
  <si>
    <t>中继段Id-子Id</t>
    <phoneticPr fontId="3" type="noConversion"/>
  </si>
  <si>
    <t>即墨振华街</t>
    <phoneticPr fontId="3" type="noConversion"/>
  </si>
  <si>
    <t>青岛振华路</t>
    <phoneticPr fontId="3" type="noConversion"/>
  </si>
  <si>
    <t>山东二干|青岛威海2号光缆:青岛振华路-威海南竹岛</t>
  </si>
  <si>
    <t>[庆云新华路]</t>
  </si>
  <si>
    <t>[无棣中心大街]</t>
  </si>
  <si>
    <t>[阳信幸福三路]</t>
  </si>
  <si>
    <t>[惠民南门街]</t>
  </si>
  <si>
    <t>[利津通信楼]</t>
  </si>
  <si>
    <t>[临邑临盘]</t>
  </si>
  <si>
    <t>[惠民姜楼]</t>
  </si>
  <si>
    <t>[寿光营里]</t>
  </si>
  <si>
    <t>[莱州平里店]</t>
  </si>
  <si>
    <t>[龙口黄城]</t>
  </si>
  <si>
    <t>[莱山迎春大街]</t>
  </si>
  <si>
    <t>[武城振华街]</t>
  </si>
  <si>
    <t>[夏津中山南街]</t>
  </si>
  <si>
    <t>[临清红星路东段]</t>
  </si>
  <si>
    <t>[阳谷谷山路]</t>
  </si>
  <si>
    <t>[梁山水泊路]</t>
  </si>
  <si>
    <t>[郓城通信楼]</t>
  </si>
  <si>
    <t>[临东机房]</t>
  </si>
  <si>
    <t>[宁津中心大街]</t>
  </si>
  <si>
    <t>[巨野新华路]</t>
  </si>
  <si>
    <t>[兖州九仙桥路]</t>
  </si>
  <si>
    <t>[齐河新华路]</t>
  </si>
  <si>
    <t>[程屯支局]</t>
  </si>
  <si>
    <t>[齐河务头]</t>
  </si>
  <si>
    <t>[平原平安大街]</t>
  </si>
  <si>
    <t>[禹城火车站]</t>
  </si>
  <si>
    <t>[平阴]</t>
  </si>
  <si>
    <t>[东阿府前街]</t>
  </si>
  <si>
    <t>[平阴西基站]</t>
  </si>
  <si>
    <t>[邹平老局]</t>
  </si>
  <si>
    <t>[昌乐]</t>
  </si>
  <si>
    <t>[昌邑饮马]</t>
  </si>
  <si>
    <t>[高密]</t>
  </si>
  <si>
    <t>[胶州马店]</t>
  </si>
  <si>
    <t>[城阳]</t>
  </si>
  <si>
    <t>[明水]</t>
  </si>
  <si>
    <t>[昌乐北局]</t>
  </si>
  <si>
    <t>[章丘普集]</t>
  </si>
  <si>
    <t>[高密火车站]</t>
  </si>
  <si>
    <t>[邹城太平西路]</t>
  </si>
  <si>
    <t>[滕州51中心局]</t>
  </si>
  <si>
    <t>[莱阳]</t>
  </si>
  <si>
    <t>[平邑老局]</t>
  </si>
  <si>
    <t>[费县和平路]</t>
  </si>
  <si>
    <t>[沂源振兴路324局]</t>
  </si>
  <si>
    <t>[沂水马站]</t>
  </si>
  <si>
    <t>[诸城]</t>
  </si>
  <si>
    <t>[胶州营房]</t>
  </si>
  <si>
    <t>[临淄区南二路基站]</t>
  </si>
  <si>
    <t>[河东汤头]</t>
  </si>
  <si>
    <t>[沂南花山路]</t>
  </si>
  <si>
    <t>[沂水中心街]</t>
  </si>
  <si>
    <t>[莒县振兴路]</t>
  </si>
  <si>
    <t>[苍山塔山路]</t>
  </si>
  <si>
    <t>[莒南十泉路]</t>
  </si>
  <si>
    <t>[莒南滨海路]</t>
  </si>
  <si>
    <t>[胶州九龙]</t>
  </si>
  <si>
    <t>[胶南张家楼]</t>
  </si>
  <si>
    <t>[莱阳穴坊]</t>
  </si>
  <si>
    <t>[海阳海政路]</t>
  </si>
  <si>
    <t>[乳山青山路]</t>
  </si>
  <si>
    <t>[乳山冯家]</t>
  </si>
  <si>
    <t>[文登文山路]</t>
  </si>
  <si>
    <t>[海阳留格庄]</t>
  </si>
  <si>
    <t>[文泽头]</t>
  </si>
  <si>
    <t>[嘉祥中心街]</t>
  </si>
  <si>
    <t>[巨野]</t>
  </si>
  <si>
    <t>[莱阳旌旗路]</t>
  </si>
  <si>
    <t>[寿光东局]</t>
  </si>
  <si>
    <t>[吾山南逯]</t>
  </si>
  <si>
    <t>[沂南_苏村_牛家小河基站]</t>
  </si>
  <si>
    <t>[诸城原联通高级技工学校]</t>
  </si>
  <si>
    <t>[安丘兴安路]</t>
  </si>
  <si>
    <t>[昌邑]</t>
  </si>
  <si>
    <t>[莱州沙河]</t>
  </si>
  <si>
    <t>[莱州市局]</t>
  </si>
  <si>
    <t>[莱州朱桥]</t>
  </si>
  <si>
    <t>[龙口龙口镇]</t>
  </si>
  <si>
    <t>[蓬莱老局]</t>
  </si>
  <si>
    <t>[牟平42局]</t>
  </si>
  <si>
    <t>[蓬莱大辛店]</t>
  </si>
  <si>
    <t>[莱西威海中路]</t>
  </si>
  <si>
    <t>[胶南珠海中路]</t>
  </si>
  <si>
    <t>[胶南泊里]</t>
  </si>
  <si>
    <t>[博兴老局]</t>
  </si>
  <si>
    <t>[滨小营镇]</t>
  </si>
  <si>
    <t>repeaterPath[8]</t>
  </si>
  <si>
    <t>repeaterPath[9]</t>
  </si>
  <si>
    <t>cnt</t>
    <phoneticPr fontId="3" type="noConversion"/>
  </si>
  <si>
    <t>光缆</t>
    <phoneticPr fontId="3" type="noConversion"/>
  </si>
  <si>
    <t>中继段</t>
    <phoneticPr fontId="3" type="noConversion"/>
  </si>
  <si>
    <t>光放段</t>
    <phoneticPr fontId="3" type="noConversion"/>
  </si>
  <si>
    <t>cable.json</t>
    <phoneticPr fontId="3" type="noConversion"/>
  </si>
  <si>
    <t>cable_mid.json</t>
    <phoneticPr fontId="3" type="noConversion"/>
  </si>
  <si>
    <t>cable_section.json</t>
    <phoneticPr fontId="3" type="noConversion"/>
  </si>
  <si>
    <t>rowId</t>
    <phoneticPr fontId="3" type="noConversion"/>
  </si>
  <si>
    <t>莱芜区</t>
    <phoneticPr fontId="3" type="noConversion"/>
  </si>
  <si>
    <t>东营市</t>
    <phoneticPr fontId="3" type="noConversion"/>
  </si>
  <si>
    <t>int:</t>
    <phoneticPr fontId="3" type="noConversion"/>
  </si>
  <si>
    <t>bool:e&gt;</t>
    <phoneticPr fontId="3" type="noConversion"/>
  </si>
  <si>
    <t>莱芜区</t>
    <phoneticPr fontId="3" type="noConversion"/>
  </si>
  <si>
    <t>昌乐南局</t>
    <phoneticPr fontId="3" type="noConversion"/>
  </si>
  <si>
    <t>昌乐北局</t>
    <phoneticPr fontId="3" type="noConversion"/>
  </si>
  <si>
    <t>潍坊四平路</t>
    <phoneticPr fontId="3" type="noConversion"/>
  </si>
  <si>
    <t>潍坊东方路</t>
    <phoneticPr fontId="3" type="noConversion"/>
  </si>
  <si>
    <t>青岛辽阳东路</t>
    <phoneticPr fontId="3" type="noConversion"/>
  </si>
  <si>
    <t>莱阳穴坊</t>
    <phoneticPr fontId="3" type="noConversion"/>
  </si>
  <si>
    <t>烟台大海阳</t>
    <phoneticPr fontId="3" type="noConversion"/>
  </si>
  <si>
    <t>威海南竹岛</t>
    <phoneticPr fontId="3" type="noConversion"/>
  </si>
  <si>
    <t>德州市-乐陵兴隆南大街</t>
  </si>
  <si>
    <t>德州市-庆云新华路</t>
  </si>
  <si>
    <t>滨州市-无棣中心大街</t>
  </si>
  <si>
    <t>滨州市-阳信幸福三路</t>
  </si>
  <si>
    <t>滨州市-惠民南门街</t>
  </si>
  <si>
    <t>滨州市-滨州黄河十路</t>
  </si>
  <si>
    <t>东营市-利津通信楼</t>
  </si>
  <si>
    <t>东营市-东营济南路</t>
  </si>
  <si>
    <t>德州市-德州东风中路</t>
  </si>
  <si>
    <t>德州市-临邑临盘</t>
  </si>
  <si>
    <t>滨州市-惠民姜楼</t>
  </si>
  <si>
    <t>滨州市-滨州黄五审计局</t>
  </si>
  <si>
    <t>东营市-东营运河路</t>
  </si>
  <si>
    <t>潍坊市-寿光营里</t>
  </si>
  <si>
    <t>潍坊市-昌邑青乡</t>
  </si>
  <si>
    <t>烟台市-莱州平里店</t>
  </si>
  <si>
    <t>烟台市-龙口黄城</t>
  </si>
  <si>
    <t>烟台市-莱山迎春大街</t>
  </si>
  <si>
    <t>威海市-威海南竹岛</t>
  </si>
  <si>
    <t>德州市-德州共青团路</t>
  </si>
  <si>
    <t>德州市-武城振华街</t>
  </si>
  <si>
    <t>德州市-夏津中山南街</t>
  </si>
  <si>
    <t>聊城市-临清红星路东段</t>
  </si>
  <si>
    <t>聊城市-聊城东昌西路</t>
  </si>
  <si>
    <t>聊城市-阳谷谷山路</t>
  </si>
  <si>
    <t>济宁市-梁山水泊路</t>
  </si>
  <si>
    <t>菏泽市-郓城通信楼</t>
  </si>
  <si>
    <t>菏泽市-菏泽中华东路</t>
  </si>
  <si>
    <t>聊城市-临东机房</t>
  </si>
  <si>
    <t>德州市-宁津中心大街</t>
  </si>
  <si>
    <t>德州市-德州湖滨南路</t>
  </si>
  <si>
    <t>莱芜区-乐陵新局</t>
  </si>
  <si>
    <t>菏泽市-菏泽中华路老局</t>
  </si>
  <si>
    <t>菏泽市-巨野新华路</t>
  </si>
  <si>
    <t>济宁市-济宁洸河路</t>
  </si>
  <si>
    <t>济宁市-兖州九仙桥路</t>
  </si>
  <si>
    <t>枣庄市-滕州善国北路</t>
  </si>
  <si>
    <t>枣庄市-薛城天山路</t>
  </si>
  <si>
    <t>德州市-禹城行政街</t>
  </si>
  <si>
    <t>德州市-齐河新华路</t>
  </si>
  <si>
    <t>莱芜区-齐河务头中继站</t>
  </si>
  <si>
    <t>济南市-济南经十路</t>
  </si>
  <si>
    <t>聊城市-聊城龙山路</t>
  </si>
  <si>
    <t>菏泽市-程屯支局</t>
  </si>
  <si>
    <t>菏泽市-菏泽中华路新局</t>
  </si>
  <si>
    <t>济南市-济南山大路</t>
  </si>
  <si>
    <t>德州市-齐河务头</t>
  </si>
  <si>
    <t>聊城市-聊城联通建设路</t>
  </si>
  <si>
    <t>济南市-济南四里村</t>
  </si>
  <si>
    <t>德州市-平原平安大街</t>
  </si>
  <si>
    <t>德州市-德州解放北路</t>
  </si>
  <si>
    <t>德州市-禹城火车站</t>
  </si>
  <si>
    <t>济南市-济南共青团</t>
  </si>
  <si>
    <t>济南市-长清通信楼</t>
  </si>
  <si>
    <t>济南市-平阴</t>
  </si>
  <si>
    <t>聊城市-东阿府前街</t>
  </si>
  <si>
    <t>聊城市-聊城柳园南路</t>
  </si>
  <si>
    <t>济南市-平阴西基站</t>
  </si>
  <si>
    <t>滨州市-邹平老局</t>
  </si>
  <si>
    <t>淄博市-淄博中心路</t>
  </si>
  <si>
    <t>潍坊市-潍坊河西局</t>
  </si>
  <si>
    <t>潍坊市-昌邑饮马</t>
  </si>
  <si>
    <t>潍坊市-高密</t>
  </si>
  <si>
    <t>青岛市-胶州马店</t>
  </si>
  <si>
    <t>青岛市-城阳</t>
  </si>
  <si>
    <t>青岛市-青岛山东路</t>
  </si>
  <si>
    <t>济南市-明水</t>
  </si>
  <si>
    <t>淄博市-淄博柳泉路</t>
  </si>
  <si>
    <t>潍坊市-昌乐北局</t>
  </si>
  <si>
    <t>潍坊市-潍坊四平路</t>
  </si>
  <si>
    <t>青岛市-青岛辽阳东路</t>
  </si>
  <si>
    <t>济南市-章丘普集</t>
  </si>
  <si>
    <t>淄博市-淄博人民路</t>
  </si>
  <si>
    <t>潍坊市-潍坊东方路</t>
  </si>
  <si>
    <t>潍坊市-高密火车站</t>
  </si>
  <si>
    <t>青岛市-即墨蓝村</t>
  </si>
  <si>
    <t>青岛市-青岛振华路</t>
  </si>
  <si>
    <t>泰安市-泰安东岳大街</t>
  </si>
  <si>
    <t>济宁市-兖州建设路</t>
  </si>
  <si>
    <t>济宁市-曲阜鼓楼街</t>
  </si>
  <si>
    <t>济宁市-济宁红星东路</t>
  </si>
  <si>
    <t>枣庄市-薛城441局</t>
  </si>
  <si>
    <t>枣庄市-枣庄振兴路</t>
  </si>
  <si>
    <t>淄博市-淄博潘庄</t>
  </si>
  <si>
    <t>烟台市-烟台大海阳</t>
  </si>
  <si>
    <t>泰安市-泰安中心局</t>
  </si>
  <si>
    <t>临沂市-临沂金雀山</t>
  </si>
  <si>
    <t>莱芜区-莱芜大桥路</t>
  </si>
  <si>
    <t>蒙阴县-蒙阴新城路</t>
  </si>
  <si>
    <t>莱芜区-莱芜原山路</t>
  </si>
  <si>
    <t>日照市-五莲解放路</t>
  </si>
  <si>
    <t>日照市-日照正阳路</t>
  </si>
  <si>
    <t>临沂市-临沂沂蒙路</t>
  </si>
  <si>
    <t>枣庄市-枣庄光明西路</t>
  </si>
  <si>
    <t>临沂市-临沂沂蒙路201局</t>
  </si>
  <si>
    <t>日照市-日照海滨五路</t>
  </si>
  <si>
    <t>青岛市-即墨振华街</t>
  </si>
  <si>
    <t>泰安市-肥城新城路</t>
  </si>
  <si>
    <t>泰安市-泰安青年路中心局</t>
  </si>
  <si>
    <t>烟台市-栖霞市局</t>
  </si>
  <si>
    <t>威海市-威海青岛北路</t>
  </si>
  <si>
    <t>烟台市-芝罘区青年路</t>
  </si>
  <si>
    <t>东营市-广饶</t>
  </si>
  <si>
    <t>烟台市-烟台大季家</t>
  </si>
  <si>
    <t>威海市-威海初村</t>
  </si>
  <si>
    <t>烟台市-烟台开发区</t>
  </si>
  <si>
    <t>威海市-威海新威路522局</t>
  </si>
  <si>
    <t>青岛市-青岛香江路</t>
  </si>
  <si>
    <t>滨州市-博兴安柴</t>
  </si>
  <si>
    <t>滨州市-滨州渤海七路</t>
  </si>
  <si>
    <t>潍坊东方路</t>
    <phoneticPr fontId="3" type="noConversion"/>
  </si>
  <si>
    <t>repeater_id:e&gt;</t>
    <phoneticPr fontId="3" type="noConversion"/>
  </si>
  <si>
    <t>昌乐北局</t>
    <phoneticPr fontId="3" type="noConversion"/>
  </si>
  <si>
    <t>昌乐南局</t>
    <phoneticPr fontId="3" type="noConversion"/>
  </si>
  <si>
    <t>潍坊市-昌乐南局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</si>
</sst>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eater.&#23616;&#314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局站"/>
    </sheetNames>
    <sheetDataSet>
      <sheetData sheetId="0"/>
      <sheetData sheetId="1">
        <row r="4">
          <cell r="C4" t="str">
            <v>济南市-济南经十路</v>
          </cell>
          <cell r="D4" t="str">
            <v>济南经十路</v>
          </cell>
        </row>
        <row r="5">
          <cell r="C5" t="str">
            <v>济南市-济南山大路</v>
          </cell>
          <cell r="D5" t="str">
            <v>济南山大路</v>
          </cell>
        </row>
        <row r="6">
          <cell r="C6" t="str">
            <v>济南市-济南四里村</v>
          </cell>
          <cell r="D6" t="str">
            <v>济南四里村</v>
          </cell>
        </row>
        <row r="7">
          <cell r="C7" t="str">
            <v>济南市-济南三枢纽</v>
          </cell>
          <cell r="D7" t="str">
            <v>济南三枢纽</v>
          </cell>
        </row>
        <row r="8">
          <cell r="C8" t="str">
            <v>济南市-济南共青团</v>
          </cell>
          <cell r="D8" t="str">
            <v>济南共青团</v>
          </cell>
        </row>
        <row r="9">
          <cell r="C9" t="str">
            <v>济南市-济南唐王</v>
          </cell>
          <cell r="D9" t="str">
            <v>济南唐王</v>
          </cell>
        </row>
        <row r="10">
          <cell r="C10" t="str">
            <v>济南市-长清通信楼</v>
          </cell>
          <cell r="D10" t="str">
            <v>长清通信楼</v>
          </cell>
        </row>
        <row r="11">
          <cell r="C11" t="str">
            <v>济南市-长清万德</v>
          </cell>
          <cell r="D11" t="str">
            <v>长清万德</v>
          </cell>
        </row>
        <row r="12">
          <cell r="C12" t="str">
            <v>济南市-平阴西基站</v>
          </cell>
          <cell r="D12" t="str">
            <v>平阴西基站</v>
          </cell>
        </row>
        <row r="13">
          <cell r="C13" t="str">
            <v>济南市-平阴</v>
          </cell>
          <cell r="D13" t="str">
            <v>平阴</v>
          </cell>
        </row>
        <row r="14">
          <cell r="C14" t="str">
            <v>济南市-明水</v>
          </cell>
          <cell r="D14" t="str">
            <v>明水</v>
          </cell>
        </row>
        <row r="15">
          <cell r="C15" t="str">
            <v>济南市-章丘普集</v>
          </cell>
          <cell r="D15" t="str">
            <v>章丘普集</v>
          </cell>
        </row>
        <row r="16">
          <cell r="C16" t="str">
            <v>青岛市-青岛振华路</v>
          </cell>
          <cell r="D16" t="str">
            <v>青岛振华路</v>
          </cell>
        </row>
        <row r="17">
          <cell r="C17" t="str">
            <v>青岛市-青岛山东路</v>
          </cell>
          <cell r="D17" t="str">
            <v>青岛山东路</v>
          </cell>
        </row>
        <row r="18">
          <cell r="C18" t="str">
            <v>青岛市-青岛香江路</v>
          </cell>
          <cell r="D18" t="str">
            <v>青岛香江路</v>
          </cell>
        </row>
        <row r="19">
          <cell r="C19" t="str">
            <v>青岛市-青岛辽阳东路</v>
          </cell>
          <cell r="D19" t="str">
            <v>青岛辽阳东路</v>
          </cell>
        </row>
        <row r="20">
          <cell r="C20" t="str">
            <v>青岛市-胶州马店</v>
          </cell>
          <cell r="D20" t="str">
            <v>胶州马店</v>
          </cell>
        </row>
        <row r="21">
          <cell r="C21" t="str">
            <v>青岛市-胶州营房</v>
          </cell>
          <cell r="D21" t="str">
            <v>胶州营房</v>
          </cell>
        </row>
        <row r="22">
          <cell r="C22" t="str">
            <v>青岛市-胶州九龙</v>
          </cell>
          <cell r="D22" t="str">
            <v>胶州九龙</v>
          </cell>
        </row>
        <row r="23">
          <cell r="C23" t="str">
            <v>青岛市-城阳</v>
          </cell>
          <cell r="D23" t="str">
            <v>城阳</v>
          </cell>
        </row>
        <row r="24">
          <cell r="C24" t="str">
            <v>青岛市-即墨南泉</v>
          </cell>
          <cell r="D24" t="str">
            <v>即墨南泉</v>
          </cell>
        </row>
        <row r="25">
          <cell r="C25" t="str">
            <v>青岛市-即墨蓝村</v>
          </cell>
          <cell r="D25" t="str">
            <v>即墨蓝村</v>
          </cell>
        </row>
        <row r="26">
          <cell r="C26" t="str">
            <v>青岛市-即墨振华街</v>
          </cell>
          <cell r="D26" t="str">
            <v>即墨振华街</v>
          </cell>
        </row>
        <row r="27">
          <cell r="C27" t="str">
            <v>青岛市-莱西威海中路</v>
          </cell>
          <cell r="D27" t="str">
            <v>莱西威海中路</v>
          </cell>
        </row>
        <row r="28">
          <cell r="C28" t="str">
            <v>青岛市-胶南珠海中路</v>
          </cell>
          <cell r="D28" t="str">
            <v>胶南珠海中路</v>
          </cell>
        </row>
        <row r="29">
          <cell r="C29" t="str">
            <v>青岛市-胶南泊里</v>
          </cell>
          <cell r="D29" t="str">
            <v>胶南泊里</v>
          </cell>
        </row>
        <row r="30">
          <cell r="C30" t="str">
            <v>青岛市-胶南张家楼</v>
          </cell>
          <cell r="D30" t="str">
            <v>胶南张家楼</v>
          </cell>
        </row>
        <row r="31">
          <cell r="C31" t="str">
            <v>淄博市-淄博中心路</v>
          </cell>
          <cell r="D31" t="str">
            <v>淄博中心路</v>
          </cell>
        </row>
        <row r="32">
          <cell r="C32" t="str">
            <v>淄博市-淄博柳泉路</v>
          </cell>
          <cell r="D32" t="str">
            <v>淄博柳泉路</v>
          </cell>
        </row>
        <row r="33">
          <cell r="C33" t="str">
            <v>淄博市-淄博人民路</v>
          </cell>
          <cell r="D33" t="str">
            <v>淄博人民路</v>
          </cell>
        </row>
        <row r="34">
          <cell r="C34" t="str">
            <v>淄博市-淄博潘庄</v>
          </cell>
          <cell r="D34" t="str">
            <v>淄博潘庄</v>
          </cell>
        </row>
        <row r="35">
          <cell r="C35" t="str">
            <v>淄博市-沂源振兴路324局</v>
          </cell>
          <cell r="D35" t="str">
            <v>沂源振兴路324局</v>
          </cell>
        </row>
        <row r="36">
          <cell r="C36" t="str">
            <v>淄博市-博山沿河西路</v>
          </cell>
          <cell r="D36" t="str">
            <v>博山沿河西路</v>
          </cell>
        </row>
        <row r="37">
          <cell r="C37" t="str">
            <v>淄博市-临淄区南二路基站</v>
          </cell>
          <cell r="D37" t="str">
            <v>临淄区南二路基站</v>
          </cell>
        </row>
        <row r="38">
          <cell r="C38" t="str">
            <v>枣庄市-枣庄青檀路</v>
          </cell>
          <cell r="D38" t="str">
            <v>枣庄青檀路</v>
          </cell>
        </row>
        <row r="39">
          <cell r="C39" t="str">
            <v>枣庄市-枣庄光明西路</v>
          </cell>
          <cell r="D39" t="str">
            <v>枣庄光明西路</v>
          </cell>
        </row>
        <row r="40">
          <cell r="C40" t="str">
            <v>枣庄市-枣庄振兴路</v>
          </cell>
          <cell r="D40" t="str">
            <v>枣庄振兴路</v>
          </cell>
        </row>
        <row r="41">
          <cell r="C41" t="str">
            <v>枣庄市-滕州善国北路</v>
          </cell>
          <cell r="D41" t="str">
            <v>滕州善国北路</v>
          </cell>
        </row>
        <row r="42">
          <cell r="C42" t="str">
            <v>枣庄市-滕州51中心局</v>
          </cell>
          <cell r="D42" t="str">
            <v>滕州51中心局</v>
          </cell>
        </row>
        <row r="43">
          <cell r="C43" t="str">
            <v>枣庄市-薛城441局</v>
          </cell>
          <cell r="D43" t="str">
            <v>薛城441局</v>
          </cell>
        </row>
        <row r="44">
          <cell r="C44" t="str">
            <v>枣庄市-薛城天山路</v>
          </cell>
          <cell r="D44" t="str">
            <v>薛城天山路</v>
          </cell>
        </row>
        <row r="45">
          <cell r="C45" t="str">
            <v>东营市-东营济南路</v>
          </cell>
          <cell r="D45" t="str">
            <v>东营济南路</v>
          </cell>
        </row>
        <row r="46">
          <cell r="C46" t="str">
            <v>东营市-东营运河路</v>
          </cell>
          <cell r="D46" t="str">
            <v>东营运河路</v>
          </cell>
        </row>
        <row r="47">
          <cell r="C47" t="str">
            <v>东营市-利津通信楼</v>
          </cell>
          <cell r="D47" t="str">
            <v>利津通信楼</v>
          </cell>
        </row>
        <row r="48">
          <cell r="C48" t="str">
            <v>东营市-利津陈庄</v>
          </cell>
          <cell r="D48" t="str">
            <v>利津陈庄</v>
          </cell>
        </row>
        <row r="49">
          <cell r="C49" t="str">
            <v>东营市-垦利</v>
          </cell>
          <cell r="D49" t="str">
            <v>垦利</v>
          </cell>
        </row>
        <row r="50">
          <cell r="C50" t="str">
            <v>东营市-广饶</v>
          </cell>
          <cell r="D50" t="str">
            <v>广饶</v>
          </cell>
        </row>
        <row r="51">
          <cell r="C51" t="str">
            <v>烟台市-烟台大季家</v>
          </cell>
          <cell r="D51" t="str">
            <v>烟台大季家</v>
          </cell>
        </row>
        <row r="52">
          <cell r="C52" t="str">
            <v>烟台市-烟台大海阳</v>
          </cell>
          <cell r="D52" t="str">
            <v>烟台大海阳</v>
          </cell>
        </row>
        <row r="53">
          <cell r="C53" t="str">
            <v>烟台市-烟台开发区</v>
          </cell>
          <cell r="D53" t="str">
            <v>烟台开发区</v>
          </cell>
        </row>
        <row r="54">
          <cell r="C54" t="str">
            <v>烟台市-芝罘区青年路</v>
          </cell>
          <cell r="D54" t="str">
            <v>芝罘区青年路</v>
          </cell>
        </row>
        <row r="55">
          <cell r="C55" t="str">
            <v>烟台市-龙口龙口镇</v>
          </cell>
          <cell r="D55" t="str">
            <v>龙口龙口镇</v>
          </cell>
        </row>
        <row r="56">
          <cell r="C56" t="str">
            <v>烟台市-龙口黄城</v>
          </cell>
          <cell r="D56" t="str">
            <v>龙口黄城</v>
          </cell>
        </row>
        <row r="57">
          <cell r="C57" t="str">
            <v>烟台市-莱山迎春大街</v>
          </cell>
          <cell r="D57" t="str">
            <v>莱山迎春大街</v>
          </cell>
        </row>
        <row r="58">
          <cell r="C58" t="str">
            <v>烟台市-莱阳穴坊</v>
          </cell>
          <cell r="D58" t="str">
            <v>莱阳穴坊</v>
          </cell>
        </row>
        <row r="59">
          <cell r="C59" t="str">
            <v>烟台市-莱阳旌旗路</v>
          </cell>
          <cell r="D59" t="str">
            <v>莱阳旌旗路</v>
          </cell>
        </row>
        <row r="60">
          <cell r="C60" t="str">
            <v>烟台市-海阳海政路</v>
          </cell>
          <cell r="D60" t="str">
            <v>海阳海政路</v>
          </cell>
        </row>
        <row r="61">
          <cell r="C61" t="str">
            <v>烟台市-海阳留格庄</v>
          </cell>
          <cell r="D61" t="str">
            <v>海阳留格庄</v>
          </cell>
        </row>
        <row r="62">
          <cell r="C62" t="str">
            <v>烟台市-栖霞市局</v>
          </cell>
          <cell r="D62" t="str">
            <v>栖霞市局</v>
          </cell>
        </row>
        <row r="63">
          <cell r="C63" t="str">
            <v>烟台市-栖霞桃村</v>
          </cell>
          <cell r="D63" t="str">
            <v>栖霞桃村</v>
          </cell>
        </row>
        <row r="64">
          <cell r="C64" t="str">
            <v>烟台市-莱州平里店</v>
          </cell>
          <cell r="D64" t="str">
            <v>莱州平里店</v>
          </cell>
        </row>
        <row r="65">
          <cell r="C65" t="str">
            <v>烟台市-莱州沙河</v>
          </cell>
          <cell r="D65" t="str">
            <v>莱州沙河</v>
          </cell>
        </row>
        <row r="66">
          <cell r="C66" t="str">
            <v>烟台市-莱州市局</v>
          </cell>
          <cell r="D66" t="str">
            <v>莱州市局</v>
          </cell>
        </row>
        <row r="67">
          <cell r="C67" t="str">
            <v>烟台市-莱州朱桥</v>
          </cell>
          <cell r="D67" t="str">
            <v>莱州朱桥</v>
          </cell>
        </row>
        <row r="68">
          <cell r="C68" t="str">
            <v>烟台市-蓬莱老局</v>
          </cell>
          <cell r="D68" t="str">
            <v>蓬莱老局</v>
          </cell>
        </row>
        <row r="69">
          <cell r="C69" t="str">
            <v>烟台市-蓬莱大辛店</v>
          </cell>
          <cell r="D69" t="str">
            <v>蓬莱大辛店</v>
          </cell>
        </row>
        <row r="70">
          <cell r="C70" t="str">
            <v>烟台市-牟平42局</v>
          </cell>
          <cell r="D70" t="str">
            <v>牟平42局</v>
          </cell>
        </row>
        <row r="71">
          <cell r="C71" t="str">
            <v>潍坊市-潍坊河西局</v>
          </cell>
          <cell r="D71" t="str">
            <v>潍坊河西局</v>
          </cell>
        </row>
        <row r="72">
          <cell r="C72" t="str">
            <v>潍坊市-潍坊四平路</v>
          </cell>
          <cell r="D72" t="str">
            <v>潍坊四平路</v>
          </cell>
        </row>
        <row r="73">
          <cell r="C73" t="str">
            <v>潍坊市-潍坊东方路</v>
          </cell>
          <cell r="D73" t="str">
            <v>潍坊东方路</v>
          </cell>
        </row>
        <row r="74">
          <cell r="C74" t="str">
            <v>潍坊市-寿光营里</v>
          </cell>
          <cell r="D74" t="str">
            <v>寿光营里</v>
          </cell>
        </row>
        <row r="75">
          <cell r="C75" t="str">
            <v>潍坊市-寿光东局</v>
          </cell>
          <cell r="D75" t="str">
            <v>寿光东局</v>
          </cell>
        </row>
        <row r="76">
          <cell r="C76" t="str">
            <v>潍坊市-昌邑青乡</v>
          </cell>
          <cell r="D76" t="str">
            <v>昌邑青乡</v>
          </cell>
        </row>
        <row r="77">
          <cell r="C77" t="str">
            <v>潍坊市-昌邑</v>
          </cell>
          <cell r="D77" t="str">
            <v>昌邑</v>
          </cell>
        </row>
        <row r="78">
          <cell r="C78" t="str">
            <v>潍坊市-昌邑饮马</v>
          </cell>
          <cell r="D78" t="str">
            <v>昌邑饮马</v>
          </cell>
        </row>
        <row r="79">
          <cell r="C79" t="str">
            <v>潍坊市-青州高柳</v>
          </cell>
          <cell r="D79" t="str">
            <v>青州高柳</v>
          </cell>
        </row>
        <row r="80">
          <cell r="C80" t="str">
            <v>潍坊市-昌乐南局</v>
          </cell>
          <cell r="D80" t="str">
            <v>昌乐南局</v>
          </cell>
        </row>
        <row r="81">
          <cell r="C81" t="str">
            <v>潍坊市-昌乐北局</v>
          </cell>
          <cell r="D81" t="str">
            <v>昌乐北局</v>
          </cell>
        </row>
        <row r="82">
          <cell r="C82" t="str">
            <v>潍坊市-高密</v>
          </cell>
          <cell r="D82" t="str">
            <v>高密</v>
          </cell>
        </row>
        <row r="83">
          <cell r="C83" t="str">
            <v>潍坊市-高密火车站</v>
          </cell>
          <cell r="D83" t="str">
            <v>高密火车站</v>
          </cell>
        </row>
        <row r="84">
          <cell r="C84" t="str">
            <v>潍坊市-诸城</v>
          </cell>
          <cell r="D84" t="str">
            <v>诸城</v>
          </cell>
        </row>
        <row r="85">
          <cell r="C85" t="str">
            <v>潍坊市-诸城原联通高级技工学校</v>
          </cell>
          <cell r="D85" t="str">
            <v>诸城原联通高级技工学校</v>
          </cell>
        </row>
        <row r="86">
          <cell r="C86" t="str">
            <v>潍坊市-安丘兴安路</v>
          </cell>
          <cell r="D86" t="str">
            <v>安丘兴安路</v>
          </cell>
        </row>
        <row r="87">
          <cell r="C87" t="str">
            <v>潍坊市-安丘景芝</v>
          </cell>
          <cell r="D87" t="str">
            <v>安丘景芝</v>
          </cell>
        </row>
        <row r="88">
          <cell r="C88" t="str">
            <v>潍坊市-吾山南逯</v>
          </cell>
          <cell r="D88" t="str">
            <v>吾山南逯</v>
          </cell>
        </row>
        <row r="89">
          <cell r="C89" t="str">
            <v>济宁市-济宁洸河路</v>
          </cell>
          <cell r="D89" t="str">
            <v>济宁洸河路</v>
          </cell>
        </row>
        <row r="90">
          <cell r="C90" t="str">
            <v>济宁市-济宁红星东路</v>
          </cell>
          <cell r="D90" t="str">
            <v>济宁红星东路</v>
          </cell>
        </row>
        <row r="91">
          <cell r="C91" t="str">
            <v>济宁市-兖州九仙桥路</v>
          </cell>
          <cell r="D91" t="str">
            <v>兖州九仙桥路</v>
          </cell>
        </row>
        <row r="92">
          <cell r="C92" t="str">
            <v>济宁市-兖州建设路</v>
          </cell>
          <cell r="D92" t="str">
            <v>兖州建设路</v>
          </cell>
        </row>
        <row r="93">
          <cell r="C93" t="str">
            <v>济宁市-邹城太平西路</v>
          </cell>
          <cell r="D93" t="str">
            <v>邹城太平西路</v>
          </cell>
        </row>
        <row r="94">
          <cell r="C94" t="str">
            <v>济宁市-曲阜鼓楼街</v>
          </cell>
          <cell r="D94" t="str">
            <v>曲阜鼓楼街</v>
          </cell>
        </row>
        <row r="95">
          <cell r="C95" t="str">
            <v>济宁市-嘉祥中心街</v>
          </cell>
          <cell r="D95" t="str">
            <v>嘉祥中心街</v>
          </cell>
        </row>
        <row r="96">
          <cell r="C96" t="str">
            <v>济宁市-梁山水泊路</v>
          </cell>
          <cell r="D96" t="str">
            <v>梁山水泊路</v>
          </cell>
        </row>
        <row r="97">
          <cell r="C97" t="str">
            <v>泰安市-泰安东岳大街</v>
          </cell>
          <cell r="D97" t="str">
            <v>泰安东岳大街</v>
          </cell>
        </row>
        <row r="98">
          <cell r="C98" t="str">
            <v>泰安市-泰安中心局</v>
          </cell>
          <cell r="D98" t="str">
            <v>泰安中心局</v>
          </cell>
        </row>
        <row r="99">
          <cell r="C99" t="str">
            <v>泰安市-泰安青年路中心局</v>
          </cell>
          <cell r="D99" t="str">
            <v>泰安青年路中心局</v>
          </cell>
        </row>
        <row r="100">
          <cell r="C100" t="str">
            <v>泰安市-肥城新城路</v>
          </cell>
          <cell r="D100" t="str">
            <v>肥城新城路</v>
          </cell>
        </row>
        <row r="101">
          <cell r="C101" t="str">
            <v>威海市-威海南竹岛</v>
          </cell>
          <cell r="D101" t="str">
            <v>威海南竹岛</v>
          </cell>
        </row>
        <row r="102">
          <cell r="C102" t="str">
            <v>威海市-威海青岛北路</v>
          </cell>
          <cell r="D102" t="str">
            <v>威海青岛北路</v>
          </cell>
        </row>
        <row r="103">
          <cell r="C103" t="str">
            <v>威海市-威海新威路522局</v>
          </cell>
          <cell r="D103" t="str">
            <v>威海新威路522局</v>
          </cell>
        </row>
        <row r="104">
          <cell r="C104" t="str">
            <v>威海市-威海初村</v>
          </cell>
          <cell r="D104" t="str">
            <v>威海初村</v>
          </cell>
        </row>
        <row r="105">
          <cell r="C105" t="str">
            <v>威海市-威海田村</v>
          </cell>
          <cell r="D105" t="str">
            <v>威海田村</v>
          </cell>
        </row>
        <row r="106">
          <cell r="C106" t="str">
            <v>威海市-乳山青山路</v>
          </cell>
          <cell r="D106" t="str">
            <v>乳山青山路</v>
          </cell>
        </row>
        <row r="107">
          <cell r="C107" t="str">
            <v>威海市-乳山冯家</v>
          </cell>
          <cell r="D107" t="str">
            <v>乳山冯家</v>
          </cell>
        </row>
        <row r="108">
          <cell r="C108" t="str">
            <v>威海市-文登文山路</v>
          </cell>
          <cell r="D108" t="str">
            <v>文登文山路</v>
          </cell>
        </row>
        <row r="109">
          <cell r="C109" t="str">
            <v>威海市-文泽头</v>
          </cell>
          <cell r="D109" t="str">
            <v>文泽头</v>
          </cell>
        </row>
        <row r="110">
          <cell r="C110" t="str">
            <v>日照市-日照正阳路</v>
          </cell>
          <cell r="D110" t="str">
            <v>日照正阳路</v>
          </cell>
        </row>
        <row r="111">
          <cell r="C111" t="str">
            <v>日照市-日照海滨五路</v>
          </cell>
          <cell r="D111" t="str">
            <v>日照海滨五路</v>
          </cell>
        </row>
        <row r="112">
          <cell r="C112" t="str">
            <v>日照市-莒县振兴路</v>
          </cell>
          <cell r="D112" t="str">
            <v>莒县振兴路</v>
          </cell>
        </row>
        <row r="113">
          <cell r="C113" t="str">
            <v>日照市-五莲解放路</v>
          </cell>
          <cell r="D113" t="str">
            <v>五莲解放路</v>
          </cell>
        </row>
        <row r="114">
          <cell r="C114" t="str">
            <v>滨州市-滨州渤海七路</v>
          </cell>
          <cell r="D114" t="str">
            <v>滨州渤海七路</v>
          </cell>
        </row>
        <row r="115">
          <cell r="C115" t="str">
            <v>滨州市-滨州黄五审计局</v>
          </cell>
          <cell r="D115" t="str">
            <v>滨州黄五审计局</v>
          </cell>
        </row>
        <row r="116">
          <cell r="C116" t="str">
            <v>滨州市-滨州黄河十路</v>
          </cell>
          <cell r="D116" t="str">
            <v>滨州黄河十路</v>
          </cell>
        </row>
        <row r="117">
          <cell r="C117" t="str">
            <v>滨州市-无棣中心大街</v>
          </cell>
          <cell r="D117" t="str">
            <v>无棣中心大街</v>
          </cell>
        </row>
        <row r="118">
          <cell r="C118" t="str">
            <v>滨州市-阳信幸福三路</v>
          </cell>
          <cell r="D118" t="str">
            <v>阳信幸福三路</v>
          </cell>
        </row>
        <row r="119">
          <cell r="C119" t="str">
            <v>滨州市-惠民南门街</v>
          </cell>
          <cell r="D119" t="str">
            <v>惠民南门街</v>
          </cell>
        </row>
        <row r="120">
          <cell r="C120" t="str">
            <v>滨州市-惠民姜楼</v>
          </cell>
          <cell r="D120" t="str">
            <v>惠民姜楼</v>
          </cell>
        </row>
        <row r="121">
          <cell r="C121" t="str">
            <v>滨州市-邹平老局</v>
          </cell>
          <cell r="D121" t="str">
            <v>邹平老局</v>
          </cell>
        </row>
        <row r="122">
          <cell r="C122" t="str">
            <v>滨州市-博兴安柴</v>
          </cell>
          <cell r="D122" t="str">
            <v>博兴安柴</v>
          </cell>
        </row>
        <row r="123">
          <cell r="C123" t="str">
            <v>滨州市-博兴老局</v>
          </cell>
          <cell r="D123" t="str">
            <v>博兴老局</v>
          </cell>
        </row>
        <row r="124">
          <cell r="C124" t="str">
            <v>滨州市-滨小营镇</v>
          </cell>
          <cell r="D124" t="str">
            <v>滨小营镇</v>
          </cell>
        </row>
        <row r="125">
          <cell r="C125" t="str">
            <v>德州市-德州共青团路</v>
          </cell>
          <cell r="D125" t="str">
            <v>德州共青团路</v>
          </cell>
        </row>
        <row r="126">
          <cell r="C126" t="str">
            <v>德州市-德州湖滨南路</v>
          </cell>
          <cell r="D126" t="str">
            <v>德州湖滨南路</v>
          </cell>
        </row>
        <row r="127">
          <cell r="C127" t="str">
            <v>德州市-德州东风中路</v>
          </cell>
          <cell r="D127" t="str">
            <v>德州东风中路</v>
          </cell>
        </row>
        <row r="128">
          <cell r="C128" t="str">
            <v>德州市-德州解放北路</v>
          </cell>
          <cell r="D128" t="str">
            <v>德州解放北路</v>
          </cell>
        </row>
        <row r="129">
          <cell r="C129" t="str">
            <v>德州市-乐陵兴隆南大街</v>
          </cell>
          <cell r="D129" t="str">
            <v>乐陵兴隆南大街</v>
          </cell>
        </row>
        <row r="130">
          <cell r="C130" t="str">
            <v>德州市-庆云新华路</v>
          </cell>
          <cell r="D130" t="str">
            <v>庆云新华路</v>
          </cell>
        </row>
        <row r="131">
          <cell r="C131" t="str">
            <v>德州市-临邑临盘</v>
          </cell>
          <cell r="D131" t="str">
            <v>临邑临盘</v>
          </cell>
        </row>
        <row r="132">
          <cell r="C132" t="str">
            <v>德州市-武城振华街</v>
          </cell>
          <cell r="D132" t="str">
            <v>武城振华街</v>
          </cell>
        </row>
        <row r="133">
          <cell r="C133" t="str">
            <v>德州市-夏津中山南街</v>
          </cell>
          <cell r="D133" t="str">
            <v>夏津中山南街</v>
          </cell>
        </row>
        <row r="134">
          <cell r="C134" t="str">
            <v>德州市-宁津中心大街</v>
          </cell>
          <cell r="D134" t="str">
            <v>宁津中心大街</v>
          </cell>
        </row>
        <row r="135">
          <cell r="C135" t="str">
            <v>德州市-齐河新华路</v>
          </cell>
          <cell r="D135" t="str">
            <v>齐河新华路</v>
          </cell>
        </row>
        <row r="136">
          <cell r="C136" t="str">
            <v>德州市-齐河务头</v>
          </cell>
          <cell r="D136" t="str">
            <v>齐河务头</v>
          </cell>
        </row>
        <row r="137">
          <cell r="C137" t="str">
            <v>德州市-禹城行政街</v>
          </cell>
          <cell r="D137" t="str">
            <v>禹城行政街</v>
          </cell>
        </row>
        <row r="138">
          <cell r="C138" t="str">
            <v>德州市-禹城火车站</v>
          </cell>
          <cell r="D138" t="str">
            <v>禹城火车站</v>
          </cell>
        </row>
        <row r="139">
          <cell r="C139" t="str">
            <v>德州市-平原平安大街</v>
          </cell>
          <cell r="D139" t="str">
            <v>平原平安大街</v>
          </cell>
        </row>
        <row r="140">
          <cell r="C140" t="str">
            <v>聊城市-聊城东昌西路</v>
          </cell>
          <cell r="D140" t="str">
            <v>聊城东昌西路</v>
          </cell>
        </row>
        <row r="141">
          <cell r="C141" t="str">
            <v>聊城市-聊城龙山路</v>
          </cell>
          <cell r="D141" t="str">
            <v>聊城龙山路</v>
          </cell>
        </row>
        <row r="142">
          <cell r="C142" t="str">
            <v>聊城市-聊城联通建设路</v>
          </cell>
          <cell r="D142" t="str">
            <v>聊城联通建设路</v>
          </cell>
        </row>
        <row r="143">
          <cell r="C143" t="str">
            <v>聊城市-聊城柳园南路</v>
          </cell>
          <cell r="D143" t="str">
            <v>聊城柳园南路</v>
          </cell>
        </row>
        <row r="144">
          <cell r="C144" t="str">
            <v>聊城市-阳谷谷山路</v>
          </cell>
          <cell r="D144" t="str">
            <v>阳谷谷山路</v>
          </cell>
        </row>
        <row r="145">
          <cell r="C145" t="str">
            <v>聊城市-临东机房</v>
          </cell>
          <cell r="D145" t="str">
            <v>临东机房</v>
          </cell>
        </row>
        <row r="146">
          <cell r="C146" t="str">
            <v>聊城市-东阿府前街</v>
          </cell>
          <cell r="D146" t="str">
            <v>东阿府前街</v>
          </cell>
        </row>
        <row r="147">
          <cell r="C147" t="str">
            <v>聊城市-临清红星路东段</v>
          </cell>
          <cell r="D147" t="str">
            <v>临清红星路东段</v>
          </cell>
        </row>
        <row r="148">
          <cell r="C148" t="str">
            <v>临沂市-临沂金雀山</v>
          </cell>
          <cell r="D148" t="str">
            <v>临沂金雀山</v>
          </cell>
        </row>
        <row r="149">
          <cell r="C149" t="str">
            <v>临沂市-临沂沂蒙路201局</v>
          </cell>
          <cell r="D149" t="str">
            <v>临沂沂蒙路201局</v>
          </cell>
        </row>
        <row r="150">
          <cell r="C150" t="str">
            <v>临沂市-临沂沂蒙路</v>
          </cell>
          <cell r="D150" t="str">
            <v>临沂沂蒙路</v>
          </cell>
        </row>
        <row r="151">
          <cell r="C151" t="str">
            <v>临沂市-平邑老局</v>
          </cell>
          <cell r="D151" t="str">
            <v>平邑老局</v>
          </cell>
        </row>
        <row r="152">
          <cell r="C152" t="str">
            <v>临沂市-费县和平路</v>
          </cell>
          <cell r="D152" t="str">
            <v>费县和平路</v>
          </cell>
        </row>
        <row r="153">
          <cell r="C153" t="str">
            <v>临沂市-沂水马站</v>
          </cell>
          <cell r="D153" t="str">
            <v>沂水马站</v>
          </cell>
        </row>
        <row r="154">
          <cell r="C154" t="str">
            <v>临沂市-沂水中心街</v>
          </cell>
          <cell r="D154" t="str">
            <v>沂水中心街</v>
          </cell>
        </row>
        <row r="155">
          <cell r="C155" t="str">
            <v>临沂市-河东汤头</v>
          </cell>
          <cell r="D155" t="str">
            <v>河东汤头</v>
          </cell>
        </row>
        <row r="156">
          <cell r="C156" t="str">
            <v>临沂市-沂南花山路</v>
          </cell>
          <cell r="D156" t="str">
            <v>沂南花山路</v>
          </cell>
        </row>
        <row r="157">
          <cell r="C157" t="str">
            <v>临沂市-沂南_苏村_牛家小河基站</v>
          </cell>
          <cell r="D157" t="str">
            <v>沂南_苏村_牛家小河基站</v>
          </cell>
        </row>
        <row r="158">
          <cell r="C158" t="str">
            <v>临沂市-苍山塔山路</v>
          </cell>
          <cell r="D158" t="str">
            <v>苍山塔山路</v>
          </cell>
        </row>
        <row r="159">
          <cell r="C159" t="str">
            <v>临沂市-莒南十泉路</v>
          </cell>
          <cell r="D159" t="str">
            <v>莒南十泉路</v>
          </cell>
        </row>
        <row r="160">
          <cell r="C160" t="str">
            <v>临沂市-莒南滨海路</v>
          </cell>
          <cell r="D160" t="str">
            <v>莒南滨海路</v>
          </cell>
        </row>
        <row r="161">
          <cell r="C161" t="str">
            <v>蒙阴县-蒙阴新城路</v>
          </cell>
          <cell r="D161" t="str">
            <v>蒙阴新城路</v>
          </cell>
        </row>
        <row r="162">
          <cell r="C162" t="str">
            <v>菏泽市-菏泽中华路老局</v>
          </cell>
          <cell r="D162" t="str">
            <v>菏泽中华路老局</v>
          </cell>
        </row>
        <row r="163">
          <cell r="C163" t="str">
            <v>菏泽市-菏泽中华东路</v>
          </cell>
          <cell r="D163" t="str">
            <v>菏泽中华东路</v>
          </cell>
        </row>
        <row r="164">
          <cell r="C164" t="str">
            <v>菏泽市-菏泽中华路新局</v>
          </cell>
          <cell r="D164" t="str">
            <v>菏泽中华路新局</v>
          </cell>
        </row>
        <row r="165">
          <cell r="C165" t="str">
            <v>菏泽市-郓城通信楼</v>
          </cell>
          <cell r="D165" t="str">
            <v>郓城通信楼</v>
          </cell>
        </row>
        <row r="166">
          <cell r="C166" t="str">
            <v>菏泽市-巨野新华路</v>
          </cell>
          <cell r="D166" t="str">
            <v>巨野新华路</v>
          </cell>
        </row>
        <row r="167">
          <cell r="C167" t="str">
            <v>菏泽市-巨野</v>
          </cell>
          <cell r="D167" t="str">
            <v>巨野</v>
          </cell>
        </row>
        <row r="168">
          <cell r="C168" t="str">
            <v>菏泽市-程屯支局</v>
          </cell>
          <cell r="D168" t="str">
            <v>程屯支局</v>
          </cell>
        </row>
        <row r="169">
          <cell r="C169" t="str">
            <v>莱芜区-莱芜大桥路</v>
          </cell>
          <cell r="D169" t="str">
            <v>莱芜大桥路</v>
          </cell>
        </row>
        <row r="170">
          <cell r="C170" t="str">
            <v>莱芜区-莱芜原山路</v>
          </cell>
          <cell r="D170" t="str">
            <v>莱芜原山路</v>
          </cell>
        </row>
        <row r="171">
          <cell r="C171" t="str">
            <v>莱芜区-齐河务头中继站</v>
          </cell>
          <cell r="D171" t="str">
            <v>齐河务头中继站</v>
          </cell>
        </row>
        <row r="172">
          <cell r="C172" t="str">
            <v>莱芜区-乐陵新局</v>
          </cell>
          <cell r="D172" t="str">
            <v>乐陵新局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829</v>
      </c>
      <c r="B2" s="4"/>
      <c r="C2" s="4" t="s">
        <v>832</v>
      </c>
      <c r="D2" s="4" t="s">
        <v>835</v>
      </c>
      <c r="E2" s="4"/>
      <c r="F2" s="4"/>
      <c r="G2" s="3" t="b">
        <v>1</v>
      </c>
    </row>
    <row r="3" spans="1:7" ht="47.25" customHeight="1" x14ac:dyDescent="0.2">
      <c r="A3" s="4" t="s">
        <v>830</v>
      </c>
      <c r="B3" s="4"/>
      <c r="C3" s="4" t="s">
        <v>833</v>
      </c>
      <c r="D3" s="4" t="s">
        <v>835</v>
      </c>
      <c r="E3" s="4"/>
      <c r="F3" s="4"/>
      <c r="G3" s="3" t="b">
        <v>1</v>
      </c>
    </row>
    <row r="4" spans="1:7" ht="57.75" customHeight="1" x14ac:dyDescent="0.2">
      <c r="A4" s="4" t="s">
        <v>831</v>
      </c>
      <c r="B4" s="4"/>
      <c r="C4" s="4" t="s">
        <v>834</v>
      </c>
      <c r="D4" s="4" t="s">
        <v>835</v>
      </c>
      <c r="E4" s="4"/>
      <c r="F4" s="4"/>
      <c r="G4" s="3" t="b">
        <v>1</v>
      </c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4BB2-C16B-439B-ABA6-F46E2ACA70D2}">
  <dimension ref="A1:C7"/>
  <sheetViews>
    <sheetView workbookViewId="0">
      <selection activeCell="H15" sqref="H15"/>
    </sheetView>
  </sheetViews>
  <sheetFormatPr defaultRowHeight="14.25" x14ac:dyDescent="0.2"/>
  <cols>
    <col min="1" max="1" width="11" customWidth="1"/>
    <col min="2" max="2" width="14.875" customWidth="1"/>
    <col min="3" max="3" width="14.375" customWidth="1"/>
  </cols>
  <sheetData>
    <row r="1" spans="1:3" ht="15" x14ac:dyDescent="0.2">
      <c r="A1" s="5" t="s">
        <v>510</v>
      </c>
      <c r="B1" s="5" t="s">
        <v>605</v>
      </c>
      <c r="C1" s="5" t="s">
        <v>163</v>
      </c>
    </row>
    <row r="2" spans="1:3" x14ac:dyDescent="0.2">
      <c r="A2" t="s">
        <v>606</v>
      </c>
      <c r="B2" t="s">
        <v>607</v>
      </c>
      <c r="C2" t="s">
        <v>607</v>
      </c>
    </row>
    <row r="3" spans="1:3" ht="15" x14ac:dyDescent="0.2">
      <c r="A3" s="2" t="s">
        <v>512</v>
      </c>
      <c r="B3" s="2" t="s">
        <v>608</v>
      </c>
      <c r="C3" s="2" t="s">
        <v>188</v>
      </c>
    </row>
    <row r="4" spans="1:3" x14ac:dyDescent="0.2">
      <c r="A4">
        <v>1</v>
      </c>
      <c r="B4" t="s">
        <v>610</v>
      </c>
      <c r="C4" t="s">
        <v>616</v>
      </c>
    </row>
    <row r="5" spans="1:3" x14ac:dyDescent="0.2">
      <c r="A5">
        <v>2</v>
      </c>
      <c r="B5" t="s">
        <v>612</v>
      </c>
      <c r="C5" t="s">
        <v>617</v>
      </c>
    </row>
    <row r="6" spans="1:3" x14ac:dyDescent="0.2">
      <c r="A6">
        <v>3</v>
      </c>
      <c r="B6" t="s">
        <v>615</v>
      </c>
      <c r="C6" t="s">
        <v>618</v>
      </c>
    </row>
    <row r="7" spans="1:3" x14ac:dyDescent="0.2">
      <c r="A7">
        <v>4</v>
      </c>
      <c r="B7" t="s">
        <v>614</v>
      </c>
      <c r="C7" t="s">
        <v>619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30CF-6BE4-4558-A1AD-D5F503DEC031}">
  <dimension ref="A1:W66"/>
  <sheetViews>
    <sheetView workbookViewId="0">
      <selection activeCell="K9" sqref="K9"/>
    </sheetView>
  </sheetViews>
  <sheetFormatPr defaultRowHeight="14.25" x14ac:dyDescent="0.2"/>
  <cols>
    <col min="1" max="1" width="11.125" customWidth="1"/>
    <col min="2" max="2" width="14.875" customWidth="1"/>
    <col min="3" max="3" width="12.375" customWidth="1"/>
    <col min="4" max="4" width="12.875" customWidth="1"/>
    <col min="5" max="5" width="31" customWidth="1"/>
    <col min="6" max="10" width="25.625" customWidth="1"/>
    <col min="13" max="13" width="29.75" customWidth="1"/>
    <col min="14" max="14" width="27.625" customWidth="1"/>
    <col min="15" max="15" width="28.375" customWidth="1"/>
    <col min="16" max="16" width="25.875" customWidth="1"/>
    <col min="17" max="17" width="30.5" customWidth="1"/>
    <col min="19" max="19" width="23" customWidth="1"/>
    <col min="20" max="23" width="25.625" customWidth="1"/>
  </cols>
  <sheetData>
    <row r="1" spans="1:23" ht="15" x14ac:dyDescent="0.2">
      <c r="A1" s="5" t="s">
        <v>164</v>
      </c>
      <c r="B1" s="5" t="s">
        <v>510</v>
      </c>
      <c r="C1" s="5" t="s">
        <v>706</v>
      </c>
      <c r="D1" s="5" t="s">
        <v>708</v>
      </c>
      <c r="E1" s="5" t="s">
        <v>163</v>
      </c>
      <c r="F1" s="5" t="s">
        <v>505</v>
      </c>
      <c r="G1" s="5" t="s">
        <v>506</v>
      </c>
      <c r="H1" s="5" t="s">
        <v>507</v>
      </c>
      <c r="I1" s="5" t="s">
        <v>508</v>
      </c>
      <c r="J1" s="5" t="s">
        <v>537</v>
      </c>
      <c r="K1" s="5"/>
    </row>
    <row r="2" spans="1:23" x14ac:dyDescent="0.2">
      <c r="A2" t="s">
        <v>606</v>
      </c>
      <c r="B2" t="s">
        <v>717</v>
      </c>
      <c r="C2" t="s">
        <v>606</v>
      </c>
      <c r="D2" t="s">
        <v>606</v>
      </c>
      <c r="E2" t="s">
        <v>166</v>
      </c>
      <c r="F2" t="s">
        <v>960</v>
      </c>
      <c r="G2" t="s">
        <v>960</v>
      </c>
      <c r="H2" t="s">
        <v>960</v>
      </c>
      <c r="I2" t="s">
        <v>960</v>
      </c>
      <c r="J2" t="s">
        <v>960</v>
      </c>
    </row>
    <row r="3" spans="1:23" ht="15" x14ac:dyDescent="0.2">
      <c r="A3" s="2" t="s">
        <v>168</v>
      </c>
      <c r="B3" s="2" t="s">
        <v>512</v>
      </c>
      <c r="C3" s="2" t="s">
        <v>707</v>
      </c>
      <c r="D3" s="2" t="s">
        <v>709</v>
      </c>
      <c r="E3" s="2" t="s">
        <v>188</v>
      </c>
      <c r="F3" s="2" t="s">
        <v>503</v>
      </c>
      <c r="G3" s="2" t="s">
        <v>503</v>
      </c>
      <c r="H3" s="2" t="s">
        <v>503</v>
      </c>
      <c r="I3" s="2" t="s">
        <v>503</v>
      </c>
      <c r="J3" s="2" t="s">
        <v>503</v>
      </c>
      <c r="M3">
        <v>1</v>
      </c>
      <c r="N3">
        <v>2</v>
      </c>
      <c r="O3">
        <v>3</v>
      </c>
      <c r="P3">
        <v>4</v>
      </c>
      <c r="Q3">
        <v>5</v>
      </c>
      <c r="S3">
        <v>1</v>
      </c>
      <c r="T3">
        <v>2</v>
      </c>
      <c r="U3">
        <v>3</v>
      </c>
      <c r="V3">
        <v>4</v>
      </c>
      <c r="W3">
        <v>5</v>
      </c>
    </row>
    <row r="4" spans="1:23" ht="16.5" x14ac:dyDescent="0.2">
      <c r="A4" s="3">
        <v>1</v>
      </c>
      <c r="B4" s="3">
        <f>C4*100000+D4*1000000</f>
        <v>37001000000</v>
      </c>
      <c r="C4" s="3">
        <v>370000</v>
      </c>
      <c r="D4" s="3">
        <v>1</v>
      </c>
      <c r="E4" s="4" t="s">
        <v>720</v>
      </c>
      <c r="F4" s="3" t="s">
        <v>849</v>
      </c>
      <c r="G4" s="3" t="s">
        <v>854</v>
      </c>
      <c r="H4" s="3" t="s">
        <v>701</v>
      </c>
      <c r="I4" s="3" t="s">
        <v>701</v>
      </c>
      <c r="J4" s="3" t="s">
        <v>701</v>
      </c>
      <c r="M4" t="s">
        <v>7</v>
      </c>
      <c r="N4" t="s">
        <v>12</v>
      </c>
      <c r="P4" t="s">
        <v>701</v>
      </c>
      <c r="Q4" t="s">
        <v>701</v>
      </c>
      <c r="S4" t="str">
        <f>IF(OR(ISBLANK(M4),M4=""),"",INDEX([1]局站!$C$4:$C$172,MATCH(M4,[1]局站!$D$4:$D$172,0)))</f>
        <v>德州市-乐陵兴隆南大街</v>
      </c>
      <c r="T4" t="str">
        <f>IF(OR(ISBLANK(N4),N4=""),"",INDEX([1]局站!$C$4:$C$172,MATCH(N4,[1]局站!$D$4:$D$172,0)))</f>
        <v>滨州市-滨州黄河十路</v>
      </c>
      <c r="U4" t="str">
        <f>IF(OR(ISBLANK(O4),O4=""),"",INDEX([1]局站!$C$4:$C$172,MATCH(O4,[1]局站!$D$4:$D$172,0)))</f>
        <v/>
      </c>
      <c r="V4" t="str">
        <f>IF(OR(ISBLANK(P4),P4=""),"",INDEX([1]局站!$C$4:$C$172,MATCH(P4,[1]局站!$D$4:$D$172,0)))</f>
        <v/>
      </c>
      <c r="W4" t="str">
        <f>IF(OR(ISBLANK(Q4),Q4=""),"",INDEX([1]局站!$C$4:$C$172,MATCH(Q4,[1]局站!$D$4:$D$172,0)))</f>
        <v/>
      </c>
    </row>
    <row r="5" spans="1:23" ht="16.5" x14ac:dyDescent="0.2">
      <c r="A5" s="3">
        <v>2</v>
      </c>
      <c r="B5" s="3">
        <f t="shared" ref="B5:B66" si="0">C5*100000+D5*1000000</f>
        <v>37002000000</v>
      </c>
      <c r="C5" s="3">
        <v>370000</v>
      </c>
      <c r="D5" s="3">
        <v>2</v>
      </c>
      <c r="E5" s="3" t="s">
        <v>203</v>
      </c>
      <c r="F5" s="3" t="s">
        <v>854</v>
      </c>
      <c r="G5" s="3" t="s">
        <v>856</v>
      </c>
      <c r="H5" s="3" t="s">
        <v>701</v>
      </c>
      <c r="I5" s="3" t="s">
        <v>701</v>
      </c>
      <c r="J5" s="3" t="s">
        <v>701</v>
      </c>
      <c r="M5" t="s">
        <v>12</v>
      </c>
      <c r="N5" t="s">
        <v>146</v>
      </c>
      <c r="P5" t="s">
        <v>701</v>
      </c>
      <c r="Q5" t="s">
        <v>701</v>
      </c>
      <c r="S5" t="str">
        <f>IF(OR(ISBLANK(M5),M5=""),"",INDEX([1]局站!$C$4:$C$172,MATCH(M5,[1]局站!$D$4:$D$172,0)))</f>
        <v>滨州市-滨州黄河十路</v>
      </c>
      <c r="T5" t="str">
        <f>IF(OR(ISBLANK(N5),N5=""),"",INDEX([1]局站!$C$4:$C$172,MATCH(N5,[1]局站!$D$4:$D$172,0)))</f>
        <v>东营市-东营济南路</v>
      </c>
      <c r="U5" t="str">
        <f>IF(OR(ISBLANK(O5),O5=""),"",INDEX([1]局站!$C$4:$C$172,MATCH(O5,[1]局站!$D$4:$D$172,0)))</f>
        <v/>
      </c>
      <c r="V5" t="str">
        <f>IF(OR(ISBLANK(P5),P5=""),"",INDEX([1]局站!$C$4:$C$172,MATCH(P5,[1]局站!$D$4:$D$172,0)))</f>
        <v/>
      </c>
      <c r="W5" t="str">
        <f>IF(OR(ISBLANK(Q5),Q5=""),"",INDEX([1]局站!$C$4:$C$172,MATCH(Q5,[1]局站!$D$4:$D$172,0)))</f>
        <v/>
      </c>
    </row>
    <row r="6" spans="1:23" ht="16.5" x14ac:dyDescent="0.2">
      <c r="A6" s="3">
        <v>3</v>
      </c>
      <c r="B6" s="3">
        <f t="shared" si="0"/>
        <v>37003000000</v>
      </c>
      <c r="C6" s="3">
        <v>370000</v>
      </c>
      <c r="D6" s="3">
        <v>3</v>
      </c>
      <c r="E6" s="3" t="s">
        <v>204</v>
      </c>
      <c r="F6" s="3" t="s">
        <v>857</v>
      </c>
      <c r="G6" s="3" t="s">
        <v>860</v>
      </c>
      <c r="H6" s="3" t="s">
        <v>861</v>
      </c>
      <c r="I6" s="3" t="s">
        <v>867</v>
      </c>
      <c r="J6" s="3" t="s">
        <v>701</v>
      </c>
      <c r="M6" t="s">
        <v>14</v>
      </c>
      <c r="N6" t="s">
        <v>17</v>
      </c>
      <c r="O6" t="s">
        <v>18</v>
      </c>
      <c r="P6" t="s">
        <v>148</v>
      </c>
      <c r="Q6" t="s">
        <v>701</v>
      </c>
      <c r="S6" t="str">
        <f>IF(OR(ISBLANK(M6),M6=""),"",INDEX([1]局站!$C$4:$C$172,MATCH(M6,[1]局站!$D$4:$D$172,0)))</f>
        <v>德州市-德州东风中路</v>
      </c>
      <c r="T6" t="str">
        <f>IF(OR(ISBLANK(N6),N6=""),"",INDEX([1]局站!$C$4:$C$172,MATCH(N6,[1]局站!$D$4:$D$172,0)))</f>
        <v>滨州市-滨州黄五审计局</v>
      </c>
      <c r="U6" t="str">
        <f>IF(OR(ISBLANK(O6),O6=""),"",INDEX([1]局站!$C$4:$C$172,MATCH(O6,[1]局站!$D$4:$D$172,0)))</f>
        <v>东营市-东营运河路</v>
      </c>
      <c r="V6" t="str">
        <f>IF(OR(ISBLANK(P6),P6=""),"",INDEX([1]局站!$C$4:$C$172,MATCH(P6,[1]局站!$D$4:$D$172,0)))</f>
        <v>威海市-威海南竹岛</v>
      </c>
      <c r="W6" t="str">
        <f>IF(OR(ISBLANK(Q6),Q6=""),"",INDEX([1]局站!$C$4:$C$172,MATCH(Q6,[1]局站!$D$4:$D$172,0)))</f>
        <v/>
      </c>
    </row>
    <row r="7" spans="1:23" ht="16.5" x14ac:dyDescent="0.2">
      <c r="A7" s="3">
        <v>4</v>
      </c>
      <c r="B7" s="3">
        <f t="shared" si="0"/>
        <v>37004000000</v>
      </c>
      <c r="C7" s="3">
        <v>370000</v>
      </c>
      <c r="D7" s="3">
        <v>4</v>
      </c>
      <c r="E7" s="3" t="s">
        <v>205</v>
      </c>
      <c r="F7" s="3" t="s">
        <v>868</v>
      </c>
      <c r="G7" s="3" t="s">
        <v>872</v>
      </c>
      <c r="H7" s="3" t="s">
        <v>876</v>
      </c>
      <c r="I7" s="3" t="s">
        <v>701</v>
      </c>
      <c r="J7" s="3" t="s">
        <v>701</v>
      </c>
      <c r="M7" t="s">
        <v>23</v>
      </c>
      <c r="N7" t="s">
        <v>27</v>
      </c>
      <c r="O7" t="s">
        <v>149</v>
      </c>
      <c r="P7" t="s">
        <v>701</v>
      </c>
      <c r="Q7" t="s">
        <v>701</v>
      </c>
      <c r="S7" t="str">
        <f>IF(OR(ISBLANK(M7),M7=""),"",INDEX([1]局站!$C$4:$C$172,MATCH(M7,[1]局站!$D$4:$D$172,0)))</f>
        <v>德州市-德州共青团路</v>
      </c>
      <c r="T7" t="str">
        <f>IF(OR(ISBLANK(N7),N7=""),"",INDEX([1]局站!$C$4:$C$172,MATCH(N7,[1]局站!$D$4:$D$172,0)))</f>
        <v>聊城市-聊城东昌西路</v>
      </c>
      <c r="U7" t="str">
        <f>IF(OR(ISBLANK(O7),O7=""),"",INDEX([1]局站!$C$4:$C$172,MATCH(O7,[1]局站!$D$4:$D$172,0)))</f>
        <v>菏泽市-菏泽中华东路</v>
      </c>
      <c r="V7" t="str">
        <f>IF(OR(ISBLANK(P7),P7=""),"",INDEX([1]局站!$C$4:$C$172,MATCH(P7,[1]局站!$D$4:$D$172,0)))</f>
        <v/>
      </c>
      <c r="W7" t="str">
        <f>IF(OR(ISBLANK(Q7),Q7=""),"",INDEX([1]局站!$C$4:$C$172,MATCH(Q7,[1]局站!$D$4:$D$172,0)))</f>
        <v/>
      </c>
    </row>
    <row r="8" spans="1:23" ht="16.5" x14ac:dyDescent="0.2">
      <c r="A8" s="3">
        <v>5</v>
      </c>
      <c r="B8" s="3">
        <f t="shared" si="0"/>
        <v>37005000000</v>
      </c>
      <c r="C8" s="3">
        <v>370000</v>
      </c>
      <c r="D8" s="3">
        <v>5</v>
      </c>
      <c r="E8" s="3" t="s">
        <v>206</v>
      </c>
      <c r="F8" s="3" t="s">
        <v>868</v>
      </c>
      <c r="G8" s="3" t="s">
        <v>872</v>
      </c>
      <c r="H8" s="3" t="s">
        <v>876</v>
      </c>
      <c r="I8" s="3" t="s">
        <v>701</v>
      </c>
      <c r="J8" s="3" t="s">
        <v>701</v>
      </c>
      <c r="M8" t="s">
        <v>23</v>
      </c>
      <c r="N8" t="s">
        <v>27</v>
      </c>
      <c r="O8" t="s">
        <v>149</v>
      </c>
      <c r="P8" t="s">
        <v>701</v>
      </c>
      <c r="Q8" t="s">
        <v>701</v>
      </c>
      <c r="S8" t="str">
        <f>IF(OR(ISBLANK(M8),M8=""),"",INDEX([1]局站!$C$4:$C$172,MATCH(M8,[1]局站!$D$4:$D$172,0)))</f>
        <v>德州市-德州共青团路</v>
      </c>
      <c r="T8" t="str">
        <f>IF(OR(ISBLANK(N8),N8=""),"",INDEX([1]局站!$C$4:$C$172,MATCH(N8,[1]局站!$D$4:$D$172,0)))</f>
        <v>聊城市-聊城东昌西路</v>
      </c>
      <c r="U8" t="str">
        <f>IF(OR(ISBLANK(O8),O8=""),"",INDEX([1]局站!$C$4:$C$172,MATCH(O8,[1]局站!$D$4:$D$172,0)))</f>
        <v>菏泽市-菏泽中华东路</v>
      </c>
      <c r="V8" t="str">
        <f>IF(OR(ISBLANK(P8),P8=""),"",INDEX([1]局站!$C$4:$C$172,MATCH(P8,[1]局站!$D$4:$D$172,0)))</f>
        <v/>
      </c>
      <c r="W8" t="str">
        <f>IF(OR(ISBLANK(Q8),Q8=""),"",INDEX([1]局站!$C$4:$C$172,MATCH(Q8,[1]局站!$D$4:$D$172,0)))</f>
        <v/>
      </c>
    </row>
    <row r="9" spans="1:23" ht="16.5" x14ac:dyDescent="0.2">
      <c r="A9" s="3">
        <v>6</v>
      </c>
      <c r="B9" s="3">
        <f t="shared" si="0"/>
        <v>37006000000</v>
      </c>
      <c r="C9" s="3">
        <v>370000</v>
      </c>
      <c r="D9" s="3">
        <v>6</v>
      </c>
      <c r="E9" s="3" t="s">
        <v>207</v>
      </c>
      <c r="F9" s="3" t="s">
        <v>868</v>
      </c>
      <c r="G9" s="3" t="s">
        <v>854</v>
      </c>
      <c r="H9" s="3" t="s">
        <v>701</v>
      </c>
      <c r="I9" s="3" t="s">
        <v>701</v>
      </c>
      <c r="J9" s="3" t="s">
        <v>701</v>
      </c>
      <c r="M9" t="s">
        <v>23</v>
      </c>
      <c r="N9" t="s">
        <v>12</v>
      </c>
      <c r="O9" t="s">
        <v>701</v>
      </c>
      <c r="P9" t="s">
        <v>701</v>
      </c>
      <c r="Q9" t="s">
        <v>701</v>
      </c>
      <c r="S9" t="str">
        <f>IF(OR(ISBLANK(M9),M9=""),"",INDEX([1]局站!$C$4:$C$172,MATCH(M9,[1]局站!$D$4:$D$172,0)))</f>
        <v>德州市-德州共青团路</v>
      </c>
      <c r="T9" t="str">
        <f>IF(OR(ISBLANK(N9),N9=""),"",INDEX([1]局站!$C$4:$C$172,MATCH(N9,[1]局站!$D$4:$D$172,0)))</f>
        <v>滨州市-滨州黄河十路</v>
      </c>
      <c r="U9" t="str">
        <f>IF(OR(ISBLANK(O9),O9=""),"",INDEX([1]局站!$C$4:$C$172,MATCH(O9,[1]局站!$D$4:$D$172,0)))</f>
        <v/>
      </c>
      <c r="V9" t="str">
        <f>IF(OR(ISBLANK(P9),P9=""),"",INDEX([1]局站!$C$4:$C$172,MATCH(P9,[1]局站!$D$4:$D$172,0)))</f>
        <v/>
      </c>
      <c r="W9" t="str">
        <f>IF(OR(ISBLANK(Q9),Q9=""),"",INDEX([1]局站!$C$4:$C$172,MATCH(Q9,[1]局站!$D$4:$D$172,0)))</f>
        <v/>
      </c>
    </row>
    <row r="10" spans="1:23" ht="16.5" x14ac:dyDescent="0.2">
      <c r="A10" s="3">
        <v>7</v>
      </c>
      <c r="B10" s="3">
        <f t="shared" si="0"/>
        <v>37007000000</v>
      </c>
      <c r="C10" s="3">
        <v>370000</v>
      </c>
      <c r="D10" s="3">
        <v>7</v>
      </c>
      <c r="E10" s="3" t="s">
        <v>208</v>
      </c>
      <c r="F10" s="3" t="s">
        <v>879</v>
      </c>
      <c r="G10" s="3" t="s">
        <v>868</v>
      </c>
      <c r="H10" s="3" t="s">
        <v>880</v>
      </c>
      <c r="I10" s="3" t="s">
        <v>701</v>
      </c>
      <c r="J10" s="3" t="s">
        <v>701</v>
      </c>
      <c r="M10" t="s">
        <v>33</v>
      </c>
      <c r="N10" t="s">
        <v>23</v>
      </c>
      <c r="O10" t="s">
        <v>150</v>
      </c>
      <c r="P10" t="s">
        <v>701</v>
      </c>
      <c r="Q10" t="s">
        <v>701</v>
      </c>
      <c r="S10" t="str">
        <f>IF(OR(ISBLANK(M10),M10=""),"",INDEX([1]局站!$C$4:$C$172,MATCH(M10,[1]局站!$D$4:$D$172,0)))</f>
        <v>德州市-德州湖滨南路</v>
      </c>
      <c r="T10" t="str">
        <f>IF(OR(ISBLANK(N10),N10=""),"",INDEX([1]局站!$C$4:$C$172,MATCH(N10,[1]局站!$D$4:$D$172,0)))</f>
        <v>德州市-德州共青团路</v>
      </c>
      <c r="U10" t="str">
        <f>IF(OR(ISBLANK(O10),O10=""),"",INDEX([1]局站!$C$4:$C$172,MATCH(O10,[1]局站!$D$4:$D$172,0)))</f>
        <v>莱芜区-乐陵新局</v>
      </c>
      <c r="V10" t="str">
        <f>IF(OR(ISBLANK(P10),P10=""),"",INDEX([1]局站!$C$4:$C$172,MATCH(P10,[1]局站!$D$4:$D$172,0)))</f>
        <v/>
      </c>
      <c r="W10" t="str">
        <f>IF(OR(ISBLANK(Q10),Q10=""),"",INDEX([1]局站!$C$4:$C$172,MATCH(Q10,[1]局站!$D$4:$D$172,0)))</f>
        <v/>
      </c>
    </row>
    <row r="11" spans="1:23" ht="16.5" x14ac:dyDescent="0.2">
      <c r="A11" s="3">
        <v>8</v>
      </c>
      <c r="B11" s="3">
        <f t="shared" si="0"/>
        <v>37008000000</v>
      </c>
      <c r="C11" s="3">
        <v>370000</v>
      </c>
      <c r="D11" s="3">
        <v>8</v>
      </c>
      <c r="E11" s="3" t="s">
        <v>209</v>
      </c>
      <c r="F11" s="3" t="s">
        <v>881</v>
      </c>
      <c r="G11" s="3" t="s">
        <v>883</v>
      </c>
      <c r="H11" s="3" t="s">
        <v>885</v>
      </c>
      <c r="I11" s="3" t="s">
        <v>886</v>
      </c>
      <c r="J11" s="3" t="s">
        <v>701</v>
      </c>
      <c r="M11" t="s">
        <v>34</v>
      </c>
      <c r="N11" t="s">
        <v>36</v>
      </c>
      <c r="O11" t="s">
        <v>38</v>
      </c>
      <c r="P11" t="s">
        <v>151</v>
      </c>
      <c r="Q11" t="s">
        <v>701</v>
      </c>
      <c r="S11" t="str">
        <f>IF(OR(ISBLANK(M11),M11=""),"",INDEX([1]局站!$C$4:$C$172,MATCH(M11,[1]局站!$D$4:$D$172,0)))</f>
        <v>菏泽市-菏泽中华路老局</v>
      </c>
      <c r="T11" t="str">
        <f>IF(OR(ISBLANK(N11),N11=""),"",INDEX([1]局站!$C$4:$C$172,MATCH(N11,[1]局站!$D$4:$D$172,0)))</f>
        <v>济宁市-济宁洸河路</v>
      </c>
      <c r="U11" t="str">
        <f>IF(OR(ISBLANK(O11),O11=""),"",INDEX([1]局站!$C$4:$C$172,MATCH(O11,[1]局站!$D$4:$D$172,0)))</f>
        <v>枣庄市-滕州善国北路</v>
      </c>
      <c r="V11" t="str">
        <f>IF(OR(ISBLANK(P11),P11=""),"",INDEX([1]局站!$C$4:$C$172,MATCH(P11,[1]局站!$D$4:$D$172,0)))</f>
        <v>枣庄市-薛城天山路</v>
      </c>
      <c r="W11" t="str">
        <f>IF(OR(ISBLANK(Q11),Q11=""),"",INDEX([1]局站!$C$4:$C$172,MATCH(Q11,[1]局站!$D$4:$D$172,0)))</f>
        <v/>
      </c>
    </row>
    <row r="12" spans="1:23" ht="16.5" x14ac:dyDescent="0.2">
      <c r="A12" s="3">
        <v>9</v>
      </c>
      <c r="B12" s="3">
        <f t="shared" si="0"/>
        <v>37009000000</v>
      </c>
      <c r="C12" s="3">
        <v>370000</v>
      </c>
      <c r="D12" s="3">
        <v>9</v>
      </c>
      <c r="E12" s="3" t="s">
        <v>210</v>
      </c>
      <c r="F12" s="3" t="s">
        <v>887</v>
      </c>
      <c r="G12" s="3" t="s">
        <v>889</v>
      </c>
      <c r="H12" s="3" t="s">
        <v>701</v>
      </c>
      <c r="I12" s="3" t="s">
        <v>701</v>
      </c>
      <c r="J12" s="3" t="s">
        <v>701</v>
      </c>
      <c r="M12" t="s">
        <v>39</v>
      </c>
      <c r="N12" t="s">
        <v>169</v>
      </c>
      <c r="O12" t="s">
        <v>701</v>
      </c>
      <c r="P12" t="s">
        <v>701</v>
      </c>
      <c r="Q12" t="s">
        <v>701</v>
      </c>
      <c r="S12" t="str">
        <f>IF(OR(ISBLANK(M12),M12=""),"",INDEX([1]局站!$C$4:$C$172,MATCH(M12,[1]局站!$D$4:$D$172,0)))</f>
        <v>德州市-禹城行政街</v>
      </c>
      <c r="T12" t="str">
        <f>IF(OR(ISBLANK(N12),N12=""),"",INDEX([1]局站!$C$4:$C$172,MATCH(N12,[1]局站!$D$4:$D$172,0)))</f>
        <v>莱芜区-齐河务头中继站</v>
      </c>
      <c r="U12" t="str">
        <f>IF(OR(ISBLANK(O12),O12=""),"",INDEX([1]局站!$C$4:$C$172,MATCH(O12,[1]局站!$D$4:$D$172,0)))</f>
        <v/>
      </c>
      <c r="V12" t="str">
        <f>IF(OR(ISBLANK(P12),P12=""),"",INDEX([1]局站!$C$4:$C$172,MATCH(P12,[1]局站!$D$4:$D$172,0)))</f>
        <v/>
      </c>
      <c r="W12" t="str">
        <f>IF(OR(ISBLANK(Q12),Q12=""),"",INDEX([1]局站!$C$4:$C$172,MATCH(Q12,[1]局站!$D$4:$D$172,0)))</f>
        <v/>
      </c>
    </row>
    <row r="13" spans="1:23" ht="16.5" x14ac:dyDescent="0.2">
      <c r="A13" s="3">
        <v>10</v>
      </c>
      <c r="B13" s="3">
        <f t="shared" si="0"/>
        <v>37010000000</v>
      </c>
      <c r="C13" s="3">
        <v>370000</v>
      </c>
      <c r="D13" s="3">
        <v>10</v>
      </c>
      <c r="E13" s="3" t="s">
        <v>211</v>
      </c>
      <c r="F13" s="3" t="s">
        <v>890</v>
      </c>
      <c r="G13" s="3" t="s">
        <v>891</v>
      </c>
      <c r="H13" s="3" t="s">
        <v>893</v>
      </c>
      <c r="I13" s="3" t="s">
        <v>701</v>
      </c>
      <c r="J13" s="3" t="s">
        <v>701</v>
      </c>
      <c r="M13" t="s">
        <v>41</v>
      </c>
      <c r="N13" t="s">
        <v>42</v>
      </c>
      <c r="O13" t="s">
        <v>152</v>
      </c>
      <c r="P13" t="s">
        <v>701</v>
      </c>
      <c r="Q13" t="s">
        <v>701</v>
      </c>
      <c r="S13" t="str">
        <f>IF(OR(ISBLANK(M13),M13=""),"",INDEX([1]局站!$C$4:$C$172,MATCH(M13,[1]局站!$D$4:$D$172,0)))</f>
        <v>济南市-济南经十路</v>
      </c>
      <c r="T13" t="str">
        <f>IF(OR(ISBLANK(N13),N13=""),"",INDEX([1]局站!$C$4:$C$172,MATCH(N13,[1]局站!$D$4:$D$172,0)))</f>
        <v>聊城市-聊城龙山路</v>
      </c>
      <c r="U13" t="str">
        <f>IF(OR(ISBLANK(O13),O13=""),"",INDEX([1]局站!$C$4:$C$172,MATCH(O13,[1]局站!$D$4:$D$172,0)))</f>
        <v>菏泽市-菏泽中华路新局</v>
      </c>
      <c r="V13" t="str">
        <f>IF(OR(ISBLANK(P13),P13=""),"",INDEX([1]局站!$C$4:$C$172,MATCH(P13,[1]局站!$D$4:$D$172,0)))</f>
        <v/>
      </c>
      <c r="W13" t="str">
        <f>IF(OR(ISBLANK(Q13),Q13=""),"",INDEX([1]局站!$C$4:$C$172,MATCH(Q13,[1]局站!$D$4:$D$172,0)))</f>
        <v/>
      </c>
    </row>
    <row r="14" spans="1:23" ht="16.5" x14ac:dyDescent="0.2">
      <c r="A14" s="3">
        <v>11</v>
      </c>
      <c r="B14" s="3">
        <f t="shared" si="0"/>
        <v>37011000000</v>
      </c>
      <c r="C14" s="3">
        <v>370000</v>
      </c>
      <c r="D14" s="3">
        <v>11</v>
      </c>
      <c r="E14" s="3" t="s">
        <v>212</v>
      </c>
      <c r="F14" s="3" t="s">
        <v>894</v>
      </c>
      <c r="G14" s="3" t="s">
        <v>896</v>
      </c>
      <c r="H14" s="3" t="s">
        <v>893</v>
      </c>
      <c r="I14" s="3" t="s">
        <v>701</v>
      </c>
      <c r="J14" s="3" t="s">
        <v>701</v>
      </c>
      <c r="M14" t="s">
        <v>44</v>
      </c>
      <c r="N14" t="s">
        <v>46</v>
      </c>
      <c r="O14" t="s">
        <v>152</v>
      </c>
      <c r="P14" t="s">
        <v>701</v>
      </c>
      <c r="Q14" t="s">
        <v>701</v>
      </c>
      <c r="S14" t="str">
        <f>IF(OR(ISBLANK(M14),M14=""),"",INDEX([1]局站!$C$4:$C$172,MATCH(M14,[1]局站!$D$4:$D$172,0)))</f>
        <v>济南市-济南山大路</v>
      </c>
      <c r="T14" t="str">
        <f>IF(OR(ISBLANK(N14),N14=""),"",INDEX([1]局站!$C$4:$C$172,MATCH(N14,[1]局站!$D$4:$D$172,0)))</f>
        <v>聊城市-聊城联通建设路</v>
      </c>
      <c r="U14" t="str">
        <f>IF(OR(ISBLANK(O14),O14=""),"",INDEX([1]局站!$C$4:$C$172,MATCH(O14,[1]局站!$D$4:$D$172,0)))</f>
        <v>菏泽市-菏泽中华路新局</v>
      </c>
      <c r="V14" t="str">
        <f>IF(OR(ISBLANK(P14),P14=""),"",INDEX([1]局站!$C$4:$C$172,MATCH(P14,[1]局站!$D$4:$D$172,0)))</f>
        <v/>
      </c>
      <c r="W14" t="str">
        <f>IF(OR(ISBLANK(Q14),Q14=""),"",INDEX([1]局站!$C$4:$C$172,MATCH(Q14,[1]局站!$D$4:$D$172,0)))</f>
        <v/>
      </c>
    </row>
    <row r="15" spans="1:23" ht="16.5" x14ac:dyDescent="0.2">
      <c r="A15" s="3">
        <v>12</v>
      </c>
      <c r="B15" s="3">
        <f t="shared" si="0"/>
        <v>37012000000</v>
      </c>
      <c r="C15" s="3">
        <v>370000</v>
      </c>
      <c r="D15" s="3">
        <v>12</v>
      </c>
      <c r="E15" s="3" t="s">
        <v>213</v>
      </c>
      <c r="F15" s="3" t="s">
        <v>897</v>
      </c>
      <c r="G15" s="3" t="s">
        <v>879</v>
      </c>
      <c r="H15" s="3" t="s">
        <v>701</v>
      </c>
      <c r="I15" s="3" t="s">
        <v>701</v>
      </c>
      <c r="J15" s="3" t="s">
        <v>701</v>
      </c>
      <c r="M15" t="s">
        <v>47</v>
      </c>
      <c r="N15" t="s">
        <v>33</v>
      </c>
      <c r="O15" t="s">
        <v>701</v>
      </c>
      <c r="P15" t="s">
        <v>701</v>
      </c>
      <c r="Q15" t="s">
        <v>701</v>
      </c>
      <c r="S15" t="str">
        <f>IF(OR(ISBLANK(M15),M15=""),"",INDEX([1]局站!$C$4:$C$172,MATCH(M15,[1]局站!$D$4:$D$172,0)))</f>
        <v>济南市-济南四里村</v>
      </c>
      <c r="T15" t="str">
        <f>IF(OR(ISBLANK(N15),N15=""),"",INDEX([1]局站!$C$4:$C$172,MATCH(N15,[1]局站!$D$4:$D$172,0)))</f>
        <v>德州市-德州湖滨南路</v>
      </c>
      <c r="U15" t="str">
        <f>IF(OR(ISBLANK(O15),O15=""),"",INDEX([1]局站!$C$4:$C$172,MATCH(O15,[1]局站!$D$4:$D$172,0)))</f>
        <v/>
      </c>
      <c r="V15" t="str">
        <f>IF(OR(ISBLANK(P15),P15=""),"",INDEX([1]局站!$C$4:$C$172,MATCH(P15,[1]局站!$D$4:$D$172,0)))</f>
        <v/>
      </c>
      <c r="W15" t="str">
        <f>IF(OR(ISBLANK(Q15),Q15=""),"",INDEX([1]局站!$C$4:$C$172,MATCH(Q15,[1]局站!$D$4:$D$172,0)))</f>
        <v/>
      </c>
    </row>
    <row r="16" spans="1:23" ht="16.5" x14ac:dyDescent="0.2">
      <c r="A16" s="3">
        <v>13</v>
      </c>
      <c r="B16" s="3">
        <f t="shared" si="0"/>
        <v>37013000000</v>
      </c>
      <c r="C16" s="3">
        <v>370000</v>
      </c>
      <c r="D16" s="3">
        <v>13</v>
      </c>
      <c r="E16" s="3" t="s">
        <v>214</v>
      </c>
      <c r="F16" s="3" t="s">
        <v>899</v>
      </c>
      <c r="G16" s="3" t="s">
        <v>890</v>
      </c>
      <c r="H16" s="3" t="s">
        <v>701</v>
      </c>
      <c r="I16" s="3" t="s">
        <v>701</v>
      </c>
      <c r="J16" s="3" t="s">
        <v>701</v>
      </c>
      <c r="M16" t="s">
        <v>49</v>
      </c>
      <c r="N16" t="s">
        <v>41</v>
      </c>
      <c r="O16" t="s">
        <v>701</v>
      </c>
      <c r="P16" t="s">
        <v>701</v>
      </c>
      <c r="Q16" t="s">
        <v>701</v>
      </c>
      <c r="S16" t="str">
        <f>IF(OR(ISBLANK(M16),M16=""),"",INDEX([1]局站!$C$4:$C$172,MATCH(M16,[1]局站!$D$4:$D$172,0)))</f>
        <v>德州市-德州解放北路</v>
      </c>
      <c r="T16" t="str">
        <f>IF(OR(ISBLANK(N16),N16=""),"",INDEX([1]局站!$C$4:$C$172,MATCH(N16,[1]局站!$D$4:$D$172,0)))</f>
        <v>济南市-济南经十路</v>
      </c>
      <c r="U16" t="str">
        <f>IF(OR(ISBLANK(O16),O16=""),"",INDEX([1]局站!$C$4:$C$172,MATCH(O16,[1]局站!$D$4:$D$172,0)))</f>
        <v/>
      </c>
      <c r="V16" t="str">
        <f>IF(OR(ISBLANK(P16),P16=""),"",INDEX([1]局站!$C$4:$C$172,MATCH(P16,[1]局站!$D$4:$D$172,0)))</f>
        <v/>
      </c>
      <c r="W16" t="str">
        <f>IF(OR(ISBLANK(Q16),Q16=""),"",INDEX([1]局站!$C$4:$C$172,MATCH(Q16,[1]局站!$D$4:$D$172,0)))</f>
        <v/>
      </c>
    </row>
    <row r="17" spans="1:23" ht="16.5" x14ac:dyDescent="0.2">
      <c r="A17" s="3">
        <v>14</v>
      </c>
      <c r="B17" s="3">
        <f t="shared" si="0"/>
        <v>37014000000</v>
      </c>
      <c r="C17" s="3">
        <v>370000</v>
      </c>
      <c r="D17" s="3">
        <v>14</v>
      </c>
      <c r="E17" s="3" t="s">
        <v>215</v>
      </c>
      <c r="F17" s="3" t="s">
        <v>901</v>
      </c>
      <c r="G17" s="3" t="s">
        <v>905</v>
      </c>
      <c r="H17" s="3" t="s">
        <v>701</v>
      </c>
      <c r="I17" s="3" t="s">
        <v>701</v>
      </c>
      <c r="J17" s="3" t="s">
        <v>701</v>
      </c>
      <c r="M17" t="s">
        <v>51</v>
      </c>
      <c r="N17" t="s">
        <v>153</v>
      </c>
      <c r="O17" t="s">
        <v>701</v>
      </c>
      <c r="P17" t="s">
        <v>701</v>
      </c>
      <c r="Q17" t="s">
        <v>701</v>
      </c>
      <c r="S17" t="str">
        <f>IF(OR(ISBLANK(M17),M17=""),"",INDEX([1]局站!$C$4:$C$172,MATCH(M17,[1]局站!$D$4:$D$172,0)))</f>
        <v>济南市-济南共青团</v>
      </c>
      <c r="T17" t="str">
        <f>IF(OR(ISBLANK(N17),N17=""),"",INDEX([1]局站!$C$4:$C$172,MATCH(N17,[1]局站!$D$4:$D$172,0)))</f>
        <v>聊城市-聊城柳园南路</v>
      </c>
      <c r="U17" t="str">
        <f>IF(OR(ISBLANK(O17),O17=""),"",INDEX([1]局站!$C$4:$C$172,MATCH(O17,[1]局站!$D$4:$D$172,0)))</f>
        <v/>
      </c>
      <c r="V17" t="str">
        <f>IF(OR(ISBLANK(P17),P17=""),"",INDEX([1]局站!$C$4:$C$172,MATCH(P17,[1]局站!$D$4:$D$172,0)))</f>
        <v/>
      </c>
      <c r="W17" t="str">
        <f>IF(OR(ISBLANK(Q17),Q17=""),"",INDEX([1]局站!$C$4:$C$172,MATCH(Q17,[1]局站!$D$4:$D$172,0)))</f>
        <v/>
      </c>
    </row>
    <row r="18" spans="1:23" ht="16.5" x14ac:dyDescent="0.2">
      <c r="A18" s="3">
        <v>15</v>
      </c>
      <c r="B18" s="3">
        <f t="shared" si="0"/>
        <v>37015000000</v>
      </c>
      <c r="C18" s="3">
        <v>370000</v>
      </c>
      <c r="D18" s="3">
        <v>15</v>
      </c>
      <c r="E18" s="3" t="s">
        <v>216</v>
      </c>
      <c r="F18" s="3" t="s">
        <v>890</v>
      </c>
      <c r="G18" s="3" t="s">
        <v>896</v>
      </c>
      <c r="H18" s="3" t="s">
        <v>701</v>
      </c>
      <c r="I18" s="3" t="s">
        <v>701</v>
      </c>
      <c r="J18" s="3" t="s">
        <v>701</v>
      </c>
      <c r="M18" t="s">
        <v>41</v>
      </c>
      <c r="N18" t="s">
        <v>46</v>
      </c>
      <c r="O18" t="s">
        <v>701</v>
      </c>
      <c r="P18" t="s">
        <v>701</v>
      </c>
      <c r="Q18" t="s">
        <v>701</v>
      </c>
      <c r="S18" t="str">
        <f>IF(OR(ISBLANK(M18),M18=""),"",INDEX([1]局站!$C$4:$C$172,MATCH(M18,[1]局站!$D$4:$D$172,0)))</f>
        <v>济南市-济南经十路</v>
      </c>
      <c r="T18" t="str">
        <f>IF(OR(ISBLANK(N18),N18=""),"",INDEX([1]局站!$C$4:$C$172,MATCH(N18,[1]局站!$D$4:$D$172,0)))</f>
        <v>聊城市-聊城联通建设路</v>
      </c>
      <c r="U18" t="str">
        <f>IF(OR(ISBLANK(O18),O18=""),"",INDEX([1]局站!$C$4:$C$172,MATCH(O18,[1]局站!$D$4:$D$172,0)))</f>
        <v/>
      </c>
      <c r="V18" t="str">
        <f>IF(OR(ISBLANK(P18),P18=""),"",INDEX([1]局站!$C$4:$C$172,MATCH(P18,[1]局站!$D$4:$D$172,0)))</f>
        <v/>
      </c>
      <c r="W18" t="str">
        <f>IF(OR(ISBLANK(Q18),Q18=""),"",INDEX([1]局站!$C$4:$C$172,MATCH(Q18,[1]局站!$D$4:$D$172,0)))</f>
        <v/>
      </c>
    </row>
    <row r="19" spans="1:23" ht="16.5" x14ac:dyDescent="0.2">
      <c r="A19" s="3">
        <v>16</v>
      </c>
      <c r="B19" s="3">
        <f t="shared" si="0"/>
        <v>37016000000</v>
      </c>
      <c r="C19" s="3">
        <v>370000</v>
      </c>
      <c r="D19" s="3">
        <v>16</v>
      </c>
      <c r="E19" s="3" t="s">
        <v>217</v>
      </c>
      <c r="F19" s="3" t="s">
        <v>901</v>
      </c>
      <c r="G19" s="3" t="s">
        <v>908</v>
      </c>
      <c r="H19" s="3" t="s">
        <v>909</v>
      </c>
      <c r="I19" s="3" t="s">
        <v>914</v>
      </c>
      <c r="J19" s="3" t="s">
        <v>701</v>
      </c>
      <c r="M19" t="s">
        <v>51</v>
      </c>
      <c r="N19" t="s">
        <v>57</v>
      </c>
      <c r="O19" t="s">
        <v>58</v>
      </c>
      <c r="P19" t="s">
        <v>140</v>
      </c>
      <c r="Q19" t="s">
        <v>701</v>
      </c>
      <c r="S19" t="str">
        <f>IF(OR(ISBLANK(M19),M19=""),"",INDEX([1]局站!$C$4:$C$172,MATCH(M19,[1]局站!$D$4:$D$172,0)))</f>
        <v>济南市-济南共青团</v>
      </c>
      <c r="T19" t="str">
        <f>IF(OR(ISBLANK(N19),N19=""),"",INDEX([1]局站!$C$4:$C$172,MATCH(N19,[1]局站!$D$4:$D$172,0)))</f>
        <v>淄博市-淄博中心路</v>
      </c>
      <c r="U19" t="str">
        <f>IF(OR(ISBLANK(O19),O19=""),"",INDEX([1]局站!$C$4:$C$172,MATCH(O19,[1]局站!$D$4:$D$172,0)))</f>
        <v>潍坊市-潍坊河西局</v>
      </c>
      <c r="V19" t="str">
        <f>IF(OR(ISBLANK(P19),P19=""),"",INDEX([1]局站!$C$4:$C$172,MATCH(P19,[1]局站!$D$4:$D$172,0)))</f>
        <v>青岛市-青岛山东路</v>
      </c>
      <c r="W19" t="str">
        <f>IF(OR(ISBLANK(Q19),Q19=""),"",INDEX([1]局站!$C$4:$C$172,MATCH(Q19,[1]局站!$D$4:$D$172,0)))</f>
        <v/>
      </c>
    </row>
    <row r="20" spans="1:23" ht="16.5" x14ac:dyDescent="0.2">
      <c r="A20" s="3">
        <v>17</v>
      </c>
      <c r="B20" s="3">
        <f t="shared" si="0"/>
        <v>37017000000</v>
      </c>
      <c r="C20" s="3">
        <v>370000</v>
      </c>
      <c r="D20" s="3">
        <v>17</v>
      </c>
      <c r="E20" s="3" t="s">
        <v>218</v>
      </c>
      <c r="F20" s="3" t="s">
        <v>897</v>
      </c>
      <c r="G20" s="3" t="s">
        <v>916</v>
      </c>
      <c r="H20" s="3" t="s">
        <v>918</v>
      </c>
      <c r="I20" s="3" t="s">
        <v>919</v>
      </c>
      <c r="J20" s="3" t="s">
        <v>701</v>
      </c>
      <c r="M20" t="s">
        <v>47</v>
      </c>
      <c r="N20" t="s">
        <v>64</v>
      </c>
      <c r="O20" t="s">
        <v>66</v>
      </c>
      <c r="P20" t="s">
        <v>154</v>
      </c>
      <c r="Q20" t="s">
        <v>701</v>
      </c>
      <c r="S20" t="str">
        <f>IF(OR(ISBLANK(M20),M20=""),"",INDEX([1]局站!$C$4:$C$172,MATCH(M20,[1]局站!$D$4:$D$172,0)))</f>
        <v>济南市-济南四里村</v>
      </c>
      <c r="T20" t="str">
        <f>IF(OR(ISBLANK(N20),N20=""),"",INDEX([1]局站!$C$4:$C$172,MATCH(N20,[1]局站!$D$4:$D$172,0)))</f>
        <v>淄博市-淄博柳泉路</v>
      </c>
      <c r="U20" t="str">
        <f>IF(OR(ISBLANK(O20),O20=""),"",INDEX([1]局站!$C$4:$C$172,MATCH(O20,[1]局站!$D$4:$D$172,0)))</f>
        <v>潍坊市-潍坊四平路</v>
      </c>
      <c r="V20" t="str">
        <f>IF(OR(ISBLANK(P20),P20=""),"",INDEX([1]局站!$C$4:$C$172,MATCH(P20,[1]局站!$D$4:$D$172,0)))</f>
        <v>青岛市-青岛辽阳东路</v>
      </c>
      <c r="W20" t="str">
        <f>IF(OR(ISBLANK(Q20),Q20=""),"",INDEX([1]局站!$C$4:$C$172,MATCH(Q20,[1]局站!$D$4:$D$172,0)))</f>
        <v/>
      </c>
    </row>
    <row r="21" spans="1:23" ht="16.5" x14ac:dyDescent="0.2">
      <c r="A21" s="3">
        <v>18</v>
      </c>
      <c r="B21" s="3">
        <f t="shared" si="0"/>
        <v>37018000000</v>
      </c>
      <c r="C21" s="3">
        <v>370000</v>
      </c>
      <c r="D21" s="3">
        <v>18</v>
      </c>
      <c r="E21" s="3" t="s">
        <v>219</v>
      </c>
      <c r="F21" s="3" t="s">
        <v>894</v>
      </c>
      <c r="G21" s="3" t="s">
        <v>921</v>
      </c>
      <c r="H21" s="3" t="s">
        <v>922</v>
      </c>
      <c r="I21" s="3" t="s">
        <v>925</v>
      </c>
      <c r="J21" s="3" t="s">
        <v>701</v>
      </c>
      <c r="M21" t="s">
        <v>44</v>
      </c>
      <c r="N21" t="s">
        <v>68</v>
      </c>
      <c r="O21" t="s">
        <v>69</v>
      </c>
      <c r="P21" t="s">
        <v>102</v>
      </c>
      <c r="Q21" t="s">
        <v>701</v>
      </c>
      <c r="S21" t="str">
        <f>IF(OR(ISBLANK(M21),M21=""),"",INDEX([1]局站!$C$4:$C$172,MATCH(M21,[1]局站!$D$4:$D$172,0)))</f>
        <v>济南市-济南山大路</v>
      </c>
      <c r="T21" t="str">
        <f>IF(OR(ISBLANK(N21),N21=""),"",INDEX([1]局站!$C$4:$C$172,MATCH(N21,[1]局站!$D$4:$D$172,0)))</f>
        <v>淄博市-淄博人民路</v>
      </c>
      <c r="U21" t="str">
        <f>IF(OR(ISBLANK(O21),O21=""),"",INDEX([1]局站!$C$4:$C$172,MATCH(O21,[1]局站!$D$4:$D$172,0)))</f>
        <v>潍坊市-潍坊东方路</v>
      </c>
      <c r="V21" t="str">
        <f>IF(OR(ISBLANK(P21),P21=""),"",INDEX([1]局站!$C$4:$C$172,MATCH(P21,[1]局站!$D$4:$D$172,0)))</f>
        <v>青岛市-青岛振华路</v>
      </c>
      <c r="W21" t="str">
        <f>IF(OR(ISBLANK(Q21),Q21=""),"",INDEX([1]局站!$C$4:$C$172,MATCH(Q21,[1]局站!$D$4:$D$172,0)))</f>
        <v/>
      </c>
    </row>
    <row r="22" spans="1:23" ht="16.5" x14ac:dyDescent="0.2">
      <c r="A22" s="3">
        <v>19</v>
      </c>
      <c r="B22" s="3">
        <f t="shared" si="0"/>
        <v>37019000000</v>
      </c>
      <c r="C22" s="3">
        <v>370000</v>
      </c>
      <c r="D22" s="3">
        <v>19</v>
      </c>
      <c r="E22" s="3" t="s">
        <v>220</v>
      </c>
      <c r="F22" s="3" t="s">
        <v>890</v>
      </c>
      <c r="G22" s="3" t="s">
        <v>926</v>
      </c>
      <c r="H22" s="3" t="s">
        <v>701</v>
      </c>
      <c r="I22" s="3" t="s">
        <v>701</v>
      </c>
      <c r="J22" s="3" t="s">
        <v>701</v>
      </c>
      <c r="M22" t="s">
        <v>41</v>
      </c>
      <c r="N22" t="s">
        <v>72</v>
      </c>
      <c r="O22" t="s">
        <v>701</v>
      </c>
      <c r="P22" t="s">
        <v>701</v>
      </c>
      <c r="Q22" t="s">
        <v>701</v>
      </c>
      <c r="S22" t="str">
        <f>IF(OR(ISBLANK(M22),M22=""),"",INDEX([1]局站!$C$4:$C$172,MATCH(M22,[1]局站!$D$4:$D$172,0)))</f>
        <v>济南市-济南经十路</v>
      </c>
      <c r="T22" t="str">
        <f>IF(OR(ISBLANK(N22),N22=""),"",INDEX([1]局站!$C$4:$C$172,MATCH(N22,[1]局站!$D$4:$D$172,0)))</f>
        <v>泰安市-泰安东岳大街</v>
      </c>
      <c r="U22" t="str">
        <f>IF(OR(ISBLANK(O22),O22=""),"",INDEX([1]局站!$C$4:$C$172,MATCH(O22,[1]局站!$D$4:$D$172,0)))</f>
        <v/>
      </c>
      <c r="V22" t="str">
        <f>IF(OR(ISBLANK(P22),P22=""),"",INDEX([1]局站!$C$4:$C$172,MATCH(P22,[1]局站!$D$4:$D$172,0)))</f>
        <v/>
      </c>
      <c r="W22" t="str">
        <f>IF(OR(ISBLANK(Q22),Q22=""),"",INDEX([1]局站!$C$4:$C$172,MATCH(Q22,[1]局站!$D$4:$D$172,0)))</f>
        <v/>
      </c>
    </row>
    <row r="23" spans="1:23" ht="16.5" x14ac:dyDescent="0.2">
      <c r="A23" s="3">
        <v>20</v>
      </c>
      <c r="B23" s="3">
        <f t="shared" si="0"/>
        <v>37020000000</v>
      </c>
      <c r="C23" s="3">
        <v>370000</v>
      </c>
      <c r="D23" s="3">
        <v>20</v>
      </c>
      <c r="E23" s="3" t="s">
        <v>221</v>
      </c>
      <c r="F23" s="3" t="s">
        <v>897</v>
      </c>
      <c r="G23" s="3" t="s">
        <v>926</v>
      </c>
      <c r="H23" s="3" t="s">
        <v>927</v>
      </c>
      <c r="I23" s="3" t="s">
        <v>701</v>
      </c>
      <c r="J23" s="3" t="s">
        <v>701</v>
      </c>
      <c r="M23" t="s">
        <v>47</v>
      </c>
      <c r="N23" t="s">
        <v>72</v>
      </c>
      <c r="O23" t="s">
        <v>74</v>
      </c>
      <c r="P23" t="s">
        <v>701</v>
      </c>
      <c r="Q23" t="s">
        <v>701</v>
      </c>
      <c r="S23" t="str">
        <f>IF(OR(ISBLANK(M23),M23=""),"",INDEX([1]局站!$C$4:$C$172,MATCH(M23,[1]局站!$D$4:$D$172,0)))</f>
        <v>济南市-济南四里村</v>
      </c>
      <c r="T23" t="str">
        <f>IF(OR(ISBLANK(N23),N23=""),"",INDEX([1]局站!$C$4:$C$172,MATCH(N23,[1]局站!$D$4:$D$172,0)))</f>
        <v>泰安市-泰安东岳大街</v>
      </c>
      <c r="U23" t="str">
        <f>IF(OR(ISBLANK(O23),O23=""),"",INDEX([1]局站!$C$4:$C$172,MATCH(O23,[1]局站!$D$4:$D$172,0)))</f>
        <v>济宁市-兖州建设路</v>
      </c>
      <c r="V23" t="str">
        <f>IF(OR(ISBLANK(P23),P23=""),"",INDEX([1]局站!$C$4:$C$172,MATCH(P23,[1]局站!$D$4:$D$172,0)))</f>
        <v/>
      </c>
      <c r="W23" t="str">
        <f>IF(OR(ISBLANK(Q23),Q23=""),"",INDEX([1]局站!$C$4:$C$172,MATCH(Q23,[1]局站!$D$4:$D$172,0)))</f>
        <v/>
      </c>
    </row>
    <row r="24" spans="1:23" ht="16.5" x14ac:dyDescent="0.2">
      <c r="A24" s="3">
        <v>21</v>
      </c>
      <c r="B24" s="3">
        <f t="shared" si="0"/>
        <v>37021000000</v>
      </c>
      <c r="C24" s="3">
        <v>370000</v>
      </c>
      <c r="D24" s="3">
        <v>21</v>
      </c>
      <c r="E24" s="3" t="s">
        <v>222</v>
      </c>
      <c r="F24" s="3" t="s">
        <v>928</v>
      </c>
      <c r="G24" s="3" t="s">
        <v>929</v>
      </c>
      <c r="H24" s="3" t="s">
        <v>701</v>
      </c>
      <c r="I24" s="3" t="s">
        <v>701</v>
      </c>
      <c r="J24" s="3" t="s">
        <v>701</v>
      </c>
      <c r="M24" t="s">
        <v>73</v>
      </c>
      <c r="N24" t="s">
        <v>75</v>
      </c>
      <c r="O24" t="s">
        <v>701</v>
      </c>
      <c r="P24" t="s">
        <v>701</v>
      </c>
      <c r="Q24" t="s">
        <v>701</v>
      </c>
      <c r="S24" t="str">
        <f>IF(OR(ISBLANK(M24),M24=""),"",INDEX([1]局站!$C$4:$C$172,MATCH(M24,[1]局站!$D$4:$D$172,0)))</f>
        <v>济宁市-曲阜鼓楼街</v>
      </c>
      <c r="T24" t="str">
        <f>IF(OR(ISBLANK(N24),N24=""),"",INDEX([1]局站!$C$4:$C$172,MATCH(N24,[1]局站!$D$4:$D$172,0)))</f>
        <v>济宁市-济宁红星东路</v>
      </c>
      <c r="U24" t="str">
        <f>IF(OR(ISBLANK(O24),O24=""),"",INDEX([1]局站!$C$4:$C$172,MATCH(O24,[1]局站!$D$4:$D$172,0)))</f>
        <v/>
      </c>
      <c r="V24" t="str">
        <f>IF(OR(ISBLANK(P24),P24=""),"",INDEX([1]局站!$C$4:$C$172,MATCH(P24,[1]局站!$D$4:$D$172,0)))</f>
        <v/>
      </c>
      <c r="W24" t="str">
        <f>IF(OR(ISBLANK(Q24),Q24=""),"",INDEX([1]局站!$C$4:$C$172,MATCH(Q24,[1]局站!$D$4:$D$172,0)))</f>
        <v/>
      </c>
    </row>
    <row r="25" spans="1:23" ht="16.5" x14ac:dyDescent="0.2">
      <c r="A25" s="3">
        <v>22</v>
      </c>
      <c r="B25" s="3">
        <f t="shared" si="0"/>
        <v>37022000000</v>
      </c>
      <c r="C25" s="3">
        <v>370000</v>
      </c>
      <c r="D25" s="3">
        <v>22</v>
      </c>
      <c r="E25" s="3" t="s">
        <v>223</v>
      </c>
      <c r="F25" s="3" t="s">
        <v>929</v>
      </c>
      <c r="G25" s="3" t="s">
        <v>931</v>
      </c>
      <c r="H25" s="3" t="s">
        <v>701</v>
      </c>
      <c r="I25" s="3" t="s">
        <v>701</v>
      </c>
      <c r="J25" s="3" t="s">
        <v>701</v>
      </c>
      <c r="M25" t="s">
        <v>75</v>
      </c>
      <c r="N25" t="s">
        <v>138</v>
      </c>
      <c r="O25" t="s">
        <v>701</v>
      </c>
      <c r="P25" t="s">
        <v>701</v>
      </c>
      <c r="Q25" t="s">
        <v>701</v>
      </c>
      <c r="S25" t="str">
        <f>IF(OR(ISBLANK(M25),M25=""),"",INDEX([1]局站!$C$4:$C$172,MATCH(M25,[1]局站!$D$4:$D$172,0)))</f>
        <v>济宁市-济宁红星东路</v>
      </c>
      <c r="T25" t="str">
        <f>IF(OR(ISBLANK(N25),N25=""),"",INDEX([1]局站!$C$4:$C$172,MATCH(N25,[1]局站!$D$4:$D$172,0)))</f>
        <v>枣庄市-枣庄振兴路</v>
      </c>
      <c r="U25" t="str">
        <f>IF(OR(ISBLANK(O25),O25=""),"",INDEX([1]局站!$C$4:$C$172,MATCH(O25,[1]局站!$D$4:$D$172,0)))</f>
        <v/>
      </c>
      <c r="V25" t="str">
        <f>IF(OR(ISBLANK(P25),P25=""),"",INDEX([1]局站!$C$4:$C$172,MATCH(P25,[1]局站!$D$4:$D$172,0)))</f>
        <v/>
      </c>
      <c r="W25" t="str">
        <f>IF(OR(ISBLANK(Q25),Q25=""),"",INDEX([1]局站!$C$4:$C$172,MATCH(Q25,[1]局站!$D$4:$D$172,0)))</f>
        <v/>
      </c>
    </row>
    <row r="26" spans="1:23" ht="16.5" x14ac:dyDescent="0.2">
      <c r="A26" s="3">
        <v>23</v>
      </c>
      <c r="B26" s="3">
        <f t="shared" si="0"/>
        <v>37023000000</v>
      </c>
      <c r="C26" s="3">
        <v>370000</v>
      </c>
      <c r="D26" s="3">
        <v>23</v>
      </c>
      <c r="E26" s="3" t="s">
        <v>224</v>
      </c>
      <c r="F26" s="3" t="s">
        <v>897</v>
      </c>
      <c r="G26" s="3" t="s">
        <v>916</v>
      </c>
      <c r="H26" s="3" t="s">
        <v>918</v>
      </c>
      <c r="I26" s="3" t="s">
        <v>919</v>
      </c>
      <c r="J26" s="3" t="s">
        <v>701</v>
      </c>
      <c r="M26" t="s">
        <v>47</v>
      </c>
      <c r="N26" t="s">
        <v>64</v>
      </c>
      <c r="O26" t="s">
        <v>66</v>
      </c>
      <c r="P26" t="s">
        <v>154</v>
      </c>
      <c r="Q26" t="s">
        <v>701</v>
      </c>
      <c r="S26" t="str">
        <f>IF(OR(ISBLANK(M26),M26=""),"",INDEX([1]局站!$C$4:$C$172,MATCH(M26,[1]局站!$D$4:$D$172,0)))</f>
        <v>济南市-济南四里村</v>
      </c>
      <c r="T26" t="str">
        <f>IF(OR(ISBLANK(N26),N26=""),"",INDEX([1]局站!$C$4:$C$172,MATCH(N26,[1]局站!$D$4:$D$172,0)))</f>
        <v>淄博市-淄博柳泉路</v>
      </c>
      <c r="U26" t="str">
        <f>IF(OR(ISBLANK(O26),O26=""),"",INDEX([1]局站!$C$4:$C$172,MATCH(O26,[1]局站!$D$4:$D$172,0)))</f>
        <v>潍坊市-潍坊四平路</v>
      </c>
      <c r="V26" t="str">
        <f>IF(OR(ISBLANK(P26),P26=""),"",INDEX([1]局站!$C$4:$C$172,MATCH(P26,[1]局站!$D$4:$D$172,0)))</f>
        <v>青岛市-青岛辽阳东路</v>
      </c>
      <c r="W26" t="str">
        <f>IF(OR(ISBLANK(Q26),Q26=""),"",INDEX([1]局站!$C$4:$C$172,MATCH(Q26,[1]局站!$D$4:$D$172,0)))</f>
        <v/>
      </c>
    </row>
    <row r="27" spans="1:23" ht="16.5" x14ac:dyDescent="0.2">
      <c r="A27" s="3">
        <v>24</v>
      </c>
      <c r="B27" s="3">
        <f t="shared" si="0"/>
        <v>37024000000</v>
      </c>
      <c r="C27" s="3">
        <v>370000</v>
      </c>
      <c r="D27" s="3">
        <v>24</v>
      </c>
      <c r="E27" s="3" t="s">
        <v>225</v>
      </c>
      <c r="F27" s="3" t="s">
        <v>924</v>
      </c>
      <c r="G27" s="3" t="s">
        <v>933</v>
      </c>
      <c r="H27" s="3" t="s">
        <v>701</v>
      </c>
      <c r="I27" s="3" t="s">
        <v>701</v>
      </c>
      <c r="J27" s="3" t="s">
        <v>701</v>
      </c>
      <c r="M27" t="s">
        <v>71</v>
      </c>
      <c r="N27" t="s">
        <v>132</v>
      </c>
      <c r="O27" t="s">
        <v>701</v>
      </c>
      <c r="P27" t="s">
        <v>701</v>
      </c>
      <c r="Q27" t="s">
        <v>701</v>
      </c>
      <c r="S27" t="str">
        <f>IF(OR(ISBLANK(M27),M27=""),"",INDEX([1]局站!$C$4:$C$172,MATCH(M27,[1]局站!$D$4:$D$172,0)))</f>
        <v>青岛市-即墨蓝村</v>
      </c>
      <c r="T27" t="str">
        <f>IF(OR(ISBLANK(N27),N27=""),"",INDEX([1]局站!$C$4:$C$172,MATCH(N27,[1]局站!$D$4:$D$172,0)))</f>
        <v>烟台市-烟台大海阳</v>
      </c>
      <c r="U27" t="str">
        <f>IF(OR(ISBLANK(O27),O27=""),"",INDEX([1]局站!$C$4:$C$172,MATCH(O27,[1]局站!$D$4:$D$172,0)))</f>
        <v/>
      </c>
      <c r="V27" t="str">
        <f>IF(OR(ISBLANK(P27),P27=""),"",INDEX([1]局站!$C$4:$C$172,MATCH(P27,[1]局站!$D$4:$D$172,0)))</f>
        <v/>
      </c>
      <c r="W27" t="str">
        <f>IF(OR(ISBLANK(Q27),Q27=""),"",INDEX([1]局站!$C$4:$C$172,MATCH(Q27,[1]局站!$D$4:$D$172,0)))</f>
        <v/>
      </c>
    </row>
    <row r="28" spans="1:23" ht="16.5" x14ac:dyDescent="0.2">
      <c r="A28" s="3">
        <v>25</v>
      </c>
      <c r="B28" s="3">
        <f t="shared" si="0"/>
        <v>37025000000</v>
      </c>
      <c r="C28" s="3">
        <v>370000</v>
      </c>
      <c r="D28" s="3">
        <v>25</v>
      </c>
      <c r="E28" s="3" t="s">
        <v>226</v>
      </c>
      <c r="F28" s="3" t="s">
        <v>897</v>
      </c>
      <c r="G28" s="3" t="s">
        <v>934</v>
      </c>
      <c r="H28" s="3" t="s">
        <v>935</v>
      </c>
      <c r="I28" s="3" t="s">
        <v>701</v>
      </c>
      <c r="J28" s="3" t="s">
        <v>701</v>
      </c>
      <c r="M28" t="s">
        <v>47</v>
      </c>
      <c r="N28" t="s">
        <v>81</v>
      </c>
      <c r="O28" t="s">
        <v>91</v>
      </c>
      <c r="P28" t="s">
        <v>701</v>
      </c>
      <c r="Q28" t="s">
        <v>701</v>
      </c>
      <c r="S28" t="str">
        <f>IF(OR(ISBLANK(M28),M28=""),"",INDEX([1]局站!$C$4:$C$172,MATCH(M28,[1]局站!$D$4:$D$172,0)))</f>
        <v>济南市-济南四里村</v>
      </c>
      <c r="T28" t="str">
        <f>IF(OR(ISBLANK(N28),N28=""),"",INDEX([1]局站!$C$4:$C$172,MATCH(N28,[1]局站!$D$4:$D$172,0)))</f>
        <v>泰安市-泰安中心局</v>
      </c>
      <c r="U28" t="str">
        <f>IF(OR(ISBLANK(O28),O28=""),"",INDEX([1]局站!$C$4:$C$172,MATCH(O28,[1]局站!$D$4:$D$172,0)))</f>
        <v>临沂市-临沂金雀山</v>
      </c>
      <c r="V28" t="str">
        <f>IF(OR(ISBLANK(P28),P28=""),"",INDEX([1]局站!$C$4:$C$172,MATCH(P28,[1]局站!$D$4:$D$172,0)))</f>
        <v/>
      </c>
      <c r="W28" t="str">
        <f>IF(OR(ISBLANK(Q28),Q28=""),"",INDEX([1]局站!$C$4:$C$172,MATCH(Q28,[1]局站!$D$4:$D$172,0)))</f>
        <v/>
      </c>
    </row>
    <row r="29" spans="1:23" ht="16.5" x14ac:dyDescent="0.2">
      <c r="A29" s="3">
        <v>26</v>
      </c>
      <c r="B29" s="3">
        <f t="shared" si="0"/>
        <v>37026000000</v>
      </c>
      <c r="C29" s="3">
        <v>370000</v>
      </c>
      <c r="D29" s="3">
        <v>26</v>
      </c>
      <c r="E29" s="3" t="s">
        <v>227</v>
      </c>
      <c r="F29" s="3" t="s">
        <v>936</v>
      </c>
      <c r="G29" s="3" t="s">
        <v>937</v>
      </c>
      <c r="H29" s="3" t="s">
        <v>701</v>
      </c>
      <c r="I29" s="3" t="s">
        <v>701</v>
      </c>
      <c r="J29" s="3" t="s">
        <v>701</v>
      </c>
      <c r="M29" t="s">
        <v>84</v>
      </c>
      <c r="N29" t="s">
        <v>155</v>
      </c>
      <c r="O29" t="s">
        <v>701</v>
      </c>
      <c r="P29" t="s">
        <v>701</v>
      </c>
      <c r="Q29" t="s">
        <v>701</v>
      </c>
      <c r="S29" t="str">
        <f>IF(OR(ISBLANK(M29),M29=""),"",INDEX([1]局站!$C$4:$C$172,MATCH(M29,[1]局站!$D$4:$D$172,0)))</f>
        <v>莱芜区-莱芜大桥路</v>
      </c>
      <c r="T29" t="str">
        <f>IF(OR(ISBLANK(N29),N29=""),"",INDEX([1]局站!$C$4:$C$172,MATCH(N29,[1]局站!$D$4:$D$172,0)))</f>
        <v>蒙阴县-蒙阴新城路</v>
      </c>
      <c r="U29" t="str">
        <f>IF(OR(ISBLANK(O29),O29=""),"",INDEX([1]局站!$C$4:$C$172,MATCH(O29,[1]局站!$D$4:$D$172,0)))</f>
        <v/>
      </c>
      <c r="V29" t="str">
        <f>IF(OR(ISBLANK(P29),P29=""),"",INDEX([1]局站!$C$4:$C$172,MATCH(P29,[1]局站!$D$4:$D$172,0)))</f>
        <v/>
      </c>
      <c r="W29" t="str">
        <f>IF(OR(ISBLANK(Q29),Q29=""),"",INDEX([1]局站!$C$4:$C$172,MATCH(Q29,[1]局站!$D$4:$D$172,0)))</f>
        <v/>
      </c>
    </row>
    <row r="30" spans="1:23" ht="16.5" x14ac:dyDescent="0.2">
      <c r="A30" s="3">
        <v>27</v>
      </c>
      <c r="B30" s="3">
        <f t="shared" si="0"/>
        <v>37027000000</v>
      </c>
      <c r="C30" s="3">
        <v>370000</v>
      </c>
      <c r="D30" s="3">
        <v>27</v>
      </c>
      <c r="E30" s="3" t="s">
        <v>228</v>
      </c>
      <c r="F30" s="3" t="s">
        <v>936</v>
      </c>
      <c r="G30" s="3" t="s">
        <v>914</v>
      </c>
      <c r="H30" s="3" t="s">
        <v>701</v>
      </c>
      <c r="I30" s="3" t="s">
        <v>701</v>
      </c>
      <c r="J30" s="3" t="s">
        <v>701</v>
      </c>
      <c r="M30" t="s">
        <v>84</v>
      </c>
      <c r="N30" t="s">
        <v>140</v>
      </c>
      <c r="O30" t="s">
        <v>701</v>
      </c>
      <c r="P30" t="s">
        <v>701</v>
      </c>
      <c r="Q30" t="s">
        <v>701</v>
      </c>
      <c r="S30" t="str">
        <f>IF(OR(ISBLANK(M30),M30=""),"",INDEX([1]局站!$C$4:$C$172,MATCH(M30,[1]局站!$D$4:$D$172,0)))</f>
        <v>莱芜区-莱芜大桥路</v>
      </c>
      <c r="T30" t="str">
        <f>IF(OR(ISBLANK(N30),N30=""),"",INDEX([1]局站!$C$4:$C$172,MATCH(N30,[1]局站!$D$4:$D$172,0)))</f>
        <v>青岛市-青岛山东路</v>
      </c>
      <c r="U30" t="str">
        <f>IF(OR(ISBLANK(O30),O30=""),"",INDEX([1]局站!$C$4:$C$172,MATCH(O30,[1]局站!$D$4:$D$172,0)))</f>
        <v/>
      </c>
      <c r="V30" t="str">
        <f>IF(OR(ISBLANK(P30),P30=""),"",INDEX([1]局站!$C$4:$C$172,MATCH(P30,[1]局站!$D$4:$D$172,0)))</f>
        <v/>
      </c>
      <c r="W30" t="str">
        <f>IF(OR(ISBLANK(Q30),Q30=""),"",INDEX([1]局站!$C$4:$C$172,MATCH(Q30,[1]局站!$D$4:$D$172,0)))</f>
        <v/>
      </c>
    </row>
    <row r="31" spans="1:23" ht="16.5" x14ac:dyDescent="0.2">
      <c r="A31" s="3">
        <v>28</v>
      </c>
      <c r="B31" s="3">
        <f t="shared" si="0"/>
        <v>37028000000</v>
      </c>
      <c r="C31" s="3">
        <v>370000</v>
      </c>
      <c r="D31" s="3">
        <v>28</v>
      </c>
      <c r="E31" s="3" t="s">
        <v>229</v>
      </c>
      <c r="F31" s="3" t="s">
        <v>936</v>
      </c>
      <c r="G31" s="3" t="s">
        <v>916</v>
      </c>
      <c r="H31" s="3" t="s">
        <v>701</v>
      </c>
      <c r="I31" s="3" t="s">
        <v>701</v>
      </c>
      <c r="J31" s="3" t="s">
        <v>701</v>
      </c>
      <c r="M31" t="s">
        <v>84</v>
      </c>
      <c r="N31" t="s">
        <v>64</v>
      </c>
      <c r="O31" t="s">
        <v>701</v>
      </c>
      <c r="P31" t="s">
        <v>701</v>
      </c>
      <c r="Q31" t="s">
        <v>701</v>
      </c>
      <c r="S31" t="str">
        <f>IF(OR(ISBLANK(M31),M31=""),"",INDEX([1]局站!$C$4:$C$172,MATCH(M31,[1]局站!$D$4:$D$172,0)))</f>
        <v>莱芜区-莱芜大桥路</v>
      </c>
      <c r="T31" t="str">
        <f>IF(OR(ISBLANK(N31),N31=""),"",INDEX([1]局站!$C$4:$C$172,MATCH(N31,[1]局站!$D$4:$D$172,0)))</f>
        <v>淄博市-淄博柳泉路</v>
      </c>
      <c r="U31" t="str">
        <f>IF(OR(ISBLANK(O31),O31=""),"",INDEX([1]局站!$C$4:$C$172,MATCH(O31,[1]局站!$D$4:$D$172,0)))</f>
        <v/>
      </c>
      <c r="V31" t="str">
        <f>IF(OR(ISBLANK(P31),P31=""),"",INDEX([1]局站!$C$4:$C$172,MATCH(P31,[1]局站!$D$4:$D$172,0)))</f>
        <v/>
      </c>
      <c r="W31" t="str">
        <f>IF(OR(ISBLANK(Q31),Q31=""),"",INDEX([1]局站!$C$4:$C$172,MATCH(Q31,[1]局站!$D$4:$D$172,0)))</f>
        <v/>
      </c>
    </row>
    <row r="32" spans="1:23" ht="16.5" x14ac:dyDescent="0.2">
      <c r="A32" s="3">
        <v>29</v>
      </c>
      <c r="B32" s="3">
        <f t="shared" si="0"/>
        <v>37029000000</v>
      </c>
      <c r="C32" s="3">
        <v>370000</v>
      </c>
      <c r="D32" s="3">
        <v>29</v>
      </c>
      <c r="E32" s="3" t="s">
        <v>230</v>
      </c>
      <c r="F32" s="3" t="s">
        <v>938</v>
      </c>
      <c r="G32" s="3" t="s">
        <v>932</v>
      </c>
      <c r="H32" s="3" t="s">
        <v>701</v>
      </c>
      <c r="I32" s="3" t="s">
        <v>701</v>
      </c>
      <c r="J32" s="3" t="s">
        <v>701</v>
      </c>
      <c r="M32" t="s">
        <v>89</v>
      </c>
      <c r="N32" t="s">
        <v>79</v>
      </c>
      <c r="O32" t="s">
        <v>701</v>
      </c>
      <c r="P32" t="s">
        <v>701</v>
      </c>
      <c r="Q32" t="s">
        <v>701</v>
      </c>
      <c r="S32" t="str">
        <f>IF(OR(ISBLANK(M32),M32=""),"",INDEX([1]局站!$C$4:$C$172,MATCH(M32,[1]局站!$D$4:$D$172,0)))</f>
        <v>莱芜区-莱芜原山路</v>
      </c>
      <c r="T32" t="str">
        <f>IF(OR(ISBLANK(N32),N32=""),"",INDEX([1]局站!$C$4:$C$172,MATCH(N32,[1]局站!$D$4:$D$172,0)))</f>
        <v>淄博市-淄博潘庄</v>
      </c>
      <c r="U32" t="str">
        <f>IF(OR(ISBLANK(O32),O32=""),"",INDEX([1]局站!$C$4:$C$172,MATCH(O32,[1]局站!$D$4:$D$172,0)))</f>
        <v/>
      </c>
      <c r="V32" t="str">
        <f>IF(OR(ISBLANK(P32),P32=""),"",INDEX([1]局站!$C$4:$C$172,MATCH(P32,[1]局站!$D$4:$D$172,0)))</f>
        <v/>
      </c>
      <c r="W32" t="str">
        <f>IF(OR(ISBLANK(Q32),Q32=""),"",INDEX([1]局站!$C$4:$C$172,MATCH(Q32,[1]局站!$D$4:$D$172,0)))</f>
        <v/>
      </c>
    </row>
    <row r="33" spans="1:23" ht="16.5" x14ac:dyDescent="0.2">
      <c r="A33" s="3">
        <v>30</v>
      </c>
      <c r="B33" s="3">
        <f t="shared" si="0"/>
        <v>37030000000</v>
      </c>
      <c r="C33" s="3">
        <v>370000</v>
      </c>
      <c r="D33" s="3">
        <v>30</v>
      </c>
      <c r="E33" s="3" t="s">
        <v>231</v>
      </c>
      <c r="F33" s="3" t="s">
        <v>902</v>
      </c>
      <c r="G33" s="3" t="s">
        <v>872</v>
      </c>
      <c r="H33" s="3" t="s">
        <v>701</v>
      </c>
      <c r="I33" s="3" t="s">
        <v>701</v>
      </c>
      <c r="J33" s="3" t="s">
        <v>701</v>
      </c>
      <c r="M33" t="s">
        <v>52</v>
      </c>
      <c r="N33" t="s">
        <v>27</v>
      </c>
      <c r="O33" t="s">
        <v>701</v>
      </c>
      <c r="P33" t="s">
        <v>701</v>
      </c>
      <c r="Q33" t="s">
        <v>701</v>
      </c>
      <c r="S33" t="str">
        <f>IF(OR(ISBLANK(M33),M33=""),"",INDEX([1]局站!$C$4:$C$172,MATCH(M33,[1]局站!$D$4:$D$172,0)))</f>
        <v>济南市-长清通信楼</v>
      </c>
      <c r="T33" t="str">
        <f>IF(OR(ISBLANK(N33),N33=""),"",INDEX([1]局站!$C$4:$C$172,MATCH(N33,[1]局站!$D$4:$D$172,0)))</f>
        <v>聊城市-聊城东昌西路</v>
      </c>
      <c r="U33" t="str">
        <f>IF(OR(ISBLANK(O33),O33=""),"",INDEX([1]局站!$C$4:$C$172,MATCH(O33,[1]局站!$D$4:$D$172,0)))</f>
        <v/>
      </c>
      <c r="V33" t="str">
        <f>IF(OR(ISBLANK(P33),P33=""),"",INDEX([1]局站!$C$4:$C$172,MATCH(P33,[1]局站!$D$4:$D$172,0)))</f>
        <v/>
      </c>
      <c r="W33" t="str">
        <f>IF(OR(ISBLANK(Q33),Q33=""),"",INDEX([1]局站!$C$4:$C$172,MATCH(Q33,[1]局站!$D$4:$D$172,0)))</f>
        <v/>
      </c>
    </row>
    <row r="34" spans="1:23" ht="16.5" x14ac:dyDescent="0.2">
      <c r="A34" s="3">
        <v>31</v>
      </c>
      <c r="B34" s="3">
        <f t="shared" si="0"/>
        <v>37031000000</v>
      </c>
      <c r="C34" s="3">
        <v>370000</v>
      </c>
      <c r="D34" s="3">
        <v>31</v>
      </c>
      <c r="E34" s="3" t="s">
        <v>232</v>
      </c>
      <c r="F34" s="3" t="s">
        <v>935</v>
      </c>
      <c r="G34" s="3" t="s">
        <v>940</v>
      </c>
      <c r="H34" s="3" t="s">
        <v>701</v>
      </c>
      <c r="I34" s="3" t="s">
        <v>701</v>
      </c>
      <c r="J34" s="3" t="s">
        <v>701</v>
      </c>
      <c r="M34" t="s">
        <v>91</v>
      </c>
      <c r="N34" t="s">
        <v>156</v>
      </c>
      <c r="O34" t="s">
        <v>701</v>
      </c>
      <c r="P34" t="s">
        <v>701</v>
      </c>
      <c r="Q34" t="s">
        <v>701</v>
      </c>
      <c r="S34" t="str">
        <f>IF(OR(ISBLANK(M34),M34=""),"",INDEX([1]局站!$C$4:$C$172,MATCH(M34,[1]局站!$D$4:$D$172,0)))</f>
        <v>临沂市-临沂金雀山</v>
      </c>
      <c r="T34" t="str">
        <f>IF(OR(ISBLANK(N34),N34=""),"",INDEX([1]局站!$C$4:$C$172,MATCH(N34,[1]局站!$D$4:$D$172,0)))</f>
        <v>日照市-日照正阳路</v>
      </c>
      <c r="U34" t="str">
        <f>IF(OR(ISBLANK(O34),O34=""),"",INDEX([1]局站!$C$4:$C$172,MATCH(O34,[1]局站!$D$4:$D$172,0)))</f>
        <v/>
      </c>
      <c r="V34" t="str">
        <f>IF(OR(ISBLANK(P34),P34=""),"",INDEX([1]局站!$C$4:$C$172,MATCH(P34,[1]局站!$D$4:$D$172,0)))</f>
        <v/>
      </c>
      <c r="W34" t="str">
        <f>IF(OR(ISBLANK(Q34),Q34=""),"",INDEX([1]局站!$C$4:$C$172,MATCH(Q34,[1]局站!$D$4:$D$172,0)))</f>
        <v/>
      </c>
    </row>
    <row r="35" spans="1:23" ht="16.5" x14ac:dyDescent="0.2">
      <c r="A35" s="3">
        <v>32</v>
      </c>
      <c r="B35" s="3">
        <f t="shared" si="0"/>
        <v>37032000000</v>
      </c>
      <c r="C35" s="3">
        <v>370000</v>
      </c>
      <c r="D35" s="3">
        <v>32</v>
      </c>
      <c r="E35" s="3" t="s">
        <v>233</v>
      </c>
      <c r="F35" s="3" t="s">
        <v>941</v>
      </c>
      <c r="G35" s="3" t="s">
        <v>942</v>
      </c>
      <c r="H35" s="3" t="s">
        <v>701</v>
      </c>
      <c r="I35" s="3" t="s">
        <v>701</v>
      </c>
      <c r="J35" s="3" t="s">
        <v>701</v>
      </c>
      <c r="M35" t="s">
        <v>97</v>
      </c>
      <c r="N35" t="s">
        <v>157</v>
      </c>
      <c r="O35" t="s">
        <v>701</v>
      </c>
      <c r="P35" t="s">
        <v>701</v>
      </c>
      <c r="Q35" t="s">
        <v>701</v>
      </c>
      <c r="S35" t="str">
        <f>IF(OR(ISBLANK(M35),M35=""),"",INDEX([1]局站!$C$4:$C$172,MATCH(M35,[1]局站!$D$4:$D$172,0)))</f>
        <v>临沂市-临沂沂蒙路</v>
      </c>
      <c r="T35" t="str">
        <f>IF(OR(ISBLANK(N35),N35=""),"",INDEX([1]局站!$C$4:$C$172,MATCH(N35,[1]局站!$D$4:$D$172,0)))</f>
        <v>枣庄市-枣庄光明西路</v>
      </c>
      <c r="U35" t="str">
        <f>IF(OR(ISBLANK(O35),O35=""),"",INDEX([1]局站!$C$4:$C$172,MATCH(O35,[1]局站!$D$4:$D$172,0)))</f>
        <v/>
      </c>
      <c r="V35" t="str">
        <f>IF(OR(ISBLANK(P35),P35=""),"",INDEX([1]局站!$C$4:$C$172,MATCH(P35,[1]局站!$D$4:$D$172,0)))</f>
        <v/>
      </c>
      <c r="W35" t="str">
        <f>IF(OR(ISBLANK(Q35),Q35=""),"",INDEX([1]局站!$C$4:$C$172,MATCH(Q35,[1]局站!$D$4:$D$172,0)))</f>
        <v/>
      </c>
    </row>
    <row r="36" spans="1:23" ht="16.5" x14ac:dyDescent="0.2">
      <c r="A36" s="3">
        <v>33</v>
      </c>
      <c r="B36" s="3">
        <f t="shared" si="0"/>
        <v>37033000000</v>
      </c>
      <c r="C36" s="3">
        <v>370000</v>
      </c>
      <c r="D36" s="3">
        <v>33</v>
      </c>
      <c r="E36" s="3" t="s">
        <v>234</v>
      </c>
      <c r="F36" s="3" t="s">
        <v>935</v>
      </c>
      <c r="G36" s="3" t="s">
        <v>931</v>
      </c>
      <c r="H36" s="3" t="s">
        <v>701</v>
      </c>
      <c r="I36" s="3" t="s">
        <v>701</v>
      </c>
      <c r="J36" s="3" t="s">
        <v>701</v>
      </c>
      <c r="M36" t="s">
        <v>91</v>
      </c>
      <c r="N36" t="s">
        <v>138</v>
      </c>
      <c r="O36" t="s">
        <v>701</v>
      </c>
      <c r="P36" t="s">
        <v>701</v>
      </c>
      <c r="Q36" t="s">
        <v>701</v>
      </c>
      <c r="S36" t="str">
        <f>IF(OR(ISBLANK(M36),M36=""),"",INDEX([1]局站!$C$4:$C$172,MATCH(M36,[1]局站!$D$4:$D$172,0)))</f>
        <v>临沂市-临沂金雀山</v>
      </c>
      <c r="T36" t="str">
        <f>IF(OR(ISBLANK(N36),N36=""),"",INDEX([1]局站!$C$4:$C$172,MATCH(N36,[1]局站!$D$4:$D$172,0)))</f>
        <v>枣庄市-枣庄振兴路</v>
      </c>
      <c r="U36" t="str">
        <f>IF(OR(ISBLANK(O36),O36=""),"",INDEX([1]局站!$C$4:$C$172,MATCH(O36,[1]局站!$D$4:$D$172,0)))</f>
        <v/>
      </c>
      <c r="V36" t="str">
        <f>IF(OR(ISBLANK(P36),P36=""),"",INDEX([1]局站!$C$4:$C$172,MATCH(P36,[1]局站!$D$4:$D$172,0)))</f>
        <v/>
      </c>
      <c r="W36" t="str">
        <f>IF(OR(ISBLANK(Q36),Q36=""),"",INDEX([1]局站!$C$4:$C$172,MATCH(Q36,[1]局站!$D$4:$D$172,0)))</f>
        <v/>
      </c>
    </row>
    <row r="37" spans="1:23" ht="16.5" x14ac:dyDescent="0.2">
      <c r="A37" s="3">
        <v>34</v>
      </c>
      <c r="B37" s="3">
        <f t="shared" si="0"/>
        <v>37034000000</v>
      </c>
      <c r="C37" s="3">
        <v>370000</v>
      </c>
      <c r="D37" s="3">
        <v>34</v>
      </c>
      <c r="E37" s="3" t="s">
        <v>235</v>
      </c>
      <c r="F37" s="3" t="s">
        <v>935</v>
      </c>
      <c r="G37" s="3" t="s">
        <v>940</v>
      </c>
      <c r="H37" s="3" t="s">
        <v>701</v>
      </c>
      <c r="I37" s="3" t="s">
        <v>701</v>
      </c>
      <c r="J37" s="3" t="s">
        <v>701</v>
      </c>
      <c r="M37" t="s">
        <v>91</v>
      </c>
      <c r="N37" t="s">
        <v>156</v>
      </c>
      <c r="O37" t="s">
        <v>701</v>
      </c>
      <c r="P37" t="s">
        <v>701</v>
      </c>
      <c r="Q37" t="s">
        <v>701</v>
      </c>
      <c r="S37" t="str">
        <f>IF(OR(ISBLANK(M37),M37=""),"",INDEX([1]局站!$C$4:$C$172,MATCH(M37,[1]局站!$D$4:$D$172,0)))</f>
        <v>临沂市-临沂金雀山</v>
      </c>
      <c r="T37" t="str">
        <f>IF(OR(ISBLANK(N37),N37=""),"",INDEX([1]局站!$C$4:$C$172,MATCH(N37,[1]局站!$D$4:$D$172,0)))</f>
        <v>日照市-日照正阳路</v>
      </c>
      <c r="U37" t="str">
        <f>IF(OR(ISBLANK(O37),O37=""),"",INDEX([1]局站!$C$4:$C$172,MATCH(O37,[1]局站!$D$4:$D$172,0)))</f>
        <v/>
      </c>
      <c r="V37" t="str">
        <f>IF(OR(ISBLANK(P37),P37=""),"",INDEX([1]局站!$C$4:$C$172,MATCH(P37,[1]局站!$D$4:$D$172,0)))</f>
        <v/>
      </c>
      <c r="W37" t="str">
        <f>IF(OR(ISBLANK(Q37),Q37=""),"",INDEX([1]局站!$C$4:$C$172,MATCH(Q37,[1]局站!$D$4:$D$172,0)))</f>
        <v/>
      </c>
    </row>
    <row r="38" spans="1:23" ht="16.5" x14ac:dyDescent="0.2">
      <c r="A38" s="3">
        <v>35</v>
      </c>
      <c r="B38" s="3">
        <f t="shared" si="0"/>
        <v>37035000000</v>
      </c>
      <c r="C38" s="3">
        <v>370000</v>
      </c>
      <c r="D38" s="3">
        <v>35</v>
      </c>
      <c r="E38" s="3" t="s">
        <v>236</v>
      </c>
      <c r="F38" s="3" t="s">
        <v>943</v>
      </c>
      <c r="G38" s="3" t="s">
        <v>944</v>
      </c>
      <c r="H38" s="3" t="s">
        <v>701</v>
      </c>
      <c r="I38" s="3" t="s">
        <v>701</v>
      </c>
      <c r="J38" s="3" t="s">
        <v>701</v>
      </c>
      <c r="M38" t="s">
        <v>100</v>
      </c>
      <c r="N38" t="s">
        <v>158</v>
      </c>
      <c r="O38" t="s">
        <v>701</v>
      </c>
      <c r="P38" t="s">
        <v>701</v>
      </c>
      <c r="Q38" t="s">
        <v>701</v>
      </c>
      <c r="S38" t="str">
        <f>IF(OR(ISBLANK(M38),M38=""),"",INDEX([1]局站!$C$4:$C$172,MATCH(M38,[1]局站!$D$4:$D$172,0)))</f>
        <v>临沂市-临沂沂蒙路201局</v>
      </c>
      <c r="T38" t="str">
        <f>IF(OR(ISBLANK(N38),N38=""),"",INDEX([1]局站!$C$4:$C$172,MATCH(N38,[1]局站!$D$4:$D$172,0)))</f>
        <v>日照市-日照海滨五路</v>
      </c>
      <c r="U38" t="str">
        <f>IF(OR(ISBLANK(O38),O38=""),"",INDEX([1]局站!$C$4:$C$172,MATCH(O38,[1]局站!$D$4:$D$172,0)))</f>
        <v/>
      </c>
      <c r="V38" t="str">
        <f>IF(OR(ISBLANK(P38),P38=""),"",INDEX([1]局站!$C$4:$C$172,MATCH(P38,[1]局站!$D$4:$D$172,0)))</f>
        <v/>
      </c>
      <c r="W38" t="str">
        <f>IF(OR(ISBLANK(Q38),Q38=""),"",INDEX([1]局站!$C$4:$C$172,MATCH(Q38,[1]局站!$D$4:$D$172,0)))</f>
        <v/>
      </c>
    </row>
    <row r="39" spans="1:23" ht="16.5" x14ac:dyDescent="0.2">
      <c r="A39" s="3">
        <v>36</v>
      </c>
      <c r="B39" s="3">
        <f t="shared" si="0"/>
        <v>37036000000</v>
      </c>
      <c r="C39" s="3">
        <v>370000</v>
      </c>
      <c r="D39" s="3">
        <v>36</v>
      </c>
      <c r="E39" s="3" t="s">
        <v>237</v>
      </c>
      <c r="F39" s="3" t="s">
        <v>925</v>
      </c>
      <c r="G39" s="3" t="s">
        <v>924</v>
      </c>
      <c r="H39" s="3" t="s">
        <v>701</v>
      </c>
      <c r="I39" s="3" t="s">
        <v>701</v>
      </c>
      <c r="J39" s="3" t="s">
        <v>701</v>
      </c>
      <c r="M39" t="s">
        <v>102</v>
      </c>
      <c r="N39" t="s">
        <v>71</v>
      </c>
      <c r="O39" t="s">
        <v>701</v>
      </c>
      <c r="P39" t="s">
        <v>701</v>
      </c>
      <c r="Q39" t="s">
        <v>701</v>
      </c>
      <c r="S39" t="str">
        <f>IF(OR(ISBLANK(M39),M39=""),"",INDEX([1]局站!$C$4:$C$172,MATCH(M39,[1]局站!$D$4:$D$172,0)))</f>
        <v>青岛市-青岛振华路</v>
      </c>
      <c r="T39" t="str">
        <f>IF(OR(ISBLANK(N39),N39=""),"",INDEX([1]局站!$C$4:$C$172,MATCH(N39,[1]局站!$D$4:$D$172,0)))</f>
        <v>青岛市-即墨蓝村</v>
      </c>
      <c r="U39" t="str">
        <f>IF(OR(ISBLANK(O39),O39=""),"",INDEX([1]局站!$C$4:$C$172,MATCH(O39,[1]局站!$D$4:$D$172,0)))</f>
        <v/>
      </c>
      <c r="V39" t="str">
        <f>IF(OR(ISBLANK(P39),P39=""),"",INDEX([1]局站!$C$4:$C$172,MATCH(P39,[1]局站!$D$4:$D$172,0)))</f>
        <v/>
      </c>
      <c r="W39" t="str">
        <f>IF(OR(ISBLANK(Q39),Q39=""),"",INDEX([1]局站!$C$4:$C$172,MATCH(Q39,[1]局站!$D$4:$D$172,0)))</f>
        <v/>
      </c>
    </row>
    <row r="40" spans="1:23" ht="16.5" x14ac:dyDescent="0.2">
      <c r="A40" s="3">
        <v>37</v>
      </c>
      <c r="B40" s="3">
        <f t="shared" si="0"/>
        <v>37037000000</v>
      </c>
      <c r="C40" s="3">
        <v>370000</v>
      </c>
      <c r="D40" s="3">
        <v>37</v>
      </c>
      <c r="E40" s="3" t="s">
        <v>238</v>
      </c>
      <c r="F40" s="3" t="s">
        <v>925</v>
      </c>
      <c r="G40" s="3" t="s">
        <v>944</v>
      </c>
      <c r="H40" s="3" t="s">
        <v>701</v>
      </c>
      <c r="I40" s="3" t="s">
        <v>701</v>
      </c>
      <c r="J40" s="3" t="s">
        <v>701</v>
      </c>
      <c r="M40" t="s">
        <v>102</v>
      </c>
      <c r="N40" t="s">
        <v>158</v>
      </c>
      <c r="O40" t="s">
        <v>701</v>
      </c>
      <c r="P40" t="s">
        <v>701</v>
      </c>
      <c r="Q40" t="s">
        <v>701</v>
      </c>
      <c r="S40" t="str">
        <f>IF(OR(ISBLANK(M40),M40=""),"",INDEX([1]局站!$C$4:$C$172,MATCH(M40,[1]局站!$D$4:$D$172,0)))</f>
        <v>青岛市-青岛振华路</v>
      </c>
      <c r="T40" t="str">
        <f>IF(OR(ISBLANK(N40),N40=""),"",INDEX([1]局站!$C$4:$C$172,MATCH(N40,[1]局站!$D$4:$D$172,0)))</f>
        <v>日照市-日照海滨五路</v>
      </c>
      <c r="U40" t="str">
        <f>IF(OR(ISBLANK(O40),O40=""),"",INDEX([1]局站!$C$4:$C$172,MATCH(O40,[1]局站!$D$4:$D$172,0)))</f>
        <v/>
      </c>
      <c r="V40" t="str">
        <f>IF(OR(ISBLANK(P40),P40=""),"",INDEX([1]局站!$C$4:$C$172,MATCH(P40,[1]局站!$D$4:$D$172,0)))</f>
        <v/>
      </c>
      <c r="W40" t="str">
        <f>IF(OR(ISBLANK(Q40),Q40=""),"",INDEX([1]局站!$C$4:$C$172,MATCH(Q40,[1]局站!$D$4:$D$172,0)))</f>
        <v/>
      </c>
    </row>
    <row r="41" spans="1:23" ht="16.5" x14ac:dyDescent="0.2">
      <c r="A41" s="3">
        <v>38</v>
      </c>
      <c r="B41" s="3">
        <f t="shared" si="0"/>
        <v>37038000000</v>
      </c>
      <c r="C41" s="3">
        <v>370000</v>
      </c>
      <c r="D41" s="3">
        <v>38</v>
      </c>
      <c r="E41" s="3" t="s">
        <v>239</v>
      </c>
      <c r="F41" s="3" t="s">
        <v>945</v>
      </c>
      <c r="G41" s="3" t="s">
        <v>867</v>
      </c>
      <c r="H41" s="3" t="s">
        <v>701</v>
      </c>
      <c r="I41" s="3" t="s">
        <v>701</v>
      </c>
      <c r="J41" s="3" t="s">
        <v>701</v>
      </c>
      <c r="M41" t="s">
        <v>105</v>
      </c>
      <c r="N41" t="s">
        <v>148</v>
      </c>
      <c r="O41" t="s">
        <v>701</v>
      </c>
      <c r="P41" t="s">
        <v>701</v>
      </c>
      <c r="Q41" t="s">
        <v>701</v>
      </c>
      <c r="S41" t="str">
        <f>IF(OR(ISBLANK(M41),M41=""),"",INDEX([1]局站!$C$4:$C$172,MATCH(M41,[1]局站!$D$4:$D$172,0)))</f>
        <v>青岛市-即墨振华街</v>
      </c>
      <c r="T41" t="str">
        <f>IF(OR(ISBLANK(N41),N41=""),"",INDEX([1]局站!$C$4:$C$172,MATCH(N41,[1]局站!$D$4:$D$172,0)))</f>
        <v>威海市-威海南竹岛</v>
      </c>
      <c r="U41" t="str">
        <f>IF(OR(ISBLANK(O41),O41=""),"",INDEX([1]局站!$C$4:$C$172,MATCH(O41,[1]局站!$D$4:$D$172,0)))</f>
        <v/>
      </c>
      <c r="V41" t="str">
        <f>IF(OR(ISBLANK(P41),P41=""),"",INDEX([1]局站!$C$4:$C$172,MATCH(P41,[1]局站!$D$4:$D$172,0)))</f>
        <v/>
      </c>
      <c r="W41" t="str">
        <f>IF(OR(ISBLANK(Q41),Q41=""),"",INDEX([1]局站!$C$4:$C$172,MATCH(Q41,[1]局站!$D$4:$D$172,0)))</f>
        <v/>
      </c>
    </row>
    <row r="42" spans="1:23" ht="16.5" x14ac:dyDescent="0.2">
      <c r="A42" s="3">
        <v>39</v>
      </c>
      <c r="B42" s="3">
        <f t="shared" si="0"/>
        <v>37039000000</v>
      </c>
      <c r="C42" s="3">
        <v>370000</v>
      </c>
      <c r="D42" s="3">
        <v>39</v>
      </c>
      <c r="E42" s="3" t="s">
        <v>240</v>
      </c>
      <c r="F42" s="3" t="s">
        <v>945</v>
      </c>
      <c r="G42" s="3" t="s">
        <v>867</v>
      </c>
      <c r="H42" s="3" t="s">
        <v>701</v>
      </c>
      <c r="I42" s="3" t="s">
        <v>701</v>
      </c>
      <c r="J42" s="3" t="s">
        <v>701</v>
      </c>
      <c r="M42" t="s">
        <v>105</v>
      </c>
      <c r="N42" t="s">
        <v>148</v>
      </c>
      <c r="O42" t="s">
        <v>701</v>
      </c>
      <c r="P42" t="s">
        <v>701</v>
      </c>
      <c r="Q42" t="s">
        <v>701</v>
      </c>
      <c r="S42" t="str">
        <f>IF(OR(ISBLANK(M42),M42=""),"",INDEX([1]局站!$C$4:$C$172,MATCH(M42,[1]局站!$D$4:$D$172,0)))</f>
        <v>青岛市-即墨振华街</v>
      </c>
      <c r="T42" t="str">
        <f>IF(OR(ISBLANK(N42),N42=""),"",INDEX([1]局站!$C$4:$C$172,MATCH(N42,[1]局站!$D$4:$D$172,0)))</f>
        <v>威海市-威海南竹岛</v>
      </c>
      <c r="U42" t="str">
        <f>IF(OR(ISBLANK(O42),O42=""),"",INDEX([1]局站!$C$4:$C$172,MATCH(O42,[1]局站!$D$4:$D$172,0)))</f>
        <v/>
      </c>
      <c r="V42" t="str">
        <f>IF(OR(ISBLANK(P42),P42=""),"",INDEX([1]局站!$C$4:$C$172,MATCH(P42,[1]局站!$D$4:$D$172,0)))</f>
        <v/>
      </c>
      <c r="W42" t="str">
        <f>IF(OR(ISBLANK(Q42),Q42=""),"",INDEX([1]局站!$C$4:$C$172,MATCH(Q42,[1]局站!$D$4:$D$172,0)))</f>
        <v/>
      </c>
    </row>
    <row r="43" spans="1:23" ht="16.5" x14ac:dyDescent="0.2">
      <c r="A43" s="3">
        <v>40</v>
      </c>
      <c r="B43" s="3">
        <f t="shared" si="0"/>
        <v>37040000000</v>
      </c>
      <c r="C43" s="3">
        <v>370000</v>
      </c>
      <c r="D43" s="3">
        <v>40</v>
      </c>
      <c r="E43" s="3" t="s">
        <v>241</v>
      </c>
      <c r="F43" s="3" t="s">
        <v>928</v>
      </c>
      <c r="G43" s="3" t="s">
        <v>929</v>
      </c>
      <c r="H43" s="3" t="s">
        <v>876</v>
      </c>
      <c r="I43" s="3" t="s">
        <v>701</v>
      </c>
      <c r="J43" s="3" t="s">
        <v>701</v>
      </c>
      <c r="M43" t="s">
        <v>73</v>
      </c>
      <c r="N43" t="s">
        <v>75</v>
      </c>
      <c r="O43" t="s">
        <v>149</v>
      </c>
      <c r="P43" t="s">
        <v>701</v>
      </c>
      <c r="Q43" t="s">
        <v>701</v>
      </c>
      <c r="S43" t="str">
        <f>IF(OR(ISBLANK(M43),M43=""),"",INDEX([1]局站!$C$4:$C$172,MATCH(M43,[1]局站!$D$4:$D$172,0)))</f>
        <v>济宁市-曲阜鼓楼街</v>
      </c>
      <c r="T43" t="str">
        <f>IF(OR(ISBLANK(N43),N43=""),"",INDEX([1]局站!$C$4:$C$172,MATCH(N43,[1]局站!$D$4:$D$172,0)))</f>
        <v>济宁市-济宁红星东路</v>
      </c>
      <c r="U43" t="str">
        <f>IF(OR(ISBLANK(O43),O43=""),"",INDEX([1]局站!$C$4:$C$172,MATCH(O43,[1]局站!$D$4:$D$172,0)))</f>
        <v>菏泽市-菏泽中华东路</v>
      </c>
      <c r="V43" t="str">
        <f>IF(OR(ISBLANK(P43),P43=""),"",INDEX([1]局站!$C$4:$C$172,MATCH(P43,[1]局站!$D$4:$D$172,0)))</f>
        <v/>
      </c>
      <c r="W43" t="str">
        <f>IF(OR(ISBLANK(Q43),Q43=""),"",INDEX([1]局站!$C$4:$C$172,MATCH(Q43,[1]局站!$D$4:$D$172,0)))</f>
        <v/>
      </c>
    </row>
    <row r="44" spans="1:23" ht="16.5" x14ac:dyDescent="0.2">
      <c r="A44" s="3">
        <v>41</v>
      </c>
      <c r="B44" s="3">
        <f t="shared" si="0"/>
        <v>37041000000</v>
      </c>
      <c r="C44" s="3">
        <v>370000</v>
      </c>
      <c r="D44" s="3">
        <v>41</v>
      </c>
      <c r="E44" s="3" t="s">
        <v>242</v>
      </c>
      <c r="F44" s="3" t="s">
        <v>934</v>
      </c>
      <c r="G44" s="3" t="s">
        <v>946</v>
      </c>
      <c r="H44" s="3" t="s">
        <v>701</v>
      </c>
      <c r="I44" s="3" t="s">
        <v>701</v>
      </c>
      <c r="J44" s="3" t="s">
        <v>701</v>
      </c>
      <c r="M44" t="s">
        <v>81</v>
      </c>
      <c r="N44" t="s">
        <v>159</v>
      </c>
      <c r="O44" t="s">
        <v>701</v>
      </c>
      <c r="P44" t="s">
        <v>701</v>
      </c>
      <c r="Q44" t="s">
        <v>701</v>
      </c>
      <c r="S44" t="str">
        <f>IF(OR(ISBLANK(M44),M44=""),"",INDEX([1]局站!$C$4:$C$172,MATCH(M44,[1]局站!$D$4:$D$172,0)))</f>
        <v>泰安市-泰安中心局</v>
      </c>
      <c r="T44" t="str">
        <f>IF(OR(ISBLANK(N44),N44=""),"",INDEX([1]局站!$C$4:$C$172,MATCH(N44,[1]局站!$D$4:$D$172,0)))</f>
        <v>泰安市-肥城新城路</v>
      </c>
      <c r="U44" t="str">
        <f>IF(OR(ISBLANK(O44),O44=""),"",INDEX([1]局站!$C$4:$C$172,MATCH(O44,[1]局站!$D$4:$D$172,0)))</f>
        <v/>
      </c>
      <c r="V44" t="str">
        <f>IF(OR(ISBLANK(P44),P44=""),"",INDEX([1]局站!$C$4:$C$172,MATCH(P44,[1]局站!$D$4:$D$172,0)))</f>
        <v/>
      </c>
      <c r="W44" t="str">
        <f>IF(OR(ISBLANK(Q44),Q44=""),"",INDEX([1]局站!$C$4:$C$172,MATCH(Q44,[1]局站!$D$4:$D$172,0)))</f>
        <v/>
      </c>
    </row>
    <row r="45" spans="1:23" ht="16.5" x14ac:dyDescent="0.2">
      <c r="A45" s="3">
        <v>42</v>
      </c>
      <c r="B45" s="3">
        <f t="shared" si="0"/>
        <v>37042000000</v>
      </c>
      <c r="C45" s="3">
        <v>370000</v>
      </c>
      <c r="D45" s="3">
        <v>42</v>
      </c>
      <c r="E45" s="3" t="s">
        <v>243</v>
      </c>
      <c r="F45" s="3" t="s">
        <v>947</v>
      </c>
      <c r="G45" s="3" t="s">
        <v>936</v>
      </c>
      <c r="H45" s="3" t="s">
        <v>701</v>
      </c>
      <c r="I45" s="3" t="s">
        <v>701</v>
      </c>
      <c r="J45" s="3" t="s">
        <v>701</v>
      </c>
      <c r="M45" t="s">
        <v>115</v>
      </c>
      <c r="N45" t="s">
        <v>84</v>
      </c>
      <c r="O45" t="s">
        <v>701</v>
      </c>
      <c r="P45" t="s">
        <v>701</v>
      </c>
      <c r="Q45" t="s">
        <v>701</v>
      </c>
      <c r="S45" t="str">
        <f>IF(OR(ISBLANK(M45),M45=""),"",INDEX([1]局站!$C$4:$C$172,MATCH(M45,[1]局站!$D$4:$D$172,0)))</f>
        <v>泰安市-泰安青年路中心局</v>
      </c>
      <c r="T45" t="str">
        <f>IF(OR(ISBLANK(N45),N45=""),"",INDEX([1]局站!$C$4:$C$172,MATCH(N45,[1]局站!$D$4:$D$172,0)))</f>
        <v>莱芜区-莱芜大桥路</v>
      </c>
      <c r="U45" t="str">
        <f>IF(OR(ISBLANK(O45),O45=""),"",INDEX([1]局站!$C$4:$C$172,MATCH(O45,[1]局站!$D$4:$D$172,0)))</f>
        <v/>
      </c>
      <c r="V45" t="str">
        <f>IF(OR(ISBLANK(P45),P45=""),"",INDEX([1]局站!$C$4:$C$172,MATCH(P45,[1]局站!$D$4:$D$172,0)))</f>
        <v/>
      </c>
      <c r="W45" t="str">
        <f>IF(OR(ISBLANK(Q45),Q45=""),"",INDEX([1]局站!$C$4:$C$172,MATCH(Q45,[1]局站!$D$4:$D$172,0)))</f>
        <v/>
      </c>
    </row>
    <row r="46" spans="1:23" ht="16.5" x14ac:dyDescent="0.2">
      <c r="A46" s="3">
        <v>43</v>
      </c>
      <c r="B46" s="3">
        <f t="shared" si="0"/>
        <v>37043000000</v>
      </c>
      <c r="C46" s="3">
        <v>370000</v>
      </c>
      <c r="D46" s="3">
        <v>43</v>
      </c>
      <c r="E46" s="3" t="s">
        <v>244</v>
      </c>
      <c r="F46" s="3" t="s">
        <v>947</v>
      </c>
      <c r="G46" s="3" t="s">
        <v>936</v>
      </c>
      <c r="H46" s="3" t="s">
        <v>701</v>
      </c>
      <c r="I46" s="3" t="s">
        <v>701</v>
      </c>
      <c r="J46" s="3" t="s">
        <v>701</v>
      </c>
      <c r="M46" t="s">
        <v>115</v>
      </c>
      <c r="N46" t="s">
        <v>84</v>
      </c>
      <c r="O46" t="s">
        <v>701</v>
      </c>
      <c r="P46" t="s">
        <v>701</v>
      </c>
      <c r="Q46" t="s">
        <v>701</v>
      </c>
      <c r="S46" t="str">
        <f>IF(OR(ISBLANK(M46),M46=""),"",INDEX([1]局站!$C$4:$C$172,MATCH(M46,[1]局站!$D$4:$D$172,0)))</f>
        <v>泰安市-泰安青年路中心局</v>
      </c>
      <c r="T46" t="str">
        <f>IF(OR(ISBLANK(N46),N46=""),"",INDEX([1]局站!$C$4:$C$172,MATCH(N46,[1]局站!$D$4:$D$172,0)))</f>
        <v>莱芜区-莱芜大桥路</v>
      </c>
      <c r="U46" t="str">
        <f>IF(OR(ISBLANK(O46),O46=""),"",INDEX([1]局站!$C$4:$C$172,MATCH(O46,[1]局站!$D$4:$D$172,0)))</f>
        <v/>
      </c>
      <c r="V46" t="str">
        <f>IF(OR(ISBLANK(P46),P46=""),"",INDEX([1]局站!$C$4:$C$172,MATCH(P46,[1]局站!$D$4:$D$172,0)))</f>
        <v/>
      </c>
      <c r="W46" t="str">
        <f>IF(OR(ISBLANK(Q46),Q46=""),"",INDEX([1]局站!$C$4:$C$172,MATCH(Q46,[1]局站!$D$4:$D$172,0)))</f>
        <v/>
      </c>
    </row>
    <row r="47" spans="1:23" ht="16.5" x14ac:dyDescent="0.2">
      <c r="A47" s="3">
        <v>44</v>
      </c>
      <c r="B47" s="3">
        <f t="shared" si="0"/>
        <v>37044000000</v>
      </c>
      <c r="C47" s="3">
        <v>370000</v>
      </c>
      <c r="D47" s="3">
        <v>44</v>
      </c>
      <c r="E47" s="3" t="s">
        <v>245</v>
      </c>
      <c r="F47" s="3" t="s">
        <v>926</v>
      </c>
      <c r="G47" s="3" t="s">
        <v>938</v>
      </c>
      <c r="H47" s="3" t="s">
        <v>701</v>
      </c>
      <c r="I47" s="3" t="s">
        <v>701</v>
      </c>
      <c r="J47" s="3" t="s">
        <v>701</v>
      </c>
      <c r="M47" t="s">
        <v>72</v>
      </c>
      <c r="N47" t="s">
        <v>89</v>
      </c>
      <c r="O47" t="s">
        <v>701</v>
      </c>
      <c r="P47" t="s">
        <v>701</v>
      </c>
      <c r="Q47" t="s">
        <v>701</v>
      </c>
      <c r="S47" t="str">
        <f>IF(OR(ISBLANK(M47),M47=""),"",INDEX([1]局站!$C$4:$C$172,MATCH(M47,[1]局站!$D$4:$D$172,0)))</f>
        <v>泰安市-泰安东岳大街</v>
      </c>
      <c r="T47" t="str">
        <f>IF(OR(ISBLANK(N47),N47=""),"",INDEX([1]局站!$C$4:$C$172,MATCH(N47,[1]局站!$D$4:$D$172,0)))</f>
        <v>莱芜区-莱芜原山路</v>
      </c>
      <c r="U47" t="str">
        <f>IF(OR(ISBLANK(O47),O47=""),"",INDEX([1]局站!$C$4:$C$172,MATCH(O47,[1]局站!$D$4:$D$172,0)))</f>
        <v/>
      </c>
      <c r="V47" t="str">
        <f>IF(OR(ISBLANK(P47),P47=""),"",INDEX([1]局站!$C$4:$C$172,MATCH(P47,[1]局站!$D$4:$D$172,0)))</f>
        <v/>
      </c>
      <c r="W47" t="str">
        <f>IF(OR(ISBLANK(Q47),Q47=""),"",INDEX([1]局站!$C$4:$C$172,MATCH(Q47,[1]局站!$D$4:$D$172,0)))</f>
        <v/>
      </c>
    </row>
    <row r="48" spans="1:23" ht="16.5" x14ac:dyDescent="0.2">
      <c r="A48" s="3">
        <v>45</v>
      </c>
      <c r="B48" s="3">
        <f t="shared" si="0"/>
        <v>37045000000</v>
      </c>
      <c r="C48" s="3">
        <v>370000</v>
      </c>
      <c r="D48" s="3">
        <v>45</v>
      </c>
      <c r="E48" s="3" t="s">
        <v>246</v>
      </c>
      <c r="F48" s="3" t="s">
        <v>926</v>
      </c>
      <c r="G48" s="3" t="s">
        <v>938</v>
      </c>
      <c r="H48" s="3" t="s">
        <v>701</v>
      </c>
      <c r="I48" s="3" t="s">
        <v>701</v>
      </c>
      <c r="J48" s="3" t="s">
        <v>701</v>
      </c>
      <c r="M48" t="s">
        <v>72</v>
      </c>
      <c r="N48" t="s">
        <v>89</v>
      </c>
      <c r="O48" t="s">
        <v>701</v>
      </c>
      <c r="P48" t="s">
        <v>701</v>
      </c>
      <c r="Q48" t="s">
        <v>701</v>
      </c>
      <c r="S48" t="str">
        <f>IF(OR(ISBLANK(M48),M48=""),"",INDEX([1]局站!$C$4:$C$172,MATCH(M48,[1]局站!$D$4:$D$172,0)))</f>
        <v>泰安市-泰安东岳大街</v>
      </c>
      <c r="T48" t="str">
        <f>IF(OR(ISBLANK(N48),N48=""),"",INDEX([1]局站!$C$4:$C$172,MATCH(N48,[1]局站!$D$4:$D$172,0)))</f>
        <v>莱芜区-莱芜原山路</v>
      </c>
      <c r="U48" t="str">
        <f>IF(OR(ISBLANK(O48),O48=""),"",INDEX([1]局站!$C$4:$C$172,MATCH(O48,[1]局站!$D$4:$D$172,0)))</f>
        <v/>
      </c>
      <c r="V48" t="str">
        <f>IF(OR(ISBLANK(P48),P48=""),"",INDEX([1]局站!$C$4:$C$172,MATCH(P48,[1]局站!$D$4:$D$172,0)))</f>
        <v/>
      </c>
      <c r="W48" t="str">
        <f>IF(OR(ISBLANK(Q48),Q48=""),"",INDEX([1]局站!$C$4:$C$172,MATCH(Q48,[1]局站!$D$4:$D$172,0)))</f>
        <v/>
      </c>
    </row>
    <row r="49" spans="1:23" ht="16.5" x14ac:dyDescent="0.2">
      <c r="A49" s="3">
        <v>46</v>
      </c>
      <c r="B49" s="3">
        <f t="shared" si="0"/>
        <v>37046000000</v>
      </c>
      <c r="C49" s="3">
        <v>370000</v>
      </c>
      <c r="D49" s="3">
        <v>46</v>
      </c>
      <c r="E49" s="3" t="s">
        <v>247</v>
      </c>
      <c r="F49" s="3" t="s">
        <v>924</v>
      </c>
      <c r="G49" s="3" t="s">
        <v>949</v>
      </c>
      <c r="H49" s="3" t="s">
        <v>701</v>
      </c>
      <c r="I49" s="3" t="s">
        <v>701</v>
      </c>
      <c r="J49" s="3" t="s">
        <v>701</v>
      </c>
      <c r="M49" t="s">
        <v>71</v>
      </c>
      <c r="N49" t="s">
        <v>160</v>
      </c>
      <c r="O49" t="s">
        <v>701</v>
      </c>
      <c r="P49" t="s">
        <v>701</v>
      </c>
      <c r="Q49" t="s">
        <v>701</v>
      </c>
      <c r="S49" t="str">
        <f>IF(OR(ISBLANK(M49),M49=""),"",INDEX([1]局站!$C$4:$C$172,MATCH(M49,[1]局站!$D$4:$D$172,0)))</f>
        <v>青岛市-即墨蓝村</v>
      </c>
      <c r="T49" t="str">
        <f>IF(OR(ISBLANK(N49),N49=""),"",INDEX([1]局站!$C$4:$C$172,MATCH(N49,[1]局站!$D$4:$D$172,0)))</f>
        <v>威海市-威海青岛北路</v>
      </c>
      <c r="U49" t="str">
        <f>IF(OR(ISBLANK(O49),O49=""),"",INDEX([1]局站!$C$4:$C$172,MATCH(O49,[1]局站!$D$4:$D$172,0)))</f>
        <v/>
      </c>
      <c r="V49" t="str">
        <f>IF(OR(ISBLANK(P49),P49=""),"",INDEX([1]局站!$C$4:$C$172,MATCH(P49,[1]局站!$D$4:$D$172,0)))</f>
        <v/>
      </c>
      <c r="W49" t="str">
        <f>IF(OR(ISBLANK(Q49),Q49=""),"",INDEX([1]局站!$C$4:$C$172,MATCH(Q49,[1]局站!$D$4:$D$172,0)))</f>
        <v/>
      </c>
    </row>
    <row r="50" spans="1:23" ht="16.5" x14ac:dyDescent="0.2">
      <c r="A50" s="3">
        <v>47</v>
      </c>
      <c r="B50" s="3">
        <f t="shared" si="0"/>
        <v>37047000000</v>
      </c>
      <c r="C50" s="3">
        <v>370000</v>
      </c>
      <c r="D50" s="3">
        <v>47</v>
      </c>
      <c r="E50" s="3" t="s">
        <v>248</v>
      </c>
      <c r="F50" s="3" t="s">
        <v>948</v>
      </c>
      <c r="G50" s="3" t="s">
        <v>950</v>
      </c>
      <c r="H50" s="3" t="s">
        <v>701</v>
      </c>
      <c r="I50" s="3" t="s">
        <v>701</v>
      </c>
      <c r="J50" s="3" t="s">
        <v>701</v>
      </c>
      <c r="M50" t="s">
        <v>117</v>
      </c>
      <c r="N50" t="s">
        <v>161</v>
      </c>
      <c r="O50" t="s">
        <v>701</v>
      </c>
      <c r="P50" t="s">
        <v>701</v>
      </c>
      <c r="Q50" t="s">
        <v>701</v>
      </c>
      <c r="S50" t="str">
        <f>IF(OR(ISBLANK(M50),M50=""),"",INDEX([1]局站!$C$4:$C$172,MATCH(M50,[1]局站!$D$4:$D$172,0)))</f>
        <v>烟台市-栖霞市局</v>
      </c>
      <c r="T50" t="str">
        <f>IF(OR(ISBLANK(N50),N50=""),"",INDEX([1]局站!$C$4:$C$172,MATCH(N50,[1]局站!$D$4:$D$172,0)))</f>
        <v>烟台市-芝罘区青年路</v>
      </c>
      <c r="U50" t="str">
        <f>IF(OR(ISBLANK(O50),O50=""),"",INDEX([1]局站!$C$4:$C$172,MATCH(O50,[1]局站!$D$4:$D$172,0)))</f>
        <v/>
      </c>
      <c r="V50" t="str">
        <f>IF(OR(ISBLANK(P50),P50=""),"",INDEX([1]局站!$C$4:$C$172,MATCH(P50,[1]局站!$D$4:$D$172,0)))</f>
        <v/>
      </c>
      <c r="W50" t="str">
        <f>IF(OR(ISBLANK(Q50),Q50=""),"",INDEX([1]局站!$C$4:$C$172,MATCH(Q50,[1]局站!$D$4:$D$172,0)))</f>
        <v/>
      </c>
    </row>
    <row r="51" spans="1:23" ht="16.5" x14ac:dyDescent="0.2">
      <c r="A51" s="3">
        <v>48</v>
      </c>
      <c r="B51" s="3">
        <f t="shared" si="0"/>
        <v>37048000000</v>
      </c>
      <c r="C51" s="3">
        <v>370000</v>
      </c>
      <c r="D51" s="3">
        <v>48</v>
      </c>
      <c r="E51" s="3" t="s">
        <v>249</v>
      </c>
      <c r="F51" s="3" t="s">
        <v>909</v>
      </c>
      <c r="G51" s="3" t="s">
        <v>856</v>
      </c>
      <c r="H51" s="3" t="s">
        <v>701</v>
      </c>
      <c r="I51" s="3" t="s">
        <v>701</v>
      </c>
      <c r="J51" s="3" t="s">
        <v>701</v>
      </c>
      <c r="M51" t="s">
        <v>58</v>
      </c>
      <c r="N51" t="s">
        <v>146</v>
      </c>
      <c r="O51" t="s">
        <v>701</v>
      </c>
      <c r="P51" t="s">
        <v>701</v>
      </c>
      <c r="Q51" t="s">
        <v>701</v>
      </c>
      <c r="S51" t="str">
        <f>IF(OR(ISBLANK(M51),M51=""),"",INDEX([1]局站!$C$4:$C$172,MATCH(M51,[1]局站!$D$4:$D$172,0)))</f>
        <v>潍坊市-潍坊河西局</v>
      </c>
      <c r="T51" t="str">
        <f>IF(OR(ISBLANK(N51),N51=""),"",INDEX([1]局站!$C$4:$C$172,MATCH(N51,[1]局站!$D$4:$D$172,0)))</f>
        <v>东营市-东营济南路</v>
      </c>
      <c r="U51" t="str">
        <f>IF(OR(ISBLANK(O51),O51=""),"",INDEX([1]局站!$C$4:$C$172,MATCH(O51,[1]局站!$D$4:$D$172,0)))</f>
        <v/>
      </c>
      <c r="V51" t="str">
        <f>IF(OR(ISBLANK(P51),P51=""),"",INDEX([1]局站!$C$4:$C$172,MATCH(P51,[1]局站!$D$4:$D$172,0)))</f>
        <v/>
      </c>
      <c r="W51" t="str">
        <f>IF(OR(ISBLANK(Q51),Q51=""),"",INDEX([1]局站!$C$4:$C$172,MATCH(Q51,[1]局站!$D$4:$D$172,0)))</f>
        <v/>
      </c>
    </row>
    <row r="52" spans="1:23" ht="16.5" x14ac:dyDescent="0.2">
      <c r="A52" s="3">
        <v>49</v>
      </c>
      <c r="B52" s="3">
        <f t="shared" si="0"/>
        <v>37049000000</v>
      </c>
      <c r="C52" s="3">
        <v>370000</v>
      </c>
      <c r="D52" s="3">
        <v>49</v>
      </c>
      <c r="E52" s="3" t="s">
        <v>250</v>
      </c>
      <c r="F52" s="3" t="s">
        <v>909</v>
      </c>
      <c r="G52" s="3" t="s">
        <v>951</v>
      </c>
      <c r="H52" s="3" t="s">
        <v>701</v>
      </c>
      <c r="I52" s="3" t="s">
        <v>701</v>
      </c>
      <c r="J52" s="3" t="s">
        <v>701</v>
      </c>
      <c r="M52" t="s">
        <v>58</v>
      </c>
      <c r="N52" t="s">
        <v>119</v>
      </c>
      <c r="O52" t="s">
        <v>701</v>
      </c>
      <c r="P52" t="s">
        <v>701</v>
      </c>
      <c r="Q52" t="s">
        <v>701</v>
      </c>
      <c r="S52" t="str">
        <f>IF(OR(ISBLANK(M52),M52=""),"",INDEX([1]局站!$C$4:$C$172,MATCH(M52,[1]局站!$D$4:$D$172,0)))</f>
        <v>潍坊市-潍坊河西局</v>
      </c>
      <c r="T52" t="str">
        <f>IF(OR(ISBLANK(N52),N52=""),"",INDEX([1]局站!$C$4:$C$172,MATCH(N52,[1]局站!$D$4:$D$172,0)))</f>
        <v>东营市-广饶</v>
      </c>
      <c r="U52" t="str">
        <f>IF(OR(ISBLANK(O52),O52=""),"",INDEX([1]局站!$C$4:$C$172,MATCH(O52,[1]局站!$D$4:$D$172,0)))</f>
        <v/>
      </c>
      <c r="V52" t="str">
        <f>IF(OR(ISBLANK(P52),P52=""),"",INDEX([1]局站!$C$4:$C$172,MATCH(P52,[1]局站!$D$4:$D$172,0)))</f>
        <v/>
      </c>
      <c r="W52" t="str">
        <f>IF(OR(ISBLANK(Q52),Q52=""),"",INDEX([1]局站!$C$4:$C$172,MATCH(Q52,[1]局站!$D$4:$D$172,0)))</f>
        <v/>
      </c>
    </row>
    <row r="53" spans="1:23" ht="16.5" x14ac:dyDescent="0.2">
      <c r="A53" s="3">
        <v>50</v>
      </c>
      <c r="B53" s="3">
        <f t="shared" si="0"/>
        <v>37050000000</v>
      </c>
      <c r="C53" s="3">
        <v>370000</v>
      </c>
      <c r="D53" s="3">
        <v>50</v>
      </c>
      <c r="E53" s="3" t="s">
        <v>251</v>
      </c>
      <c r="F53" s="3" t="s">
        <v>922</v>
      </c>
      <c r="G53" s="3" t="s">
        <v>935</v>
      </c>
      <c r="H53" s="3" t="s">
        <v>701</v>
      </c>
      <c r="I53" s="3" t="s">
        <v>701</v>
      </c>
      <c r="J53" s="3" t="s">
        <v>701</v>
      </c>
      <c r="M53" t="s">
        <v>69</v>
      </c>
      <c r="N53" t="s">
        <v>91</v>
      </c>
      <c r="O53" t="s">
        <v>701</v>
      </c>
      <c r="P53" t="s">
        <v>701</v>
      </c>
      <c r="Q53" t="s">
        <v>701</v>
      </c>
      <c r="S53" t="str">
        <f>IF(OR(ISBLANK(M53),M53=""),"",INDEX([1]局站!$C$4:$C$172,MATCH(M53,[1]局站!$D$4:$D$172,0)))</f>
        <v>潍坊市-潍坊东方路</v>
      </c>
      <c r="T53" t="str">
        <f>IF(OR(ISBLANK(N53),N53=""),"",INDEX([1]局站!$C$4:$C$172,MATCH(N53,[1]局站!$D$4:$D$172,0)))</f>
        <v>临沂市-临沂金雀山</v>
      </c>
      <c r="U53" t="str">
        <f>IF(OR(ISBLANK(O53),O53=""),"",INDEX([1]局站!$C$4:$C$172,MATCH(O53,[1]局站!$D$4:$D$172,0)))</f>
        <v/>
      </c>
      <c r="V53" t="str">
        <f>IF(OR(ISBLANK(P53),P53=""),"",INDEX([1]局站!$C$4:$C$172,MATCH(P53,[1]局站!$D$4:$D$172,0)))</f>
        <v/>
      </c>
      <c r="W53" t="str">
        <f>IF(OR(ISBLANK(Q53),Q53=""),"",INDEX([1]局站!$C$4:$C$172,MATCH(Q53,[1]局站!$D$4:$D$172,0)))</f>
        <v/>
      </c>
    </row>
    <row r="54" spans="1:23" ht="16.5" x14ac:dyDescent="0.2">
      <c r="A54" s="3">
        <v>51</v>
      </c>
      <c r="B54" s="3">
        <f t="shared" si="0"/>
        <v>37051000000</v>
      </c>
      <c r="C54" s="3">
        <v>370000</v>
      </c>
      <c r="D54" s="3">
        <v>51</v>
      </c>
      <c r="E54" s="3" t="s">
        <v>252</v>
      </c>
      <c r="F54" s="3" t="s">
        <v>922</v>
      </c>
      <c r="G54" s="3" t="s">
        <v>863</v>
      </c>
      <c r="H54" s="3" t="s">
        <v>701</v>
      </c>
      <c r="I54" s="3" t="s">
        <v>701</v>
      </c>
      <c r="J54" s="3" t="s">
        <v>701</v>
      </c>
      <c r="M54" t="s">
        <v>959</v>
      </c>
      <c r="N54" t="s">
        <v>20</v>
      </c>
      <c r="O54" t="s">
        <v>701</v>
      </c>
      <c r="P54" t="s">
        <v>701</v>
      </c>
      <c r="Q54" t="s">
        <v>701</v>
      </c>
      <c r="S54" t="str">
        <f>IF(OR(ISBLANK(M54),M54=""),"",INDEX([1]局站!$C$4:$C$172,MATCH(M54,[1]局站!$D$4:$D$172,0)))</f>
        <v>潍坊市-潍坊东方路</v>
      </c>
      <c r="T54" t="str">
        <f>IF(OR(ISBLANK(N54),N54=""),"",INDEX([1]局站!$C$4:$C$172,MATCH(N54,[1]局站!$D$4:$D$172,0)))</f>
        <v>潍坊市-昌邑青乡</v>
      </c>
      <c r="U54" t="str">
        <f>IF(OR(ISBLANK(O54),O54=""),"",INDEX([1]局站!$C$4:$C$172,MATCH(O54,[1]局站!$D$4:$D$172,0)))</f>
        <v/>
      </c>
      <c r="V54" t="str">
        <f>IF(OR(ISBLANK(P54),P54=""),"",INDEX([1]局站!$C$4:$C$172,MATCH(P54,[1]局站!$D$4:$D$172,0)))</f>
        <v/>
      </c>
      <c r="W54" t="str">
        <f>IF(OR(ISBLANK(Q54),Q54=""),"",INDEX([1]局站!$C$4:$C$172,MATCH(Q54,[1]局站!$D$4:$D$172,0)))</f>
        <v/>
      </c>
    </row>
    <row r="55" spans="1:23" ht="16.5" x14ac:dyDescent="0.2">
      <c r="A55" s="3">
        <v>52</v>
      </c>
      <c r="B55" s="3">
        <f t="shared" si="0"/>
        <v>37052000000</v>
      </c>
      <c r="C55" s="3">
        <v>370000</v>
      </c>
      <c r="D55" s="3">
        <v>52</v>
      </c>
      <c r="E55" s="3" t="s">
        <v>253</v>
      </c>
      <c r="F55" s="3" t="s">
        <v>922</v>
      </c>
      <c r="G55" s="3" t="s">
        <v>944</v>
      </c>
      <c r="H55" s="3" t="s">
        <v>701</v>
      </c>
      <c r="I55" s="3" t="s">
        <v>701</v>
      </c>
      <c r="J55" s="3" t="s">
        <v>701</v>
      </c>
      <c r="M55" t="s">
        <v>959</v>
      </c>
      <c r="N55" t="s">
        <v>158</v>
      </c>
      <c r="O55" t="s">
        <v>701</v>
      </c>
      <c r="P55" t="s">
        <v>701</v>
      </c>
      <c r="Q55" t="s">
        <v>701</v>
      </c>
      <c r="S55" t="str">
        <f>IF(OR(ISBLANK(M55),M55=""),"",INDEX([1]局站!$C$4:$C$172,MATCH(M55,[1]局站!$D$4:$D$172,0)))</f>
        <v>潍坊市-潍坊东方路</v>
      </c>
      <c r="T55" t="str">
        <f>IF(OR(ISBLANK(N55),N55=""),"",INDEX([1]局站!$C$4:$C$172,MATCH(N55,[1]局站!$D$4:$D$172,0)))</f>
        <v>日照市-日照海滨五路</v>
      </c>
      <c r="U55" t="str">
        <f>IF(OR(ISBLANK(O55),O55=""),"",INDEX([1]局站!$C$4:$C$172,MATCH(O55,[1]局站!$D$4:$D$172,0)))</f>
        <v/>
      </c>
      <c r="V55" t="str">
        <f>IF(OR(ISBLANK(P55),P55=""),"",INDEX([1]局站!$C$4:$C$172,MATCH(P55,[1]局站!$D$4:$D$172,0)))</f>
        <v/>
      </c>
      <c r="W55" t="str">
        <f>IF(OR(ISBLANK(Q55),Q55=""),"",INDEX([1]局站!$C$4:$C$172,MATCH(Q55,[1]局站!$D$4:$D$172,0)))</f>
        <v/>
      </c>
    </row>
    <row r="56" spans="1:23" ht="16.5" x14ac:dyDescent="0.2">
      <c r="A56" s="3">
        <v>53</v>
      </c>
      <c r="B56" s="3">
        <f t="shared" si="0"/>
        <v>37053000000</v>
      </c>
      <c r="C56" s="3">
        <v>370000</v>
      </c>
      <c r="D56" s="3">
        <v>53</v>
      </c>
      <c r="E56" s="3" t="s">
        <v>254</v>
      </c>
      <c r="F56" s="3" t="s">
        <v>909</v>
      </c>
      <c r="G56" s="3" t="s">
        <v>939</v>
      </c>
      <c r="H56" s="3" t="s">
        <v>701</v>
      </c>
      <c r="I56" s="3" t="s">
        <v>701</v>
      </c>
      <c r="J56" s="3" t="s">
        <v>701</v>
      </c>
      <c r="M56" t="s">
        <v>58</v>
      </c>
      <c r="N56" t="s">
        <v>96</v>
      </c>
      <c r="O56" t="s">
        <v>701</v>
      </c>
      <c r="P56" t="s">
        <v>701</v>
      </c>
      <c r="Q56" t="s">
        <v>701</v>
      </c>
      <c r="S56" t="str">
        <f>IF(OR(ISBLANK(M56),M56=""),"",INDEX([1]局站!$C$4:$C$172,MATCH(M56,[1]局站!$D$4:$D$172,0)))</f>
        <v>潍坊市-潍坊河西局</v>
      </c>
      <c r="T56" t="str">
        <f>IF(OR(ISBLANK(N56),N56=""),"",INDEX([1]局站!$C$4:$C$172,MATCH(N56,[1]局站!$D$4:$D$172,0)))</f>
        <v>日照市-五莲解放路</v>
      </c>
      <c r="U56" t="str">
        <f>IF(OR(ISBLANK(O56),O56=""),"",INDEX([1]局站!$C$4:$C$172,MATCH(O56,[1]局站!$D$4:$D$172,0)))</f>
        <v/>
      </c>
      <c r="V56" t="str">
        <f>IF(OR(ISBLANK(P56),P56=""),"",INDEX([1]局站!$C$4:$C$172,MATCH(P56,[1]局站!$D$4:$D$172,0)))</f>
        <v/>
      </c>
      <c r="W56" t="str">
        <f>IF(OR(ISBLANK(Q56),Q56=""),"",INDEX([1]局站!$C$4:$C$172,MATCH(Q56,[1]局站!$D$4:$D$172,0)))</f>
        <v/>
      </c>
    </row>
    <row r="57" spans="1:23" ht="16.5" x14ac:dyDescent="0.2">
      <c r="A57" s="3">
        <v>54</v>
      </c>
      <c r="B57" s="3">
        <f t="shared" si="0"/>
        <v>37054000000</v>
      </c>
      <c r="C57" s="3">
        <v>370000</v>
      </c>
      <c r="D57" s="3">
        <v>54</v>
      </c>
      <c r="E57" s="3" t="s">
        <v>255</v>
      </c>
      <c r="F57" s="3" t="s">
        <v>909</v>
      </c>
      <c r="G57" s="3" t="s">
        <v>952</v>
      </c>
      <c r="H57" s="3" t="s">
        <v>933</v>
      </c>
      <c r="I57" s="3" t="s">
        <v>953</v>
      </c>
      <c r="J57" s="3" t="s">
        <v>867</v>
      </c>
      <c r="M57" t="s">
        <v>58</v>
      </c>
      <c r="N57" t="s">
        <v>131</v>
      </c>
      <c r="O57" t="s">
        <v>132</v>
      </c>
      <c r="P57" t="s">
        <v>134</v>
      </c>
      <c r="Q57" t="s">
        <v>148</v>
      </c>
      <c r="S57" t="str">
        <f>IF(OR(ISBLANK(M57),M57=""),"",INDEX([1]局站!$C$4:$C$172,MATCH(M57,[1]局站!$D$4:$D$172,0)))</f>
        <v>潍坊市-潍坊河西局</v>
      </c>
      <c r="T57" t="str">
        <f>IF(OR(ISBLANK(N57),N57=""),"",INDEX([1]局站!$C$4:$C$172,MATCH(N57,[1]局站!$D$4:$D$172,0)))</f>
        <v>烟台市-烟台大季家</v>
      </c>
      <c r="U57" t="str">
        <f>IF(OR(ISBLANK(O57),O57=""),"",INDEX([1]局站!$C$4:$C$172,MATCH(O57,[1]局站!$D$4:$D$172,0)))</f>
        <v>烟台市-烟台大海阳</v>
      </c>
      <c r="V57" t="str">
        <f>IF(OR(ISBLANK(P57),P57=""),"",INDEX([1]局站!$C$4:$C$172,MATCH(P57,[1]局站!$D$4:$D$172,0)))</f>
        <v>威海市-威海初村</v>
      </c>
      <c r="W57" t="str">
        <f>IF(OR(ISBLANK(Q57),Q57=""),"",INDEX([1]局站!$C$4:$C$172,MATCH(Q57,[1]局站!$D$4:$D$172,0)))</f>
        <v>威海市-威海南竹岛</v>
      </c>
    </row>
    <row r="58" spans="1:23" ht="16.5" x14ac:dyDescent="0.2">
      <c r="A58" s="3">
        <v>55</v>
      </c>
      <c r="B58" s="3">
        <f t="shared" si="0"/>
        <v>37055000000</v>
      </c>
      <c r="C58" s="3">
        <v>370000</v>
      </c>
      <c r="D58" s="3">
        <v>55</v>
      </c>
      <c r="E58" s="3" t="s">
        <v>256</v>
      </c>
      <c r="F58" s="3" t="s">
        <v>918</v>
      </c>
      <c r="G58" s="3" t="s">
        <v>954</v>
      </c>
      <c r="H58" s="3" t="s">
        <v>933</v>
      </c>
      <c r="I58" s="3" t="s">
        <v>955</v>
      </c>
      <c r="J58" s="3" t="s">
        <v>867</v>
      </c>
      <c r="M58" t="s">
        <v>66</v>
      </c>
      <c r="N58" t="s">
        <v>136</v>
      </c>
      <c r="O58" t="s">
        <v>132</v>
      </c>
      <c r="P58" t="s">
        <v>137</v>
      </c>
      <c r="Q58" t="s">
        <v>148</v>
      </c>
      <c r="S58" t="str">
        <f>IF(OR(ISBLANK(M58),M58=""),"",INDEX([1]局站!$C$4:$C$172,MATCH(M58,[1]局站!$D$4:$D$172,0)))</f>
        <v>潍坊市-潍坊四平路</v>
      </c>
      <c r="T58" t="str">
        <f>IF(OR(ISBLANK(N58),N58=""),"",INDEX([1]局站!$C$4:$C$172,MATCH(N58,[1]局站!$D$4:$D$172,0)))</f>
        <v>烟台市-烟台开发区</v>
      </c>
      <c r="U58" t="str">
        <f>IF(OR(ISBLANK(O58),O58=""),"",INDEX([1]局站!$C$4:$C$172,MATCH(O58,[1]局站!$D$4:$D$172,0)))</f>
        <v>烟台市-烟台大海阳</v>
      </c>
      <c r="V58" t="str">
        <f>IF(OR(ISBLANK(P58),P58=""),"",INDEX([1]局站!$C$4:$C$172,MATCH(P58,[1]局站!$D$4:$D$172,0)))</f>
        <v>威海市-威海新威路522局</v>
      </c>
      <c r="W58" t="str">
        <f>IF(OR(ISBLANK(Q58),Q58=""),"",INDEX([1]局站!$C$4:$C$172,MATCH(Q58,[1]局站!$D$4:$D$172,0)))</f>
        <v>威海市-威海南竹岛</v>
      </c>
    </row>
    <row r="59" spans="1:23" ht="16.5" x14ac:dyDescent="0.2">
      <c r="A59" s="3">
        <v>56</v>
      </c>
      <c r="B59" s="3">
        <f t="shared" si="0"/>
        <v>37056000000</v>
      </c>
      <c r="C59" s="3">
        <v>370000</v>
      </c>
      <c r="D59" s="3">
        <v>56</v>
      </c>
      <c r="E59" s="3" t="s">
        <v>257</v>
      </c>
      <c r="F59" s="3" t="s">
        <v>933</v>
      </c>
      <c r="G59" s="3" t="s">
        <v>948</v>
      </c>
      <c r="H59" s="3" t="s">
        <v>701</v>
      </c>
      <c r="I59" s="3" t="s">
        <v>701</v>
      </c>
      <c r="J59" s="3" t="s">
        <v>701</v>
      </c>
      <c r="M59" t="s">
        <v>132</v>
      </c>
      <c r="N59" t="s">
        <v>117</v>
      </c>
      <c r="O59" t="s">
        <v>701</v>
      </c>
      <c r="P59" t="s">
        <v>701</v>
      </c>
      <c r="Q59" t="s">
        <v>701</v>
      </c>
      <c r="S59" t="str">
        <f>IF(OR(ISBLANK(M59),M59=""),"",INDEX([1]局站!$C$4:$C$172,MATCH(M59,[1]局站!$D$4:$D$172,0)))</f>
        <v>烟台市-烟台大海阳</v>
      </c>
      <c r="T59" t="str">
        <f>IF(OR(ISBLANK(N59),N59=""),"",INDEX([1]局站!$C$4:$C$172,MATCH(N59,[1]局站!$D$4:$D$172,0)))</f>
        <v>烟台市-栖霞市局</v>
      </c>
      <c r="U59" t="str">
        <f>IF(OR(ISBLANK(O59),O59=""),"",INDEX([1]局站!$C$4:$C$172,MATCH(O59,[1]局站!$D$4:$D$172,0)))</f>
        <v/>
      </c>
      <c r="V59" t="str">
        <f>IF(OR(ISBLANK(P59),P59=""),"",INDEX([1]局站!$C$4:$C$172,MATCH(P59,[1]局站!$D$4:$D$172,0)))</f>
        <v/>
      </c>
      <c r="W59" t="str">
        <f>IF(OR(ISBLANK(Q59),Q59=""),"",INDEX([1]局站!$C$4:$C$172,MATCH(Q59,[1]局站!$D$4:$D$172,0)))</f>
        <v/>
      </c>
    </row>
    <row r="60" spans="1:23" ht="16.5" x14ac:dyDescent="0.2">
      <c r="A60" s="3">
        <v>57</v>
      </c>
      <c r="B60" s="3">
        <f t="shared" si="0"/>
        <v>37057000000</v>
      </c>
      <c r="C60" s="3">
        <v>370000</v>
      </c>
      <c r="D60" s="3">
        <v>57</v>
      </c>
      <c r="E60" s="3" t="s">
        <v>258</v>
      </c>
      <c r="F60" s="3" t="s">
        <v>930</v>
      </c>
      <c r="G60" s="3" t="s">
        <v>931</v>
      </c>
      <c r="H60" s="3" t="s">
        <v>935</v>
      </c>
      <c r="I60" s="3" t="s">
        <v>701</v>
      </c>
      <c r="J60" s="3" t="s">
        <v>701</v>
      </c>
      <c r="M60" t="s">
        <v>78</v>
      </c>
      <c r="N60" t="s">
        <v>138</v>
      </c>
      <c r="O60" t="s">
        <v>91</v>
      </c>
      <c r="P60" t="s">
        <v>701</v>
      </c>
      <c r="Q60" t="s">
        <v>701</v>
      </c>
      <c r="S60" t="str">
        <f>IF(OR(ISBLANK(M60),M60=""),"",INDEX([1]局站!$C$4:$C$172,MATCH(M60,[1]局站!$D$4:$D$172,0)))</f>
        <v>枣庄市-薛城441局</v>
      </c>
      <c r="T60" t="str">
        <f>IF(OR(ISBLANK(N60),N60=""),"",INDEX([1]局站!$C$4:$C$172,MATCH(N60,[1]局站!$D$4:$D$172,0)))</f>
        <v>枣庄市-枣庄振兴路</v>
      </c>
      <c r="U60" t="str">
        <f>IF(OR(ISBLANK(O60),O60=""),"",INDEX([1]局站!$C$4:$C$172,MATCH(O60,[1]局站!$D$4:$D$172,0)))</f>
        <v>临沂市-临沂金雀山</v>
      </c>
      <c r="V60" t="str">
        <f>IF(OR(ISBLANK(P60),P60=""),"",INDEX([1]局站!$C$4:$C$172,MATCH(P60,[1]局站!$D$4:$D$172,0)))</f>
        <v/>
      </c>
      <c r="W60" t="str">
        <f>IF(OR(ISBLANK(Q60),Q60=""),"",INDEX([1]局站!$C$4:$C$172,MATCH(Q60,[1]局站!$D$4:$D$172,0)))</f>
        <v/>
      </c>
    </row>
    <row r="61" spans="1:23" ht="16.5" x14ac:dyDescent="0.2">
      <c r="A61" s="3">
        <v>58</v>
      </c>
      <c r="B61" s="3">
        <f t="shared" si="0"/>
        <v>37058000000</v>
      </c>
      <c r="C61" s="3">
        <v>370000</v>
      </c>
      <c r="D61" s="3">
        <v>58</v>
      </c>
      <c r="E61" s="3" t="s">
        <v>259</v>
      </c>
      <c r="F61" s="3" t="s">
        <v>933</v>
      </c>
      <c r="G61" s="3" t="s">
        <v>914</v>
      </c>
      <c r="H61" s="3" t="s">
        <v>956</v>
      </c>
      <c r="I61" s="3" t="s">
        <v>940</v>
      </c>
      <c r="J61" s="3" t="s">
        <v>701</v>
      </c>
      <c r="M61" t="s">
        <v>132</v>
      </c>
      <c r="N61" t="s">
        <v>140</v>
      </c>
      <c r="O61" t="s">
        <v>141</v>
      </c>
      <c r="P61" t="s">
        <v>156</v>
      </c>
      <c r="Q61" t="s">
        <v>701</v>
      </c>
      <c r="S61" t="str">
        <f>IF(OR(ISBLANK(M61),M61=""),"",INDEX([1]局站!$C$4:$C$172,MATCH(M61,[1]局站!$D$4:$D$172,0)))</f>
        <v>烟台市-烟台大海阳</v>
      </c>
      <c r="T61" t="str">
        <f>IF(OR(ISBLANK(N61),N61=""),"",INDEX([1]局站!$C$4:$C$172,MATCH(N61,[1]局站!$D$4:$D$172,0)))</f>
        <v>青岛市-青岛山东路</v>
      </c>
      <c r="U61" t="str">
        <f>IF(OR(ISBLANK(O61),O61=""),"",INDEX([1]局站!$C$4:$C$172,MATCH(O61,[1]局站!$D$4:$D$172,0)))</f>
        <v>青岛市-青岛香江路</v>
      </c>
      <c r="V61" t="str">
        <f>IF(OR(ISBLANK(P61),P61=""),"",INDEX([1]局站!$C$4:$C$172,MATCH(P61,[1]局站!$D$4:$D$172,0)))</f>
        <v>日照市-日照正阳路</v>
      </c>
      <c r="W61" t="str">
        <f>IF(OR(ISBLANK(Q61),Q61=""),"",INDEX([1]局站!$C$4:$C$172,MATCH(Q61,[1]局站!$D$4:$D$172,0)))</f>
        <v/>
      </c>
    </row>
    <row r="62" spans="1:23" ht="16.5" x14ac:dyDescent="0.2">
      <c r="A62" s="3">
        <v>59</v>
      </c>
      <c r="B62" s="3">
        <f t="shared" si="0"/>
        <v>37059000000</v>
      </c>
      <c r="C62" s="3">
        <v>370000</v>
      </c>
      <c r="D62" s="3">
        <v>59</v>
      </c>
      <c r="E62" s="3" t="s">
        <v>260</v>
      </c>
      <c r="F62" s="3" t="s">
        <v>930</v>
      </c>
      <c r="G62" s="3" t="s">
        <v>931</v>
      </c>
      <c r="H62" s="3" t="s">
        <v>701</v>
      </c>
      <c r="I62" s="3" t="s">
        <v>701</v>
      </c>
      <c r="J62" s="3" t="s">
        <v>701</v>
      </c>
      <c r="M62" t="s">
        <v>78</v>
      </c>
      <c r="N62" t="s">
        <v>138</v>
      </c>
      <c r="O62" t="s">
        <v>701</v>
      </c>
      <c r="P62" t="s">
        <v>701</v>
      </c>
      <c r="Q62" t="s">
        <v>701</v>
      </c>
      <c r="S62" t="str">
        <f>IF(OR(ISBLANK(M62),M62=""),"",INDEX([1]局站!$C$4:$C$172,MATCH(M62,[1]局站!$D$4:$D$172,0)))</f>
        <v>枣庄市-薛城441局</v>
      </c>
      <c r="T62" t="str">
        <f>IF(OR(ISBLANK(N62),N62=""),"",INDEX([1]局站!$C$4:$C$172,MATCH(N62,[1]局站!$D$4:$D$172,0)))</f>
        <v>枣庄市-枣庄振兴路</v>
      </c>
      <c r="U62" t="str">
        <f>IF(OR(ISBLANK(O62),O62=""),"",INDEX([1]局站!$C$4:$C$172,MATCH(O62,[1]局站!$D$4:$D$172,0)))</f>
        <v/>
      </c>
      <c r="V62" t="str">
        <f>IF(OR(ISBLANK(P62),P62=""),"",INDEX([1]局站!$C$4:$C$172,MATCH(P62,[1]局站!$D$4:$D$172,0)))</f>
        <v/>
      </c>
      <c r="W62" t="str">
        <f>IF(OR(ISBLANK(Q62),Q62=""),"",INDEX([1]局站!$C$4:$C$172,MATCH(Q62,[1]局站!$D$4:$D$172,0)))</f>
        <v/>
      </c>
    </row>
    <row r="63" spans="1:23" ht="16.5" x14ac:dyDescent="0.2">
      <c r="A63" s="3">
        <v>60</v>
      </c>
      <c r="B63" s="3">
        <f t="shared" si="0"/>
        <v>37060000000</v>
      </c>
      <c r="C63" s="3">
        <v>370000</v>
      </c>
      <c r="D63" s="3">
        <v>60</v>
      </c>
      <c r="E63" s="3" t="s">
        <v>261</v>
      </c>
      <c r="F63" s="3" t="s">
        <v>908</v>
      </c>
      <c r="G63" s="3" t="s">
        <v>856</v>
      </c>
      <c r="H63" s="3" t="s">
        <v>701</v>
      </c>
      <c r="I63" s="3" t="s">
        <v>701</v>
      </c>
      <c r="J63" s="3" t="s">
        <v>701</v>
      </c>
      <c r="M63" t="s">
        <v>57</v>
      </c>
      <c r="N63" t="s">
        <v>146</v>
      </c>
      <c r="O63" t="s">
        <v>701</v>
      </c>
      <c r="P63" t="s">
        <v>701</v>
      </c>
      <c r="Q63" t="s">
        <v>701</v>
      </c>
      <c r="S63" t="str">
        <f>IF(OR(ISBLANK(M63),M63=""),"",INDEX([1]局站!$C$4:$C$172,MATCH(M63,[1]局站!$D$4:$D$172,0)))</f>
        <v>淄博市-淄博中心路</v>
      </c>
      <c r="T63" t="str">
        <f>IF(OR(ISBLANK(N63),N63=""),"",INDEX([1]局站!$C$4:$C$172,MATCH(N63,[1]局站!$D$4:$D$172,0)))</f>
        <v>东营市-东营济南路</v>
      </c>
      <c r="U63" t="str">
        <f>IF(OR(ISBLANK(O63),O63=""),"",INDEX([1]局站!$C$4:$C$172,MATCH(O63,[1]局站!$D$4:$D$172,0)))</f>
        <v/>
      </c>
      <c r="V63" t="str">
        <f>IF(OR(ISBLANK(P63),P63=""),"",INDEX([1]局站!$C$4:$C$172,MATCH(P63,[1]局站!$D$4:$D$172,0)))</f>
        <v/>
      </c>
      <c r="W63" t="str">
        <f>IF(OR(ISBLANK(Q63),Q63=""),"",INDEX([1]局站!$C$4:$C$172,MATCH(Q63,[1]局站!$D$4:$D$172,0)))</f>
        <v/>
      </c>
    </row>
    <row r="64" spans="1:23" ht="16.5" x14ac:dyDescent="0.2">
      <c r="A64" s="3">
        <v>61</v>
      </c>
      <c r="B64" s="3">
        <f t="shared" si="0"/>
        <v>37061000000</v>
      </c>
      <c r="C64" s="3">
        <v>370000</v>
      </c>
      <c r="D64" s="3">
        <v>61</v>
      </c>
      <c r="E64" s="3" t="s">
        <v>262</v>
      </c>
      <c r="F64" s="3" t="s">
        <v>957</v>
      </c>
      <c r="G64" s="3" t="s">
        <v>958</v>
      </c>
      <c r="H64" s="3" t="s">
        <v>701</v>
      </c>
      <c r="I64" s="3" t="s">
        <v>701</v>
      </c>
      <c r="J64" s="3" t="s">
        <v>701</v>
      </c>
      <c r="M64" t="s">
        <v>144</v>
      </c>
      <c r="N64" t="s">
        <v>162</v>
      </c>
      <c r="O64" t="s">
        <v>701</v>
      </c>
      <c r="P64" t="s">
        <v>701</v>
      </c>
      <c r="Q64" t="s">
        <v>701</v>
      </c>
      <c r="S64" t="str">
        <f>IF(OR(ISBLANK(M64),M64=""),"",INDEX([1]局站!$C$4:$C$172,MATCH(M64,[1]局站!$D$4:$D$172,0)))</f>
        <v>滨州市-博兴安柴</v>
      </c>
      <c r="T64" t="str">
        <f>IF(OR(ISBLANK(N64),N64=""),"",INDEX([1]局站!$C$4:$C$172,MATCH(N64,[1]局站!$D$4:$D$172,0)))</f>
        <v>滨州市-滨州渤海七路</v>
      </c>
      <c r="U64" t="str">
        <f>IF(OR(ISBLANK(O64),O64=""),"",INDEX([1]局站!$C$4:$C$172,MATCH(O64,[1]局站!$D$4:$D$172,0)))</f>
        <v/>
      </c>
      <c r="V64" t="str">
        <f>IF(OR(ISBLANK(P64),P64=""),"",INDEX([1]局站!$C$4:$C$172,MATCH(P64,[1]局站!$D$4:$D$172,0)))</f>
        <v/>
      </c>
      <c r="W64" t="str">
        <f>IF(OR(ISBLANK(Q64),Q64=""),"",INDEX([1]局站!$C$4:$C$172,MATCH(Q64,[1]局站!$D$4:$D$172,0)))</f>
        <v/>
      </c>
    </row>
    <row r="65" spans="1:23" ht="16.5" x14ac:dyDescent="0.2">
      <c r="A65" s="3">
        <v>62</v>
      </c>
      <c r="B65" s="3">
        <f t="shared" si="0"/>
        <v>37062000000</v>
      </c>
      <c r="C65" s="3">
        <v>370000</v>
      </c>
      <c r="D65" s="3">
        <v>62</v>
      </c>
      <c r="E65" s="3" t="s">
        <v>263</v>
      </c>
      <c r="F65" s="3" t="s">
        <v>856</v>
      </c>
      <c r="G65" s="3" t="s">
        <v>921</v>
      </c>
      <c r="H65" s="3" t="s">
        <v>860</v>
      </c>
      <c r="I65" s="3" t="s">
        <v>701</v>
      </c>
      <c r="J65" s="3" t="s">
        <v>701</v>
      </c>
      <c r="M65" t="s">
        <v>146</v>
      </c>
      <c r="N65" t="s">
        <v>68</v>
      </c>
      <c r="O65" t="s">
        <v>17</v>
      </c>
      <c r="P65" t="s">
        <v>701</v>
      </c>
      <c r="Q65" t="s">
        <v>701</v>
      </c>
      <c r="S65" t="str">
        <f>IF(OR(ISBLANK(M65),M65=""),"",INDEX([1]局站!$C$4:$C$172,MATCH(M65,[1]局站!$D$4:$D$172,0)))</f>
        <v>东营市-东营济南路</v>
      </c>
      <c r="T65" t="str">
        <f>IF(OR(ISBLANK(N65),N65=""),"",INDEX([1]局站!$C$4:$C$172,MATCH(N65,[1]局站!$D$4:$D$172,0)))</f>
        <v>淄博市-淄博人民路</v>
      </c>
      <c r="U65" t="str">
        <f>IF(OR(ISBLANK(O65),O65=""),"",INDEX([1]局站!$C$4:$C$172,MATCH(O65,[1]局站!$D$4:$D$172,0)))</f>
        <v>滨州市-滨州黄五审计局</v>
      </c>
      <c r="V65" t="str">
        <f>IF(OR(ISBLANK(P65),P65=""),"",INDEX([1]局站!$C$4:$C$172,MATCH(P65,[1]局站!$D$4:$D$172,0)))</f>
        <v/>
      </c>
      <c r="W65" t="str">
        <f>IF(OR(ISBLANK(Q65),Q65=""),"",INDEX([1]局站!$C$4:$C$172,MATCH(Q65,[1]局站!$D$4:$D$172,0)))</f>
        <v/>
      </c>
    </row>
    <row r="66" spans="1:23" ht="16.5" x14ac:dyDescent="0.2">
      <c r="A66" s="3">
        <v>63</v>
      </c>
      <c r="B66" s="3">
        <f t="shared" si="0"/>
        <v>37063000000</v>
      </c>
      <c r="C66" s="3">
        <v>370000</v>
      </c>
      <c r="D66" s="3">
        <v>63</v>
      </c>
      <c r="E66" s="3" t="s">
        <v>264</v>
      </c>
      <c r="F66" s="3" t="s">
        <v>916</v>
      </c>
      <c r="G66" s="3" t="s">
        <v>958</v>
      </c>
      <c r="H66" s="3" t="s">
        <v>701</v>
      </c>
      <c r="I66" s="3" t="s">
        <v>701</v>
      </c>
      <c r="J66" s="3" t="s">
        <v>701</v>
      </c>
      <c r="M66" t="s">
        <v>64</v>
      </c>
      <c r="N66" t="s">
        <v>162</v>
      </c>
      <c r="O66" t="s">
        <v>701</v>
      </c>
      <c r="P66" t="s">
        <v>701</v>
      </c>
      <c r="Q66" t="s">
        <v>701</v>
      </c>
      <c r="S66" t="str">
        <f>IF(OR(ISBLANK(M66),M66=""),"",INDEX([1]局站!$C$4:$C$172,MATCH(M66,[1]局站!$D$4:$D$172,0)))</f>
        <v>淄博市-淄博柳泉路</v>
      </c>
      <c r="T66" t="str">
        <f>IF(OR(ISBLANK(N66),N66=""),"",INDEX([1]局站!$C$4:$C$172,MATCH(N66,[1]局站!$D$4:$D$172,0)))</f>
        <v>滨州市-滨州渤海七路</v>
      </c>
      <c r="U66" t="str">
        <f>IF(OR(ISBLANK(O66),O66=""),"",INDEX([1]局站!$C$4:$C$172,MATCH(O66,[1]局站!$D$4:$D$172,0)))</f>
        <v/>
      </c>
      <c r="V66" t="str">
        <f>IF(OR(ISBLANK(P66),P66=""),"",INDEX([1]局站!$C$4:$C$172,MATCH(P66,[1]局站!$D$4:$D$172,0)))</f>
        <v/>
      </c>
      <c r="W66" t="str">
        <f>IF(OR(ISBLANK(Q66),Q66=""),"",INDEX([1]局站!$C$4:$C$172,MATCH(Q66,[1]局站!$D$4:$D$172,0)))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2DBE-AA6E-4414-BDA6-9479988BB667}">
  <dimension ref="A1:BG237"/>
  <sheetViews>
    <sheetView tabSelected="1" workbookViewId="0">
      <pane ySplit="3" topLeftCell="A4" activePane="bottomLeft" state="frozen"/>
      <selection pane="bottomLeft" activeCell="AE85" sqref="AE85"/>
    </sheetView>
  </sheetViews>
  <sheetFormatPr defaultRowHeight="14.25" x14ac:dyDescent="0.2"/>
  <cols>
    <col min="1" max="1" width="11.875" customWidth="1"/>
    <col min="2" max="2" width="17.625" customWidth="1"/>
    <col min="3" max="3" width="61.5" customWidth="1"/>
    <col min="4" max="5" width="18.625" customWidth="1"/>
    <col min="6" max="6" width="15.125" customWidth="1"/>
    <col min="7" max="7" width="34.25" customWidth="1"/>
    <col min="8" max="8" width="32.375" customWidth="1"/>
    <col min="9" max="9" width="19.625" customWidth="1"/>
    <col min="10" max="10" width="18.25" customWidth="1"/>
    <col min="11" max="11" width="16.5" customWidth="1"/>
    <col min="12" max="12" width="17.875" customWidth="1"/>
    <col min="13" max="13" width="18.25" customWidth="1"/>
    <col min="14" max="14" width="17.375" customWidth="1"/>
    <col min="15" max="15" width="16.5" customWidth="1"/>
    <col min="16" max="16" width="23.25" customWidth="1"/>
    <col min="17" max="27" width="24" customWidth="1"/>
    <col min="28" max="29" width="17" customWidth="1"/>
    <col min="30" max="30" width="51.125" customWidth="1"/>
    <col min="31" max="31" width="17.5" customWidth="1"/>
    <col min="32" max="32" width="17.125" customWidth="1"/>
    <col min="33" max="33" width="15.75" customWidth="1"/>
    <col min="36" max="36" width="17.125" customWidth="1"/>
    <col min="37" max="37" width="17" customWidth="1"/>
    <col min="38" max="38" width="16.875" customWidth="1"/>
    <col min="39" max="39" width="17.125" customWidth="1"/>
    <col min="40" max="40" width="17.75" customWidth="1"/>
    <col min="41" max="41" width="23.5" customWidth="1"/>
    <col min="42" max="42" width="20.625" customWidth="1"/>
    <col min="43" max="43" width="21.375" customWidth="1"/>
    <col min="44" max="44" width="25" customWidth="1"/>
    <col min="45" max="45" width="21.125" customWidth="1"/>
    <col min="46" max="46" width="23.5" customWidth="1"/>
    <col min="47" max="47" width="23.25" customWidth="1"/>
    <col min="48" max="48" width="26.375" customWidth="1"/>
    <col min="49" max="49" width="25.5" customWidth="1"/>
    <col min="51" max="51" width="18.5" customWidth="1"/>
    <col min="52" max="53" width="16.75" customWidth="1"/>
    <col min="54" max="54" width="16" customWidth="1"/>
    <col min="55" max="56" width="17.25" customWidth="1"/>
    <col min="57" max="57" width="18.125" customWidth="1"/>
    <col min="58" max="58" width="15.125" customWidth="1"/>
    <col min="59" max="59" width="23.375" customWidth="1"/>
  </cols>
  <sheetData>
    <row r="1" spans="1:59" ht="15" x14ac:dyDescent="0.2">
      <c r="A1" s="5" t="s">
        <v>164</v>
      </c>
      <c r="B1" s="5" t="s">
        <v>510</v>
      </c>
      <c r="C1" s="5" t="s">
        <v>163</v>
      </c>
      <c r="D1" s="6" t="s">
        <v>499</v>
      </c>
      <c r="E1" s="6" t="s">
        <v>501</v>
      </c>
      <c r="F1" s="6" t="s">
        <v>540</v>
      </c>
      <c r="G1" s="6" t="s">
        <v>705</v>
      </c>
      <c r="H1" s="6" t="s">
        <v>710</v>
      </c>
      <c r="I1" s="6" t="s">
        <v>713</v>
      </c>
      <c r="J1" s="6" t="s">
        <v>716</v>
      </c>
      <c r="K1" s="6" t="s">
        <v>514</v>
      </c>
      <c r="L1" s="6" t="s">
        <v>524</v>
      </c>
      <c r="M1" s="6" t="s">
        <v>526</v>
      </c>
      <c r="N1" s="6" t="s">
        <v>528</v>
      </c>
      <c r="O1" s="6" t="s">
        <v>530</v>
      </c>
      <c r="P1" s="6" t="s">
        <v>534</v>
      </c>
      <c r="Q1" s="6" t="s">
        <v>535</v>
      </c>
      <c r="R1" s="6" t="s">
        <v>536</v>
      </c>
      <c r="S1" s="6" t="s">
        <v>506</v>
      </c>
      <c r="T1" s="6" t="s">
        <v>507</v>
      </c>
      <c r="U1" s="6" t="s">
        <v>508</v>
      </c>
      <c r="V1" s="6" t="s">
        <v>537</v>
      </c>
      <c r="W1" s="6" t="s">
        <v>538</v>
      </c>
      <c r="X1" s="6" t="s">
        <v>539</v>
      </c>
      <c r="Y1" s="6" t="s">
        <v>826</v>
      </c>
      <c r="Z1" s="6" t="s">
        <v>827</v>
      </c>
      <c r="AA1" s="6"/>
    </row>
    <row r="2" spans="1:59" x14ac:dyDescent="0.2">
      <c r="A2" t="s">
        <v>606</v>
      </c>
      <c r="B2" t="s">
        <v>717</v>
      </c>
      <c r="C2" t="s">
        <v>166</v>
      </c>
      <c r="D2" t="s">
        <v>165</v>
      </c>
      <c r="E2" t="s">
        <v>620</v>
      </c>
      <c r="F2" t="s">
        <v>167</v>
      </c>
      <c r="G2" t="s">
        <v>704</v>
      </c>
      <c r="H2" t="s">
        <v>712</v>
      </c>
      <c r="I2" t="s">
        <v>730</v>
      </c>
      <c r="J2" t="s">
        <v>714</v>
      </c>
      <c r="K2" t="s">
        <v>165</v>
      </c>
      <c r="L2" t="s">
        <v>531</v>
      </c>
      <c r="M2" t="s">
        <v>531</v>
      </c>
      <c r="N2" t="s">
        <v>531</v>
      </c>
      <c r="O2" t="s">
        <v>531</v>
      </c>
      <c r="P2" t="s">
        <v>509</v>
      </c>
      <c r="Q2" t="s">
        <v>509</v>
      </c>
      <c r="R2" t="s">
        <v>509</v>
      </c>
      <c r="S2" t="s">
        <v>509</v>
      </c>
      <c r="T2" t="s">
        <v>509</v>
      </c>
      <c r="U2" t="s">
        <v>509</v>
      </c>
      <c r="V2" t="s">
        <v>509</v>
      </c>
      <c r="W2" t="s">
        <v>509</v>
      </c>
      <c r="X2" t="s">
        <v>509</v>
      </c>
      <c r="Y2" t="s">
        <v>509</v>
      </c>
      <c r="Z2" t="s">
        <v>509</v>
      </c>
    </row>
    <row r="3" spans="1:59" ht="15" customHeight="1" x14ac:dyDescent="0.2">
      <c r="A3" s="2" t="s">
        <v>168</v>
      </c>
      <c r="B3" s="2" t="s">
        <v>512</v>
      </c>
      <c r="C3" s="2" t="s">
        <v>188</v>
      </c>
      <c r="D3" s="2" t="s">
        <v>500</v>
      </c>
      <c r="E3" s="2" t="s">
        <v>502</v>
      </c>
      <c r="F3" s="2" t="s">
        <v>541</v>
      </c>
      <c r="G3" s="2" t="s">
        <v>703</v>
      </c>
      <c r="H3" s="2" t="s">
        <v>711</v>
      </c>
      <c r="I3" s="2" t="s">
        <v>715</v>
      </c>
      <c r="J3" s="2" t="s">
        <v>731</v>
      </c>
      <c r="K3" s="2" t="s">
        <v>513</v>
      </c>
      <c r="L3" s="2" t="s">
        <v>516</v>
      </c>
      <c r="M3" s="2" t="s">
        <v>518</v>
      </c>
      <c r="N3" s="2" t="s">
        <v>520</v>
      </c>
      <c r="O3" s="2" t="s">
        <v>522</v>
      </c>
      <c r="P3" s="2" t="s">
        <v>532</v>
      </c>
      <c r="Q3" s="2" t="s">
        <v>533</v>
      </c>
      <c r="R3" s="2" t="s">
        <v>504</v>
      </c>
      <c r="S3" s="2" t="s">
        <v>504</v>
      </c>
      <c r="T3" s="2" t="s">
        <v>504</v>
      </c>
      <c r="U3" s="2" t="s">
        <v>504</v>
      </c>
      <c r="V3" s="2" t="s">
        <v>504</v>
      </c>
      <c r="W3" s="2" t="s">
        <v>504</v>
      </c>
      <c r="X3" s="2" t="s">
        <v>504</v>
      </c>
      <c r="Y3" s="2" t="s">
        <v>504</v>
      </c>
      <c r="Z3" s="2" t="s">
        <v>504</v>
      </c>
      <c r="AA3" s="2"/>
      <c r="AB3" s="2" t="s">
        <v>719</v>
      </c>
      <c r="AC3" s="2" t="s">
        <v>828</v>
      </c>
      <c r="AD3" s="2" t="s">
        <v>722</v>
      </c>
      <c r="AF3" s="2" t="s">
        <v>723</v>
      </c>
      <c r="AG3" s="2" t="s">
        <v>724</v>
      </c>
      <c r="AO3">
        <v>1</v>
      </c>
      <c r="AP3">
        <v>2</v>
      </c>
      <c r="AQ3">
        <v>3</v>
      </c>
      <c r="AR3">
        <v>4</v>
      </c>
      <c r="AS3">
        <v>5</v>
      </c>
      <c r="AT3">
        <v>6</v>
      </c>
      <c r="AU3">
        <v>7</v>
      </c>
      <c r="AV3">
        <v>8</v>
      </c>
      <c r="AW3">
        <v>9</v>
      </c>
      <c r="AY3">
        <v>1</v>
      </c>
      <c r="AZ3">
        <v>2</v>
      </c>
      <c r="BA3">
        <v>3</v>
      </c>
      <c r="BB3">
        <v>4</v>
      </c>
      <c r="BC3">
        <v>5</v>
      </c>
      <c r="BD3">
        <v>6</v>
      </c>
      <c r="BE3">
        <v>7</v>
      </c>
      <c r="BF3">
        <v>8</v>
      </c>
      <c r="BG3">
        <v>9</v>
      </c>
    </row>
    <row r="4" spans="1:59" ht="16.5" x14ac:dyDescent="0.2">
      <c r="A4" s="3">
        <v>1</v>
      </c>
      <c r="B4" s="3">
        <f>I4+J4*100000</f>
        <v>37001100000</v>
      </c>
      <c r="C4" s="3" t="s">
        <v>721</v>
      </c>
      <c r="D4" s="3">
        <v>2005</v>
      </c>
      <c r="E4" s="3" t="s">
        <v>609</v>
      </c>
      <c r="F4" s="3">
        <v>142.84800000000001</v>
      </c>
      <c r="G4" s="3" t="s">
        <v>720</v>
      </c>
      <c r="H4" s="3" t="s">
        <v>720</v>
      </c>
      <c r="I4" s="3">
        <f>INDEX(光缆!$B$4:$B$66,MATCH(中继段!H4,光缆!$E$4:$E$66,0))</f>
        <v>37001000000</v>
      </c>
      <c r="J4" s="3">
        <f>COUNTIF(H$4:H4,"="&amp;H4)</f>
        <v>1</v>
      </c>
      <c r="K4" s="3">
        <v>72</v>
      </c>
      <c r="L4" s="3" t="s">
        <v>626</v>
      </c>
      <c r="M4" s="3" t="s">
        <v>182</v>
      </c>
      <c r="N4" s="3" t="s">
        <v>626</v>
      </c>
      <c r="O4" s="3" t="s">
        <v>181</v>
      </c>
      <c r="P4" s="3" t="str">
        <f>M4&amp;"-"&amp;AF4</f>
        <v>德州市-乐陵兴隆南大街</v>
      </c>
      <c r="Q4" s="3" t="str">
        <f>O4&amp;"-"&amp;AG4</f>
        <v>滨州市-滨州黄河十路</v>
      </c>
      <c r="R4" s="3" t="s">
        <v>849</v>
      </c>
      <c r="S4" s="3" t="s">
        <v>850</v>
      </c>
      <c r="T4" s="3" t="s">
        <v>851</v>
      </c>
      <c r="U4" s="3" t="s">
        <v>852</v>
      </c>
      <c r="V4" s="3" t="s">
        <v>853</v>
      </c>
      <c r="W4" s="3" t="s">
        <v>854</v>
      </c>
      <c r="X4" s="3" t="s">
        <v>701</v>
      </c>
      <c r="Y4" s="3" t="s">
        <v>701</v>
      </c>
      <c r="Z4" s="3" t="s">
        <v>701</v>
      </c>
      <c r="AA4" s="3"/>
      <c r="AB4" s="3" t="b">
        <f>IF(COUNTIF(G$4:G4,"="&amp;G4)&gt;1,FALSE,TRUE)</f>
        <v>1</v>
      </c>
      <c r="AC4" s="3">
        <f>COUNTIF($AO$4:$AO$87,"="&amp;C4)</f>
        <v>0</v>
      </c>
      <c r="AD4" s="3" t="str">
        <f>G4&amp;":"&amp;AF4&amp;"+"&amp;AG4</f>
        <v>乐陵滨州光缆:乐陵兴隆南大街+滨州黄河十路</v>
      </c>
      <c r="AE4" s="3"/>
      <c r="AF4" s="3" t="s">
        <v>7</v>
      </c>
      <c r="AG4" s="3" t="s">
        <v>12</v>
      </c>
      <c r="AH4" s="3"/>
      <c r="AI4" s="3"/>
      <c r="AJ4" s="3" t="s">
        <v>7</v>
      </c>
      <c r="AK4" s="3" t="s">
        <v>12</v>
      </c>
      <c r="AL4" s="3" t="s">
        <v>146</v>
      </c>
      <c r="AM4" s="3" t="s">
        <v>701</v>
      </c>
      <c r="AN4" t="s">
        <v>701</v>
      </c>
      <c r="AO4" t="str">
        <f>IF(OR(ISBLANK(AY4),AY4=""),"",INDEX([1]局站!$C$4:$C$172,MATCH(AY4,[1]局站!$D$4:$D$172,0)))</f>
        <v>德州市-乐陵兴隆南大街</v>
      </c>
      <c r="AP4" t="str">
        <f>IF(OR(ISBLANK(AZ4),AZ4=""),"",INDEX([1]局站!$C$4:$C$172,MATCH(AZ4,[1]局站!$D$4:$D$172,0)))</f>
        <v>德州市-庆云新华路</v>
      </c>
      <c r="AQ4" t="str">
        <f>IF(OR(ISBLANK(BA4),BA4=""),"",INDEX([1]局站!$C$4:$C$172,MATCH(BA4,[1]局站!$D$4:$D$172,0)))</f>
        <v>滨州市-无棣中心大街</v>
      </c>
      <c r="AR4" t="str">
        <f>IF(OR(ISBLANK(BB4),BB4=""),"",INDEX([1]局站!$C$4:$C$172,MATCH(BB4,[1]局站!$D$4:$D$172,0)))</f>
        <v>滨州市-阳信幸福三路</v>
      </c>
      <c r="AS4" t="str">
        <f>IF(OR(ISBLANK(BC4),BC4=""),"",INDEX([1]局站!$C$4:$C$172,MATCH(BC4,[1]局站!$D$4:$D$172,0)))</f>
        <v>滨州市-惠民南门街</v>
      </c>
      <c r="AT4" t="str">
        <f>IF(OR(ISBLANK(BD4),BD4=""),"",INDEX([1]局站!$C$4:$C$172,MATCH(BD4,[1]局站!$D$4:$D$172,0)))</f>
        <v>滨州市-滨州黄河十路</v>
      </c>
      <c r="AU4" t="str">
        <f>IF(OR(ISBLANK(BE4),BE4=""),"",INDEX([1]局站!$C$4:$C$172,MATCH(BE4,[1]局站!$D$4:$D$172,0)))</f>
        <v/>
      </c>
      <c r="AV4" t="str">
        <f>IF(OR(ISBLANK(BF4),BF4=""),"",INDEX([1]局站!$C$4:$C$172,MATCH(BF4,[1]局站!$D$4:$D$172,0)))</f>
        <v/>
      </c>
      <c r="AW4" t="str">
        <f>IF(OR(ISBLANK(BG4),BG4=""),"",INDEX([1]局站!$C$4:$C$172,MATCH(BG4,[1]局站!$D$4:$D$172,0)))</f>
        <v/>
      </c>
      <c r="AY4" t="s">
        <v>7</v>
      </c>
      <c r="AZ4" t="s">
        <v>8</v>
      </c>
      <c r="BA4" t="s">
        <v>9</v>
      </c>
      <c r="BB4" t="s">
        <v>10</v>
      </c>
      <c r="BC4" t="s">
        <v>11</v>
      </c>
      <c r="BD4" t="s">
        <v>12</v>
      </c>
      <c r="BE4" t="s">
        <v>701</v>
      </c>
      <c r="BF4" t="s">
        <v>701</v>
      </c>
      <c r="BG4" t="s">
        <v>701</v>
      </c>
    </row>
    <row r="5" spans="1:59" ht="16.5" x14ac:dyDescent="0.2">
      <c r="A5" s="3">
        <v>2</v>
      </c>
      <c r="B5" s="3">
        <f t="shared" ref="B5:B68" si="0">I5+J5*100000</f>
        <v>37002100000</v>
      </c>
      <c r="C5" s="3" t="s">
        <v>542</v>
      </c>
      <c r="D5" s="3">
        <v>2005</v>
      </c>
      <c r="E5" s="3" t="s">
        <v>609</v>
      </c>
      <c r="F5" s="3">
        <v>58.744</v>
      </c>
      <c r="G5" s="3" t="s">
        <v>203</v>
      </c>
      <c r="H5" s="3" t="s">
        <v>203</v>
      </c>
      <c r="I5" s="3">
        <f>INDEX(光缆!$B$4:$B$66,MATCH(中继段!H5,光缆!$E$4:$E$66,0))</f>
        <v>37002000000</v>
      </c>
      <c r="J5" s="3">
        <f>COUNTIF(H$4:H5,"="&amp;H5)</f>
        <v>1</v>
      </c>
      <c r="K5" s="3">
        <v>48</v>
      </c>
      <c r="L5" s="3" t="s">
        <v>626</v>
      </c>
      <c r="M5" s="3" t="s">
        <v>181</v>
      </c>
      <c r="N5" s="3" t="s">
        <v>626</v>
      </c>
      <c r="O5" s="3" t="s">
        <v>174</v>
      </c>
      <c r="P5" s="3" t="str">
        <f t="shared" ref="P5:P68" si="1">M5&amp;"-"&amp;AF5</f>
        <v>滨州市-滨州黄河十路</v>
      </c>
      <c r="Q5" s="3" t="str">
        <f t="shared" ref="Q5:Q68" si="2">O5&amp;"-"&amp;AG5</f>
        <v>东营市-东营济南路</v>
      </c>
      <c r="R5" s="3" t="s">
        <v>849</v>
      </c>
      <c r="S5" s="3" t="s">
        <v>850</v>
      </c>
      <c r="T5" s="3" t="s">
        <v>851</v>
      </c>
      <c r="U5" s="3" t="s">
        <v>852</v>
      </c>
      <c r="V5" s="3" t="s">
        <v>853</v>
      </c>
      <c r="W5" s="3" t="s">
        <v>854</v>
      </c>
      <c r="X5" s="3" t="s">
        <v>701</v>
      </c>
      <c r="Y5" s="3" t="s">
        <v>701</v>
      </c>
      <c r="Z5" s="3" t="s">
        <v>701</v>
      </c>
      <c r="AA5" s="3"/>
      <c r="AB5" s="3" t="b">
        <f>IF(COUNTIF(G$4:G5,"="&amp;G5)&gt;1,FALSE,TRUE)</f>
        <v>1</v>
      </c>
      <c r="AC5" s="3">
        <f t="shared" ref="AC5:AC68" si="3">COUNTIF($AO$4:$AO$87,"="&amp;C5)</f>
        <v>0</v>
      </c>
      <c r="AD5" s="3" t="str">
        <f t="shared" ref="AD5:AD68" si="4">G5&amp;":"&amp;AF5&amp;"+"&amp;AG5</f>
        <v>滨州东营光缆:滨州黄河十路+东营济南路</v>
      </c>
      <c r="AE5" s="3"/>
      <c r="AF5" s="3" t="s">
        <v>12</v>
      </c>
      <c r="AG5" s="3" t="s">
        <v>146</v>
      </c>
      <c r="AH5" s="3"/>
      <c r="AI5" s="3"/>
      <c r="AJ5" s="3" t="s">
        <v>7</v>
      </c>
      <c r="AK5" s="3" t="s">
        <v>12</v>
      </c>
      <c r="AL5" s="3" t="s">
        <v>146</v>
      </c>
      <c r="AM5" s="3" t="s">
        <v>701</v>
      </c>
      <c r="AN5" t="s">
        <v>701</v>
      </c>
      <c r="AO5" t="str">
        <f>IF(OR(ISBLANK(AY5),AY5=""),"",INDEX([1]局站!$C$4:$C$172,MATCH(AY5,[1]局站!$D$4:$D$172,0)))</f>
        <v>德州市-乐陵兴隆南大街</v>
      </c>
      <c r="AP5" t="str">
        <f>IF(OR(ISBLANK(AZ5),AZ5=""),"",INDEX([1]局站!$C$4:$C$172,MATCH(AZ5,[1]局站!$D$4:$D$172,0)))</f>
        <v>德州市-庆云新华路</v>
      </c>
      <c r="AQ5" t="str">
        <f>IF(OR(ISBLANK(BA5),BA5=""),"",INDEX([1]局站!$C$4:$C$172,MATCH(BA5,[1]局站!$D$4:$D$172,0)))</f>
        <v>滨州市-无棣中心大街</v>
      </c>
      <c r="AR5" t="str">
        <f>IF(OR(ISBLANK(BB5),BB5=""),"",INDEX([1]局站!$C$4:$C$172,MATCH(BB5,[1]局站!$D$4:$D$172,0)))</f>
        <v>滨州市-阳信幸福三路</v>
      </c>
      <c r="AS5" t="str">
        <f>IF(OR(ISBLANK(BC5),BC5=""),"",INDEX([1]局站!$C$4:$C$172,MATCH(BC5,[1]局站!$D$4:$D$172,0)))</f>
        <v>滨州市-惠民南门街</v>
      </c>
      <c r="AT5" t="str">
        <f>IF(OR(ISBLANK(BD5),BD5=""),"",INDEX([1]局站!$C$4:$C$172,MATCH(BD5,[1]局站!$D$4:$D$172,0)))</f>
        <v>滨州市-滨州黄河十路</v>
      </c>
      <c r="AU5" t="str">
        <f>IF(OR(ISBLANK(BE5),BE5=""),"",INDEX([1]局站!$C$4:$C$172,MATCH(BE5,[1]局站!$D$4:$D$172,0)))</f>
        <v/>
      </c>
      <c r="AV5" t="str">
        <f>IF(OR(ISBLANK(BF5),BF5=""),"",INDEX([1]局站!$C$4:$C$172,MATCH(BF5,[1]局站!$D$4:$D$172,0)))</f>
        <v/>
      </c>
      <c r="AW5" t="str">
        <f>IF(OR(ISBLANK(BG5),BG5=""),"",INDEX([1]局站!$C$4:$C$172,MATCH(BG5,[1]局站!$D$4:$D$172,0)))</f>
        <v/>
      </c>
      <c r="AY5" t="s">
        <v>7</v>
      </c>
      <c r="AZ5" t="s">
        <v>8</v>
      </c>
      <c r="BA5" t="s">
        <v>9</v>
      </c>
      <c r="BB5" t="s">
        <v>10</v>
      </c>
      <c r="BC5" t="s">
        <v>11</v>
      </c>
      <c r="BD5" t="s">
        <v>12</v>
      </c>
      <c r="BE5" t="s">
        <v>701</v>
      </c>
      <c r="BF5" t="s">
        <v>701</v>
      </c>
      <c r="BG5" t="s">
        <v>701</v>
      </c>
    </row>
    <row r="6" spans="1:59" ht="16.5" x14ac:dyDescent="0.2">
      <c r="A6" s="3">
        <v>3</v>
      </c>
      <c r="B6" s="3">
        <f t="shared" si="0"/>
        <v>37003100000</v>
      </c>
      <c r="C6" s="3" t="s">
        <v>543</v>
      </c>
      <c r="D6" s="3">
        <v>1996</v>
      </c>
      <c r="E6" s="3" t="s">
        <v>609</v>
      </c>
      <c r="F6" s="3">
        <v>201.1</v>
      </c>
      <c r="G6" s="3" t="s">
        <v>204</v>
      </c>
      <c r="H6" s="3" t="s">
        <v>204</v>
      </c>
      <c r="I6" s="3">
        <f>INDEX(光缆!$B$4:$B$66,MATCH(中继段!H6,光缆!$E$4:$E$66,0))</f>
        <v>37003000000</v>
      </c>
      <c r="J6" s="3">
        <f>COUNTIF(H$4:H6,"="&amp;H6)</f>
        <v>1</v>
      </c>
      <c r="K6" s="3">
        <v>24</v>
      </c>
      <c r="L6" s="3" t="s">
        <v>626</v>
      </c>
      <c r="M6" s="3" t="s">
        <v>182</v>
      </c>
      <c r="N6" s="3" t="s">
        <v>626</v>
      </c>
      <c r="O6" s="3" t="s">
        <v>181</v>
      </c>
      <c r="P6" s="3" t="str">
        <f t="shared" si="1"/>
        <v>德州市-德州东风中路</v>
      </c>
      <c r="Q6" s="3" t="str">
        <f t="shared" si="2"/>
        <v>滨州市-滨州黄五审计局</v>
      </c>
      <c r="R6" s="3" t="s">
        <v>849</v>
      </c>
      <c r="S6" s="3" t="s">
        <v>850</v>
      </c>
      <c r="T6" s="3" t="s">
        <v>851</v>
      </c>
      <c r="U6" s="3" t="s">
        <v>852</v>
      </c>
      <c r="V6" s="3" t="s">
        <v>853</v>
      </c>
      <c r="W6" s="3" t="s">
        <v>854</v>
      </c>
      <c r="X6" s="3" t="s">
        <v>701</v>
      </c>
      <c r="Y6" s="3" t="s">
        <v>701</v>
      </c>
      <c r="Z6" s="3" t="s">
        <v>701</v>
      </c>
      <c r="AA6" s="3"/>
      <c r="AB6" s="3" t="b">
        <f>IF(COUNTIF(G$4:G6,"="&amp;G6)&gt;1,FALSE,TRUE)</f>
        <v>1</v>
      </c>
      <c r="AC6" s="3">
        <f t="shared" si="3"/>
        <v>0</v>
      </c>
      <c r="AD6" s="3" t="str">
        <f t="shared" si="4"/>
        <v>德东威光缆:德州东风中路+滨州黄五审计局</v>
      </c>
      <c r="AE6" s="3"/>
      <c r="AF6" s="3" t="s">
        <v>14</v>
      </c>
      <c r="AG6" s="3" t="s">
        <v>17</v>
      </c>
      <c r="AH6" s="3"/>
      <c r="AI6" s="3"/>
      <c r="AJ6" s="3" t="s">
        <v>14</v>
      </c>
      <c r="AK6" s="3" t="s">
        <v>17</v>
      </c>
      <c r="AL6" s="3" t="s">
        <v>18</v>
      </c>
      <c r="AM6" s="3" t="s">
        <v>148</v>
      </c>
      <c r="AN6" t="s">
        <v>701</v>
      </c>
      <c r="AO6" t="str">
        <f>IF(OR(ISBLANK(AY6),AY6=""),"",INDEX([1]局站!$C$4:$C$172,MATCH(AY6,[1]局站!$D$4:$D$172,0)))</f>
        <v>德州市-乐陵兴隆南大街</v>
      </c>
      <c r="AP6" t="str">
        <f>IF(OR(ISBLANK(AZ6),AZ6=""),"",INDEX([1]局站!$C$4:$C$172,MATCH(AZ6,[1]局站!$D$4:$D$172,0)))</f>
        <v>德州市-庆云新华路</v>
      </c>
      <c r="AQ6" t="str">
        <f>IF(OR(ISBLANK(BA6),BA6=""),"",INDEX([1]局站!$C$4:$C$172,MATCH(BA6,[1]局站!$D$4:$D$172,0)))</f>
        <v>滨州市-无棣中心大街</v>
      </c>
      <c r="AR6" t="str">
        <f>IF(OR(ISBLANK(BB6),BB6=""),"",INDEX([1]局站!$C$4:$C$172,MATCH(BB6,[1]局站!$D$4:$D$172,0)))</f>
        <v>滨州市-阳信幸福三路</v>
      </c>
      <c r="AS6" t="str">
        <f>IF(OR(ISBLANK(BC6),BC6=""),"",INDEX([1]局站!$C$4:$C$172,MATCH(BC6,[1]局站!$D$4:$D$172,0)))</f>
        <v>滨州市-惠民南门街</v>
      </c>
      <c r="AT6" t="str">
        <f>IF(OR(ISBLANK(BD6),BD6=""),"",INDEX([1]局站!$C$4:$C$172,MATCH(BD6,[1]局站!$D$4:$D$172,0)))</f>
        <v>滨州市-滨州黄河十路</v>
      </c>
      <c r="AU6" t="str">
        <f>IF(OR(ISBLANK(BE6),BE6=""),"",INDEX([1]局站!$C$4:$C$172,MATCH(BE6,[1]局站!$D$4:$D$172,0)))</f>
        <v/>
      </c>
      <c r="AV6" t="str">
        <f>IF(OR(ISBLANK(BF6),BF6=""),"",INDEX([1]局站!$C$4:$C$172,MATCH(BF6,[1]局站!$D$4:$D$172,0)))</f>
        <v/>
      </c>
      <c r="AW6" t="str">
        <f>IF(OR(ISBLANK(BG6),BG6=""),"",INDEX([1]局站!$C$4:$C$172,MATCH(BG6,[1]局站!$D$4:$D$172,0)))</f>
        <v/>
      </c>
      <c r="AY6" t="s">
        <v>7</v>
      </c>
      <c r="AZ6" t="s">
        <v>8</v>
      </c>
      <c r="BA6" t="s">
        <v>9</v>
      </c>
      <c r="BB6" t="s">
        <v>10</v>
      </c>
      <c r="BC6" t="s">
        <v>11</v>
      </c>
      <c r="BD6" t="s">
        <v>12</v>
      </c>
      <c r="BE6" t="s">
        <v>701</v>
      </c>
      <c r="BF6" t="s">
        <v>701</v>
      </c>
      <c r="BG6" t="s">
        <v>701</v>
      </c>
    </row>
    <row r="7" spans="1:59" ht="16.5" x14ac:dyDescent="0.2">
      <c r="A7" s="3">
        <v>4</v>
      </c>
      <c r="B7" s="3">
        <f t="shared" si="0"/>
        <v>37003200000</v>
      </c>
      <c r="C7" s="3" t="s">
        <v>275</v>
      </c>
      <c r="D7" s="3">
        <v>1997</v>
      </c>
      <c r="E7" s="3" t="s">
        <v>609</v>
      </c>
      <c r="F7" s="3">
        <v>63.6</v>
      </c>
      <c r="G7" s="3" t="s">
        <v>204</v>
      </c>
      <c r="H7" s="3" t="s">
        <v>204</v>
      </c>
      <c r="I7" s="3">
        <f>INDEX(光缆!$B$4:$B$66,MATCH(中继段!H7,光缆!$E$4:$E$66,0))</f>
        <v>37003000000</v>
      </c>
      <c r="J7" s="3">
        <f>COUNTIF(H$4:H7,"="&amp;H7)</f>
        <v>2</v>
      </c>
      <c r="K7" s="3">
        <v>24</v>
      </c>
      <c r="L7" s="3" t="s">
        <v>626</v>
      </c>
      <c r="M7" s="3" t="s">
        <v>181</v>
      </c>
      <c r="N7" s="3" t="s">
        <v>626</v>
      </c>
      <c r="O7" s="3" t="s">
        <v>174</v>
      </c>
      <c r="P7" s="3" t="str">
        <f t="shared" si="1"/>
        <v>滨州市-滨州黄五审计局</v>
      </c>
      <c r="Q7" s="3" t="str">
        <f t="shared" si="2"/>
        <v>东营市-东营运河路</v>
      </c>
      <c r="R7" s="3" t="s">
        <v>849</v>
      </c>
      <c r="S7" s="3" t="s">
        <v>850</v>
      </c>
      <c r="T7" s="3" t="s">
        <v>851</v>
      </c>
      <c r="U7" s="3" t="s">
        <v>852</v>
      </c>
      <c r="V7" s="3" t="s">
        <v>853</v>
      </c>
      <c r="W7" s="3" t="s">
        <v>854</v>
      </c>
      <c r="X7" s="3" t="s">
        <v>701</v>
      </c>
      <c r="Y7" s="3" t="s">
        <v>701</v>
      </c>
      <c r="Z7" s="3" t="s">
        <v>701</v>
      </c>
      <c r="AA7" s="3"/>
      <c r="AB7" s="3" t="b">
        <f>IF(COUNTIF(G$4:G7,"="&amp;G7)&gt;1,FALSE,TRUE)</f>
        <v>0</v>
      </c>
      <c r="AC7" s="3">
        <f t="shared" si="3"/>
        <v>0</v>
      </c>
      <c r="AD7" s="3" t="str">
        <f t="shared" si="4"/>
        <v>德东威光缆:滨州黄五审计局+东营运河路</v>
      </c>
      <c r="AE7" s="3"/>
      <c r="AF7" s="3" t="s">
        <v>17</v>
      </c>
      <c r="AG7" s="3" t="s">
        <v>18</v>
      </c>
      <c r="AH7" s="3"/>
      <c r="AI7" s="3"/>
      <c r="AJ7" s="3" t="s">
        <v>14</v>
      </c>
      <c r="AK7" s="3" t="s">
        <v>17</v>
      </c>
      <c r="AL7" s="3" t="s">
        <v>18</v>
      </c>
      <c r="AM7" s="3" t="s">
        <v>148</v>
      </c>
      <c r="AN7" t="s">
        <v>701</v>
      </c>
      <c r="AO7" t="str">
        <f>IF(OR(ISBLANK(AY7),AY7=""),"",INDEX([1]局站!$C$4:$C$172,MATCH(AY7,[1]局站!$D$4:$D$172,0)))</f>
        <v>德州市-乐陵兴隆南大街</v>
      </c>
      <c r="AP7" t="str">
        <f>IF(OR(ISBLANK(AZ7),AZ7=""),"",INDEX([1]局站!$C$4:$C$172,MATCH(AZ7,[1]局站!$D$4:$D$172,0)))</f>
        <v>德州市-庆云新华路</v>
      </c>
      <c r="AQ7" t="str">
        <f>IF(OR(ISBLANK(BA7),BA7=""),"",INDEX([1]局站!$C$4:$C$172,MATCH(BA7,[1]局站!$D$4:$D$172,0)))</f>
        <v>滨州市-无棣中心大街</v>
      </c>
      <c r="AR7" t="str">
        <f>IF(OR(ISBLANK(BB7),BB7=""),"",INDEX([1]局站!$C$4:$C$172,MATCH(BB7,[1]局站!$D$4:$D$172,0)))</f>
        <v>滨州市-阳信幸福三路</v>
      </c>
      <c r="AS7" t="str">
        <f>IF(OR(ISBLANK(BC7),BC7=""),"",INDEX([1]局站!$C$4:$C$172,MATCH(BC7,[1]局站!$D$4:$D$172,0)))</f>
        <v>滨州市-惠民南门街</v>
      </c>
      <c r="AT7" t="str">
        <f>IF(OR(ISBLANK(BD7),BD7=""),"",INDEX([1]局站!$C$4:$C$172,MATCH(BD7,[1]局站!$D$4:$D$172,0)))</f>
        <v>滨州市-滨州黄河十路</v>
      </c>
      <c r="AU7" t="str">
        <f>IF(OR(ISBLANK(BE7),BE7=""),"",INDEX([1]局站!$C$4:$C$172,MATCH(BE7,[1]局站!$D$4:$D$172,0)))</f>
        <v/>
      </c>
      <c r="AV7" t="str">
        <f>IF(OR(ISBLANK(BF7),BF7=""),"",INDEX([1]局站!$C$4:$C$172,MATCH(BF7,[1]局站!$D$4:$D$172,0)))</f>
        <v/>
      </c>
      <c r="AW7" t="str">
        <f>IF(OR(ISBLANK(BG7),BG7=""),"",INDEX([1]局站!$C$4:$C$172,MATCH(BG7,[1]局站!$D$4:$D$172,0)))</f>
        <v/>
      </c>
      <c r="AY7" t="s">
        <v>7</v>
      </c>
      <c r="AZ7" t="s">
        <v>8</v>
      </c>
      <c r="BA7" t="s">
        <v>9</v>
      </c>
      <c r="BB7" t="s">
        <v>10</v>
      </c>
      <c r="BC7" t="s">
        <v>11</v>
      </c>
      <c r="BD7" t="s">
        <v>12</v>
      </c>
      <c r="BE7" t="s">
        <v>701</v>
      </c>
      <c r="BF7" t="s">
        <v>701</v>
      </c>
      <c r="BG7" t="s">
        <v>701</v>
      </c>
    </row>
    <row r="8" spans="1:59" ht="16.5" x14ac:dyDescent="0.2">
      <c r="A8" s="3">
        <v>5</v>
      </c>
      <c r="B8" s="3">
        <f t="shared" si="0"/>
        <v>37003300000</v>
      </c>
      <c r="C8" s="3" t="s">
        <v>544</v>
      </c>
      <c r="D8" s="3">
        <v>2000</v>
      </c>
      <c r="E8" s="3" t="s">
        <v>609</v>
      </c>
      <c r="F8" s="3">
        <v>487.4</v>
      </c>
      <c r="G8" s="3" t="s">
        <v>204</v>
      </c>
      <c r="H8" s="3" t="s">
        <v>204</v>
      </c>
      <c r="I8" s="3">
        <f>INDEX(光缆!$B$4:$B$66,MATCH(中继段!H8,光缆!$E$4:$E$66,0))</f>
        <v>37003000000</v>
      </c>
      <c r="J8" s="3">
        <f>COUNTIF(H$4:H8,"="&amp;H8)</f>
        <v>3</v>
      </c>
      <c r="K8" s="3">
        <v>24</v>
      </c>
      <c r="L8" s="3" t="s">
        <v>626</v>
      </c>
      <c r="M8" s="3" t="s">
        <v>174</v>
      </c>
      <c r="N8" s="3" t="s">
        <v>626</v>
      </c>
      <c r="O8" s="3" t="s">
        <v>179</v>
      </c>
      <c r="P8" s="3" t="str">
        <f t="shared" si="1"/>
        <v>东营市-东营运河路</v>
      </c>
      <c r="Q8" s="3" t="str">
        <f t="shared" si="2"/>
        <v>威海市-威海南竹岛</v>
      </c>
      <c r="R8" s="3" t="s">
        <v>849</v>
      </c>
      <c r="S8" s="3" t="s">
        <v>850</v>
      </c>
      <c r="T8" s="3" t="s">
        <v>851</v>
      </c>
      <c r="U8" s="3" t="s">
        <v>852</v>
      </c>
      <c r="V8" s="3" t="s">
        <v>853</v>
      </c>
      <c r="W8" s="3" t="s">
        <v>854</v>
      </c>
      <c r="X8" s="3" t="s">
        <v>701</v>
      </c>
      <c r="Y8" s="3" t="s">
        <v>701</v>
      </c>
      <c r="Z8" s="3" t="s">
        <v>701</v>
      </c>
      <c r="AA8" s="3"/>
      <c r="AB8" s="3" t="b">
        <f>IF(COUNTIF(G$4:G8,"="&amp;G8)&gt;1,FALSE,TRUE)</f>
        <v>0</v>
      </c>
      <c r="AC8" s="3">
        <f t="shared" si="3"/>
        <v>0</v>
      </c>
      <c r="AD8" s="3" t="str">
        <f t="shared" si="4"/>
        <v>德东威光缆:东营运河路+威海南竹岛</v>
      </c>
      <c r="AE8" s="3"/>
      <c r="AF8" s="3" t="s">
        <v>18</v>
      </c>
      <c r="AG8" s="3" t="s">
        <v>148</v>
      </c>
      <c r="AH8" s="3"/>
      <c r="AI8" s="3"/>
      <c r="AJ8" s="3" t="s">
        <v>14</v>
      </c>
      <c r="AK8" s="3" t="s">
        <v>17</v>
      </c>
      <c r="AL8" s="3" t="s">
        <v>18</v>
      </c>
      <c r="AM8" s="3" t="s">
        <v>148</v>
      </c>
      <c r="AN8" t="s">
        <v>701</v>
      </c>
      <c r="AO8" t="str">
        <f>IF(OR(ISBLANK(AY8),AY8=""),"",INDEX([1]局站!$C$4:$C$172,MATCH(AY8,[1]局站!$D$4:$D$172,0)))</f>
        <v>德州市-乐陵兴隆南大街</v>
      </c>
      <c r="AP8" t="str">
        <f>IF(OR(ISBLANK(AZ8),AZ8=""),"",INDEX([1]局站!$C$4:$C$172,MATCH(AZ8,[1]局站!$D$4:$D$172,0)))</f>
        <v>德州市-庆云新华路</v>
      </c>
      <c r="AQ8" t="str">
        <f>IF(OR(ISBLANK(BA8),BA8=""),"",INDEX([1]局站!$C$4:$C$172,MATCH(BA8,[1]局站!$D$4:$D$172,0)))</f>
        <v>滨州市-无棣中心大街</v>
      </c>
      <c r="AR8" t="str">
        <f>IF(OR(ISBLANK(BB8),BB8=""),"",INDEX([1]局站!$C$4:$C$172,MATCH(BB8,[1]局站!$D$4:$D$172,0)))</f>
        <v>滨州市-阳信幸福三路</v>
      </c>
      <c r="AS8" t="str">
        <f>IF(OR(ISBLANK(BC8),BC8=""),"",INDEX([1]局站!$C$4:$C$172,MATCH(BC8,[1]局站!$D$4:$D$172,0)))</f>
        <v>滨州市-惠民南门街</v>
      </c>
      <c r="AT8" t="str">
        <f>IF(OR(ISBLANK(BD8),BD8=""),"",INDEX([1]局站!$C$4:$C$172,MATCH(BD8,[1]局站!$D$4:$D$172,0)))</f>
        <v>滨州市-滨州黄河十路</v>
      </c>
      <c r="AU8" t="str">
        <f>IF(OR(ISBLANK(BE8),BE8=""),"",INDEX([1]局站!$C$4:$C$172,MATCH(BE8,[1]局站!$D$4:$D$172,0)))</f>
        <v/>
      </c>
      <c r="AV8" t="str">
        <f>IF(OR(ISBLANK(BF8),BF8=""),"",INDEX([1]局站!$C$4:$C$172,MATCH(BF8,[1]局站!$D$4:$D$172,0)))</f>
        <v/>
      </c>
      <c r="AW8" t="str">
        <f>IF(OR(ISBLANK(BG8),BG8=""),"",INDEX([1]局站!$C$4:$C$172,MATCH(BG8,[1]局站!$D$4:$D$172,0)))</f>
        <v/>
      </c>
      <c r="AY8" t="s">
        <v>7</v>
      </c>
      <c r="AZ8" t="s">
        <v>8</v>
      </c>
      <c r="BA8" t="s">
        <v>9</v>
      </c>
      <c r="BB8" t="s">
        <v>10</v>
      </c>
      <c r="BC8" t="s">
        <v>11</v>
      </c>
      <c r="BD8" t="s">
        <v>12</v>
      </c>
      <c r="BE8" t="s">
        <v>701</v>
      </c>
      <c r="BF8" t="s">
        <v>701</v>
      </c>
      <c r="BG8" t="s">
        <v>701</v>
      </c>
    </row>
    <row r="9" spans="1:59" ht="16.5" x14ac:dyDescent="0.2">
      <c r="A9" s="3">
        <v>6</v>
      </c>
      <c r="B9" s="3">
        <f t="shared" si="0"/>
        <v>37004100000</v>
      </c>
      <c r="C9" s="3" t="s">
        <v>545</v>
      </c>
      <c r="D9" s="3">
        <v>1996</v>
      </c>
      <c r="E9" s="3" t="s">
        <v>611</v>
      </c>
      <c r="F9" s="3">
        <v>174</v>
      </c>
      <c r="G9" s="3" t="s">
        <v>205</v>
      </c>
      <c r="H9" s="3" t="s">
        <v>205</v>
      </c>
      <c r="I9" s="3">
        <f>INDEX(光缆!$B$4:$B$66,MATCH(中继段!H9,光缆!$E$4:$E$66,0))</f>
        <v>37004000000</v>
      </c>
      <c r="J9" s="3">
        <f>COUNTIF(H$4:H9,"="&amp;H9)</f>
        <v>1</v>
      </c>
      <c r="K9" s="3">
        <v>16</v>
      </c>
      <c r="L9" s="3" t="s">
        <v>626</v>
      </c>
      <c r="M9" s="3" t="s">
        <v>182</v>
      </c>
      <c r="N9" s="3" t="s">
        <v>626</v>
      </c>
      <c r="O9" s="3" t="s">
        <v>183</v>
      </c>
      <c r="P9" s="3" t="str">
        <f t="shared" si="1"/>
        <v>德州市-德州共青团路</v>
      </c>
      <c r="Q9" s="3" t="str">
        <f t="shared" si="2"/>
        <v>聊城市-聊城东昌西路</v>
      </c>
      <c r="R9" s="3" t="s">
        <v>854</v>
      </c>
      <c r="S9" s="3" t="s">
        <v>855</v>
      </c>
      <c r="T9" s="3" t="s">
        <v>856</v>
      </c>
      <c r="U9" s="3" t="s">
        <v>701</v>
      </c>
      <c r="V9" s="3" t="s">
        <v>701</v>
      </c>
      <c r="W9" s="3" t="s">
        <v>701</v>
      </c>
      <c r="X9" s="3" t="s">
        <v>701</v>
      </c>
      <c r="Y9" s="3" t="s">
        <v>701</v>
      </c>
      <c r="Z9" s="3" t="s">
        <v>701</v>
      </c>
      <c r="AA9" s="3"/>
      <c r="AB9" s="3" t="b">
        <f>IF(COUNTIF(G$4:G9,"="&amp;G9)&gt;1,FALSE,TRUE)</f>
        <v>1</v>
      </c>
      <c r="AC9" s="3">
        <f t="shared" si="3"/>
        <v>0</v>
      </c>
      <c r="AD9" s="3" t="str">
        <f t="shared" si="4"/>
        <v>德聊菏1号架空光缆:德州共青团路+聊城东昌西路</v>
      </c>
      <c r="AE9" s="3"/>
      <c r="AF9" s="3" t="s">
        <v>23</v>
      </c>
      <c r="AG9" s="3" t="s">
        <v>27</v>
      </c>
      <c r="AH9" s="3"/>
      <c r="AI9" s="3"/>
      <c r="AJ9" s="3" t="s">
        <v>23</v>
      </c>
      <c r="AK9" s="3" t="s">
        <v>27</v>
      </c>
      <c r="AL9" s="3" t="s">
        <v>149</v>
      </c>
      <c r="AM9" s="3" t="s">
        <v>701</v>
      </c>
      <c r="AN9" t="s">
        <v>701</v>
      </c>
      <c r="AO9" t="str">
        <f>IF(OR(ISBLANK(AY9),AY9=""),"",INDEX([1]局站!$C$4:$C$172,MATCH(AY9,[1]局站!$D$4:$D$172,0)))</f>
        <v>滨州市-滨州黄河十路</v>
      </c>
      <c r="AP9" t="str">
        <f>IF(OR(ISBLANK(AZ9),AZ9=""),"",INDEX([1]局站!$C$4:$C$172,MATCH(AZ9,[1]局站!$D$4:$D$172,0)))</f>
        <v>东营市-利津通信楼</v>
      </c>
      <c r="AQ9" t="str">
        <f>IF(OR(ISBLANK(BA9),BA9=""),"",INDEX([1]局站!$C$4:$C$172,MATCH(BA9,[1]局站!$D$4:$D$172,0)))</f>
        <v>东营市-东营济南路</v>
      </c>
      <c r="AR9" t="str">
        <f>IF(OR(ISBLANK(BB9),BB9=""),"",INDEX([1]局站!$C$4:$C$172,MATCH(BB9,[1]局站!$D$4:$D$172,0)))</f>
        <v/>
      </c>
      <c r="AS9" t="str">
        <f>IF(OR(ISBLANK(BC9),BC9=""),"",INDEX([1]局站!$C$4:$C$172,MATCH(BC9,[1]局站!$D$4:$D$172,0)))</f>
        <v/>
      </c>
      <c r="AT9" t="str">
        <f>IF(OR(ISBLANK(BD9),BD9=""),"",INDEX([1]局站!$C$4:$C$172,MATCH(BD9,[1]局站!$D$4:$D$172,0)))</f>
        <v/>
      </c>
      <c r="AU9" t="str">
        <f>IF(OR(ISBLANK(BE9),BE9=""),"",INDEX([1]局站!$C$4:$C$172,MATCH(BE9,[1]局站!$D$4:$D$172,0)))</f>
        <v/>
      </c>
      <c r="AV9" t="str">
        <f>IF(OR(ISBLANK(BF9),BF9=""),"",INDEX([1]局站!$C$4:$C$172,MATCH(BF9,[1]局站!$D$4:$D$172,0)))</f>
        <v/>
      </c>
      <c r="AW9" t="str">
        <f>IF(OR(ISBLANK(BG9),BG9=""),"",INDEX([1]局站!$C$4:$C$172,MATCH(BG9,[1]局站!$D$4:$D$172,0)))</f>
        <v/>
      </c>
      <c r="AY9" t="s">
        <v>12</v>
      </c>
      <c r="AZ9" t="s">
        <v>13</v>
      </c>
      <c r="BA9" t="s">
        <v>146</v>
      </c>
      <c r="BB9" t="s">
        <v>701</v>
      </c>
      <c r="BC9" t="s">
        <v>701</v>
      </c>
      <c r="BD9" t="s">
        <v>701</v>
      </c>
      <c r="BE9" t="s">
        <v>701</v>
      </c>
      <c r="BF9" t="s">
        <v>701</v>
      </c>
      <c r="BG9" t="s">
        <v>701</v>
      </c>
    </row>
    <row r="10" spans="1:59" ht="16.5" x14ac:dyDescent="0.2">
      <c r="A10" s="3">
        <v>7</v>
      </c>
      <c r="B10" s="3">
        <f t="shared" si="0"/>
        <v>37004200000</v>
      </c>
      <c r="C10" s="3" t="s">
        <v>546</v>
      </c>
      <c r="D10" s="3">
        <v>1996</v>
      </c>
      <c r="E10" s="3" t="s">
        <v>611</v>
      </c>
      <c r="F10" s="3">
        <v>203.5</v>
      </c>
      <c r="G10" s="3" t="s">
        <v>205</v>
      </c>
      <c r="H10" s="3" t="s">
        <v>205</v>
      </c>
      <c r="I10" s="3">
        <f>INDEX(光缆!$B$4:$B$66,MATCH(中继段!H10,光缆!$E$4:$E$66,0))</f>
        <v>37004000000</v>
      </c>
      <c r="J10" s="3">
        <f>COUNTIF(H$4:H10,"="&amp;H10)</f>
        <v>2</v>
      </c>
      <c r="K10" s="3">
        <v>18</v>
      </c>
      <c r="L10" s="3" t="s">
        <v>626</v>
      </c>
      <c r="M10" s="3" t="s">
        <v>183</v>
      </c>
      <c r="N10" s="3" t="s">
        <v>626</v>
      </c>
      <c r="O10" s="3" t="s">
        <v>185</v>
      </c>
      <c r="P10" s="3" t="str">
        <f t="shared" si="1"/>
        <v>聊城市-聊城东昌西路</v>
      </c>
      <c r="Q10" s="3" t="str">
        <f t="shared" si="2"/>
        <v>菏泽市-菏泽中华东路</v>
      </c>
      <c r="R10" s="3" t="s">
        <v>854</v>
      </c>
      <c r="S10" s="3" t="s">
        <v>855</v>
      </c>
      <c r="T10" s="3" t="s">
        <v>856</v>
      </c>
      <c r="U10" s="3" t="s">
        <v>701</v>
      </c>
      <c r="V10" s="3" t="s">
        <v>701</v>
      </c>
      <c r="W10" s="3" t="s">
        <v>701</v>
      </c>
      <c r="X10" s="3" t="s">
        <v>701</v>
      </c>
      <c r="Y10" s="3" t="s">
        <v>701</v>
      </c>
      <c r="Z10" s="3" t="s">
        <v>701</v>
      </c>
      <c r="AA10" s="3"/>
      <c r="AB10" s="3" t="b">
        <f>IF(COUNTIF(G$4:G10,"="&amp;G10)&gt;1,FALSE,TRUE)</f>
        <v>0</v>
      </c>
      <c r="AC10" s="3">
        <f t="shared" si="3"/>
        <v>0</v>
      </c>
      <c r="AD10" s="3" t="str">
        <f t="shared" si="4"/>
        <v>德聊菏1号架空光缆:聊城东昌西路+菏泽中华东路</v>
      </c>
      <c r="AE10" s="3"/>
      <c r="AF10" s="3" t="s">
        <v>27</v>
      </c>
      <c r="AG10" s="3" t="s">
        <v>149</v>
      </c>
      <c r="AH10" s="3"/>
      <c r="AI10" s="3"/>
      <c r="AJ10" s="3" t="s">
        <v>23</v>
      </c>
      <c r="AK10" s="3" t="s">
        <v>27</v>
      </c>
      <c r="AL10" s="3" t="s">
        <v>149</v>
      </c>
      <c r="AM10" s="3" t="s">
        <v>701</v>
      </c>
      <c r="AN10" t="s">
        <v>701</v>
      </c>
      <c r="AO10" t="str">
        <f>IF(OR(ISBLANK(AY10),AY10=""),"",INDEX([1]局站!$C$4:$C$172,MATCH(AY10,[1]局站!$D$4:$D$172,0)))</f>
        <v>滨州市-滨州黄河十路</v>
      </c>
      <c r="AP10" t="str">
        <f>IF(OR(ISBLANK(AZ10),AZ10=""),"",INDEX([1]局站!$C$4:$C$172,MATCH(AZ10,[1]局站!$D$4:$D$172,0)))</f>
        <v>东营市-利津通信楼</v>
      </c>
      <c r="AQ10" t="str">
        <f>IF(OR(ISBLANK(BA10),BA10=""),"",INDEX([1]局站!$C$4:$C$172,MATCH(BA10,[1]局站!$D$4:$D$172,0)))</f>
        <v>东营市-东营济南路</v>
      </c>
      <c r="AR10" t="str">
        <f>IF(OR(ISBLANK(BB10),BB10=""),"",INDEX([1]局站!$C$4:$C$172,MATCH(BB10,[1]局站!$D$4:$D$172,0)))</f>
        <v/>
      </c>
      <c r="AS10" t="str">
        <f>IF(OR(ISBLANK(BC10),BC10=""),"",INDEX([1]局站!$C$4:$C$172,MATCH(BC10,[1]局站!$D$4:$D$172,0)))</f>
        <v/>
      </c>
      <c r="AT10" t="str">
        <f>IF(OR(ISBLANK(BD10),BD10=""),"",INDEX([1]局站!$C$4:$C$172,MATCH(BD10,[1]局站!$D$4:$D$172,0)))</f>
        <v/>
      </c>
      <c r="AU10" t="str">
        <f>IF(OR(ISBLANK(BE10),BE10=""),"",INDEX([1]局站!$C$4:$C$172,MATCH(BE10,[1]局站!$D$4:$D$172,0)))</f>
        <v/>
      </c>
      <c r="AV10" t="str">
        <f>IF(OR(ISBLANK(BF10),BF10=""),"",INDEX([1]局站!$C$4:$C$172,MATCH(BF10,[1]局站!$D$4:$D$172,0)))</f>
        <v/>
      </c>
      <c r="AW10" t="str">
        <f>IF(OR(ISBLANK(BG10),BG10=""),"",INDEX([1]局站!$C$4:$C$172,MATCH(BG10,[1]局站!$D$4:$D$172,0)))</f>
        <v/>
      </c>
      <c r="AY10" t="s">
        <v>12</v>
      </c>
      <c r="AZ10" t="s">
        <v>13</v>
      </c>
      <c r="BA10" t="s">
        <v>146</v>
      </c>
      <c r="BB10" t="s">
        <v>701</v>
      </c>
      <c r="BC10" t="s">
        <v>701</v>
      </c>
      <c r="BD10" t="s">
        <v>701</v>
      </c>
      <c r="BE10" t="s">
        <v>701</v>
      </c>
      <c r="BF10" t="s">
        <v>701</v>
      </c>
      <c r="BG10" t="s">
        <v>701</v>
      </c>
    </row>
    <row r="11" spans="1:59" ht="16.5" x14ac:dyDescent="0.2">
      <c r="A11" s="3">
        <v>8</v>
      </c>
      <c r="B11" s="3">
        <f t="shared" si="0"/>
        <v>37005100000</v>
      </c>
      <c r="C11" s="3" t="s">
        <v>547</v>
      </c>
      <c r="D11" s="3">
        <v>2003</v>
      </c>
      <c r="E11" s="3" t="s">
        <v>609</v>
      </c>
      <c r="F11" s="3">
        <v>175.477</v>
      </c>
      <c r="G11" s="3" t="s">
        <v>206</v>
      </c>
      <c r="H11" s="3" t="s">
        <v>206</v>
      </c>
      <c r="I11" s="3">
        <f>INDEX(光缆!$B$4:$B$66,MATCH(中继段!H11,光缆!$E$4:$E$66,0))</f>
        <v>37005000000</v>
      </c>
      <c r="J11" s="3">
        <f>COUNTIF(H$4:H11,"="&amp;H11)</f>
        <v>1</v>
      </c>
      <c r="K11" s="3">
        <v>24</v>
      </c>
      <c r="L11" s="3" t="s">
        <v>626</v>
      </c>
      <c r="M11" s="3" t="s">
        <v>182</v>
      </c>
      <c r="N11" s="3" t="s">
        <v>626</v>
      </c>
      <c r="O11" s="3" t="s">
        <v>183</v>
      </c>
      <c r="P11" s="3" t="str">
        <f t="shared" si="1"/>
        <v>德州市-德州共青团路</v>
      </c>
      <c r="Q11" s="3" t="str">
        <f t="shared" si="2"/>
        <v>聊城市-聊城东昌西路</v>
      </c>
      <c r="R11" s="3" t="s">
        <v>857</v>
      </c>
      <c r="S11" s="3" t="s">
        <v>858</v>
      </c>
      <c r="T11" s="3" t="s">
        <v>859</v>
      </c>
      <c r="U11" s="3" t="s">
        <v>860</v>
      </c>
      <c r="V11" s="3" t="s">
        <v>701</v>
      </c>
      <c r="W11" s="3" t="s">
        <v>701</v>
      </c>
      <c r="X11" s="3" t="s">
        <v>701</v>
      </c>
      <c r="Y11" s="3" t="s">
        <v>701</v>
      </c>
      <c r="Z11" s="3" t="s">
        <v>701</v>
      </c>
      <c r="AA11" s="3"/>
      <c r="AB11" s="3" t="b">
        <f>IF(COUNTIF(G$4:G11,"="&amp;G11)&gt;1,FALSE,TRUE)</f>
        <v>1</v>
      </c>
      <c r="AC11" s="3">
        <f t="shared" si="3"/>
        <v>0</v>
      </c>
      <c r="AD11" s="3" t="str">
        <f t="shared" si="4"/>
        <v>德聊菏2号光缆:德州共青团路+聊城东昌西路</v>
      </c>
      <c r="AE11" s="3"/>
      <c r="AF11" s="3" t="s">
        <v>23</v>
      </c>
      <c r="AG11" s="3" t="s">
        <v>27</v>
      </c>
      <c r="AH11" s="3"/>
      <c r="AI11" s="3"/>
      <c r="AJ11" s="3" t="s">
        <v>23</v>
      </c>
      <c r="AK11" s="3" t="s">
        <v>27</v>
      </c>
      <c r="AL11" s="3" t="s">
        <v>149</v>
      </c>
      <c r="AM11" s="3" t="s">
        <v>701</v>
      </c>
      <c r="AN11" t="s">
        <v>701</v>
      </c>
      <c r="AO11" t="str">
        <f>IF(OR(ISBLANK(AY11),AY11=""),"",INDEX([1]局站!$C$4:$C$172,MATCH(AY11,[1]局站!$D$4:$D$172,0)))</f>
        <v>德州市-德州东风中路</v>
      </c>
      <c r="AP11" t="str">
        <f>IF(OR(ISBLANK(AZ11),AZ11=""),"",INDEX([1]局站!$C$4:$C$172,MATCH(AZ11,[1]局站!$D$4:$D$172,0)))</f>
        <v>德州市-临邑临盘</v>
      </c>
      <c r="AQ11" t="str">
        <f>IF(OR(ISBLANK(BA11),BA11=""),"",INDEX([1]局站!$C$4:$C$172,MATCH(BA11,[1]局站!$D$4:$D$172,0)))</f>
        <v>滨州市-惠民姜楼</v>
      </c>
      <c r="AR11" t="str">
        <f>IF(OR(ISBLANK(BB11),BB11=""),"",INDEX([1]局站!$C$4:$C$172,MATCH(BB11,[1]局站!$D$4:$D$172,0)))</f>
        <v>滨州市-滨州黄五审计局</v>
      </c>
      <c r="AS11" t="str">
        <f>IF(OR(ISBLANK(BC11),BC11=""),"",INDEX([1]局站!$C$4:$C$172,MATCH(BC11,[1]局站!$D$4:$D$172,0)))</f>
        <v/>
      </c>
      <c r="AT11" t="str">
        <f>IF(OR(ISBLANK(BD11),BD11=""),"",INDEX([1]局站!$C$4:$C$172,MATCH(BD11,[1]局站!$D$4:$D$172,0)))</f>
        <v/>
      </c>
      <c r="AU11" t="str">
        <f>IF(OR(ISBLANK(BE11),BE11=""),"",INDEX([1]局站!$C$4:$C$172,MATCH(BE11,[1]局站!$D$4:$D$172,0)))</f>
        <v/>
      </c>
      <c r="AV11" t="str">
        <f>IF(OR(ISBLANK(BF11),BF11=""),"",INDEX([1]局站!$C$4:$C$172,MATCH(BF11,[1]局站!$D$4:$D$172,0)))</f>
        <v/>
      </c>
      <c r="AW11" t="str">
        <f>IF(OR(ISBLANK(BG11),BG11=""),"",INDEX([1]局站!$C$4:$C$172,MATCH(BG11,[1]局站!$D$4:$D$172,0)))</f>
        <v/>
      </c>
      <c r="AY11" t="s">
        <v>14</v>
      </c>
      <c r="AZ11" t="s">
        <v>15</v>
      </c>
      <c r="BA11" t="s">
        <v>16</v>
      </c>
      <c r="BB11" t="s">
        <v>17</v>
      </c>
      <c r="BC11" t="s">
        <v>701</v>
      </c>
      <c r="BD11" t="s">
        <v>701</v>
      </c>
      <c r="BE11" t="s">
        <v>701</v>
      </c>
      <c r="BF11" t="s">
        <v>701</v>
      </c>
      <c r="BG11" t="s">
        <v>701</v>
      </c>
    </row>
    <row r="12" spans="1:59" ht="16.5" x14ac:dyDescent="0.2">
      <c r="A12" s="3">
        <v>9</v>
      </c>
      <c r="B12" s="3">
        <f t="shared" si="0"/>
        <v>37005200000</v>
      </c>
      <c r="C12" s="3" t="s">
        <v>548</v>
      </c>
      <c r="D12" s="3">
        <v>2003</v>
      </c>
      <c r="E12" s="3" t="s">
        <v>609</v>
      </c>
      <c r="F12" s="3">
        <v>207.447</v>
      </c>
      <c r="G12" s="3" t="s">
        <v>206</v>
      </c>
      <c r="H12" s="3" t="s">
        <v>206</v>
      </c>
      <c r="I12" s="3">
        <f>INDEX(光缆!$B$4:$B$66,MATCH(中继段!H12,光缆!$E$4:$E$66,0))</f>
        <v>37005000000</v>
      </c>
      <c r="J12" s="3">
        <f>COUNTIF(H$4:H12,"="&amp;H12)</f>
        <v>2</v>
      </c>
      <c r="K12" s="3">
        <v>24</v>
      </c>
      <c r="L12" s="3" t="s">
        <v>626</v>
      </c>
      <c r="M12" s="3" t="s">
        <v>183</v>
      </c>
      <c r="N12" s="3" t="s">
        <v>626</v>
      </c>
      <c r="O12" s="3" t="s">
        <v>185</v>
      </c>
      <c r="P12" s="3" t="str">
        <f t="shared" si="1"/>
        <v>聊城市-聊城东昌西路</v>
      </c>
      <c r="Q12" s="3" t="str">
        <f t="shared" si="2"/>
        <v>菏泽市-菏泽中华东路</v>
      </c>
      <c r="R12" s="3" t="s">
        <v>857</v>
      </c>
      <c r="S12" s="3" t="s">
        <v>858</v>
      </c>
      <c r="T12" s="3" t="s">
        <v>859</v>
      </c>
      <c r="U12" s="3" t="s">
        <v>860</v>
      </c>
      <c r="V12" s="3" t="s">
        <v>701</v>
      </c>
      <c r="W12" s="3" t="s">
        <v>701</v>
      </c>
      <c r="X12" s="3" t="s">
        <v>701</v>
      </c>
      <c r="Y12" s="3" t="s">
        <v>701</v>
      </c>
      <c r="Z12" s="3" t="s">
        <v>701</v>
      </c>
      <c r="AA12" s="3"/>
      <c r="AB12" s="3" t="b">
        <f>IF(COUNTIF(G$4:G12,"="&amp;G12)&gt;1,FALSE,TRUE)</f>
        <v>0</v>
      </c>
      <c r="AC12" s="3">
        <f t="shared" si="3"/>
        <v>0</v>
      </c>
      <c r="AD12" s="3" t="str">
        <f t="shared" si="4"/>
        <v>德聊菏2号光缆:聊城东昌西路+菏泽中华东路</v>
      </c>
      <c r="AE12" s="3"/>
      <c r="AF12" s="3" t="s">
        <v>27</v>
      </c>
      <c r="AG12" s="3" t="s">
        <v>149</v>
      </c>
      <c r="AH12" s="3"/>
      <c r="AI12" s="3"/>
      <c r="AJ12" s="3" t="s">
        <v>23</v>
      </c>
      <c r="AK12" s="3" t="s">
        <v>27</v>
      </c>
      <c r="AL12" s="3" t="s">
        <v>149</v>
      </c>
      <c r="AM12" s="3" t="s">
        <v>701</v>
      </c>
      <c r="AN12" t="s">
        <v>701</v>
      </c>
      <c r="AO12" t="str">
        <f>IF(OR(ISBLANK(AY12),AY12=""),"",INDEX([1]局站!$C$4:$C$172,MATCH(AY12,[1]局站!$D$4:$D$172,0)))</f>
        <v>德州市-德州东风中路</v>
      </c>
      <c r="AP12" t="str">
        <f>IF(OR(ISBLANK(AZ12),AZ12=""),"",INDEX([1]局站!$C$4:$C$172,MATCH(AZ12,[1]局站!$D$4:$D$172,0)))</f>
        <v>德州市-临邑临盘</v>
      </c>
      <c r="AQ12" t="str">
        <f>IF(OR(ISBLANK(BA12),BA12=""),"",INDEX([1]局站!$C$4:$C$172,MATCH(BA12,[1]局站!$D$4:$D$172,0)))</f>
        <v>滨州市-惠民姜楼</v>
      </c>
      <c r="AR12" t="str">
        <f>IF(OR(ISBLANK(BB12),BB12=""),"",INDEX([1]局站!$C$4:$C$172,MATCH(BB12,[1]局站!$D$4:$D$172,0)))</f>
        <v>滨州市-滨州黄五审计局</v>
      </c>
      <c r="AS12" t="str">
        <f>IF(OR(ISBLANK(BC12),BC12=""),"",INDEX([1]局站!$C$4:$C$172,MATCH(BC12,[1]局站!$D$4:$D$172,0)))</f>
        <v/>
      </c>
      <c r="AT12" t="str">
        <f>IF(OR(ISBLANK(BD12),BD12=""),"",INDEX([1]局站!$C$4:$C$172,MATCH(BD12,[1]局站!$D$4:$D$172,0)))</f>
        <v/>
      </c>
      <c r="AU12" t="str">
        <f>IF(OR(ISBLANK(BE12),BE12=""),"",INDEX([1]局站!$C$4:$C$172,MATCH(BE12,[1]局站!$D$4:$D$172,0)))</f>
        <v/>
      </c>
      <c r="AV12" t="str">
        <f>IF(OR(ISBLANK(BF12),BF12=""),"",INDEX([1]局站!$C$4:$C$172,MATCH(BF12,[1]局站!$D$4:$D$172,0)))</f>
        <v/>
      </c>
      <c r="AW12" t="str">
        <f>IF(OR(ISBLANK(BG12),BG12=""),"",INDEX([1]局站!$C$4:$C$172,MATCH(BG12,[1]局站!$D$4:$D$172,0)))</f>
        <v/>
      </c>
      <c r="AY12" t="s">
        <v>14</v>
      </c>
      <c r="AZ12" t="s">
        <v>15</v>
      </c>
      <c r="BA12" t="s">
        <v>16</v>
      </c>
      <c r="BB12" t="s">
        <v>17</v>
      </c>
      <c r="BC12" t="s">
        <v>701</v>
      </c>
      <c r="BD12" t="s">
        <v>701</v>
      </c>
      <c r="BE12" t="s">
        <v>701</v>
      </c>
      <c r="BF12" t="s">
        <v>701</v>
      </c>
      <c r="BG12" t="s">
        <v>701</v>
      </c>
    </row>
    <row r="13" spans="1:59" ht="16.5" x14ac:dyDescent="0.2">
      <c r="A13" s="3">
        <v>10</v>
      </c>
      <c r="B13" s="3">
        <f t="shared" si="0"/>
        <v>37006100000</v>
      </c>
      <c r="C13" s="3" t="s">
        <v>549</v>
      </c>
      <c r="D13" s="3">
        <v>1995</v>
      </c>
      <c r="E13" s="3" t="s">
        <v>611</v>
      </c>
      <c r="F13" s="3">
        <v>252</v>
      </c>
      <c r="G13" s="3" t="s">
        <v>207</v>
      </c>
      <c r="H13" s="3" t="s">
        <v>207</v>
      </c>
      <c r="I13" s="3">
        <f>INDEX(光缆!$B$4:$B$66,MATCH(中继段!H13,光缆!$E$4:$E$66,0))</f>
        <v>37006000000</v>
      </c>
      <c r="J13" s="3">
        <f>COUNTIF(H$4:H13,"="&amp;H13)</f>
        <v>1</v>
      </c>
      <c r="K13" s="3">
        <v>16</v>
      </c>
      <c r="L13" s="3" t="s">
        <v>626</v>
      </c>
      <c r="M13" s="3" t="s">
        <v>182</v>
      </c>
      <c r="N13" s="3" t="s">
        <v>626</v>
      </c>
      <c r="O13" s="3" t="s">
        <v>181</v>
      </c>
      <c r="P13" s="3" t="str">
        <f t="shared" si="1"/>
        <v>德州市-德州共青团路</v>
      </c>
      <c r="Q13" s="3" t="str">
        <f t="shared" si="2"/>
        <v>滨州市-滨州黄河十路</v>
      </c>
      <c r="R13" s="3" t="s">
        <v>857</v>
      </c>
      <c r="S13" s="3" t="s">
        <v>858</v>
      </c>
      <c r="T13" s="3" t="s">
        <v>859</v>
      </c>
      <c r="U13" s="3" t="s">
        <v>860</v>
      </c>
      <c r="V13" s="3" t="s">
        <v>701</v>
      </c>
      <c r="W13" s="3" t="s">
        <v>701</v>
      </c>
      <c r="X13" s="3" t="s">
        <v>701</v>
      </c>
      <c r="Y13" s="3" t="s">
        <v>701</v>
      </c>
      <c r="Z13" s="3" t="s">
        <v>701</v>
      </c>
      <c r="AA13" s="3"/>
      <c r="AB13" s="3" t="b">
        <f>IF(COUNTIF(G$4:G13,"="&amp;G13)&gt;1,FALSE,TRUE)</f>
        <v>1</v>
      </c>
      <c r="AC13" s="3">
        <f t="shared" si="3"/>
        <v>0</v>
      </c>
      <c r="AD13" s="3" t="str">
        <f t="shared" si="4"/>
        <v>德州滨州架空光缆:德州共青团路+滨州黄河十路</v>
      </c>
      <c r="AE13" s="3"/>
      <c r="AF13" s="3" t="s">
        <v>23</v>
      </c>
      <c r="AG13" s="3" t="s">
        <v>12</v>
      </c>
      <c r="AH13" s="3"/>
      <c r="AI13" s="3"/>
      <c r="AJ13" s="3" t="s">
        <v>23</v>
      </c>
      <c r="AK13" s="3" t="s">
        <v>12</v>
      </c>
      <c r="AL13" s="3" t="s">
        <v>701</v>
      </c>
      <c r="AM13" s="3" t="s">
        <v>701</v>
      </c>
      <c r="AN13" t="s">
        <v>701</v>
      </c>
      <c r="AO13" t="str">
        <f>IF(OR(ISBLANK(AY13),AY13=""),"",INDEX([1]局站!$C$4:$C$172,MATCH(AY13,[1]局站!$D$4:$D$172,0)))</f>
        <v>德州市-德州东风中路</v>
      </c>
      <c r="AP13" t="str">
        <f>IF(OR(ISBLANK(AZ13),AZ13=""),"",INDEX([1]局站!$C$4:$C$172,MATCH(AZ13,[1]局站!$D$4:$D$172,0)))</f>
        <v>德州市-临邑临盘</v>
      </c>
      <c r="AQ13" t="str">
        <f>IF(OR(ISBLANK(BA13),BA13=""),"",INDEX([1]局站!$C$4:$C$172,MATCH(BA13,[1]局站!$D$4:$D$172,0)))</f>
        <v>滨州市-惠民姜楼</v>
      </c>
      <c r="AR13" t="str">
        <f>IF(OR(ISBLANK(BB13),BB13=""),"",INDEX([1]局站!$C$4:$C$172,MATCH(BB13,[1]局站!$D$4:$D$172,0)))</f>
        <v>滨州市-滨州黄五审计局</v>
      </c>
      <c r="AS13" t="str">
        <f>IF(OR(ISBLANK(BC13),BC13=""),"",INDEX([1]局站!$C$4:$C$172,MATCH(BC13,[1]局站!$D$4:$D$172,0)))</f>
        <v/>
      </c>
      <c r="AT13" t="str">
        <f>IF(OR(ISBLANK(BD13),BD13=""),"",INDEX([1]局站!$C$4:$C$172,MATCH(BD13,[1]局站!$D$4:$D$172,0)))</f>
        <v/>
      </c>
      <c r="AU13" t="str">
        <f>IF(OR(ISBLANK(BE13),BE13=""),"",INDEX([1]局站!$C$4:$C$172,MATCH(BE13,[1]局站!$D$4:$D$172,0)))</f>
        <v/>
      </c>
      <c r="AV13" t="str">
        <f>IF(OR(ISBLANK(BF13),BF13=""),"",INDEX([1]局站!$C$4:$C$172,MATCH(BF13,[1]局站!$D$4:$D$172,0)))</f>
        <v/>
      </c>
      <c r="AW13" t="str">
        <f>IF(OR(ISBLANK(BG13),BG13=""),"",INDEX([1]局站!$C$4:$C$172,MATCH(BG13,[1]局站!$D$4:$D$172,0)))</f>
        <v/>
      </c>
      <c r="AY13" t="s">
        <v>14</v>
      </c>
      <c r="AZ13" t="s">
        <v>15</v>
      </c>
      <c r="BA13" t="s">
        <v>16</v>
      </c>
      <c r="BB13" t="s">
        <v>17</v>
      </c>
      <c r="BC13" t="s">
        <v>701</v>
      </c>
      <c r="BD13" t="s">
        <v>701</v>
      </c>
      <c r="BE13" t="s">
        <v>701</v>
      </c>
      <c r="BF13" t="s">
        <v>701</v>
      </c>
      <c r="BG13" t="s">
        <v>701</v>
      </c>
    </row>
    <row r="14" spans="1:59" ht="16.5" x14ac:dyDescent="0.2">
      <c r="A14" s="3">
        <v>11</v>
      </c>
      <c r="B14" s="3">
        <f t="shared" si="0"/>
        <v>37007100000</v>
      </c>
      <c r="C14" s="3" t="s">
        <v>304</v>
      </c>
      <c r="D14" s="3">
        <v>2009</v>
      </c>
      <c r="E14" s="3" t="s">
        <v>609</v>
      </c>
      <c r="F14" s="3">
        <v>4.8</v>
      </c>
      <c r="G14" s="3" t="s">
        <v>208</v>
      </c>
      <c r="H14" s="3" t="s">
        <v>208</v>
      </c>
      <c r="I14" s="3">
        <f>INDEX(光缆!$B$4:$B$66,MATCH(中继段!H14,光缆!$E$4:$E$66,0))</f>
        <v>37007000000</v>
      </c>
      <c r="J14" s="3">
        <f>COUNTIF(H$4:H14,"="&amp;H14)</f>
        <v>1</v>
      </c>
      <c r="K14" s="3">
        <v>36</v>
      </c>
      <c r="L14" s="3" t="s">
        <v>626</v>
      </c>
      <c r="M14" s="3" t="s">
        <v>182</v>
      </c>
      <c r="N14" s="3" t="s">
        <v>626</v>
      </c>
      <c r="O14" s="3" t="s">
        <v>182</v>
      </c>
      <c r="P14" s="3" t="str">
        <f t="shared" si="1"/>
        <v>德州市-德州湖滨南路</v>
      </c>
      <c r="Q14" s="3" t="str">
        <f t="shared" si="2"/>
        <v>德州市-德州共青团路</v>
      </c>
      <c r="R14" s="3" t="s">
        <v>860</v>
      </c>
      <c r="S14" s="3" t="s">
        <v>861</v>
      </c>
      <c r="T14" s="3" t="s">
        <v>701</v>
      </c>
      <c r="U14" s="3" t="s">
        <v>701</v>
      </c>
      <c r="V14" s="3" t="s">
        <v>701</v>
      </c>
      <c r="W14" s="3" t="s">
        <v>701</v>
      </c>
      <c r="X14" s="3" t="s">
        <v>701</v>
      </c>
      <c r="Y14" s="3" t="s">
        <v>701</v>
      </c>
      <c r="Z14" s="3" t="s">
        <v>701</v>
      </c>
      <c r="AA14" s="3"/>
      <c r="AB14" s="3" t="b">
        <f>IF(COUNTIF(G$4:G14,"="&amp;G14)&gt;1,FALSE,TRUE)</f>
        <v>1</v>
      </c>
      <c r="AC14" s="3">
        <f t="shared" si="3"/>
        <v>0</v>
      </c>
      <c r="AD14" s="3" t="str">
        <f t="shared" si="4"/>
        <v>德州乐陵光缆:德州湖滨南路+德州共青团路</v>
      </c>
      <c r="AE14" s="3"/>
      <c r="AF14" s="3" t="s">
        <v>33</v>
      </c>
      <c r="AG14" s="3" t="s">
        <v>23</v>
      </c>
      <c r="AH14" s="3"/>
      <c r="AI14" s="3"/>
      <c r="AJ14" s="3" t="s">
        <v>33</v>
      </c>
      <c r="AK14" s="3" t="s">
        <v>23</v>
      </c>
      <c r="AL14" s="3" t="s">
        <v>150</v>
      </c>
      <c r="AM14" s="3" t="s">
        <v>701</v>
      </c>
      <c r="AN14" t="s">
        <v>701</v>
      </c>
      <c r="AO14" t="str">
        <f>IF(OR(ISBLANK(AY14),AY14=""),"",INDEX([1]局站!$C$4:$C$172,MATCH(AY14,[1]局站!$D$4:$D$172,0)))</f>
        <v>滨州市-滨州黄五审计局</v>
      </c>
      <c r="AP14" t="str">
        <f>IF(OR(ISBLANK(AZ14),AZ14=""),"",INDEX([1]局站!$C$4:$C$172,MATCH(AZ14,[1]局站!$D$4:$D$172,0)))</f>
        <v>东营市-东营运河路</v>
      </c>
      <c r="AQ14" t="str">
        <f>IF(OR(ISBLANK(BA14),BA14=""),"",INDEX([1]局站!$C$4:$C$172,MATCH(BA14,[1]局站!$D$4:$D$172,0)))</f>
        <v/>
      </c>
      <c r="AR14" t="str">
        <f>IF(OR(ISBLANK(BB14),BB14=""),"",INDEX([1]局站!$C$4:$C$172,MATCH(BB14,[1]局站!$D$4:$D$172,0)))</f>
        <v/>
      </c>
      <c r="AS14" t="str">
        <f>IF(OR(ISBLANK(BC14),BC14=""),"",INDEX([1]局站!$C$4:$C$172,MATCH(BC14,[1]局站!$D$4:$D$172,0)))</f>
        <v/>
      </c>
      <c r="AT14" t="str">
        <f>IF(OR(ISBLANK(BD14),BD14=""),"",INDEX([1]局站!$C$4:$C$172,MATCH(BD14,[1]局站!$D$4:$D$172,0)))</f>
        <v/>
      </c>
      <c r="AU14" t="str">
        <f>IF(OR(ISBLANK(BE14),BE14=""),"",INDEX([1]局站!$C$4:$C$172,MATCH(BE14,[1]局站!$D$4:$D$172,0)))</f>
        <v/>
      </c>
      <c r="AV14" t="str">
        <f>IF(OR(ISBLANK(BF14),BF14=""),"",INDEX([1]局站!$C$4:$C$172,MATCH(BF14,[1]局站!$D$4:$D$172,0)))</f>
        <v/>
      </c>
      <c r="AW14" t="str">
        <f>IF(OR(ISBLANK(BG14),BG14=""),"",INDEX([1]局站!$C$4:$C$172,MATCH(BG14,[1]局站!$D$4:$D$172,0)))</f>
        <v/>
      </c>
      <c r="AY14" t="s">
        <v>17</v>
      </c>
      <c r="AZ14" t="s">
        <v>18</v>
      </c>
      <c r="BA14" t="s">
        <v>701</v>
      </c>
      <c r="BB14" t="s">
        <v>701</v>
      </c>
      <c r="BC14" t="s">
        <v>701</v>
      </c>
      <c r="BD14" t="s">
        <v>701</v>
      </c>
      <c r="BE14" t="s">
        <v>701</v>
      </c>
      <c r="BF14" t="s">
        <v>701</v>
      </c>
      <c r="BG14" t="s">
        <v>701</v>
      </c>
    </row>
    <row r="15" spans="1:59" ht="16.5" x14ac:dyDescent="0.2">
      <c r="A15" s="3">
        <v>12</v>
      </c>
      <c r="B15" s="3">
        <f t="shared" si="0"/>
        <v>37007200000</v>
      </c>
      <c r="C15" s="3" t="s">
        <v>550</v>
      </c>
      <c r="D15" s="3">
        <v>2009</v>
      </c>
      <c r="E15" s="3" t="s">
        <v>609</v>
      </c>
      <c r="F15" s="3">
        <v>120.8</v>
      </c>
      <c r="G15" s="3" t="s">
        <v>208</v>
      </c>
      <c r="H15" s="3" t="s">
        <v>208</v>
      </c>
      <c r="I15" s="3">
        <f>INDEX(光缆!$B$4:$B$66,MATCH(中继段!H15,光缆!$E$4:$E$66,0))</f>
        <v>37007000000</v>
      </c>
      <c r="J15" s="3">
        <f>COUNTIF(H$4:H15,"="&amp;H15)</f>
        <v>2</v>
      </c>
      <c r="K15" s="3">
        <v>72</v>
      </c>
      <c r="L15" s="3" t="s">
        <v>626</v>
      </c>
      <c r="M15" s="3" t="s">
        <v>182</v>
      </c>
      <c r="N15" s="3" t="s">
        <v>626</v>
      </c>
      <c r="O15" s="4" t="s">
        <v>836</v>
      </c>
      <c r="P15" s="3" t="str">
        <f t="shared" si="1"/>
        <v>德州市-德州共青团路</v>
      </c>
      <c r="Q15" s="3" t="str">
        <f t="shared" si="2"/>
        <v>莱芜区-乐陵新局</v>
      </c>
      <c r="R15" s="3" t="s">
        <v>861</v>
      </c>
      <c r="S15" s="3" t="s">
        <v>862</v>
      </c>
      <c r="T15" s="3" t="s">
        <v>863</v>
      </c>
      <c r="U15" s="3" t="s">
        <v>864</v>
      </c>
      <c r="V15" s="3" t="s">
        <v>865</v>
      </c>
      <c r="W15" s="3" t="s">
        <v>866</v>
      </c>
      <c r="X15" s="3" t="s">
        <v>867</v>
      </c>
      <c r="Y15" s="3" t="s">
        <v>701</v>
      </c>
      <c r="Z15" s="3" t="s">
        <v>701</v>
      </c>
      <c r="AA15" s="3"/>
      <c r="AB15" s="3" t="b">
        <f>IF(COUNTIF(G$4:G15,"="&amp;G15)&gt;1,FALSE,TRUE)</f>
        <v>0</v>
      </c>
      <c r="AC15" s="3">
        <f t="shared" si="3"/>
        <v>0</v>
      </c>
      <c r="AD15" s="3" t="str">
        <f t="shared" si="4"/>
        <v>德州乐陵光缆:德州共青团路+乐陵新局</v>
      </c>
      <c r="AE15" s="3"/>
      <c r="AF15" s="3" t="s">
        <v>23</v>
      </c>
      <c r="AG15" s="3" t="s">
        <v>150</v>
      </c>
      <c r="AH15" s="3"/>
      <c r="AI15" s="3"/>
      <c r="AJ15" s="3" t="s">
        <v>33</v>
      </c>
      <c r="AK15" s="3" t="s">
        <v>23</v>
      </c>
      <c r="AL15" s="3" t="s">
        <v>150</v>
      </c>
      <c r="AM15" s="3" t="s">
        <v>701</v>
      </c>
      <c r="AN15" t="s">
        <v>701</v>
      </c>
      <c r="AO15" t="str">
        <f>IF(OR(ISBLANK(AY15),AY15=""),"",INDEX([1]局站!$C$4:$C$172,MATCH(AY15,[1]局站!$D$4:$D$172,0)))</f>
        <v>东营市-东营运河路</v>
      </c>
      <c r="AP15" t="str">
        <f>IF(OR(ISBLANK(AZ15),AZ15=""),"",INDEX([1]局站!$C$4:$C$172,MATCH(AZ15,[1]局站!$D$4:$D$172,0)))</f>
        <v>潍坊市-寿光营里</v>
      </c>
      <c r="AQ15" t="str">
        <f>IF(OR(ISBLANK(BA15),BA15=""),"",INDEX([1]局站!$C$4:$C$172,MATCH(BA15,[1]局站!$D$4:$D$172,0)))</f>
        <v>潍坊市-昌邑青乡</v>
      </c>
      <c r="AR15" t="str">
        <f>IF(OR(ISBLANK(BB15),BB15=""),"",INDEX([1]局站!$C$4:$C$172,MATCH(BB15,[1]局站!$D$4:$D$172,0)))</f>
        <v>烟台市-莱州平里店</v>
      </c>
      <c r="AS15" t="str">
        <f>IF(OR(ISBLANK(BC15),BC15=""),"",INDEX([1]局站!$C$4:$C$172,MATCH(BC15,[1]局站!$D$4:$D$172,0)))</f>
        <v>烟台市-龙口黄城</v>
      </c>
      <c r="AT15" t="str">
        <f>IF(OR(ISBLANK(BD15),BD15=""),"",INDEX([1]局站!$C$4:$C$172,MATCH(BD15,[1]局站!$D$4:$D$172,0)))</f>
        <v>烟台市-莱山迎春大街</v>
      </c>
      <c r="AU15" t="str">
        <f>IF(OR(ISBLANK(BE15),BE15=""),"",INDEX([1]局站!$C$4:$C$172,MATCH(BE15,[1]局站!$D$4:$D$172,0)))</f>
        <v>威海市-威海南竹岛</v>
      </c>
      <c r="AV15" t="str">
        <f>IF(OR(ISBLANK(BF15),BF15=""),"",INDEX([1]局站!$C$4:$C$172,MATCH(BF15,[1]局站!$D$4:$D$172,0)))</f>
        <v/>
      </c>
      <c r="AW15" t="str">
        <f>IF(OR(ISBLANK(BG15),BG15=""),"",INDEX([1]局站!$C$4:$C$172,MATCH(BG15,[1]局站!$D$4:$D$172,0)))</f>
        <v/>
      </c>
      <c r="AY15" t="s">
        <v>18</v>
      </c>
      <c r="AZ15" t="s">
        <v>19</v>
      </c>
      <c r="BA15" t="s">
        <v>20</v>
      </c>
      <c r="BB15" t="s">
        <v>21</v>
      </c>
      <c r="BC15" t="s">
        <v>129</v>
      </c>
      <c r="BD15" t="s">
        <v>22</v>
      </c>
      <c r="BE15" t="s">
        <v>148</v>
      </c>
      <c r="BF15" t="s">
        <v>701</v>
      </c>
      <c r="BG15" t="s">
        <v>701</v>
      </c>
    </row>
    <row r="16" spans="1:59" ht="16.5" x14ac:dyDescent="0.2">
      <c r="A16" s="3">
        <v>13</v>
      </c>
      <c r="B16" s="3">
        <f t="shared" si="0"/>
        <v>37008100000</v>
      </c>
      <c r="C16" s="3" t="s">
        <v>551</v>
      </c>
      <c r="D16" s="3">
        <v>1996</v>
      </c>
      <c r="E16" s="3" t="s">
        <v>609</v>
      </c>
      <c r="F16" s="3">
        <v>135.6</v>
      </c>
      <c r="G16" s="3" t="s">
        <v>209</v>
      </c>
      <c r="H16" s="3" t="s">
        <v>209</v>
      </c>
      <c r="I16" s="3">
        <f>INDEX(光缆!$B$4:$B$66,MATCH(中继段!H16,光缆!$E$4:$E$66,0))</f>
        <v>37008000000</v>
      </c>
      <c r="J16" s="3">
        <f>COUNTIF(H$4:H16,"="&amp;H16)</f>
        <v>1</v>
      </c>
      <c r="K16" s="3">
        <v>24</v>
      </c>
      <c r="L16" s="3" t="s">
        <v>626</v>
      </c>
      <c r="M16" s="3" t="s">
        <v>185</v>
      </c>
      <c r="N16" s="3" t="s">
        <v>626</v>
      </c>
      <c r="O16" s="3" t="s">
        <v>177</v>
      </c>
      <c r="P16" s="3" t="str">
        <f t="shared" si="1"/>
        <v>菏泽市-菏泽中华路老局</v>
      </c>
      <c r="Q16" s="3" t="str">
        <f t="shared" si="2"/>
        <v>济宁市-济宁洸河路</v>
      </c>
      <c r="R16" s="3" t="s">
        <v>861</v>
      </c>
      <c r="S16" s="3" t="s">
        <v>862</v>
      </c>
      <c r="T16" s="3" t="s">
        <v>863</v>
      </c>
      <c r="U16" s="3" t="s">
        <v>864</v>
      </c>
      <c r="V16" s="3" t="s">
        <v>865</v>
      </c>
      <c r="W16" s="3" t="s">
        <v>866</v>
      </c>
      <c r="X16" s="3" t="s">
        <v>867</v>
      </c>
      <c r="Y16" s="3" t="s">
        <v>701</v>
      </c>
      <c r="Z16" s="3" t="s">
        <v>701</v>
      </c>
      <c r="AA16" s="3"/>
      <c r="AB16" s="3" t="b">
        <f>IF(COUNTIF(G$4:G16,"="&amp;G16)&gt;1,FALSE,TRUE)</f>
        <v>1</v>
      </c>
      <c r="AC16" s="3">
        <f t="shared" si="3"/>
        <v>0</v>
      </c>
      <c r="AD16" s="3" t="str">
        <f t="shared" si="4"/>
        <v>菏泽薛城光缆:菏泽中华路老局+济宁洸河路</v>
      </c>
      <c r="AE16" s="3"/>
      <c r="AF16" s="3" t="s">
        <v>34</v>
      </c>
      <c r="AG16" s="3" t="s">
        <v>36</v>
      </c>
      <c r="AH16" s="3"/>
      <c r="AI16" s="3"/>
      <c r="AJ16" s="3" t="s">
        <v>34</v>
      </c>
      <c r="AK16" s="3" t="s">
        <v>36</v>
      </c>
      <c r="AL16" s="3" t="s">
        <v>38</v>
      </c>
      <c r="AM16" s="3" t="s">
        <v>151</v>
      </c>
      <c r="AN16" t="s">
        <v>701</v>
      </c>
      <c r="AO16" t="str">
        <f>IF(OR(ISBLANK(AY16),AY16=""),"",INDEX([1]局站!$C$4:$C$172,MATCH(AY16,[1]局站!$D$4:$D$172,0)))</f>
        <v>东营市-东营运河路</v>
      </c>
      <c r="AP16" t="str">
        <f>IF(OR(ISBLANK(AZ16),AZ16=""),"",INDEX([1]局站!$C$4:$C$172,MATCH(AZ16,[1]局站!$D$4:$D$172,0)))</f>
        <v>潍坊市-寿光营里</v>
      </c>
      <c r="AQ16" t="str">
        <f>IF(OR(ISBLANK(BA16),BA16=""),"",INDEX([1]局站!$C$4:$C$172,MATCH(BA16,[1]局站!$D$4:$D$172,0)))</f>
        <v>潍坊市-昌邑青乡</v>
      </c>
      <c r="AR16" t="str">
        <f>IF(OR(ISBLANK(BB16),BB16=""),"",INDEX([1]局站!$C$4:$C$172,MATCH(BB16,[1]局站!$D$4:$D$172,0)))</f>
        <v>烟台市-莱州平里店</v>
      </c>
      <c r="AS16" t="str">
        <f>IF(OR(ISBLANK(BC16),BC16=""),"",INDEX([1]局站!$C$4:$C$172,MATCH(BC16,[1]局站!$D$4:$D$172,0)))</f>
        <v>烟台市-龙口黄城</v>
      </c>
      <c r="AT16" t="str">
        <f>IF(OR(ISBLANK(BD16),BD16=""),"",INDEX([1]局站!$C$4:$C$172,MATCH(BD16,[1]局站!$D$4:$D$172,0)))</f>
        <v>烟台市-莱山迎春大街</v>
      </c>
      <c r="AU16" t="str">
        <f>IF(OR(ISBLANK(BE16),BE16=""),"",INDEX([1]局站!$C$4:$C$172,MATCH(BE16,[1]局站!$D$4:$D$172,0)))</f>
        <v>威海市-威海南竹岛</v>
      </c>
      <c r="AV16" t="str">
        <f>IF(OR(ISBLANK(BF16),BF16=""),"",INDEX([1]局站!$C$4:$C$172,MATCH(BF16,[1]局站!$D$4:$D$172,0)))</f>
        <v/>
      </c>
      <c r="AW16" t="str">
        <f>IF(OR(ISBLANK(BG16),BG16=""),"",INDEX([1]局站!$C$4:$C$172,MATCH(BG16,[1]局站!$D$4:$D$172,0)))</f>
        <v/>
      </c>
      <c r="AY16" t="s">
        <v>18</v>
      </c>
      <c r="AZ16" t="s">
        <v>19</v>
      </c>
      <c r="BA16" t="s">
        <v>20</v>
      </c>
      <c r="BB16" t="s">
        <v>21</v>
      </c>
      <c r="BC16" t="s">
        <v>129</v>
      </c>
      <c r="BD16" t="s">
        <v>22</v>
      </c>
      <c r="BE16" t="s">
        <v>148</v>
      </c>
      <c r="BF16" t="s">
        <v>701</v>
      </c>
      <c r="BG16" t="s">
        <v>701</v>
      </c>
    </row>
    <row r="17" spans="1:59" ht="16.5" x14ac:dyDescent="0.2">
      <c r="A17" s="3">
        <v>14</v>
      </c>
      <c r="B17" s="3">
        <f t="shared" si="0"/>
        <v>37008200000</v>
      </c>
      <c r="C17" s="3" t="s">
        <v>552</v>
      </c>
      <c r="D17" s="3">
        <v>1997</v>
      </c>
      <c r="E17" s="3" t="s">
        <v>609</v>
      </c>
      <c r="F17" s="3">
        <v>110.2</v>
      </c>
      <c r="G17" s="3" t="s">
        <v>209</v>
      </c>
      <c r="H17" s="3" t="s">
        <v>209</v>
      </c>
      <c r="I17" s="3">
        <f>INDEX(光缆!$B$4:$B$66,MATCH(中继段!H17,光缆!$E$4:$E$66,0))</f>
        <v>37008000000</v>
      </c>
      <c r="J17" s="3">
        <f>COUNTIF(H$4:H17,"="&amp;H17)</f>
        <v>2</v>
      </c>
      <c r="K17" s="3">
        <v>24</v>
      </c>
      <c r="L17" s="3" t="s">
        <v>626</v>
      </c>
      <c r="M17" s="3" t="s">
        <v>177</v>
      </c>
      <c r="N17" s="3" t="s">
        <v>626</v>
      </c>
      <c r="O17" s="3" t="s">
        <v>173</v>
      </c>
      <c r="P17" s="3" t="str">
        <f t="shared" si="1"/>
        <v>济宁市-济宁洸河路</v>
      </c>
      <c r="Q17" s="3" t="str">
        <f t="shared" si="2"/>
        <v>枣庄市-滕州善国北路</v>
      </c>
      <c r="R17" s="3" t="s">
        <v>861</v>
      </c>
      <c r="S17" s="3" t="s">
        <v>862</v>
      </c>
      <c r="T17" s="3" t="s">
        <v>863</v>
      </c>
      <c r="U17" s="3" t="s">
        <v>864</v>
      </c>
      <c r="V17" s="3" t="s">
        <v>865</v>
      </c>
      <c r="W17" s="3" t="s">
        <v>866</v>
      </c>
      <c r="X17" s="3" t="s">
        <v>867</v>
      </c>
      <c r="Y17" s="3" t="s">
        <v>701</v>
      </c>
      <c r="Z17" s="3" t="s">
        <v>701</v>
      </c>
      <c r="AA17" s="3"/>
      <c r="AB17" s="3" t="b">
        <f>IF(COUNTIF(G$4:G17,"="&amp;G17)&gt;1,FALSE,TRUE)</f>
        <v>0</v>
      </c>
      <c r="AC17" s="3">
        <f t="shared" si="3"/>
        <v>0</v>
      </c>
      <c r="AD17" s="3" t="str">
        <f t="shared" si="4"/>
        <v>菏泽薛城光缆:济宁洸河路+滕州善国北路</v>
      </c>
      <c r="AE17" s="3"/>
      <c r="AF17" s="3" t="s">
        <v>36</v>
      </c>
      <c r="AG17" s="3" t="s">
        <v>38</v>
      </c>
      <c r="AH17" s="3"/>
      <c r="AI17" s="3"/>
      <c r="AJ17" s="3" t="s">
        <v>34</v>
      </c>
      <c r="AK17" s="3" t="s">
        <v>36</v>
      </c>
      <c r="AL17" s="3" t="s">
        <v>38</v>
      </c>
      <c r="AM17" s="3" t="s">
        <v>151</v>
      </c>
      <c r="AN17" t="s">
        <v>701</v>
      </c>
      <c r="AO17" t="str">
        <f>IF(OR(ISBLANK(AY17),AY17=""),"",INDEX([1]局站!$C$4:$C$172,MATCH(AY17,[1]局站!$D$4:$D$172,0)))</f>
        <v>东营市-东营运河路</v>
      </c>
      <c r="AP17" t="str">
        <f>IF(OR(ISBLANK(AZ17),AZ17=""),"",INDEX([1]局站!$C$4:$C$172,MATCH(AZ17,[1]局站!$D$4:$D$172,0)))</f>
        <v>潍坊市-寿光营里</v>
      </c>
      <c r="AQ17" t="str">
        <f>IF(OR(ISBLANK(BA17),BA17=""),"",INDEX([1]局站!$C$4:$C$172,MATCH(BA17,[1]局站!$D$4:$D$172,0)))</f>
        <v>潍坊市-昌邑青乡</v>
      </c>
      <c r="AR17" t="str">
        <f>IF(OR(ISBLANK(BB17),BB17=""),"",INDEX([1]局站!$C$4:$C$172,MATCH(BB17,[1]局站!$D$4:$D$172,0)))</f>
        <v>烟台市-莱州平里店</v>
      </c>
      <c r="AS17" t="str">
        <f>IF(OR(ISBLANK(BC17),BC17=""),"",INDEX([1]局站!$C$4:$C$172,MATCH(BC17,[1]局站!$D$4:$D$172,0)))</f>
        <v>烟台市-龙口黄城</v>
      </c>
      <c r="AT17" t="str">
        <f>IF(OR(ISBLANK(BD17),BD17=""),"",INDEX([1]局站!$C$4:$C$172,MATCH(BD17,[1]局站!$D$4:$D$172,0)))</f>
        <v>烟台市-莱山迎春大街</v>
      </c>
      <c r="AU17" t="str">
        <f>IF(OR(ISBLANK(BE17),BE17=""),"",INDEX([1]局站!$C$4:$C$172,MATCH(BE17,[1]局站!$D$4:$D$172,0)))</f>
        <v>威海市-威海南竹岛</v>
      </c>
      <c r="AV17" t="str">
        <f>IF(OR(ISBLANK(BF17),BF17=""),"",INDEX([1]局站!$C$4:$C$172,MATCH(BF17,[1]局站!$D$4:$D$172,0)))</f>
        <v/>
      </c>
      <c r="AW17" t="str">
        <f>IF(OR(ISBLANK(BG17),BG17=""),"",INDEX([1]局站!$C$4:$C$172,MATCH(BG17,[1]局站!$D$4:$D$172,0)))</f>
        <v/>
      </c>
      <c r="AY17" t="s">
        <v>18</v>
      </c>
      <c r="AZ17" t="s">
        <v>19</v>
      </c>
      <c r="BA17" t="s">
        <v>20</v>
      </c>
      <c r="BB17" t="s">
        <v>21</v>
      </c>
      <c r="BC17" t="s">
        <v>129</v>
      </c>
      <c r="BD17" t="s">
        <v>22</v>
      </c>
      <c r="BE17" t="s">
        <v>148</v>
      </c>
      <c r="BF17" t="s">
        <v>701</v>
      </c>
      <c r="BG17" t="s">
        <v>701</v>
      </c>
    </row>
    <row r="18" spans="1:59" ht="16.5" x14ac:dyDescent="0.2">
      <c r="A18" s="3">
        <v>15</v>
      </c>
      <c r="B18" s="3">
        <f t="shared" si="0"/>
        <v>37008300000</v>
      </c>
      <c r="C18" s="3" t="s">
        <v>312</v>
      </c>
      <c r="D18" s="3">
        <v>1998</v>
      </c>
      <c r="E18" s="3" t="s">
        <v>609</v>
      </c>
      <c r="F18" s="3">
        <v>38</v>
      </c>
      <c r="G18" s="3" t="s">
        <v>209</v>
      </c>
      <c r="H18" s="3" t="s">
        <v>209</v>
      </c>
      <c r="I18" s="3">
        <f>INDEX(光缆!$B$4:$B$66,MATCH(中继段!H18,光缆!$E$4:$E$66,0))</f>
        <v>37008000000</v>
      </c>
      <c r="J18" s="3">
        <f>COUNTIF(H$4:H18,"="&amp;H18)</f>
        <v>3</v>
      </c>
      <c r="K18" s="3">
        <v>24</v>
      </c>
      <c r="L18" s="3" t="s">
        <v>626</v>
      </c>
      <c r="M18" s="3" t="s">
        <v>173</v>
      </c>
      <c r="N18" s="3" t="s">
        <v>626</v>
      </c>
      <c r="O18" s="3" t="s">
        <v>173</v>
      </c>
      <c r="P18" s="3" t="str">
        <f t="shared" si="1"/>
        <v>枣庄市-滕州善国北路</v>
      </c>
      <c r="Q18" s="3" t="str">
        <f t="shared" si="2"/>
        <v>枣庄市-薛城天山路</v>
      </c>
      <c r="R18" s="3" t="s">
        <v>861</v>
      </c>
      <c r="S18" s="3" t="s">
        <v>862</v>
      </c>
      <c r="T18" s="3" t="s">
        <v>863</v>
      </c>
      <c r="U18" s="3" t="s">
        <v>864</v>
      </c>
      <c r="V18" s="3" t="s">
        <v>865</v>
      </c>
      <c r="W18" s="3" t="s">
        <v>866</v>
      </c>
      <c r="X18" s="3" t="s">
        <v>867</v>
      </c>
      <c r="Y18" s="3" t="s">
        <v>701</v>
      </c>
      <c r="Z18" s="3" t="s">
        <v>701</v>
      </c>
      <c r="AA18" s="3"/>
      <c r="AB18" s="3" t="b">
        <f>IF(COUNTIF(G$4:G18,"="&amp;G18)&gt;1,FALSE,TRUE)</f>
        <v>0</v>
      </c>
      <c r="AC18" s="3">
        <f t="shared" si="3"/>
        <v>0</v>
      </c>
      <c r="AD18" s="3" t="str">
        <f t="shared" si="4"/>
        <v>菏泽薛城光缆:滕州善国北路+薛城天山路</v>
      </c>
      <c r="AE18" s="3"/>
      <c r="AF18" s="3" t="s">
        <v>38</v>
      </c>
      <c r="AG18" s="3" t="s">
        <v>151</v>
      </c>
      <c r="AH18" s="3"/>
      <c r="AI18" s="3"/>
      <c r="AJ18" s="3" t="s">
        <v>34</v>
      </c>
      <c r="AK18" s="3" t="s">
        <v>36</v>
      </c>
      <c r="AL18" s="3" t="s">
        <v>38</v>
      </c>
      <c r="AM18" s="3" t="s">
        <v>151</v>
      </c>
      <c r="AN18" t="s">
        <v>701</v>
      </c>
      <c r="AO18" t="str">
        <f>IF(OR(ISBLANK(AY18),AY18=""),"",INDEX([1]局站!$C$4:$C$172,MATCH(AY18,[1]局站!$D$4:$D$172,0)))</f>
        <v>东营市-东营运河路</v>
      </c>
      <c r="AP18" t="str">
        <f>IF(OR(ISBLANK(AZ18),AZ18=""),"",INDEX([1]局站!$C$4:$C$172,MATCH(AZ18,[1]局站!$D$4:$D$172,0)))</f>
        <v>潍坊市-寿光营里</v>
      </c>
      <c r="AQ18" t="str">
        <f>IF(OR(ISBLANK(BA18),BA18=""),"",INDEX([1]局站!$C$4:$C$172,MATCH(BA18,[1]局站!$D$4:$D$172,0)))</f>
        <v>潍坊市-昌邑青乡</v>
      </c>
      <c r="AR18" t="str">
        <f>IF(OR(ISBLANK(BB18),BB18=""),"",INDEX([1]局站!$C$4:$C$172,MATCH(BB18,[1]局站!$D$4:$D$172,0)))</f>
        <v>烟台市-莱州平里店</v>
      </c>
      <c r="AS18" t="str">
        <f>IF(OR(ISBLANK(BC18),BC18=""),"",INDEX([1]局站!$C$4:$C$172,MATCH(BC18,[1]局站!$D$4:$D$172,0)))</f>
        <v>烟台市-龙口黄城</v>
      </c>
      <c r="AT18" t="str">
        <f>IF(OR(ISBLANK(BD18),BD18=""),"",INDEX([1]局站!$C$4:$C$172,MATCH(BD18,[1]局站!$D$4:$D$172,0)))</f>
        <v>烟台市-莱山迎春大街</v>
      </c>
      <c r="AU18" t="str">
        <f>IF(OR(ISBLANK(BE18),BE18=""),"",INDEX([1]局站!$C$4:$C$172,MATCH(BE18,[1]局站!$D$4:$D$172,0)))</f>
        <v>威海市-威海南竹岛</v>
      </c>
      <c r="AV18" t="str">
        <f>IF(OR(ISBLANK(BF18),BF18=""),"",INDEX([1]局站!$C$4:$C$172,MATCH(BF18,[1]局站!$D$4:$D$172,0)))</f>
        <v/>
      </c>
      <c r="AW18" t="str">
        <f>IF(OR(ISBLANK(BG18),BG18=""),"",INDEX([1]局站!$C$4:$C$172,MATCH(BG18,[1]局站!$D$4:$D$172,0)))</f>
        <v/>
      </c>
      <c r="AY18" t="s">
        <v>18</v>
      </c>
      <c r="AZ18" t="s">
        <v>19</v>
      </c>
      <c r="BA18" t="s">
        <v>20</v>
      </c>
      <c r="BB18" t="s">
        <v>21</v>
      </c>
      <c r="BC18" t="s">
        <v>129</v>
      </c>
      <c r="BD18" t="s">
        <v>22</v>
      </c>
      <c r="BE18" t="s">
        <v>148</v>
      </c>
      <c r="BF18" t="s">
        <v>701</v>
      </c>
      <c r="BG18" t="s">
        <v>701</v>
      </c>
    </row>
    <row r="19" spans="1:59" ht="16.5" x14ac:dyDescent="0.2">
      <c r="A19" s="3">
        <v>16</v>
      </c>
      <c r="B19" s="3">
        <f t="shared" si="0"/>
        <v>37009100000</v>
      </c>
      <c r="C19" s="3" t="s">
        <v>553</v>
      </c>
      <c r="D19" s="3">
        <v>2012</v>
      </c>
      <c r="E19" s="3" t="s">
        <v>613</v>
      </c>
      <c r="F19" s="3">
        <v>68.382000000000005</v>
      </c>
      <c r="G19" s="3" t="s">
        <v>210</v>
      </c>
      <c r="H19" s="3" t="s">
        <v>210</v>
      </c>
      <c r="I19" s="3">
        <f>INDEX(光缆!$B$4:$B$66,MATCH(中继段!H19,光缆!$E$4:$E$66,0))</f>
        <v>37009000000</v>
      </c>
      <c r="J19" s="3">
        <f>COUNTIF(H$4:H19,"="&amp;H19)</f>
        <v>1</v>
      </c>
      <c r="K19" s="3">
        <v>36</v>
      </c>
      <c r="L19" s="3" t="s">
        <v>626</v>
      </c>
      <c r="M19" s="3" t="s">
        <v>182</v>
      </c>
      <c r="N19" s="3" t="s">
        <v>626</v>
      </c>
      <c r="O19" s="4" t="s">
        <v>836</v>
      </c>
      <c r="P19" s="3" t="str">
        <f t="shared" si="1"/>
        <v>德州市-禹城行政街</v>
      </c>
      <c r="Q19" s="3" t="str">
        <f t="shared" si="2"/>
        <v>莱芜区-齐河务头中继站</v>
      </c>
      <c r="R19" s="3" t="s">
        <v>861</v>
      </c>
      <c r="S19" s="3" t="s">
        <v>862</v>
      </c>
      <c r="T19" s="3" t="s">
        <v>863</v>
      </c>
      <c r="U19" s="3" t="s">
        <v>864</v>
      </c>
      <c r="V19" s="3" t="s">
        <v>865</v>
      </c>
      <c r="W19" s="3" t="s">
        <v>866</v>
      </c>
      <c r="X19" s="3" t="s">
        <v>867</v>
      </c>
      <c r="Y19" s="3" t="s">
        <v>701</v>
      </c>
      <c r="Z19" s="3" t="s">
        <v>701</v>
      </c>
      <c r="AA19" s="3"/>
      <c r="AB19" s="3" t="b">
        <f>IF(COUNTIF(G$4:G19,"="&amp;G19)&gt;1,FALSE,TRUE)</f>
        <v>1</v>
      </c>
      <c r="AC19" s="3">
        <f t="shared" si="3"/>
        <v>0</v>
      </c>
      <c r="AD19" s="3" t="str">
        <f t="shared" si="4"/>
        <v>禹城务头光缆:禹城行政街+齐河务头中继站</v>
      </c>
      <c r="AE19" s="3"/>
      <c r="AF19" s="3" t="s">
        <v>39</v>
      </c>
      <c r="AG19" s="3" t="s">
        <v>169</v>
      </c>
      <c r="AH19" s="3"/>
      <c r="AI19" s="3"/>
      <c r="AJ19" s="3" t="s">
        <v>39</v>
      </c>
      <c r="AK19" s="3" t="s">
        <v>169</v>
      </c>
      <c r="AL19" s="3" t="s">
        <v>701</v>
      </c>
      <c r="AM19" s="3" t="s">
        <v>701</v>
      </c>
      <c r="AN19" t="s">
        <v>701</v>
      </c>
      <c r="AO19" t="str">
        <f>IF(OR(ISBLANK(AY19),AY19=""),"",INDEX([1]局站!$C$4:$C$172,MATCH(AY19,[1]局站!$D$4:$D$172,0)))</f>
        <v>东营市-东营运河路</v>
      </c>
      <c r="AP19" t="str">
        <f>IF(OR(ISBLANK(AZ19),AZ19=""),"",INDEX([1]局站!$C$4:$C$172,MATCH(AZ19,[1]局站!$D$4:$D$172,0)))</f>
        <v>潍坊市-寿光营里</v>
      </c>
      <c r="AQ19" t="str">
        <f>IF(OR(ISBLANK(BA19),BA19=""),"",INDEX([1]局站!$C$4:$C$172,MATCH(BA19,[1]局站!$D$4:$D$172,0)))</f>
        <v>潍坊市-昌邑青乡</v>
      </c>
      <c r="AR19" t="str">
        <f>IF(OR(ISBLANK(BB19),BB19=""),"",INDEX([1]局站!$C$4:$C$172,MATCH(BB19,[1]局站!$D$4:$D$172,0)))</f>
        <v>烟台市-莱州平里店</v>
      </c>
      <c r="AS19" t="str">
        <f>IF(OR(ISBLANK(BC19),BC19=""),"",INDEX([1]局站!$C$4:$C$172,MATCH(BC19,[1]局站!$D$4:$D$172,0)))</f>
        <v>烟台市-龙口黄城</v>
      </c>
      <c r="AT19" t="str">
        <f>IF(OR(ISBLANK(BD19),BD19=""),"",INDEX([1]局站!$C$4:$C$172,MATCH(BD19,[1]局站!$D$4:$D$172,0)))</f>
        <v>烟台市-莱山迎春大街</v>
      </c>
      <c r="AU19" t="str">
        <f>IF(OR(ISBLANK(BE19),BE19=""),"",INDEX([1]局站!$C$4:$C$172,MATCH(BE19,[1]局站!$D$4:$D$172,0)))</f>
        <v>威海市-威海南竹岛</v>
      </c>
      <c r="AV19" t="str">
        <f>IF(OR(ISBLANK(BF19),BF19=""),"",INDEX([1]局站!$C$4:$C$172,MATCH(BF19,[1]局站!$D$4:$D$172,0)))</f>
        <v/>
      </c>
      <c r="AW19" t="str">
        <f>IF(OR(ISBLANK(BG19),BG19=""),"",INDEX([1]局站!$C$4:$C$172,MATCH(BG19,[1]局站!$D$4:$D$172,0)))</f>
        <v/>
      </c>
      <c r="AY19" t="s">
        <v>18</v>
      </c>
      <c r="AZ19" t="s">
        <v>19</v>
      </c>
      <c r="BA19" t="s">
        <v>20</v>
      </c>
      <c r="BB19" t="s">
        <v>21</v>
      </c>
      <c r="BC19" t="s">
        <v>129</v>
      </c>
      <c r="BD19" t="s">
        <v>22</v>
      </c>
      <c r="BE19" t="s">
        <v>148</v>
      </c>
      <c r="BF19" t="s">
        <v>701</v>
      </c>
      <c r="BG19" t="s">
        <v>701</v>
      </c>
    </row>
    <row r="20" spans="1:59" ht="16.5" x14ac:dyDescent="0.2">
      <c r="A20" s="3">
        <v>17</v>
      </c>
      <c r="B20" s="3">
        <f t="shared" si="0"/>
        <v>37010100000</v>
      </c>
      <c r="C20" s="3" t="s">
        <v>315</v>
      </c>
      <c r="D20" s="3">
        <v>2000</v>
      </c>
      <c r="E20" s="3" t="s">
        <v>609</v>
      </c>
      <c r="F20" s="3">
        <v>147.6</v>
      </c>
      <c r="G20" s="3" t="s">
        <v>211</v>
      </c>
      <c r="H20" s="3" t="s">
        <v>211</v>
      </c>
      <c r="I20" s="3">
        <f>INDEX(光缆!$B$4:$B$66,MATCH(中继段!H20,光缆!$E$4:$E$66,0))</f>
        <v>37010000000</v>
      </c>
      <c r="J20" s="3">
        <f>COUNTIF(H$4:H20,"="&amp;H20)</f>
        <v>1</v>
      </c>
      <c r="K20" s="3">
        <v>36</v>
      </c>
      <c r="L20" s="3" t="s">
        <v>626</v>
      </c>
      <c r="M20" s="3" t="s">
        <v>622</v>
      </c>
      <c r="N20" s="3" t="s">
        <v>626</v>
      </c>
      <c r="O20" s="3" t="s">
        <v>183</v>
      </c>
      <c r="P20" s="3" t="str">
        <f t="shared" si="1"/>
        <v>济南市-济南经十路</v>
      </c>
      <c r="Q20" s="3" t="str">
        <f t="shared" si="2"/>
        <v>聊城市-聊城龙山路</v>
      </c>
      <c r="R20" s="3" t="s">
        <v>861</v>
      </c>
      <c r="S20" s="3" t="s">
        <v>862</v>
      </c>
      <c r="T20" s="3" t="s">
        <v>863</v>
      </c>
      <c r="U20" s="3" t="s">
        <v>864</v>
      </c>
      <c r="V20" s="3" t="s">
        <v>865</v>
      </c>
      <c r="W20" s="3" t="s">
        <v>866</v>
      </c>
      <c r="X20" s="3" t="s">
        <v>867</v>
      </c>
      <c r="Y20" s="3" t="s">
        <v>701</v>
      </c>
      <c r="Z20" s="3" t="s">
        <v>701</v>
      </c>
      <c r="AA20" s="3"/>
      <c r="AB20" s="3" t="b">
        <f>IF(COUNTIF(G$4:G20,"="&amp;G20)&gt;1,FALSE,TRUE)</f>
        <v>1</v>
      </c>
      <c r="AC20" s="3">
        <f t="shared" si="3"/>
        <v>0</v>
      </c>
      <c r="AD20" s="3" t="str">
        <f t="shared" si="4"/>
        <v>济聊菏1号光缆:济南经十路+聊城龙山路</v>
      </c>
      <c r="AE20" s="3"/>
      <c r="AF20" s="3" t="s">
        <v>41</v>
      </c>
      <c r="AG20" s="3" t="s">
        <v>42</v>
      </c>
      <c r="AH20" s="3"/>
      <c r="AI20" s="3"/>
      <c r="AJ20" s="3" t="s">
        <v>41</v>
      </c>
      <c r="AK20" s="3" t="s">
        <v>42</v>
      </c>
      <c r="AL20" s="3" t="s">
        <v>152</v>
      </c>
      <c r="AM20" s="3" t="s">
        <v>701</v>
      </c>
      <c r="AN20" t="s">
        <v>701</v>
      </c>
      <c r="AO20" t="str">
        <f>IF(OR(ISBLANK(AY20),AY20=""),"",INDEX([1]局站!$C$4:$C$172,MATCH(AY20,[1]局站!$D$4:$D$172,0)))</f>
        <v>东营市-东营运河路</v>
      </c>
      <c r="AP20" t="str">
        <f>IF(OR(ISBLANK(AZ20),AZ20=""),"",INDEX([1]局站!$C$4:$C$172,MATCH(AZ20,[1]局站!$D$4:$D$172,0)))</f>
        <v>潍坊市-寿光营里</v>
      </c>
      <c r="AQ20" t="str">
        <f>IF(OR(ISBLANK(BA20),BA20=""),"",INDEX([1]局站!$C$4:$C$172,MATCH(BA20,[1]局站!$D$4:$D$172,0)))</f>
        <v>潍坊市-昌邑青乡</v>
      </c>
      <c r="AR20" t="str">
        <f>IF(OR(ISBLANK(BB20),BB20=""),"",INDEX([1]局站!$C$4:$C$172,MATCH(BB20,[1]局站!$D$4:$D$172,0)))</f>
        <v>烟台市-莱州平里店</v>
      </c>
      <c r="AS20" t="str">
        <f>IF(OR(ISBLANK(BC20),BC20=""),"",INDEX([1]局站!$C$4:$C$172,MATCH(BC20,[1]局站!$D$4:$D$172,0)))</f>
        <v>烟台市-龙口黄城</v>
      </c>
      <c r="AT20" t="str">
        <f>IF(OR(ISBLANK(BD20),BD20=""),"",INDEX([1]局站!$C$4:$C$172,MATCH(BD20,[1]局站!$D$4:$D$172,0)))</f>
        <v>烟台市-莱山迎春大街</v>
      </c>
      <c r="AU20" t="str">
        <f>IF(OR(ISBLANK(BE20),BE20=""),"",INDEX([1]局站!$C$4:$C$172,MATCH(BE20,[1]局站!$D$4:$D$172,0)))</f>
        <v>威海市-威海南竹岛</v>
      </c>
      <c r="AV20" t="str">
        <f>IF(OR(ISBLANK(BF20),BF20=""),"",INDEX([1]局站!$C$4:$C$172,MATCH(BF20,[1]局站!$D$4:$D$172,0)))</f>
        <v/>
      </c>
      <c r="AW20" t="str">
        <f>IF(OR(ISBLANK(BG20),BG20=""),"",INDEX([1]局站!$C$4:$C$172,MATCH(BG20,[1]局站!$D$4:$D$172,0)))</f>
        <v/>
      </c>
      <c r="AY20" t="s">
        <v>18</v>
      </c>
      <c r="AZ20" t="s">
        <v>19</v>
      </c>
      <c r="BA20" t="s">
        <v>20</v>
      </c>
      <c r="BB20" t="s">
        <v>21</v>
      </c>
      <c r="BC20" t="s">
        <v>129</v>
      </c>
      <c r="BD20" t="s">
        <v>22</v>
      </c>
      <c r="BE20" t="s">
        <v>148</v>
      </c>
      <c r="BF20" t="s">
        <v>701</v>
      </c>
      <c r="BG20" t="s">
        <v>701</v>
      </c>
    </row>
    <row r="21" spans="1:59" ht="16.5" x14ac:dyDescent="0.2">
      <c r="A21" s="3">
        <v>18</v>
      </c>
      <c r="B21" s="3">
        <f t="shared" si="0"/>
        <v>37010200000</v>
      </c>
      <c r="C21" s="3" t="s">
        <v>554</v>
      </c>
      <c r="D21" s="3">
        <v>2000</v>
      </c>
      <c r="E21" s="3" t="s">
        <v>609</v>
      </c>
      <c r="F21" s="3">
        <v>189.5</v>
      </c>
      <c r="G21" s="3" t="s">
        <v>211</v>
      </c>
      <c r="H21" s="3" t="s">
        <v>211</v>
      </c>
      <c r="I21" s="3">
        <f>INDEX(光缆!$B$4:$B$66,MATCH(中继段!H21,光缆!$E$4:$E$66,0))</f>
        <v>37010000000</v>
      </c>
      <c r="J21" s="3">
        <f>COUNTIF(H$4:H21,"="&amp;H21)</f>
        <v>2</v>
      </c>
      <c r="K21" s="3">
        <v>12</v>
      </c>
      <c r="L21" s="3" t="s">
        <v>626</v>
      </c>
      <c r="M21" s="3" t="s">
        <v>183</v>
      </c>
      <c r="N21" s="3" t="s">
        <v>626</v>
      </c>
      <c r="O21" s="3" t="s">
        <v>185</v>
      </c>
      <c r="P21" s="3" t="str">
        <f t="shared" si="1"/>
        <v>聊城市-聊城龙山路</v>
      </c>
      <c r="Q21" s="3" t="str">
        <f t="shared" si="2"/>
        <v>菏泽市-菏泽中华路新局</v>
      </c>
      <c r="R21" s="3" t="s">
        <v>868</v>
      </c>
      <c r="S21" s="3" t="s">
        <v>869</v>
      </c>
      <c r="T21" s="3" t="s">
        <v>870</v>
      </c>
      <c r="U21" s="3" t="s">
        <v>871</v>
      </c>
      <c r="V21" s="3" t="s">
        <v>872</v>
      </c>
      <c r="W21" s="3" t="s">
        <v>701</v>
      </c>
      <c r="X21" s="3" t="s">
        <v>701</v>
      </c>
      <c r="Y21" s="3" t="s">
        <v>701</v>
      </c>
      <c r="Z21" s="3" t="s">
        <v>701</v>
      </c>
      <c r="AA21" s="3"/>
      <c r="AB21" s="3" t="b">
        <f>IF(COUNTIF(G$4:G21,"="&amp;G21)&gt;1,FALSE,TRUE)</f>
        <v>0</v>
      </c>
      <c r="AC21" s="3">
        <f t="shared" si="3"/>
        <v>0</v>
      </c>
      <c r="AD21" s="3" t="str">
        <f t="shared" si="4"/>
        <v>济聊菏1号光缆:聊城龙山路+菏泽中华路新局</v>
      </c>
      <c r="AE21" s="3"/>
      <c r="AF21" s="3" t="s">
        <v>42</v>
      </c>
      <c r="AG21" s="3" t="s">
        <v>152</v>
      </c>
      <c r="AH21" s="3"/>
      <c r="AI21" s="3"/>
      <c r="AJ21" s="3" t="s">
        <v>41</v>
      </c>
      <c r="AK21" s="3" t="s">
        <v>42</v>
      </c>
      <c r="AL21" s="3" t="s">
        <v>152</v>
      </c>
      <c r="AM21" s="3" t="s">
        <v>701</v>
      </c>
      <c r="AN21" t="s">
        <v>701</v>
      </c>
      <c r="AO21" t="str">
        <f>IF(OR(ISBLANK(AY21),AY21=""),"",INDEX([1]局站!$C$4:$C$172,MATCH(AY21,[1]局站!$D$4:$D$172,0)))</f>
        <v>德州市-德州共青团路</v>
      </c>
      <c r="AP21" t="str">
        <f>IF(OR(ISBLANK(AZ21),AZ21=""),"",INDEX([1]局站!$C$4:$C$172,MATCH(AZ21,[1]局站!$D$4:$D$172,0)))</f>
        <v>德州市-武城振华街</v>
      </c>
      <c r="AQ21" t="str">
        <f>IF(OR(ISBLANK(BA21),BA21=""),"",INDEX([1]局站!$C$4:$C$172,MATCH(BA21,[1]局站!$D$4:$D$172,0)))</f>
        <v>德州市-夏津中山南街</v>
      </c>
      <c r="AR21" t="str">
        <f>IF(OR(ISBLANK(BB21),BB21=""),"",INDEX([1]局站!$C$4:$C$172,MATCH(BB21,[1]局站!$D$4:$D$172,0)))</f>
        <v>聊城市-临清红星路东段</v>
      </c>
      <c r="AS21" t="str">
        <f>IF(OR(ISBLANK(BC21),BC21=""),"",INDEX([1]局站!$C$4:$C$172,MATCH(BC21,[1]局站!$D$4:$D$172,0)))</f>
        <v>聊城市-聊城东昌西路</v>
      </c>
      <c r="AT21" t="str">
        <f>IF(OR(ISBLANK(BD21),BD21=""),"",INDEX([1]局站!$C$4:$C$172,MATCH(BD21,[1]局站!$D$4:$D$172,0)))</f>
        <v/>
      </c>
      <c r="AU21" t="str">
        <f>IF(OR(ISBLANK(BE21),BE21=""),"",INDEX([1]局站!$C$4:$C$172,MATCH(BE21,[1]局站!$D$4:$D$172,0)))</f>
        <v/>
      </c>
      <c r="AV21" t="str">
        <f>IF(OR(ISBLANK(BF21),BF21=""),"",INDEX([1]局站!$C$4:$C$172,MATCH(BF21,[1]局站!$D$4:$D$172,0)))</f>
        <v/>
      </c>
      <c r="AW21" t="str">
        <f>IF(OR(ISBLANK(BG21),BG21=""),"",INDEX([1]局站!$C$4:$C$172,MATCH(BG21,[1]局站!$D$4:$D$172,0)))</f>
        <v/>
      </c>
      <c r="AY21" t="s">
        <v>23</v>
      </c>
      <c r="AZ21" t="s">
        <v>24</v>
      </c>
      <c r="BA21" t="s">
        <v>25</v>
      </c>
      <c r="BB21" t="s">
        <v>26</v>
      </c>
      <c r="BC21" t="s">
        <v>27</v>
      </c>
      <c r="BD21" t="s">
        <v>701</v>
      </c>
      <c r="BE21" t="s">
        <v>701</v>
      </c>
      <c r="BF21" t="s">
        <v>701</v>
      </c>
      <c r="BG21" t="s">
        <v>701</v>
      </c>
    </row>
    <row r="22" spans="1:59" ht="16.5" x14ac:dyDescent="0.2">
      <c r="A22" s="3">
        <v>19</v>
      </c>
      <c r="B22" s="3">
        <f t="shared" si="0"/>
        <v>37011100000</v>
      </c>
      <c r="C22" s="3" t="s">
        <v>555</v>
      </c>
      <c r="D22" s="3">
        <v>2000</v>
      </c>
      <c r="E22" s="3" t="s">
        <v>609</v>
      </c>
      <c r="F22" s="3">
        <v>144.19999999999999</v>
      </c>
      <c r="G22" s="3" t="s">
        <v>212</v>
      </c>
      <c r="H22" s="3" t="s">
        <v>212</v>
      </c>
      <c r="I22" s="3">
        <f>INDEX(光缆!$B$4:$B$66,MATCH(中继段!H22,光缆!$E$4:$E$66,0))</f>
        <v>37011000000</v>
      </c>
      <c r="J22" s="3">
        <f>COUNTIF(H$4:H22,"="&amp;H22)</f>
        <v>1</v>
      </c>
      <c r="K22" s="3">
        <v>24</v>
      </c>
      <c r="L22" s="3" t="s">
        <v>626</v>
      </c>
      <c r="M22" s="3" t="s">
        <v>622</v>
      </c>
      <c r="N22" s="3" t="s">
        <v>626</v>
      </c>
      <c r="O22" s="3" t="s">
        <v>183</v>
      </c>
      <c r="P22" s="3" t="str">
        <f t="shared" si="1"/>
        <v>济南市-济南山大路</v>
      </c>
      <c r="Q22" s="3" t="str">
        <f t="shared" si="2"/>
        <v>聊城市-聊城联通建设路</v>
      </c>
      <c r="R22" s="3" t="s">
        <v>868</v>
      </c>
      <c r="S22" s="3" t="s">
        <v>869</v>
      </c>
      <c r="T22" s="3" t="s">
        <v>870</v>
      </c>
      <c r="U22" s="3" t="s">
        <v>871</v>
      </c>
      <c r="V22" s="3" t="s">
        <v>872</v>
      </c>
      <c r="W22" s="3" t="s">
        <v>701</v>
      </c>
      <c r="X22" s="3" t="s">
        <v>701</v>
      </c>
      <c r="Y22" s="3" t="s">
        <v>701</v>
      </c>
      <c r="Z22" s="3" t="s">
        <v>701</v>
      </c>
      <c r="AA22" s="3"/>
      <c r="AB22" s="3" t="b">
        <f>IF(COUNTIF(G$4:G22,"="&amp;G22)&gt;1,FALSE,TRUE)</f>
        <v>1</v>
      </c>
      <c r="AC22" s="3">
        <f t="shared" si="3"/>
        <v>0</v>
      </c>
      <c r="AD22" s="3" t="str">
        <f t="shared" si="4"/>
        <v>济聊菏2号光缆:济南山大路+聊城联通建设路</v>
      </c>
      <c r="AE22" s="3"/>
      <c r="AF22" s="3" t="s">
        <v>44</v>
      </c>
      <c r="AG22" s="3" t="s">
        <v>46</v>
      </c>
      <c r="AH22" s="3"/>
      <c r="AI22" s="3"/>
      <c r="AJ22" s="3" t="s">
        <v>44</v>
      </c>
      <c r="AK22" s="3" t="s">
        <v>46</v>
      </c>
      <c r="AL22" s="3" t="s">
        <v>152</v>
      </c>
      <c r="AM22" s="3" t="s">
        <v>701</v>
      </c>
      <c r="AN22" t="s">
        <v>701</v>
      </c>
      <c r="AO22" t="str">
        <f>IF(OR(ISBLANK(AY22),AY22=""),"",INDEX([1]局站!$C$4:$C$172,MATCH(AY22,[1]局站!$D$4:$D$172,0)))</f>
        <v>德州市-德州共青团路</v>
      </c>
      <c r="AP22" t="str">
        <f>IF(OR(ISBLANK(AZ22),AZ22=""),"",INDEX([1]局站!$C$4:$C$172,MATCH(AZ22,[1]局站!$D$4:$D$172,0)))</f>
        <v>德州市-武城振华街</v>
      </c>
      <c r="AQ22" t="str">
        <f>IF(OR(ISBLANK(BA22),BA22=""),"",INDEX([1]局站!$C$4:$C$172,MATCH(BA22,[1]局站!$D$4:$D$172,0)))</f>
        <v>德州市-夏津中山南街</v>
      </c>
      <c r="AR22" t="str">
        <f>IF(OR(ISBLANK(BB22),BB22=""),"",INDEX([1]局站!$C$4:$C$172,MATCH(BB22,[1]局站!$D$4:$D$172,0)))</f>
        <v>聊城市-临清红星路东段</v>
      </c>
      <c r="AS22" t="str">
        <f>IF(OR(ISBLANK(BC22),BC22=""),"",INDEX([1]局站!$C$4:$C$172,MATCH(BC22,[1]局站!$D$4:$D$172,0)))</f>
        <v>聊城市-聊城东昌西路</v>
      </c>
      <c r="AT22" t="str">
        <f>IF(OR(ISBLANK(BD22),BD22=""),"",INDEX([1]局站!$C$4:$C$172,MATCH(BD22,[1]局站!$D$4:$D$172,0)))</f>
        <v/>
      </c>
      <c r="AU22" t="str">
        <f>IF(OR(ISBLANK(BE22),BE22=""),"",INDEX([1]局站!$C$4:$C$172,MATCH(BE22,[1]局站!$D$4:$D$172,0)))</f>
        <v/>
      </c>
      <c r="AV22" t="str">
        <f>IF(OR(ISBLANK(BF22),BF22=""),"",INDEX([1]局站!$C$4:$C$172,MATCH(BF22,[1]局站!$D$4:$D$172,0)))</f>
        <v/>
      </c>
      <c r="AW22" t="str">
        <f>IF(OR(ISBLANK(BG22),BG22=""),"",INDEX([1]局站!$C$4:$C$172,MATCH(BG22,[1]局站!$D$4:$D$172,0)))</f>
        <v/>
      </c>
      <c r="AY22" t="s">
        <v>23</v>
      </c>
      <c r="AZ22" t="s">
        <v>24</v>
      </c>
      <c r="BA22" t="s">
        <v>25</v>
      </c>
      <c r="BB22" t="s">
        <v>26</v>
      </c>
      <c r="BC22" t="s">
        <v>27</v>
      </c>
      <c r="BD22" t="s">
        <v>701</v>
      </c>
      <c r="BE22" t="s">
        <v>701</v>
      </c>
      <c r="BF22" t="s">
        <v>701</v>
      </c>
      <c r="BG22" t="s">
        <v>701</v>
      </c>
    </row>
    <row r="23" spans="1:59" ht="16.5" x14ac:dyDescent="0.2">
      <c r="A23" s="3">
        <v>20</v>
      </c>
      <c r="B23" s="3">
        <f t="shared" si="0"/>
        <v>37011200000</v>
      </c>
      <c r="C23" s="3" t="s">
        <v>556</v>
      </c>
      <c r="D23" s="3">
        <v>2000</v>
      </c>
      <c r="E23" s="3" t="s">
        <v>609</v>
      </c>
      <c r="F23" s="3">
        <v>177.6</v>
      </c>
      <c r="G23" s="3" t="s">
        <v>212</v>
      </c>
      <c r="H23" s="3" t="s">
        <v>212</v>
      </c>
      <c r="I23" s="3">
        <f>INDEX(光缆!$B$4:$B$66,MATCH(中继段!H23,光缆!$E$4:$E$66,0))</f>
        <v>37011000000</v>
      </c>
      <c r="J23" s="3">
        <f>COUNTIF(H$4:H23,"="&amp;H23)</f>
        <v>2</v>
      </c>
      <c r="K23" s="3">
        <v>24</v>
      </c>
      <c r="L23" s="3" t="s">
        <v>626</v>
      </c>
      <c r="M23" s="3" t="s">
        <v>183</v>
      </c>
      <c r="N23" s="3" t="s">
        <v>626</v>
      </c>
      <c r="O23" s="3" t="s">
        <v>185</v>
      </c>
      <c r="P23" s="3" t="str">
        <f t="shared" si="1"/>
        <v>聊城市-聊城联通建设路</v>
      </c>
      <c r="Q23" s="3" t="str">
        <f t="shared" si="2"/>
        <v>菏泽市-菏泽中华路新局</v>
      </c>
      <c r="R23" s="3" t="s">
        <v>868</v>
      </c>
      <c r="S23" s="3" t="s">
        <v>869</v>
      </c>
      <c r="T23" s="3" t="s">
        <v>870</v>
      </c>
      <c r="U23" s="3" t="s">
        <v>871</v>
      </c>
      <c r="V23" s="3" t="s">
        <v>872</v>
      </c>
      <c r="W23" s="3" t="s">
        <v>701</v>
      </c>
      <c r="X23" s="3" t="s">
        <v>701</v>
      </c>
      <c r="Y23" s="3" t="s">
        <v>701</v>
      </c>
      <c r="Z23" s="3" t="s">
        <v>701</v>
      </c>
      <c r="AA23" s="3"/>
      <c r="AB23" s="3" t="b">
        <f>IF(COUNTIF(G$4:G23,"="&amp;G23)&gt;1,FALSE,TRUE)</f>
        <v>0</v>
      </c>
      <c r="AC23" s="3">
        <f t="shared" si="3"/>
        <v>0</v>
      </c>
      <c r="AD23" s="3" t="str">
        <f t="shared" si="4"/>
        <v>济聊菏2号光缆:聊城联通建设路+菏泽中华路新局</v>
      </c>
      <c r="AE23" s="3"/>
      <c r="AF23" s="3" t="s">
        <v>46</v>
      </c>
      <c r="AG23" s="3" t="s">
        <v>152</v>
      </c>
      <c r="AH23" s="3"/>
      <c r="AI23" s="3"/>
      <c r="AJ23" s="3" t="s">
        <v>44</v>
      </c>
      <c r="AK23" s="3" t="s">
        <v>46</v>
      </c>
      <c r="AL23" s="3" t="s">
        <v>152</v>
      </c>
      <c r="AM23" s="3" t="s">
        <v>701</v>
      </c>
      <c r="AN23" t="s">
        <v>701</v>
      </c>
      <c r="AO23" t="str">
        <f>IF(OR(ISBLANK(AY23),AY23=""),"",INDEX([1]局站!$C$4:$C$172,MATCH(AY23,[1]局站!$D$4:$D$172,0)))</f>
        <v>德州市-德州共青团路</v>
      </c>
      <c r="AP23" t="str">
        <f>IF(OR(ISBLANK(AZ23),AZ23=""),"",INDEX([1]局站!$C$4:$C$172,MATCH(AZ23,[1]局站!$D$4:$D$172,0)))</f>
        <v>德州市-武城振华街</v>
      </c>
      <c r="AQ23" t="str">
        <f>IF(OR(ISBLANK(BA23),BA23=""),"",INDEX([1]局站!$C$4:$C$172,MATCH(BA23,[1]局站!$D$4:$D$172,0)))</f>
        <v>德州市-夏津中山南街</v>
      </c>
      <c r="AR23" t="str">
        <f>IF(OR(ISBLANK(BB23),BB23=""),"",INDEX([1]局站!$C$4:$C$172,MATCH(BB23,[1]局站!$D$4:$D$172,0)))</f>
        <v>聊城市-临清红星路东段</v>
      </c>
      <c r="AS23" t="str">
        <f>IF(OR(ISBLANK(BC23),BC23=""),"",INDEX([1]局站!$C$4:$C$172,MATCH(BC23,[1]局站!$D$4:$D$172,0)))</f>
        <v>聊城市-聊城东昌西路</v>
      </c>
      <c r="AT23" t="str">
        <f>IF(OR(ISBLANK(BD23),BD23=""),"",INDEX([1]局站!$C$4:$C$172,MATCH(BD23,[1]局站!$D$4:$D$172,0)))</f>
        <v/>
      </c>
      <c r="AU23" t="str">
        <f>IF(OR(ISBLANK(BE23),BE23=""),"",INDEX([1]局站!$C$4:$C$172,MATCH(BE23,[1]局站!$D$4:$D$172,0)))</f>
        <v/>
      </c>
      <c r="AV23" t="str">
        <f>IF(OR(ISBLANK(BF23),BF23=""),"",INDEX([1]局站!$C$4:$C$172,MATCH(BF23,[1]局站!$D$4:$D$172,0)))</f>
        <v/>
      </c>
      <c r="AW23" t="str">
        <f>IF(OR(ISBLANK(BG23),BG23=""),"",INDEX([1]局站!$C$4:$C$172,MATCH(BG23,[1]局站!$D$4:$D$172,0)))</f>
        <v/>
      </c>
      <c r="AY23" t="s">
        <v>23</v>
      </c>
      <c r="AZ23" t="s">
        <v>24</v>
      </c>
      <c r="BA23" t="s">
        <v>25</v>
      </c>
      <c r="BB23" t="s">
        <v>26</v>
      </c>
      <c r="BC23" t="s">
        <v>27</v>
      </c>
      <c r="BD23" t="s">
        <v>701</v>
      </c>
      <c r="BE23" t="s">
        <v>701</v>
      </c>
      <c r="BF23" t="s">
        <v>701</v>
      </c>
      <c r="BG23" t="s">
        <v>701</v>
      </c>
    </row>
    <row r="24" spans="1:59" ht="16.5" x14ac:dyDescent="0.2">
      <c r="A24" s="3">
        <v>21</v>
      </c>
      <c r="B24" s="3">
        <f t="shared" si="0"/>
        <v>37012100000</v>
      </c>
      <c r="C24" s="3" t="s">
        <v>557</v>
      </c>
      <c r="D24" s="3">
        <v>2002</v>
      </c>
      <c r="E24" s="3" t="s">
        <v>613</v>
      </c>
      <c r="F24" s="3">
        <v>143.33600000000001</v>
      </c>
      <c r="G24" s="3" t="s">
        <v>213</v>
      </c>
      <c r="H24" s="3" t="s">
        <v>213</v>
      </c>
      <c r="I24" s="3">
        <f>INDEX(光缆!$B$4:$B$66,MATCH(中继段!H24,光缆!$E$4:$E$66,0))</f>
        <v>37012000000</v>
      </c>
      <c r="J24" s="3">
        <f>COUNTIF(H$4:H24,"="&amp;H24)</f>
        <v>1</v>
      </c>
      <c r="K24" s="3">
        <v>48</v>
      </c>
      <c r="L24" s="3" t="s">
        <v>626</v>
      </c>
      <c r="M24" s="3" t="s">
        <v>622</v>
      </c>
      <c r="N24" s="3" t="s">
        <v>626</v>
      </c>
      <c r="O24" s="3" t="s">
        <v>182</v>
      </c>
      <c r="P24" s="3" t="str">
        <f t="shared" si="1"/>
        <v>济南市-济南四里村</v>
      </c>
      <c r="Q24" s="3" t="str">
        <f t="shared" si="2"/>
        <v>德州市-德州湖滨南路</v>
      </c>
      <c r="R24" s="3" t="s">
        <v>868</v>
      </c>
      <c r="S24" s="3" t="s">
        <v>869</v>
      </c>
      <c r="T24" s="3" t="s">
        <v>870</v>
      </c>
      <c r="U24" s="3" t="s">
        <v>871</v>
      </c>
      <c r="V24" s="3" t="s">
        <v>872</v>
      </c>
      <c r="W24" s="3" t="s">
        <v>701</v>
      </c>
      <c r="X24" s="3" t="s">
        <v>701</v>
      </c>
      <c r="Y24" s="3" t="s">
        <v>701</v>
      </c>
      <c r="Z24" s="3" t="s">
        <v>701</v>
      </c>
      <c r="AA24" s="3"/>
      <c r="AB24" s="3" t="b">
        <f>IF(COUNTIF(G$4:G24,"="&amp;G24)&gt;1,FALSE,TRUE)</f>
        <v>1</v>
      </c>
      <c r="AC24" s="3">
        <f t="shared" si="3"/>
        <v>0</v>
      </c>
      <c r="AD24" s="3" t="str">
        <f t="shared" si="4"/>
        <v>济南德州1号管道光缆:济南四里村+德州湖滨南路</v>
      </c>
      <c r="AE24" s="3"/>
      <c r="AF24" s="3" t="s">
        <v>47</v>
      </c>
      <c r="AG24" s="3" t="s">
        <v>33</v>
      </c>
      <c r="AH24" s="3"/>
      <c r="AI24" s="3"/>
      <c r="AJ24" s="3" t="s">
        <v>47</v>
      </c>
      <c r="AK24" s="3" t="s">
        <v>33</v>
      </c>
      <c r="AL24" s="3" t="s">
        <v>701</v>
      </c>
      <c r="AM24" s="3" t="s">
        <v>701</v>
      </c>
      <c r="AN24" t="s">
        <v>701</v>
      </c>
      <c r="AO24" t="str">
        <f>IF(OR(ISBLANK(AY24),AY24=""),"",INDEX([1]局站!$C$4:$C$172,MATCH(AY24,[1]局站!$D$4:$D$172,0)))</f>
        <v>德州市-德州共青团路</v>
      </c>
      <c r="AP24" t="str">
        <f>IF(OR(ISBLANK(AZ24),AZ24=""),"",INDEX([1]局站!$C$4:$C$172,MATCH(AZ24,[1]局站!$D$4:$D$172,0)))</f>
        <v>德州市-武城振华街</v>
      </c>
      <c r="AQ24" t="str">
        <f>IF(OR(ISBLANK(BA24),BA24=""),"",INDEX([1]局站!$C$4:$C$172,MATCH(BA24,[1]局站!$D$4:$D$172,0)))</f>
        <v>德州市-夏津中山南街</v>
      </c>
      <c r="AR24" t="str">
        <f>IF(OR(ISBLANK(BB24),BB24=""),"",INDEX([1]局站!$C$4:$C$172,MATCH(BB24,[1]局站!$D$4:$D$172,0)))</f>
        <v>聊城市-临清红星路东段</v>
      </c>
      <c r="AS24" t="str">
        <f>IF(OR(ISBLANK(BC24),BC24=""),"",INDEX([1]局站!$C$4:$C$172,MATCH(BC24,[1]局站!$D$4:$D$172,0)))</f>
        <v>聊城市-聊城东昌西路</v>
      </c>
      <c r="AT24" t="str">
        <f>IF(OR(ISBLANK(BD24),BD24=""),"",INDEX([1]局站!$C$4:$C$172,MATCH(BD24,[1]局站!$D$4:$D$172,0)))</f>
        <v/>
      </c>
      <c r="AU24" t="str">
        <f>IF(OR(ISBLANK(BE24),BE24=""),"",INDEX([1]局站!$C$4:$C$172,MATCH(BE24,[1]局站!$D$4:$D$172,0)))</f>
        <v/>
      </c>
      <c r="AV24" t="str">
        <f>IF(OR(ISBLANK(BF24),BF24=""),"",INDEX([1]局站!$C$4:$C$172,MATCH(BF24,[1]局站!$D$4:$D$172,0)))</f>
        <v/>
      </c>
      <c r="AW24" t="str">
        <f>IF(OR(ISBLANK(BG24),BG24=""),"",INDEX([1]局站!$C$4:$C$172,MATCH(BG24,[1]局站!$D$4:$D$172,0)))</f>
        <v/>
      </c>
      <c r="AY24" t="s">
        <v>23</v>
      </c>
      <c r="AZ24" t="s">
        <v>24</v>
      </c>
      <c r="BA24" t="s">
        <v>25</v>
      </c>
      <c r="BB24" t="s">
        <v>26</v>
      </c>
      <c r="BC24" t="s">
        <v>27</v>
      </c>
      <c r="BD24" t="s">
        <v>701</v>
      </c>
      <c r="BE24" t="s">
        <v>701</v>
      </c>
      <c r="BF24" t="s">
        <v>701</v>
      </c>
      <c r="BG24" t="s">
        <v>701</v>
      </c>
    </row>
    <row r="25" spans="1:59" ht="16.5" x14ac:dyDescent="0.2">
      <c r="A25" s="3">
        <v>22</v>
      </c>
      <c r="B25" s="3">
        <f t="shared" si="0"/>
        <v>37013100000</v>
      </c>
      <c r="C25" s="3" t="s">
        <v>558</v>
      </c>
      <c r="D25" s="3">
        <v>1999</v>
      </c>
      <c r="E25" s="3" t="s">
        <v>609</v>
      </c>
      <c r="F25" s="3">
        <v>142.1</v>
      </c>
      <c r="G25" s="3" t="s">
        <v>214</v>
      </c>
      <c r="H25" s="3" t="s">
        <v>214</v>
      </c>
      <c r="I25" s="3">
        <f>INDEX(光缆!$B$4:$B$66,MATCH(中继段!H25,光缆!$E$4:$E$66,0))</f>
        <v>37013000000</v>
      </c>
      <c r="J25" s="3">
        <f>COUNTIF(H$4:H25,"="&amp;H25)</f>
        <v>1</v>
      </c>
      <c r="K25" s="3">
        <v>28</v>
      </c>
      <c r="L25" s="3" t="s">
        <v>626</v>
      </c>
      <c r="M25" s="3" t="s">
        <v>182</v>
      </c>
      <c r="N25" s="3" t="s">
        <v>626</v>
      </c>
      <c r="O25" s="3" t="s">
        <v>622</v>
      </c>
      <c r="P25" s="3" t="str">
        <f t="shared" si="1"/>
        <v>德州市-德州解放北路</v>
      </c>
      <c r="Q25" s="3" t="str">
        <f t="shared" si="2"/>
        <v>济南市-济南经十路</v>
      </c>
      <c r="R25" s="3" t="s">
        <v>872</v>
      </c>
      <c r="S25" s="3" t="s">
        <v>873</v>
      </c>
      <c r="T25" s="3" t="s">
        <v>874</v>
      </c>
      <c r="U25" s="3" t="s">
        <v>875</v>
      </c>
      <c r="V25" s="3" t="s">
        <v>876</v>
      </c>
      <c r="W25" s="3" t="s">
        <v>701</v>
      </c>
      <c r="X25" s="3" t="s">
        <v>701</v>
      </c>
      <c r="Y25" s="3" t="s">
        <v>701</v>
      </c>
      <c r="Z25" s="3" t="s">
        <v>701</v>
      </c>
      <c r="AA25" s="3"/>
      <c r="AB25" s="3" t="b">
        <f>IF(COUNTIF(G$4:G25,"="&amp;G25)&gt;1,FALSE,TRUE)</f>
        <v>1</v>
      </c>
      <c r="AC25" s="3">
        <f t="shared" si="3"/>
        <v>0</v>
      </c>
      <c r="AD25" s="3" t="str">
        <f t="shared" si="4"/>
        <v>济南德州2号光缆:德州解放北路+济南经十路</v>
      </c>
      <c r="AE25" s="3"/>
      <c r="AF25" s="3" t="s">
        <v>49</v>
      </c>
      <c r="AG25" s="3" t="s">
        <v>41</v>
      </c>
      <c r="AH25" s="3"/>
      <c r="AI25" s="3"/>
      <c r="AJ25" s="3" t="s">
        <v>49</v>
      </c>
      <c r="AK25" s="3" t="s">
        <v>41</v>
      </c>
      <c r="AL25" s="3" t="s">
        <v>701</v>
      </c>
      <c r="AM25" s="3" t="s">
        <v>701</v>
      </c>
      <c r="AN25" t="s">
        <v>701</v>
      </c>
      <c r="AO25" t="str">
        <f>IF(OR(ISBLANK(AY25),AY25=""),"",INDEX([1]局站!$C$4:$C$172,MATCH(AY25,[1]局站!$D$4:$D$172,0)))</f>
        <v>聊城市-聊城东昌西路</v>
      </c>
      <c r="AP25" t="str">
        <f>IF(OR(ISBLANK(AZ25),AZ25=""),"",INDEX([1]局站!$C$4:$C$172,MATCH(AZ25,[1]局站!$D$4:$D$172,0)))</f>
        <v>聊城市-阳谷谷山路</v>
      </c>
      <c r="AQ25" t="str">
        <f>IF(OR(ISBLANK(BA25),BA25=""),"",INDEX([1]局站!$C$4:$C$172,MATCH(BA25,[1]局站!$D$4:$D$172,0)))</f>
        <v>济宁市-梁山水泊路</v>
      </c>
      <c r="AR25" t="str">
        <f>IF(OR(ISBLANK(BB25),BB25=""),"",INDEX([1]局站!$C$4:$C$172,MATCH(BB25,[1]局站!$D$4:$D$172,0)))</f>
        <v>菏泽市-郓城通信楼</v>
      </c>
      <c r="AS25" t="str">
        <f>IF(OR(ISBLANK(BC25),BC25=""),"",INDEX([1]局站!$C$4:$C$172,MATCH(BC25,[1]局站!$D$4:$D$172,0)))</f>
        <v>菏泽市-菏泽中华东路</v>
      </c>
      <c r="AT25" t="str">
        <f>IF(OR(ISBLANK(BD25),BD25=""),"",INDEX([1]局站!$C$4:$C$172,MATCH(BD25,[1]局站!$D$4:$D$172,0)))</f>
        <v/>
      </c>
      <c r="AU25" t="str">
        <f>IF(OR(ISBLANK(BE25),BE25=""),"",INDEX([1]局站!$C$4:$C$172,MATCH(BE25,[1]局站!$D$4:$D$172,0)))</f>
        <v/>
      </c>
      <c r="AV25" t="str">
        <f>IF(OR(ISBLANK(BF25),BF25=""),"",INDEX([1]局站!$C$4:$C$172,MATCH(BF25,[1]局站!$D$4:$D$172,0)))</f>
        <v/>
      </c>
      <c r="AW25" t="str">
        <f>IF(OR(ISBLANK(BG25),BG25=""),"",INDEX([1]局站!$C$4:$C$172,MATCH(BG25,[1]局站!$D$4:$D$172,0)))</f>
        <v/>
      </c>
      <c r="AY25" t="s">
        <v>27</v>
      </c>
      <c r="AZ25" t="s">
        <v>28</v>
      </c>
      <c r="BA25" t="s">
        <v>29</v>
      </c>
      <c r="BB25" t="s">
        <v>30</v>
      </c>
      <c r="BC25" t="s">
        <v>149</v>
      </c>
      <c r="BD25" t="s">
        <v>701</v>
      </c>
      <c r="BE25" t="s">
        <v>701</v>
      </c>
      <c r="BF25" t="s">
        <v>701</v>
      </c>
      <c r="BG25" t="s">
        <v>701</v>
      </c>
    </row>
    <row r="26" spans="1:59" ht="16.5" x14ac:dyDescent="0.2">
      <c r="A26" s="3">
        <v>23</v>
      </c>
      <c r="B26" s="3">
        <f t="shared" si="0"/>
        <v>37014100000</v>
      </c>
      <c r="C26" s="3" t="s">
        <v>559</v>
      </c>
      <c r="D26" s="3">
        <v>2003</v>
      </c>
      <c r="E26" s="3" t="s">
        <v>611</v>
      </c>
      <c r="F26" s="3">
        <v>141.489</v>
      </c>
      <c r="G26" s="3" t="s">
        <v>215</v>
      </c>
      <c r="H26" s="3" t="s">
        <v>215</v>
      </c>
      <c r="I26" s="3">
        <f>INDEX(光缆!$B$4:$B$66,MATCH(中继段!H26,光缆!$E$4:$E$66,0))</f>
        <v>37014000000</v>
      </c>
      <c r="J26" s="3">
        <f>COUNTIF(H$4:H26,"="&amp;H26)</f>
        <v>1</v>
      </c>
      <c r="K26" s="3">
        <v>12</v>
      </c>
      <c r="L26" s="3" t="s">
        <v>626</v>
      </c>
      <c r="M26" s="3" t="s">
        <v>622</v>
      </c>
      <c r="N26" s="3" t="s">
        <v>626</v>
      </c>
      <c r="O26" s="3" t="s">
        <v>183</v>
      </c>
      <c r="P26" s="3" t="str">
        <f t="shared" si="1"/>
        <v>济南市-济南共青团</v>
      </c>
      <c r="Q26" s="3" t="str">
        <f t="shared" si="2"/>
        <v>聊城市-聊城柳园南路</v>
      </c>
      <c r="R26" s="3" t="s">
        <v>872</v>
      </c>
      <c r="S26" s="3" t="s">
        <v>873</v>
      </c>
      <c r="T26" s="3" t="s">
        <v>874</v>
      </c>
      <c r="U26" s="3" t="s">
        <v>875</v>
      </c>
      <c r="V26" s="3" t="s">
        <v>876</v>
      </c>
      <c r="W26" s="3" t="s">
        <v>701</v>
      </c>
      <c r="X26" s="3" t="s">
        <v>701</v>
      </c>
      <c r="Y26" s="3" t="s">
        <v>701</v>
      </c>
      <c r="Z26" s="3" t="s">
        <v>701</v>
      </c>
      <c r="AA26" s="3"/>
      <c r="AB26" s="3" t="b">
        <f>IF(COUNTIF(G$4:G26,"="&amp;G26)&gt;1,FALSE,TRUE)</f>
        <v>1</v>
      </c>
      <c r="AC26" s="3">
        <f t="shared" si="3"/>
        <v>0</v>
      </c>
      <c r="AD26" s="3" t="str">
        <f t="shared" si="4"/>
        <v>济南聊城1号架空光缆:济南共青团+聊城柳园南路</v>
      </c>
      <c r="AE26" s="3"/>
      <c r="AF26" s="3" t="s">
        <v>51</v>
      </c>
      <c r="AG26" s="3" t="s">
        <v>153</v>
      </c>
      <c r="AH26" s="3"/>
      <c r="AI26" s="3"/>
      <c r="AJ26" s="3" t="s">
        <v>51</v>
      </c>
      <c r="AK26" s="3" t="s">
        <v>153</v>
      </c>
      <c r="AL26" s="3" t="s">
        <v>701</v>
      </c>
      <c r="AM26" s="3" t="s">
        <v>701</v>
      </c>
      <c r="AN26" t="s">
        <v>701</v>
      </c>
      <c r="AO26" t="str">
        <f>IF(OR(ISBLANK(AY26),AY26=""),"",INDEX([1]局站!$C$4:$C$172,MATCH(AY26,[1]局站!$D$4:$D$172,0)))</f>
        <v>聊城市-聊城东昌西路</v>
      </c>
      <c r="AP26" t="str">
        <f>IF(OR(ISBLANK(AZ26),AZ26=""),"",INDEX([1]局站!$C$4:$C$172,MATCH(AZ26,[1]局站!$D$4:$D$172,0)))</f>
        <v>聊城市-阳谷谷山路</v>
      </c>
      <c r="AQ26" t="str">
        <f>IF(OR(ISBLANK(BA26),BA26=""),"",INDEX([1]局站!$C$4:$C$172,MATCH(BA26,[1]局站!$D$4:$D$172,0)))</f>
        <v>济宁市-梁山水泊路</v>
      </c>
      <c r="AR26" t="str">
        <f>IF(OR(ISBLANK(BB26),BB26=""),"",INDEX([1]局站!$C$4:$C$172,MATCH(BB26,[1]局站!$D$4:$D$172,0)))</f>
        <v>菏泽市-郓城通信楼</v>
      </c>
      <c r="AS26" t="str">
        <f>IF(OR(ISBLANK(BC26),BC26=""),"",INDEX([1]局站!$C$4:$C$172,MATCH(BC26,[1]局站!$D$4:$D$172,0)))</f>
        <v>菏泽市-菏泽中华东路</v>
      </c>
      <c r="AT26" t="str">
        <f>IF(OR(ISBLANK(BD26),BD26=""),"",INDEX([1]局站!$C$4:$C$172,MATCH(BD26,[1]局站!$D$4:$D$172,0)))</f>
        <v/>
      </c>
      <c r="AU26" t="str">
        <f>IF(OR(ISBLANK(BE26),BE26=""),"",INDEX([1]局站!$C$4:$C$172,MATCH(BE26,[1]局站!$D$4:$D$172,0)))</f>
        <v/>
      </c>
      <c r="AV26" t="str">
        <f>IF(OR(ISBLANK(BF26),BF26=""),"",INDEX([1]局站!$C$4:$C$172,MATCH(BF26,[1]局站!$D$4:$D$172,0)))</f>
        <v/>
      </c>
      <c r="AW26" t="str">
        <f>IF(OR(ISBLANK(BG26),BG26=""),"",INDEX([1]局站!$C$4:$C$172,MATCH(BG26,[1]局站!$D$4:$D$172,0)))</f>
        <v/>
      </c>
      <c r="AY26" t="s">
        <v>27</v>
      </c>
      <c r="AZ26" t="s">
        <v>28</v>
      </c>
      <c r="BA26" t="s">
        <v>29</v>
      </c>
      <c r="BB26" t="s">
        <v>30</v>
      </c>
      <c r="BC26" t="s">
        <v>149</v>
      </c>
      <c r="BD26" t="s">
        <v>701</v>
      </c>
      <c r="BE26" t="s">
        <v>701</v>
      </c>
      <c r="BF26" t="s">
        <v>701</v>
      </c>
      <c r="BG26" t="s">
        <v>701</v>
      </c>
    </row>
    <row r="27" spans="1:59" ht="16.5" x14ac:dyDescent="0.2">
      <c r="A27" s="3">
        <v>24</v>
      </c>
      <c r="B27" s="3">
        <f t="shared" si="0"/>
        <v>37015100000</v>
      </c>
      <c r="C27" s="3" t="s">
        <v>560</v>
      </c>
      <c r="D27" s="3">
        <v>1996</v>
      </c>
      <c r="E27" s="3" t="s">
        <v>609</v>
      </c>
      <c r="F27" s="3">
        <v>147.6</v>
      </c>
      <c r="G27" s="3" t="s">
        <v>216</v>
      </c>
      <c r="H27" s="3" t="s">
        <v>216</v>
      </c>
      <c r="I27" s="3">
        <f>INDEX(光缆!$B$4:$B$66,MATCH(中继段!H27,光缆!$E$4:$E$66,0))</f>
        <v>37015000000</v>
      </c>
      <c r="J27" s="3">
        <f>COUNTIF(H$4:H27,"="&amp;H27)</f>
        <v>1</v>
      </c>
      <c r="K27" s="3">
        <v>24</v>
      </c>
      <c r="L27" s="3" t="s">
        <v>626</v>
      </c>
      <c r="M27" s="3" t="s">
        <v>622</v>
      </c>
      <c r="N27" s="3" t="s">
        <v>626</v>
      </c>
      <c r="O27" s="3" t="s">
        <v>183</v>
      </c>
      <c r="P27" s="3" t="str">
        <f t="shared" si="1"/>
        <v>济南市-济南经十路</v>
      </c>
      <c r="Q27" s="3" t="str">
        <f t="shared" si="2"/>
        <v>聊城市-聊城联通建设路</v>
      </c>
      <c r="R27" s="3" t="s">
        <v>872</v>
      </c>
      <c r="S27" s="3" t="s">
        <v>873</v>
      </c>
      <c r="T27" s="3" t="s">
        <v>874</v>
      </c>
      <c r="U27" s="3" t="s">
        <v>875</v>
      </c>
      <c r="V27" s="3" t="s">
        <v>876</v>
      </c>
      <c r="W27" s="3" t="s">
        <v>701</v>
      </c>
      <c r="X27" s="3" t="s">
        <v>701</v>
      </c>
      <c r="Y27" s="3" t="s">
        <v>701</v>
      </c>
      <c r="Z27" s="3" t="s">
        <v>701</v>
      </c>
      <c r="AA27" s="3"/>
      <c r="AB27" s="3" t="b">
        <f>IF(COUNTIF(G$4:G27,"="&amp;G27)&gt;1,FALSE,TRUE)</f>
        <v>1</v>
      </c>
      <c r="AC27" s="3">
        <f t="shared" si="3"/>
        <v>0</v>
      </c>
      <c r="AD27" s="3" t="str">
        <f t="shared" si="4"/>
        <v>济南聊城2号光缆:济南经十路+聊城联通建设路</v>
      </c>
      <c r="AE27" s="3"/>
      <c r="AF27" s="3" t="s">
        <v>41</v>
      </c>
      <c r="AG27" s="3" t="s">
        <v>46</v>
      </c>
      <c r="AH27" s="3"/>
      <c r="AI27" s="3"/>
      <c r="AJ27" s="3" t="s">
        <v>41</v>
      </c>
      <c r="AK27" s="3" t="s">
        <v>46</v>
      </c>
      <c r="AL27" s="3" t="s">
        <v>701</v>
      </c>
      <c r="AM27" s="3" t="s">
        <v>701</v>
      </c>
      <c r="AN27" t="s">
        <v>701</v>
      </c>
      <c r="AO27" t="str">
        <f>IF(OR(ISBLANK(AY27),AY27=""),"",INDEX([1]局站!$C$4:$C$172,MATCH(AY27,[1]局站!$D$4:$D$172,0)))</f>
        <v>聊城市-聊城东昌西路</v>
      </c>
      <c r="AP27" t="str">
        <f>IF(OR(ISBLANK(AZ27),AZ27=""),"",INDEX([1]局站!$C$4:$C$172,MATCH(AZ27,[1]局站!$D$4:$D$172,0)))</f>
        <v>聊城市-阳谷谷山路</v>
      </c>
      <c r="AQ27" t="str">
        <f>IF(OR(ISBLANK(BA27),BA27=""),"",INDEX([1]局站!$C$4:$C$172,MATCH(BA27,[1]局站!$D$4:$D$172,0)))</f>
        <v>济宁市-梁山水泊路</v>
      </c>
      <c r="AR27" t="str">
        <f>IF(OR(ISBLANK(BB27),BB27=""),"",INDEX([1]局站!$C$4:$C$172,MATCH(BB27,[1]局站!$D$4:$D$172,0)))</f>
        <v>菏泽市-郓城通信楼</v>
      </c>
      <c r="AS27" t="str">
        <f>IF(OR(ISBLANK(BC27),BC27=""),"",INDEX([1]局站!$C$4:$C$172,MATCH(BC27,[1]局站!$D$4:$D$172,0)))</f>
        <v>菏泽市-菏泽中华东路</v>
      </c>
      <c r="AT27" t="str">
        <f>IF(OR(ISBLANK(BD27),BD27=""),"",INDEX([1]局站!$C$4:$C$172,MATCH(BD27,[1]局站!$D$4:$D$172,0)))</f>
        <v/>
      </c>
      <c r="AU27" t="str">
        <f>IF(OR(ISBLANK(BE27),BE27=""),"",INDEX([1]局站!$C$4:$C$172,MATCH(BE27,[1]局站!$D$4:$D$172,0)))</f>
        <v/>
      </c>
      <c r="AV27" t="str">
        <f>IF(OR(ISBLANK(BF27),BF27=""),"",INDEX([1]局站!$C$4:$C$172,MATCH(BF27,[1]局站!$D$4:$D$172,0)))</f>
        <v/>
      </c>
      <c r="AW27" t="str">
        <f>IF(OR(ISBLANK(BG27),BG27=""),"",INDEX([1]局站!$C$4:$C$172,MATCH(BG27,[1]局站!$D$4:$D$172,0)))</f>
        <v/>
      </c>
      <c r="AY27" t="s">
        <v>27</v>
      </c>
      <c r="AZ27" t="s">
        <v>28</v>
      </c>
      <c r="BA27" t="s">
        <v>29</v>
      </c>
      <c r="BB27" t="s">
        <v>30</v>
      </c>
      <c r="BC27" t="s">
        <v>149</v>
      </c>
      <c r="BD27" t="s">
        <v>701</v>
      </c>
      <c r="BE27" t="s">
        <v>701</v>
      </c>
      <c r="BF27" t="s">
        <v>701</v>
      </c>
      <c r="BG27" t="s">
        <v>701</v>
      </c>
    </row>
    <row r="28" spans="1:59" ht="16.5" x14ac:dyDescent="0.2">
      <c r="A28" s="3">
        <v>25</v>
      </c>
      <c r="B28" s="3">
        <f t="shared" si="0"/>
        <v>37016100000</v>
      </c>
      <c r="C28" s="3" t="s">
        <v>561</v>
      </c>
      <c r="D28" s="3">
        <v>1993</v>
      </c>
      <c r="E28" s="3" t="s">
        <v>613</v>
      </c>
      <c r="F28" s="3">
        <v>87.332999999999998</v>
      </c>
      <c r="G28" s="3" t="s">
        <v>217</v>
      </c>
      <c r="H28" s="3" t="s">
        <v>217</v>
      </c>
      <c r="I28" s="3">
        <f>INDEX(光缆!$B$4:$B$66,MATCH(中继段!H28,光缆!$E$4:$E$66,0))</f>
        <v>37016000000</v>
      </c>
      <c r="J28" s="3">
        <f>COUNTIF(H$4:H28,"="&amp;H28)</f>
        <v>1</v>
      </c>
      <c r="K28" s="3">
        <v>24</v>
      </c>
      <c r="L28" s="3" t="s">
        <v>626</v>
      </c>
      <c r="M28" s="3" t="s">
        <v>622</v>
      </c>
      <c r="N28" s="3" t="s">
        <v>626</v>
      </c>
      <c r="O28" s="3" t="s">
        <v>172</v>
      </c>
      <c r="P28" s="3" t="str">
        <f t="shared" si="1"/>
        <v>济南市-济南共青团</v>
      </c>
      <c r="Q28" s="3" t="str">
        <f t="shared" si="2"/>
        <v>淄博市-淄博中心路</v>
      </c>
      <c r="R28" s="3" t="s">
        <v>872</v>
      </c>
      <c r="S28" s="3" t="s">
        <v>873</v>
      </c>
      <c r="T28" s="3" t="s">
        <v>874</v>
      </c>
      <c r="U28" s="3" t="s">
        <v>875</v>
      </c>
      <c r="V28" s="3" t="s">
        <v>876</v>
      </c>
      <c r="W28" s="3" t="s">
        <v>701</v>
      </c>
      <c r="X28" s="3" t="s">
        <v>701</v>
      </c>
      <c r="Y28" s="3" t="s">
        <v>701</v>
      </c>
      <c r="Z28" s="3" t="s">
        <v>701</v>
      </c>
      <c r="AA28" s="3"/>
      <c r="AB28" s="3" t="b">
        <f>IF(COUNTIF(G$4:G28,"="&amp;G28)&gt;1,FALSE,TRUE)</f>
        <v>1</v>
      </c>
      <c r="AC28" s="3">
        <f t="shared" si="3"/>
        <v>0</v>
      </c>
      <c r="AD28" s="3" t="str">
        <f t="shared" si="4"/>
        <v>济南青岛2号管道光缆:济南共青团+淄博中心路</v>
      </c>
      <c r="AE28" s="3"/>
      <c r="AF28" s="3" t="s">
        <v>51</v>
      </c>
      <c r="AG28" s="3" t="s">
        <v>57</v>
      </c>
      <c r="AH28" s="3"/>
      <c r="AI28" s="3"/>
      <c r="AJ28" s="3" t="s">
        <v>51</v>
      </c>
      <c r="AK28" s="3" t="s">
        <v>57</v>
      </c>
      <c r="AL28" s="3" t="s">
        <v>58</v>
      </c>
      <c r="AM28" s="3" t="s">
        <v>140</v>
      </c>
      <c r="AN28" t="s">
        <v>701</v>
      </c>
      <c r="AO28" t="str">
        <f>IF(OR(ISBLANK(AY28),AY28=""),"",INDEX([1]局站!$C$4:$C$172,MATCH(AY28,[1]局站!$D$4:$D$172,0)))</f>
        <v>聊城市-聊城东昌西路</v>
      </c>
      <c r="AP28" t="str">
        <f>IF(OR(ISBLANK(AZ28),AZ28=""),"",INDEX([1]局站!$C$4:$C$172,MATCH(AZ28,[1]局站!$D$4:$D$172,0)))</f>
        <v>聊城市-阳谷谷山路</v>
      </c>
      <c r="AQ28" t="str">
        <f>IF(OR(ISBLANK(BA28),BA28=""),"",INDEX([1]局站!$C$4:$C$172,MATCH(BA28,[1]局站!$D$4:$D$172,0)))</f>
        <v>济宁市-梁山水泊路</v>
      </c>
      <c r="AR28" t="str">
        <f>IF(OR(ISBLANK(BB28),BB28=""),"",INDEX([1]局站!$C$4:$C$172,MATCH(BB28,[1]局站!$D$4:$D$172,0)))</f>
        <v>菏泽市-郓城通信楼</v>
      </c>
      <c r="AS28" t="str">
        <f>IF(OR(ISBLANK(BC28),BC28=""),"",INDEX([1]局站!$C$4:$C$172,MATCH(BC28,[1]局站!$D$4:$D$172,0)))</f>
        <v>菏泽市-菏泽中华东路</v>
      </c>
      <c r="AT28" t="str">
        <f>IF(OR(ISBLANK(BD28),BD28=""),"",INDEX([1]局站!$C$4:$C$172,MATCH(BD28,[1]局站!$D$4:$D$172,0)))</f>
        <v/>
      </c>
      <c r="AU28" t="str">
        <f>IF(OR(ISBLANK(BE28),BE28=""),"",INDEX([1]局站!$C$4:$C$172,MATCH(BE28,[1]局站!$D$4:$D$172,0)))</f>
        <v/>
      </c>
      <c r="AV28" t="str">
        <f>IF(OR(ISBLANK(BF28),BF28=""),"",INDEX([1]局站!$C$4:$C$172,MATCH(BF28,[1]局站!$D$4:$D$172,0)))</f>
        <v/>
      </c>
      <c r="AW28" t="str">
        <f>IF(OR(ISBLANK(BG28),BG28=""),"",INDEX([1]局站!$C$4:$C$172,MATCH(BG28,[1]局站!$D$4:$D$172,0)))</f>
        <v/>
      </c>
      <c r="AY28" t="s">
        <v>27</v>
      </c>
      <c r="AZ28" t="s">
        <v>28</v>
      </c>
      <c r="BA28" t="s">
        <v>29</v>
      </c>
      <c r="BB28" t="s">
        <v>30</v>
      </c>
      <c r="BC28" t="s">
        <v>149</v>
      </c>
      <c r="BD28" t="s">
        <v>701</v>
      </c>
      <c r="BE28" t="s">
        <v>701</v>
      </c>
      <c r="BF28" t="s">
        <v>701</v>
      </c>
      <c r="BG28" t="s">
        <v>701</v>
      </c>
    </row>
    <row r="29" spans="1:59" ht="16.5" x14ac:dyDescent="0.2">
      <c r="A29" s="3">
        <v>26</v>
      </c>
      <c r="B29" s="3">
        <f t="shared" si="0"/>
        <v>37016200000</v>
      </c>
      <c r="C29" s="3" t="s">
        <v>562</v>
      </c>
      <c r="D29" s="3">
        <v>1993</v>
      </c>
      <c r="E29" s="3" t="s">
        <v>613</v>
      </c>
      <c r="F29" s="3">
        <v>85.888999999999996</v>
      </c>
      <c r="G29" s="3" t="s">
        <v>217</v>
      </c>
      <c r="H29" s="3" t="s">
        <v>217</v>
      </c>
      <c r="I29" s="3">
        <f>INDEX(光缆!$B$4:$B$66,MATCH(中继段!H29,光缆!$E$4:$E$66,0))</f>
        <v>37016000000</v>
      </c>
      <c r="J29" s="3">
        <f>COUNTIF(H$4:H29,"="&amp;H29)</f>
        <v>2</v>
      </c>
      <c r="K29" s="3">
        <v>22</v>
      </c>
      <c r="L29" s="3" t="s">
        <v>626</v>
      </c>
      <c r="M29" s="3" t="s">
        <v>172</v>
      </c>
      <c r="N29" s="3" t="s">
        <v>626</v>
      </c>
      <c r="O29" s="3" t="s">
        <v>176</v>
      </c>
      <c r="P29" s="3" t="str">
        <f t="shared" si="1"/>
        <v>淄博市-淄博中心路</v>
      </c>
      <c r="Q29" s="3" t="str">
        <f t="shared" si="2"/>
        <v>潍坊市-潍坊河西局</v>
      </c>
      <c r="R29" s="3" t="s">
        <v>868</v>
      </c>
      <c r="S29" s="3" t="s">
        <v>870</v>
      </c>
      <c r="T29" s="3" t="s">
        <v>877</v>
      </c>
      <c r="U29" s="3" t="s">
        <v>872</v>
      </c>
      <c r="V29" s="3" t="s">
        <v>701</v>
      </c>
      <c r="W29" s="3" t="s">
        <v>701</v>
      </c>
      <c r="X29" s="3" t="s">
        <v>701</v>
      </c>
      <c r="Y29" s="3" t="s">
        <v>701</v>
      </c>
      <c r="Z29" s="3" t="s">
        <v>701</v>
      </c>
      <c r="AA29" s="3"/>
      <c r="AB29" s="3" t="b">
        <f>IF(COUNTIF(G$4:G29,"="&amp;G29)&gt;1,FALSE,TRUE)</f>
        <v>0</v>
      </c>
      <c r="AC29" s="3">
        <f t="shared" si="3"/>
        <v>0</v>
      </c>
      <c r="AD29" s="3" t="str">
        <f t="shared" si="4"/>
        <v>济南青岛2号管道光缆:淄博中心路+潍坊河西局</v>
      </c>
      <c r="AE29" s="3"/>
      <c r="AF29" s="3" t="s">
        <v>57</v>
      </c>
      <c r="AG29" s="3" t="s">
        <v>58</v>
      </c>
      <c r="AH29" s="3"/>
      <c r="AI29" s="3"/>
      <c r="AJ29" s="3" t="s">
        <v>51</v>
      </c>
      <c r="AK29" s="3" t="s">
        <v>57</v>
      </c>
      <c r="AL29" s="3" t="s">
        <v>58</v>
      </c>
      <c r="AM29" s="3" t="s">
        <v>140</v>
      </c>
      <c r="AN29" t="s">
        <v>701</v>
      </c>
      <c r="AO29" t="str">
        <f>IF(OR(ISBLANK(AY29),AY29=""),"",INDEX([1]局站!$C$4:$C$172,MATCH(AY29,[1]局站!$D$4:$D$172,0)))</f>
        <v>德州市-德州共青团路</v>
      </c>
      <c r="AP29" t="str">
        <f>IF(OR(ISBLANK(AZ29),AZ29=""),"",INDEX([1]局站!$C$4:$C$172,MATCH(AZ29,[1]局站!$D$4:$D$172,0)))</f>
        <v>德州市-夏津中山南街</v>
      </c>
      <c r="AQ29" t="str">
        <f>IF(OR(ISBLANK(BA29),BA29=""),"",INDEX([1]局站!$C$4:$C$172,MATCH(BA29,[1]局站!$D$4:$D$172,0)))</f>
        <v>聊城市-临东机房</v>
      </c>
      <c r="AR29" t="str">
        <f>IF(OR(ISBLANK(BB29),BB29=""),"",INDEX([1]局站!$C$4:$C$172,MATCH(BB29,[1]局站!$D$4:$D$172,0)))</f>
        <v>聊城市-聊城东昌西路</v>
      </c>
      <c r="AS29" t="str">
        <f>IF(OR(ISBLANK(BC29),BC29=""),"",INDEX([1]局站!$C$4:$C$172,MATCH(BC29,[1]局站!$D$4:$D$172,0)))</f>
        <v/>
      </c>
      <c r="AT29" t="str">
        <f>IF(OR(ISBLANK(BD29),BD29=""),"",INDEX([1]局站!$C$4:$C$172,MATCH(BD29,[1]局站!$D$4:$D$172,0)))</f>
        <v/>
      </c>
      <c r="AU29" t="str">
        <f>IF(OR(ISBLANK(BE29),BE29=""),"",INDEX([1]局站!$C$4:$C$172,MATCH(BE29,[1]局站!$D$4:$D$172,0)))</f>
        <v/>
      </c>
      <c r="AV29" t="str">
        <f>IF(OR(ISBLANK(BF29),BF29=""),"",INDEX([1]局站!$C$4:$C$172,MATCH(BF29,[1]局站!$D$4:$D$172,0)))</f>
        <v/>
      </c>
      <c r="AW29" t="str">
        <f>IF(OR(ISBLANK(BG29),BG29=""),"",INDEX([1]局站!$C$4:$C$172,MATCH(BG29,[1]局站!$D$4:$D$172,0)))</f>
        <v/>
      </c>
      <c r="AY29" t="s">
        <v>23</v>
      </c>
      <c r="AZ29" t="s">
        <v>25</v>
      </c>
      <c r="BA29" t="s">
        <v>31</v>
      </c>
      <c r="BB29" t="s">
        <v>27</v>
      </c>
      <c r="BC29" t="s">
        <v>701</v>
      </c>
      <c r="BD29" t="s">
        <v>701</v>
      </c>
      <c r="BE29" t="s">
        <v>701</v>
      </c>
      <c r="BF29" t="s">
        <v>701</v>
      </c>
      <c r="BG29" t="s">
        <v>701</v>
      </c>
    </row>
    <row r="30" spans="1:59" ht="16.5" x14ac:dyDescent="0.2">
      <c r="A30" s="3">
        <v>27</v>
      </c>
      <c r="B30" s="3">
        <f t="shared" si="0"/>
        <v>37016300000</v>
      </c>
      <c r="C30" s="3" t="s">
        <v>563</v>
      </c>
      <c r="D30" s="3">
        <v>1993</v>
      </c>
      <c r="E30" s="3" t="s">
        <v>613</v>
      </c>
      <c r="F30" s="3">
        <v>205.666</v>
      </c>
      <c r="G30" s="3" t="s">
        <v>217</v>
      </c>
      <c r="H30" s="3" t="s">
        <v>217</v>
      </c>
      <c r="I30" s="3">
        <f>INDEX(光缆!$B$4:$B$66,MATCH(中继段!H30,光缆!$E$4:$E$66,0))</f>
        <v>37016000000</v>
      </c>
      <c r="J30" s="3">
        <f>COUNTIF(H$4:H30,"="&amp;H30)</f>
        <v>3</v>
      </c>
      <c r="K30" s="3">
        <v>16</v>
      </c>
      <c r="L30" s="3" t="s">
        <v>626</v>
      </c>
      <c r="M30" s="3" t="s">
        <v>176</v>
      </c>
      <c r="N30" s="3" t="s">
        <v>626</v>
      </c>
      <c r="O30" s="3" t="s">
        <v>171</v>
      </c>
      <c r="P30" s="3" t="str">
        <f t="shared" si="1"/>
        <v>潍坊市-潍坊河西局</v>
      </c>
      <c r="Q30" s="3" t="str">
        <f t="shared" si="2"/>
        <v>青岛市-青岛山东路</v>
      </c>
      <c r="R30" s="3" t="s">
        <v>868</v>
      </c>
      <c r="S30" s="3" t="s">
        <v>870</v>
      </c>
      <c r="T30" s="3" t="s">
        <v>877</v>
      </c>
      <c r="U30" s="3" t="s">
        <v>872</v>
      </c>
      <c r="V30" s="3" t="s">
        <v>701</v>
      </c>
      <c r="W30" s="3" t="s">
        <v>701</v>
      </c>
      <c r="X30" s="3" t="s">
        <v>701</v>
      </c>
      <c r="Y30" s="3" t="s">
        <v>701</v>
      </c>
      <c r="Z30" s="3" t="s">
        <v>701</v>
      </c>
      <c r="AA30" s="3"/>
      <c r="AB30" s="3" t="b">
        <f>IF(COUNTIF(G$4:G30,"="&amp;G30)&gt;1,FALSE,TRUE)</f>
        <v>0</v>
      </c>
      <c r="AC30" s="3">
        <f t="shared" si="3"/>
        <v>0</v>
      </c>
      <c r="AD30" s="3" t="str">
        <f t="shared" si="4"/>
        <v>济南青岛2号管道光缆:潍坊河西局+青岛山东路</v>
      </c>
      <c r="AE30" s="3"/>
      <c r="AF30" s="3" t="s">
        <v>58</v>
      </c>
      <c r="AG30" s="3" t="s">
        <v>140</v>
      </c>
      <c r="AH30" s="3"/>
      <c r="AI30" s="3"/>
      <c r="AJ30" s="3" t="s">
        <v>51</v>
      </c>
      <c r="AK30" s="3" t="s">
        <v>57</v>
      </c>
      <c r="AL30" s="3" t="s">
        <v>58</v>
      </c>
      <c r="AM30" s="3" t="s">
        <v>140</v>
      </c>
      <c r="AN30" t="s">
        <v>701</v>
      </c>
      <c r="AO30" t="str">
        <f>IF(OR(ISBLANK(AY30),AY30=""),"",INDEX([1]局站!$C$4:$C$172,MATCH(AY30,[1]局站!$D$4:$D$172,0)))</f>
        <v>德州市-德州共青团路</v>
      </c>
      <c r="AP30" t="str">
        <f>IF(OR(ISBLANK(AZ30),AZ30=""),"",INDEX([1]局站!$C$4:$C$172,MATCH(AZ30,[1]局站!$D$4:$D$172,0)))</f>
        <v>德州市-夏津中山南街</v>
      </c>
      <c r="AQ30" t="str">
        <f>IF(OR(ISBLANK(BA30),BA30=""),"",INDEX([1]局站!$C$4:$C$172,MATCH(BA30,[1]局站!$D$4:$D$172,0)))</f>
        <v>聊城市-临东机房</v>
      </c>
      <c r="AR30" t="str">
        <f>IF(OR(ISBLANK(BB30),BB30=""),"",INDEX([1]局站!$C$4:$C$172,MATCH(BB30,[1]局站!$D$4:$D$172,0)))</f>
        <v>聊城市-聊城东昌西路</v>
      </c>
      <c r="AS30" t="str">
        <f>IF(OR(ISBLANK(BC30),BC30=""),"",INDEX([1]局站!$C$4:$C$172,MATCH(BC30,[1]局站!$D$4:$D$172,0)))</f>
        <v/>
      </c>
      <c r="AT30" t="str">
        <f>IF(OR(ISBLANK(BD30),BD30=""),"",INDEX([1]局站!$C$4:$C$172,MATCH(BD30,[1]局站!$D$4:$D$172,0)))</f>
        <v/>
      </c>
      <c r="AU30" t="str">
        <f>IF(OR(ISBLANK(BE30),BE30=""),"",INDEX([1]局站!$C$4:$C$172,MATCH(BE30,[1]局站!$D$4:$D$172,0)))</f>
        <v/>
      </c>
      <c r="AV30" t="str">
        <f>IF(OR(ISBLANK(BF30),BF30=""),"",INDEX([1]局站!$C$4:$C$172,MATCH(BF30,[1]局站!$D$4:$D$172,0)))</f>
        <v/>
      </c>
      <c r="AW30" t="str">
        <f>IF(OR(ISBLANK(BG30),BG30=""),"",INDEX([1]局站!$C$4:$C$172,MATCH(BG30,[1]局站!$D$4:$D$172,0)))</f>
        <v/>
      </c>
      <c r="AY30" t="s">
        <v>23</v>
      </c>
      <c r="AZ30" t="s">
        <v>25</v>
      </c>
      <c r="BA30" t="s">
        <v>31</v>
      </c>
      <c r="BB30" t="s">
        <v>27</v>
      </c>
      <c r="BC30" t="s">
        <v>701</v>
      </c>
      <c r="BD30" t="s">
        <v>701</v>
      </c>
      <c r="BE30" t="s">
        <v>701</v>
      </c>
      <c r="BF30" t="s">
        <v>701</v>
      </c>
      <c r="BG30" t="s">
        <v>701</v>
      </c>
    </row>
    <row r="31" spans="1:59" ht="16.5" x14ac:dyDescent="0.2">
      <c r="A31" s="3">
        <v>28</v>
      </c>
      <c r="B31" s="3">
        <f t="shared" si="0"/>
        <v>37017100000</v>
      </c>
      <c r="C31" s="3" t="s">
        <v>564</v>
      </c>
      <c r="D31" s="3">
        <v>2002</v>
      </c>
      <c r="E31" s="3" t="s">
        <v>613</v>
      </c>
      <c r="F31" s="3">
        <v>121.169</v>
      </c>
      <c r="G31" s="3" t="s">
        <v>218</v>
      </c>
      <c r="H31" s="3" t="s">
        <v>218</v>
      </c>
      <c r="I31" s="3">
        <f>INDEX(光缆!$B$4:$B$66,MATCH(中继段!H31,光缆!$E$4:$E$66,0))</f>
        <v>37017000000</v>
      </c>
      <c r="J31" s="3">
        <f>COUNTIF(H$4:H31,"="&amp;H31)</f>
        <v>1</v>
      </c>
      <c r="K31" s="3">
        <v>96</v>
      </c>
      <c r="L31" s="3" t="s">
        <v>626</v>
      </c>
      <c r="M31" s="3" t="s">
        <v>622</v>
      </c>
      <c r="N31" s="3" t="s">
        <v>626</v>
      </c>
      <c r="O31" s="3" t="s">
        <v>172</v>
      </c>
      <c r="P31" s="3" t="str">
        <f t="shared" si="1"/>
        <v>济南市-济南四里村</v>
      </c>
      <c r="Q31" s="3" t="str">
        <f t="shared" si="2"/>
        <v>淄博市-淄博柳泉路</v>
      </c>
      <c r="R31" s="3" t="s">
        <v>868</v>
      </c>
      <c r="S31" s="3" t="s">
        <v>870</v>
      </c>
      <c r="T31" s="3" t="s">
        <v>877</v>
      </c>
      <c r="U31" s="3" t="s">
        <v>872</v>
      </c>
      <c r="V31" s="3" t="s">
        <v>701</v>
      </c>
      <c r="W31" s="3" t="s">
        <v>701</v>
      </c>
      <c r="X31" s="3" t="s">
        <v>701</v>
      </c>
      <c r="Y31" s="3" t="s">
        <v>701</v>
      </c>
      <c r="Z31" s="3" t="s">
        <v>701</v>
      </c>
      <c r="AA31" s="3"/>
      <c r="AB31" s="3" t="b">
        <f>IF(COUNTIF(G$4:G31,"="&amp;G31)&gt;1,FALSE,TRUE)</f>
        <v>1</v>
      </c>
      <c r="AC31" s="3">
        <f t="shared" si="3"/>
        <v>0</v>
      </c>
      <c r="AD31" s="3" t="str">
        <f t="shared" si="4"/>
        <v>济南青岛3号管道光缆:济南四里村+淄博柳泉路</v>
      </c>
      <c r="AE31" s="3"/>
      <c r="AF31" s="3" t="s">
        <v>47</v>
      </c>
      <c r="AG31" s="3" t="s">
        <v>64</v>
      </c>
      <c r="AH31" s="3"/>
      <c r="AI31" s="3"/>
      <c r="AJ31" s="3" t="s">
        <v>47</v>
      </c>
      <c r="AK31" s="3" t="s">
        <v>64</v>
      </c>
      <c r="AL31" s="3" t="s">
        <v>66</v>
      </c>
      <c r="AM31" s="3" t="s">
        <v>154</v>
      </c>
      <c r="AN31" t="s">
        <v>701</v>
      </c>
      <c r="AO31" t="str">
        <f>IF(OR(ISBLANK(AY31),AY31=""),"",INDEX([1]局站!$C$4:$C$172,MATCH(AY31,[1]局站!$D$4:$D$172,0)))</f>
        <v>德州市-德州共青团路</v>
      </c>
      <c r="AP31" t="str">
        <f>IF(OR(ISBLANK(AZ31),AZ31=""),"",INDEX([1]局站!$C$4:$C$172,MATCH(AZ31,[1]局站!$D$4:$D$172,0)))</f>
        <v>德州市-夏津中山南街</v>
      </c>
      <c r="AQ31" t="str">
        <f>IF(OR(ISBLANK(BA31),BA31=""),"",INDEX([1]局站!$C$4:$C$172,MATCH(BA31,[1]局站!$D$4:$D$172,0)))</f>
        <v>聊城市-临东机房</v>
      </c>
      <c r="AR31" t="str">
        <f>IF(OR(ISBLANK(BB31),BB31=""),"",INDEX([1]局站!$C$4:$C$172,MATCH(BB31,[1]局站!$D$4:$D$172,0)))</f>
        <v>聊城市-聊城东昌西路</v>
      </c>
      <c r="AS31" t="str">
        <f>IF(OR(ISBLANK(BC31),BC31=""),"",INDEX([1]局站!$C$4:$C$172,MATCH(BC31,[1]局站!$D$4:$D$172,0)))</f>
        <v/>
      </c>
      <c r="AT31" t="str">
        <f>IF(OR(ISBLANK(BD31),BD31=""),"",INDEX([1]局站!$C$4:$C$172,MATCH(BD31,[1]局站!$D$4:$D$172,0)))</f>
        <v/>
      </c>
      <c r="AU31" t="str">
        <f>IF(OR(ISBLANK(BE31),BE31=""),"",INDEX([1]局站!$C$4:$C$172,MATCH(BE31,[1]局站!$D$4:$D$172,0)))</f>
        <v/>
      </c>
      <c r="AV31" t="str">
        <f>IF(OR(ISBLANK(BF31),BF31=""),"",INDEX([1]局站!$C$4:$C$172,MATCH(BF31,[1]局站!$D$4:$D$172,0)))</f>
        <v/>
      </c>
      <c r="AW31" t="str">
        <f>IF(OR(ISBLANK(BG31),BG31=""),"",INDEX([1]局站!$C$4:$C$172,MATCH(BG31,[1]局站!$D$4:$D$172,0)))</f>
        <v/>
      </c>
      <c r="AY31" t="s">
        <v>23</v>
      </c>
      <c r="AZ31" t="s">
        <v>25</v>
      </c>
      <c r="BA31" t="s">
        <v>31</v>
      </c>
      <c r="BB31" t="s">
        <v>27</v>
      </c>
      <c r="BC31" t="s">
        <v>701</v>
      </c>
      <c r="BD31" t="s">
        <v>701</v>
      </c>
      <c r="BE31" t="s">
        <v>701</v>
      </c>
      <c r="BF31" t="s">
        <v>701</v>
      </c>
      <c r="BG31" t="s">
        <v>701</v>
      </c>
    </row>
    <row r="32" spans="1:59" ht="16.5" x14ac:dyDescent="0.2">
      <c r="A32" s="3">
        <v>29</v>
      </c>
      <c r="B32" s="3">
        <f t="shared" si="0"/>
        <v>37017200000</v>
      </c>
      <c r="C32" s="3" t="s">
        <v>565</v>
      </c>
      <c r="D32" s="3">
        <v>2002</v>
      </c>
      <c r="E32" s="3" t="s">
        <v>613</v>
      </c>
      <c r="F32" s="3">
        <v>110.539</v>
      </c>
      <c r="G32" s="3" t="s">
        <v>218</v>
      </c>
      <c r="H32" s="3" t="s">
        <v>218</v>
      </c>
      <c r="I32" s="3">
        <f>INDEX(光缆!$B$4:$B$66,MATCH(中继段!H32,光缆!$E$4:$E$66,0))</f>
        <v>37017000000</v>
      </c>
      <c r="J32" s="3">
        <f>COUNTIF(H$4:H32,"="&amp;H32)</f>
        <v>2</v>
      </c>
      <c r="K32" s="3">
        <v>96</v>
      </c>
      <c r="L32" s="3" t="s">
        <v>626</v>
      </c>
      <c r="M32" s="3" t="s">
        <v>172</v>
      </c>
      <c r="N32" s="3" t="s">
        <v>626</v>
      </c>
      <c r="O32" s="3" t="s">
        <v>176</v>
      </c>
      <c r="P32" s="3" t="str">
        <f t="shared" si="1"/>
        <v>淄博市-淄博柳泉路</v>
      </c>
      <c r="Q32" s="3" t="str">
        <f t="shared" si="2"/>
        <v>潍坊市-潍坊四平路</v>
      </c>
      <c r="R32" s="3" t="s">
        <v>872</v>
      </c>
      <c r="S32" s="3" t="s">
        <v>873</v>
      </c>
      <c r="T32" s="3" t="s">
        <v>874</v>
      </c>
      <c r="U32" s="3" t="s">
        <v>875</v>
      </c>
      <c r="V32" s="3" t="s">
        <v>876</v>
      </c>
      <c r="W32" s="3" t="s">
        <v>701</v>
      </c>
      <c r="X32" s="3" t="s">
        <v>701</v>
      </c>
      <c r="Y32" s="3" t="s">
        <v>701</v>
      </c>
      <c r="Z32" s="3" t="s">
        <v>701</v>
      </c>
      <c r="AA32" s="3"/>
      <c r="AB32" s="3" t="b">
        <f>IF(COUNTIF(G$4:G32,"="&amp;G32)&gt;1,FALSE,TRUE)</f>
        <v>0</v>
      </c>
      <c r="AC32" s="3">
        <f t="shared" si="3"/>
        <v>0</v>
      </c>
      <c r="AD32" s="3" t="str">
        <f t="shared" si="4"/>
        <v>济南青岛3号管道光缆:淄博柳泉路+潍坊四平路</v>
      </c>
      <c r="AE32" s="3"/>
      <c r="AF32" s="3" t="s">
        <v>64</v>
      </c>
      <c r="AG32" s="3" t="s">
        <v>66</v>
      </c>
      <c r="AH32" s="3"/>
      <c r="AI32" s="3"/>
      <c r="AJ32" s="3" t="s">
        <v>47</v>
      </c>
      <c r="AK32" s="3" t="s">
        <v>64</v>
      </c>
      <c r="AL32" s="3" t="s">
        <v>66</v>
      </c>
      <c r="AM32" s="3" t="s">
        <v>154</v>
      </c>
      <c r="AN32" t="s">
        <v>701</v>
      </c>
      <c r="AO32" t="str">
        <f>IF(OR(ISBLANK(AY32),AY32=""),"",INDEX([1]局站!$C$4:$C$172,MATCH(AY32,[1]局站!$D$4:$D$172,0)))</f>
        <v>聊城市-聊城东昌西路</v>
      </c>
      <c r="AP32" t="str">
        <f>IF(OR(ISBLANK(AZ32),AZ32=""),"",INDEX([1]局站!$C$4:$C$172,MATCH(AZ32,[1]局站!$D$4:$D$172,0)))</f>
        <v>聊城市-阳谷谷山路</v>
      </c>
      <c r="AQ32" t="str">
        <f>IF(OR(ISBLANK(BA32),BA32=""),"",INDEX([1]局站!$C$4:$C$172,MATCH(BA32,[1]局站!$D$4:$D$172,0)))</f>
        <v>济宁市-梁山水泊路</v>
      </c>
      <c r="AR32" t="str">
        <f>IF(OR(ISBLANK(BB32),BB32=""),"",INDEX([1]局站!$C$4:$C$172,MATCH(BB32,[1]局站!$D$4:$D$172,0)))</f>
        <v>菏泽市-郓城通信楼</v>
      </c>
      <c r="AS32" t="str">
        <f>IF(OR(ISBLANK(BC32),BC32=""),"",INDEX([1]局站!$C$4:$C$172,MATCH(BC32,[1]局站!$D$4:$D$172,0)))</f>
        <v>菏泽市-菏泽中华东路</v>
      </c>
      <c r="AT32" t="str">
        <f>IF(OR(ISBLANK(BD32),BD32=""),"",INDEX([1]局站!$C$4:$C$172,MATCH(BD32,[1]局站!$D$4:$D$172,0)))</f>
        <v/>
      </c>
      <c r="AU32" t="str">
        <f>IF(OR(ISBLANK(BE32),BE32=""),"",INDEX([1]局站!$C$4:$C$172,MATCH(BE32,[1]局站!$D$4:$D$172,0)))</f>
        <v/>
      </c>
      <c r="AV32" t="str">
        <f>IF(OR(ISBLANK(BF32),BF32=""),"",INDEX([1]局站!$C$4:$C$172,MATCH(BF32,[1]局站!$D$4:$D$172,0)))</f>
        <v/>
      </c>
      <c r="AW32" t="str">
        <f>IF(OR(ISBLANK(BG32),BG32=""),"",INDEX([1]局站!$C$4:$C$172,MATCH(BG32,[1]局站!$D$4:$D$172,0)))</f>
        <v/>
      </c>
      <c r="AY32" t="s">
        <v>27</v>
      </c>
      <c r="AZ32" t="s">
        <v>28</v>
      </c>
      <c r="BA32" t="s">
        <v>29</v>
      </c>
      <c r="BB32" t="s">
        <v>30</v>
      </c>
      <c r="BC32" t="s">
        <v>149</v>
      </c>
      <c r="BD32" t="s">
        <v>701</v>
      </c>
      <c r="BE32" t="s">
        <v>701</v>
      </c>
      <c r="BF32" t="s">
        <v>701</v>
      </c>
      <c r="BG32" t="s">
        <v>701</v>
      </c>
    </row>
    <row r="33" spans="1:59" ht="16.5" x14ac:dyDescent="0.2">
      <c r="A33" s="3">
        <v>30</v>
      </c>
      <c r="B33" s="3">
        <f t="shared" si="0"/>
        <v>37017300000</v>
      </c>
      <c r="C33" s="3" t="s">
        <v>566</v>
      </c>
      <c r="D33" s="3">
        <v>2002</v>
      </c>
      <c r="E33" s="3" t="s">
        <v>613</v>
      </c>
      <c r="F33" s="3">
        <v>193.708</v>
      </c>
      <c r="G33" s="3" t="s">
        <v>218</v>
      </c>
      <c r="H33" s="3" t="s">
        <v>218</v>
      </c>
      <c r="I33" s="3">
        <f>INDEX(光缆!$B$4:$B$66,MATCH(中继段!H33,光缆!$E$4:$E$66,0))</f>
        <v>37017000000</v>
      </c>
      <c r="J33" s="3">
        <f>COUNTIF(H$4:H33,"="&amp;H33)</f>
        <v>3</v>
      </c>
      <c r="K33" s="3">
        <v>96</v>
      </c>
      <c r="L33" s="3" t="s">
        <v>626</v>
      </c>
      <c r="M33" s="3" t="s">
        <v>176</v>
      </c>
      <c r="N33" s="3" t="s">
        <v>626</v>
      </c>
      <c r="O33" s="3" t="s">
        <v>171</v>
      </c>
      <c r="P33" s="3" t="str">
        <f t="shared" si="1"/>
        <v>潍坊市-潍坊四平路</v>
      </c>
      <c r="Q33" s="3" t="str">
        <f t="shared" si="2"/>
        <v>青岛市-青岛辽阳东路</v>
      </c>
      <c r="R33" s="3" t="s">
        <v>872</v>
      </c>
      <c r="S33" s="3" t="s">
        <v>873</v>
      </c>
      <c r="T33" s="3" t="s">
        <v>874</v>
      </c>
      <c r="U33" s="3" t="s">
        <v>875</v>
      </c>
      <c r="V33" s="3" t="s">
        <v>876</v>
      </c>
      <c r="W33" s="3" t="s">
        <v>701</v>
      </c>
      <c r="X33" s="3" t="s">
        <v>701</v>
      </c>
      <c r="Y33" s="3" t="s">
        <v>701</v>
      </c>
      <c r="Z33" s="3" t="s">
        <v>701</v>
      </c>
      <c r="AA33" s="3"/>
      <c r="AB33" s="3" t="b">
        <f>IF(COUNTIF(G$4:G33,"="&amp;G33)&gt;1,FALSE,TRUE)</f>
        <v>0</v>
      </c>
      <c r="AC33" s="3">
        <f t="shared" si="3"/>
        <v>0</v>
      </c>
      <c r="AD33" s="3" t="str">
        <f t="shared" si="4"/>
        <v>济南青岛3号管道光缆:潍坊四平路+青岛辽阳东路</v>
      </c>
      <c r="AE33" s="3"/>
      <c r="AF33" s="3" t="s">
        <v>66</v>
      </c>
      <c r="AG33" s="3" t="s">
        <v>154</v>
      </c>
      <c r="AH33" s="3"/>
      <c r="AI33" s="3"/>
      <c r="AJ33" s="3" t="s">
        <v>47</v>
      </c>
      <c r="AK33" s="3" t="s">
        <v>64</v>
      </c>
      <c r="AL33" s="3" t="s">
        <v>66</v>
      </c>
      <c r="AM33" s="3" t="s">
        <v>154</v>
      </c>
      <c r="AN33" t="s">
        <v>701</v>
      </c>
      <c r="AO33" t="str">
        <f>IF(OR(ISBLANK(AY33),AY33=""),"",INDEX([1]局站!$C$4:$C$172,MATCH(AY33,[1]局站!$D$4:$D$172,0)))</f>
        <v>聊城市-聊城东昌西路</v>
      </c>
      <c r="AP33" t="str">
        <f>IF(OR(ISBLANK(AZ33),AZ33=""),"",INDEX([1]局站!$C$4:$C$172,MATCH(AZ33,[1]局站!$D$4:$D$172,0)))</f>
        <v>聊城市-阳谷谷山路</v>
      </c>
      <c r="AQ33" t="str">
        <f>IF(OR(ISBLANK(BA33),BA33=""),"",INDEX([1]局站!$C$4:$C$172,MATCH(BA33,[1]局站!$D$4:$D$172,0)))</f>
        <v>济宁市-梁山水泊路</v>
      </c>
      <c r="AR33" t="str">
        <f>IF(OR(ISBLANK(BB33),BB33=""),"",INDEX([1]局站!$C$4:$C$172,MATCH(BB33,[1]局站!$D$4:$D$172,0)))</f>
        <v>菏泽市-郓城通信楼</v>
      </c>
      <c r="AS33" t="str">
        <f>IF(OR(ISBLANK(BC33),BC33=""),"",INDEX([1]局站!$C$4:$C$172,MATCH(BC33,[1]局站!$D$4:$D$172,0)))</f>
        <v>菏泽市-菏泽中华东路</v>
      </c>
      <c r="AT33" t="str">
        <f>IF(OR(ISBLANK(BD33),BD33=""),"",INDEX([1]局站!$C$4:$C$172,MATCH(BD33,[1]局站!$D$4:$D$172,0)))</f>
        <v/>
      </c>
      <c r="AU33" t="str">
        <f>IF(OR(ISBLANK(BE33),BE33=""),"",INDEX([1]局站!$C$4:$C$172,MATCH(BE33,[1]局站!$D$4:$D$172,0)))</f>
        <v/>
      </c>
      <c r="AV33" t="str">
        <f>IF(OR(ISBLANK(BF33),BF33=""),"",INDEX([1]局站!$C$4:$C$172,MATCH(BF33,[1]局站!$D$4:$D$172,0)))</f>
        <v/>
      </c>
      <c r="AW33" t="str">
        <f>IF(OR(ISBLANK(BG33),BG33=""),"",INDEX([1]局站!$C$4:$C$172,MATCH(BG33,[1]局站!$D$4:$D$172,0)))</f>
        <v/>
      </c>
      <c r="AY33" t="s">
        <v>27</v>
      </c>
      <c r="AZ33" t="s">
        <v>28</v>
      </c>
      <c r="BA33" t="s">
        <v>29</v>
      </c>
      <c r="BB33" t="s">
        <v>30</v>
      </c>
      <c r="BC33" t="s">
        <v>149</v>
      </c>
      <c r="BD33" t="s">
        <v>701</v>
      </c>
      <c r="BE33" t="s">
        <v>701</v>
      </c>
      <c r="BF33" t="s">
        <v>701</v>
      </c>
      <c r="BG33" t="s">
        <v>701</v>
      </c>
    </row>
    <row r="34" spans="1:59" ht="16.5" x14ac:dyDescent="0.2">
      <c r="A34" s="3">
        <v>31</v>
      </c>
      <c r="B34" s="3">
        <f t="shared" si="0"/>
        <v>37018100000</v>
      </c>
      <c r="C34" s="3" t="s">
        <v>567</v>
      </c>
      <c r="D34" s="3">
        <v>1996</v>
      </c>
      <c r="E34" s="3" t="s">
        <v>609</v>
      </c>
      <c r="F34" s="3">
        <v>131.30000000000001</v>
      </c>
      <c r="G34" s="3" t="s">
        <v>219</v>
      </c>
      <c r="H34" s="3" t="s">
        <v>219</v>
      </c>
      <c r="I34" s="3">
        <f>INDEX(光缆!$B$4:$B$66,MATCH(中继段!H34,光缆!$E$4:$E$66,0))</f>
        <v>37018000000</v>
      </c>
      <c r="J34" s="3">
        <f>COUNTIF(H$4:H34,"="&amp;H34)</f>
        <v>1</v>
      </c>
      <c r="K34" s="3">
        <v>28</v>
      </c>
      <c r="L34" s="3" t="s">
        <v>626</v>
      </c>
      <c r="M34" s="3" t="s">
        <v>622</v>
      </c>
      <c r="N34" s="3" t="s">
        <v>626</v>
      </c>
      <c r="O34" s="3" t="s">
        <v>172</v>
      </c>
      <c r="P34" s="3" t="str">
        <f t="shared" si="1"/>
        <v>济南市-济南山大路</v>
      </c>
      <c r="Q34" s="3" t="str">
        <f t="shared" si="2"/>
        <v>淄博市-淄博人民路</v>
      </c>
      <c r="R34" s="3" t="s">
        <v>872</v>
      </c>
      <c r="S34" s="3" t="s">
        <v>873</v>
      </c>
      <c r="T34" s="3" t="s">
        <v>874</v>
      </c>
      <c r="U34" s="3" t="s">
        <v>875</v>
      </c>
      <c r="V34" s="3" t="s">
        <v>876</v>
      </c>
      <c r="W34" s="3" t="s">
        <v>701</v>
      </c>
      <c r="X34" s="3" t="s">
        <v>701</v>
      </c>
      <c r="Y34" s="3" t="s">
        <v>701</v>
      </c>
      <c r="Z34" s="3" t="s">
        <v>701</v>
      </c>
      <c r="AA34" s="3"/>
      <c r="AB34" s="3" t="b">
        <f>IF(COUNTIF(G$4:G34,"="&amp;G34)&gt;1,FALSE,TRUE)</f>
        <v>1</v>
      </c>
      <c r="AC34" s="3">
        <f t="shared" si="3"/>
        <v>0</v>
      </c>
      <c r="AD34" s="3" t="str">
        <f t="shared" si="4"/>
        <v>济南青岛4号光缆:济南山大路+淄博人民路</v>
      </c>
      <c r="AE34" s="3"/>
      <c r="AF34" s="3" t="s">
        <v>44</v>
      </c>
      <c r="AG34" s="3" t="s">
        <v>68</v>
      </c>
      <c r="AH34" s="3"/>
      <c r="AI34" s="3"/>
      <c r="AJ34" s="3" t="s">
        <v>44</v>
      </c>
      <c r="AK34" s="3" t="s">
        <v>68</v>
      </c>
      <c r="AL34" s="3" t="s">
        <v>69</v>
      </c>
      <c r="AM34" s="3" t="s">
        <v>102</v>
      </c>
      <c r="AN34" t="s">
        <v>701</v>
      </c>
      <c r="AO34" t="str">
        <f>IF(OR(ISBLANK(AY34),AY34=""),"",INDEX([1]局站!$C$4:$C$172,MATCH(AY34,[1]局站!$D$4:$D$172,0)))</f>
        <v>聊城市-聊城东昌西路</v>
      </c>
      <c r="AP34" t="str">
        <f>IF(OR(ISBLANK(AZ34),AZ34=""),"",INDEX([1]局站!$C$4:$C$172,MATCH(AZ34,[1]局站!$D$4:$D$172,0)))</f>
        <v>聊城市-阳谷谷山路</v>
      </c>
      <c r="AQ34" t="str">
        <f>IF(OR(ISBLANK(BA34),BA34=""),"",INDEX([1]局站!$C$4:$C$172,MATCH(BA34,[1]局站!$D$4:$D$172,0)))</f>
        <v>济宁市-梁山水泊路</v>
      </c>
      <c r="AR34" t="str">
        <f>IF(OR(ISBLANK(BB34),BB34=""),"",INDEX([1]局站!$C$4:$C$172,MATCH(BB34,[1]局站!$D$4:$D$172,0)))</f>
        <v>菏泽市-郓城通信楼</v>
      </c>
      <c r="AS34" t="str">
        <f>IF(OR(ISBLANK(BC34),BC34=""),"",INDEX([1]局站!$C$4:$C$172,MATCH(BC34,[1]局站!$D$4:$D$172,0)))</f>
        <v>菏泽市-菏泽中华东路</v>
      </c>
      <c r="AT34" t="str">
        <f>IF(OR(ISBLANK(BD34),BD34=""),"",INDEX([1]局站!$C$4:$C$172,MATCH(BD34,[1]局站!$D$4:$D$172,0)))</f>
        <v/>
      </c>
      <c r="AU34" t="str">
        <f>IF(OR(ISBLANK(BE34),BE34=""),"",INDEX([1]局站!$C$4:$C$172,MATCH(BE34,[1]局站!$D$4:$D$172,0)))</f>
        <v/>
      </c>
      <c r="AV34" t="str">
        <f>IF(OR(ISBLANK(BF34),BF34=""),"",INDEX([1]局站!$C$4:$C$172,MATCH(BF34,[1]局站!$D$4:$D$172,0)))</f>
        <v/>
      </c>
      <c r="AW34" t="str">
        <f>IF(OR(ISBLANK(BG34),BG34=""),"",INDEX([1]局站!$C$4:$C$172,MATCH(BG34,[1]局站!$D$4:$D$172,0)))</f>
        <v/>
      </c>
      <c r="AY34" t="s">
        <v>27</v>
      </c>
      <c r="AZ34" t="s">
        <v>28</v>
      </c>
      <c r="BA34" t="s">
        <v>29</v>
      </c>
      <c r="BB34" t="s">
        <v>30</v>
      </c>
      <c r="BC34" t="s">
        <v>149</v>
      </c>
      <c r="BD34" t="s">
        <v>701</v>
      </c>
      <c r="BE34" t="s">
        <v>701</v>
      </c>
      <c r="BF34" t="s">
        <v>701</v>
      </c>
      <c r="BG34" t="s">
        <v>701</v>
      </c>
    </row>
    <row r="35" spans="1:59" ht="16.5" x14ac:dyDescent="0.2">
      <c r="A35" s="3">
        <v>32</v>
      </c>
      <c r="B35" s="3">
        <f t="shared" si="0"/>
        <v>37018200000</v>
      </c>
      <c r="C35" s="3" t="s">
        <v>352</v>
      </c>
      <c r="D35" s="3">
        <v>1998</v>
      </c>
      <c r="E35" s="3" t="s">
        <v>609</v>
      </c>
      <c r="F35" s="3">
        <v>122.2</v>
      </c>
      <c r="G35" s="3" t="s">
        <v>219</v>
      </c>
      <c r="H35" s="3" t="s">
        <v>219</v>
      </c>
      <c r="I35" s="3">
        <f>INDEX(光缆!$B$4:$B$66,MATCH(中继段!H35,光缆!$E$4:$E$66,0))</f>
        <v>37018000000</v>
      </c>
      <c r="J35" s="3">
        <f>COUNTIF(H$4:H35,"="&amp;H35)</f>
        <v>2</v>
      </c>
      <c r="K35" s="3">
        <v>28</v>
      </c>
      <c r="L35" s="3" t="s">
        <v>626</v>
      </c>
      <c r="M35" s="3" t="s">
        <v>172</v>
      </c>
      <c r="N35" s="3" t="s">
        <v>626</v>
      </c>
      <c r="O35" s="3" t="s">
        <v>176</v>
      </c>
      <c r="P35" s="3" t="str">
        <f t="shared" si="1"/>
        <v>淄博市-淄博人民路</v>
      </c>
      <c r="Q35" s="3" t="str">
        <f t="shared" si="2"/>
        <v>潍坊市-潍坊东方路</v>
      </c>
      <c r="R35" s="3" t="s">
        <v>872</v>
      </c>
      <c r="S35" s="3" t="s">
        <v>873</v>
      </c>
      <c r="T35" s="3" t="s">
        <v>874</v>
      </c>
      <c r="U35" s="3" t="s">
        <v>875</v>
      </c>
      <c r="V35" s="3" t="s">
        <v>876</v>
      </c>
      <c r="W35" s="3" t="s">
        <v>701</v>
      </c>
      <c r="X35" s="3" t="s">
        <v>701</v>
      </c>
      <c r="Y35" s="3" t="s">
        <v>701</v>
      </c>
      <c r="Z35" s="3" t="s">
        <v>701</v>
      </c>
      <c r="AA35" s="3"/>
      <c r="AB35" s="3" t="b">
        <f>IF(COUNTIF(G$4:G35,"="&amp;G35)&gt;1,FALSE,TRUE)</f>
        <v>0</v>
      </c>
      <c r="AC35" s="3">
        <f t="shared" si="3"/>
        <v>0</v>
      </c>
      <c r="AD35" s="3" t="str">
        <f t="shared" si="4"/>
        <v>济南青岛4号光缆:淄博人民路+潍坊东方路</v>
      </c>
      <c r="AE35" s="3"/>
      <c r="AF35" s="3" t="s">
        <v>68</v>
      </c>
      <c r="AG35" s="3" t="s">
        <v>69</v>
      </c>
      <c r="AH35" s="3"/>
      <c r="AI35" s="3"/>
      <c r="AJ35" s="3" t="s">
        <v>44</v>
      </c>
      <c r="AK35" s="3" t="s">
        <v>68</v>
      </c>
      <c r="AL35" s="3" t="s">
        <v>69</v>
      </c>
      <c r="AM35" s="3" t="s">
        <v>102</v>
      </c>
      <c r="AN35" t="s">
        <v>701</v>
      </c>
      <c r="AO35" t="str">
        <f>IF(OR(ISBLANK(AY35),AY35=""),"",INDEX([1]局站!$C$4:$C$172,MATCH(AY35,[1]局站!$D$4:$D$172,0)))</f>
        <v>聊城市-聊城东昌西路</v>
      </c>
      <c r="AP35" t="str">
        <f>IF(OR(ISBLANK(AZ35),AZ35=""),"",INDEX([1]局站!$C$4:$C$172,MATCH(AZ35,[1]局站!$D$4:$D$172,0)))</f>
        <v>聊城市-阳谷谷山路</v>
      </c>
      <c r="AQ35" t="str">
        <f>IF(OR(ISBLANK(BA35),BA35=""),"",INDEX([1]局站!$C$4:$C$172,MATCH(BA35,[1]局站!$D$4:$D$172,0)))</f>
        <v>济宁市-梁山水泊路</v>
      </c>
      <c r="AR35" t="str">
        <f>IF(OR(ISBLANK(BB35),BB35=""),"",INDEX([1]局站!$C$4:$C$172,MATCH(BB35,[1]局站!$D$4:$D$172,0)))</f>
        <v>菏泽市-郓城通信楼</v>
      </c>
      <c r="AS35" t="str">
        <f>IF(OR(ISBLANK(BC35),BC35=""),"",INDEX([1]局站!$C$4:$C$172,MATCH(BC35,[1]局站!$D$4:$D$172,0)))</f>
        <v>菏泽市-菏泽中华东路</v>
      </c>
      <c r="AT35" t="str">
        <f>IF(OR(ISBLANK(BD35),BD35=""),"",INDEX([1]局站!$C$4:$C$172,MATCH(BD35,[1]局站!$D$4:$D$172,0)))</f>
        <v/>
      </c>
      <c r="AU35" t="str">
        <f>IF(OR(ISBLANK(BE35),BE35=""),"",INDEX([1]局站!$C$4:$C$172,MATCH(BE35,[1]局站!$D$4:$D$172,0)))</f>
        <v/>
      </c>
      <c r="AV35" t="str">
        <f>IF(OR(ISBLANK(BF35),BF35=""),"",INDEX([1]局站!$C$4:$C$172,MATCH(BF35,[1]局站!$D$4:$D$172,0)))</f>
        <v/>
      </c>
      <c r="AW35" t="str">
        <f>IF(OR(ISBLANK(BG35),BG35=""),"",INDEX([1]局站!$C$4:$C$172,MATCH(BG35,[1]局站!$D$4:$D$172,0)))</f>
        <v/>
      </c>
      <c r="AY35" t="s">
        <v>27</v>
      </c>
      <c r="AZ35" t="s">
        <v>28</v>
      </c>
      <c r="BA35" t="s">
        <v>29</v>
      </c>
      <c r="BB35" t="s">
        <v>30</v>
      </c>
      <c r="BC35" t="s">
        <v>149</v>
      </c>
      <c r="BD35" t="s">
        <v>701</v>
      </c>
      <c r="BE35" t="s">
        <v>701</v>
      </c>
      <c r="BF35" t="s">
        <v>701</v>
      </c>
      <c r="BG35" t="s">
        <v>701</v>
      </c>
    </row>
    <row r="36" spans="1:59" ht="16.5" x14ac:dyDescent="0.2">
      <c r="A36" s="3">
        <v>33</v>
      </c>
      <c r="B36" s="3">
        <f t="shared" si="0"/>
        <v>37018300000</v>
      </c>
      <c r="C36" s="3" t="s">
        <v>568</v>
      </c>
      <c r="D36" s="3">
        <v>1998</v>
      </c>
      <c r="E36" s="3" t="s">
        <v>609</v>
      </c>
      <c r="F36" s="3">
        <v>170.5</v>
      </c>
      <c r="G36" s="3" t="s">
        <v>219</v>
      </c>
      <c r="H36" s="3" t="s">
        <v>219</v>
      </c>
      <c r="I36" s="3">
        <f>INDEX(光缆!$B$4:$B$66,MATCH(中继段!H36,光缆!$E$4:$E$66,0))</f>
        <v>37018000000</v>
      </c>
      <c r="J36" s="3">
        <f>COUNTIF(H$4:H36,"="&amp;H36)</f>
        <v>3</v>
      </c>
      <c r="K36" s="3">
        <v>28</v>
      </c>
      <c r="L36" s="3" t="s">
        <v>626</v>
      </c>
      <c r="M36" s="3" t="s">
        <v>176</v>
      </c>
      <c r="N36" s="3" t="s">
        <v>626</v>
      </c>
      <c r="O36" s="3" t="s">
        <v>171</v>
      </c>
      <c r="P36" s="3" t="str">
        <f t="shared" si="1"/>
        <v>潍坊市-潍坊东方路</v>
      </c>
      <c r="Q36" s="3" t="str">
        <f t="shared" si="2"/>
        <v>青岛市-青岛振华路</v>
      </c>
      <c r="R36" s="3" t="s">
        <v>868</v>
      </c>
      <c r="S36" s="3" t="s">
        <v>878</v>
      </c>
      <c r="T36" s="3" t="s">
        <v>849</v>
      </c>
      <c r="U36" s="3" t="s">
        <v>850</v>
      </c>
      <c r="V36" s="3" t="s">
        <v>851</v>
      </c>
      <c r="W36" s="3" t="s">
        <v>852</v>
      </c>
      <c r="X36" s="3" t="s">
        <v>853</v>
      </c>
      <c r="Y36" s="3" t="s">
        <v>854</v>
      </c>
      <c r="Z36" s="3" t="s">
        <v>701</v>
      </c>
      <c r="AA36" s="3"/>
      <c r="AB36" s="3" t="b">
        <f>IF(COUNTIF(G$4:G36,"="&amp;G36)&gt;1,FALSE,TRUE)</f>
        <v>0</v>
      </c>
      <c r="AC36" s="3">
        <f t="shared" si="3"/>
        <v>0</v>
      </c>
      <c r="AD36" s="3" t="str">
        <f t="shared" si="4"/>
        <v>济南青岛4号光缆:潍坊东方路+青岛振华路</v>
      </c>
      <c r="AE36" s="3"/>
      <c r="AF36" s="3" t="s">
        <v>69</v>
      </c>
      <c r="AG36" s="3" t="s">
        <v>102</v>
      </c>
      <c r="AH36" s="3"/>
      <c r="AI36" s="3"/>
      <c r="AJ36" s="3" t="s">
        <v>44</v>
      </c>
      <c r="AK36" s="3" t="s">
        <v>68</v>
      </c>
      <c r="AL36" s="3" t="s">
        <v>69</v>
      </c>
      <c r="AM36" s="3" t="s">
        <v>102</v>
      </c>
      <c r="AN36" t="s">
        <v>701</v>
      </c>
      <c r="AO36" t="str">
        <f>IF(OR(ISBLANK(AY36),AY36=""),"",INDEX([1]局站!$C$4:$C$172,MATCH(AY36,[1]局站!$D$4:$D$172,0)))</f>
        <v>德州市-德州共青团路</v>
      </c>
      <c r="AP36" t="str">
        <f>IF(OR(ISBLANK(AZ36),AZ36=""),"",INDEX([1]局站!$C$4:$C$172,MATCH(AZ36,[1]局站!$D$4:$D$172,0)))</f>
        <v>德州市-宁津中心大街</v>
      </c>
      <c r="AQ36" t="str">
        <f>IF(OR(ISBLANK(BA36),BA36=""),"",INDEX([1]局站!$C$4:$C$172,MATCH(BA36,[1]局站!$D$4:$D$172,0)))</f>
        <v>德州市-乐陵兴隆南大街</v>
      </c>
      <c r="AR36" t="str">
        <f>IF(OR(ISBLANK(BB36),BB36=""),"",INDEX([1]局站!$C$4:$C$172,MATCH(BB36,[1]局站!$D$4:$D$172,0)))</f>
        <v>德州市-庆云新华路</v>
      </c>
      <c r="AS36" t="str">
        <f>IF(OR(ISBLANK(BC36),BC36=""),"",INDEX([1]局站!$C$4:$C$172,MATCH(BC36,[1]局站!$D$4:$D$172,0)))</f>
        <v>滨州市-无棣中心大街</v>
      </c>
      <c r="AT36" t="str">
        <f>IF(OR(ISBLANK(BD36),BD36=""),"",INDEX([1]局站!$C$4:$C$172,MATCH(BD36,[1]局站!$D$4:$D$172,0)))</f>
        <v>滨州市-阳信幸福三路</v>
      </c>
      <c r="AU36" t="str">
        <f>IF(OR(ISBLANK(BE36),BE36=""),"",INDEX([1]局站!$C$4:$C$172,MATCH(BE36,[1]局站!$D$4:$D$172,0)))</f>
        <v>滨州市-惠民南门街</v>
      </c>
      <c r="AV36" t="str">
        <f>IF(OR(ISBLANK(BF36),BF36=""),"",INDEX([1]局站!$C$4:$C$172,MATCH(BF36,[1]局站!$D$4:$D$172,0)))</f>
        <v>滨州市-滨州黄河十路</v>
      </c>
      <c r="AW36" t="str">
        <f>IF(OR(ISBLANK(BG36),BG36=""),"",INDEX([1]局站!$C$4:$C$172,MATCH(BG36,[1]局站!$D$4:$D$172,0)))</f>
        <v/>
      </c>
      <c r="AY36" t="s">
        <v>23</v>
      </c>
      <c r="AZ36" t="s">
        <v>32</v>
      </c>
      <c r="BA36" t="s">
        <v>7</v>
      </c>
      <c r="BB36" t="s">
        <v>8</v>
      </c>
      <c r="BC36" t="s">
        <v>9</v>
      </c>
      <c r="BD36" t="s">
        <v>10</v>
      </c>
      <c r="BE36" t="s">
        <v>11</v>
      </c>
      <c r="BF36" t="s">
        <v>12</v>
      </c>
      <c r="BG36" t="s">
        <v>701</v>
      </c>
    </row>
    <row r="37" spans="1:59" ht="16.5" x14ac:dyDescent="0.2">
      <c r="A37" s="3">
        <v>34</v>
      </c>
      <c r="B37" s="3">
        <f t="shared" si="0"/>
        <v>37019100000</v>
      </c>
      <c r="C37" s="3" t="s">
        <v>356</v>
      </c>
      <c r="D37" s="3">
        <v>2000</v>
      </c>
      <c r="E37" s="3" t="s">
        <v>609</v>
      </c>
      <c r="F37" s="3">
        <v>81</v>
      </c>
      <c r="G37" s="3" t="s">
        <v>220</v>
      </c>
      <c r="H37" s="3" t="s">
        <v>220</v>
      </c>
      <c r="I37" s="3">
        <f>INDEX(光缆!$B$4:$B$66,MATCH(中继段!H37,光缆!$E$4:$E$66,0))</f>
        <v>37019000000</v>
      </c>
      <c r="J37" s="3">
        <f>COUNTIF(H$4:H37,"="&amp;H37)</f>
        <v>1</v>
      </c>
      <c r="K37" s="3">
        <v>6</v>
      </c>
      <c r="L37" s="3" t="s">
        <v>626</v>
      </c>
      <c r="M37" s="3" t="s">
        <v>622</v>
      </c>
      <c r="N37" s="3" t="s">
        <v>626</v>
      </c>
      <c r="O37" s="3" t="s">
        <v>178</v>
      </c>
      <c r="P37" s="3" t="str">
        <f t="shared" si="1"/>
        <v>济南市-济南经十路</v>
      </c>
      <c r="Q37" s="3" t="str">
        <f t="shared" si="2"/>
        <v>泰安市-泰安东岳大街</v>
      </c>
      <c r="R37" s="3" t="s">
        <v>868</v>
      </c>
      <c r="S37" s="3" t="s">
        <v>878</v>
      </c>
      <c r="T37" s="3" t="s">
        <v>849</v>
      </c>
      <c r="U37" s="3" t="s">
        <v>850</v>
      </c>
      <c r="V37" s="3" t="s">
        <v>851</v>
      </c>
      <c r="W37" s="3" t="s">
        <v>852</v>
      </c>
      <c r="X37" s="3" t="s">
        <v>853</v>
      </c>
      <c r="Y37" s="3" t="s">
        <v>854</v>
      </c>
      <c r="Z37" s="3" t="s">
        <v>701</v>
      </c>
      <c r="AA37" s="3"/>
      <c r="AB37" s="3" t="b">
        <f>IF(COUNTIF(G$4:G37,"="&amp;G37)&gt;1,FALSE,TRUE)</f>
        <v>1</v>
      </c>
      <c r="AC37" s="3">
        <f t="shared" si="3"/>
        <v>0</v>
      </c>
      <c r="AD37" s="3" t="str">
        <f t="shared" si="4"/>
        <v>济南泰安光缆:济南经十路+泰安东岳大街</v>
      </c>
      <c r="AE37" s="3"/>
      <c r="AF37" s="3" t="s">
        <v>41</v>
      </c>
      <c r="AG37" s="3" t="s">
        <v>72</v>
      </c>
      <c r="AH37" s="3"/>
      <c r="AI37" s="3"/>
      <c r="AJ37" s="3" t="s">
        <v>41</v>
      </c>
      <c r="AK37" s="3" t="s">
        <v>72</v>
      </c>
      <c r="AL37" s="3" t="s">
        <v>701</v>
      </c>
      <c r="AM37" s="3" t="s">
        <v>701</v>
      </c>
      <c r="AN37" t="s">
        <v>701</v>
      </c>
      <c r="AO37" t="str">
        <f>IF(OR(ISBLANK(AY37),AY37=""),"",INDEX([1]局站!$C$4:$C$172,MATCH(AY37,[1]局站!$D$4:$D$172,0)))</f>
        <v>德州市-德州共青团路</v>
      </c>
      <c r="AP37" t="str">
        <f>IF(OR(ISBLANK(AZ37),AZ37=""),"",INDEX([1]局站!$C$4:$C$172,MATCH(AZ37,[1]局站!$D$4:$D$172,0)))</f>
        <v>德州市-宁津中心大街</v>
      </c>
      <c r="AQ37" t="str">
        <f>IF(OR(ISBLANK(BA37),BA37=""),"",INDEX([1]局站!$C$4:$C$172,MATCH(BA37,[1]局站!$D$4:$D$172,0)))</f>
        <v>德州市-乐陵兴隆南大街</v>
      </c>
      <c r="AR37" t="str">
        <f>IF(OR(ISBLANK(BB37),BB37=""),"",INDEX([1]局站!$C$4:$C$172,MATCH(BB37,[1]局站!$D$4:$D$172,0)))</f>
        <v>德州市-庆云新华路</v>
      </c>
      <c r="AS37" t="str">
        <f>IF(OR(ISBLANK(BC37),BC37=""),"",INDEX([1]局站!$C$4:$C$172,MATCH(BC37,[1]局站!$D$4:$D$172,0)))</f>
        <v>滨州市-无棣中心大街</v>
      </c>
      <c r="AT37" t="str">
        <f>IF(OR(ISBLANK(BD37),BD37=""),"",INDEX([1]局站!$C$4:$C$172,MATCH(BD37,[1]局站!$D$4:$D$172,0)))</f>
        <v>滨州市-阳信幸福三路</v>
      </c>
      <c r="AU37" t="str">
        <f>IF(OR(ISBLANK(BE37),BE37=""),"",INDEX([1]局站!$C$4:$C$172,MATCH(BE37,[1]局站!$D$4:$D$172,0)))</f>
        <v>滨州市-惠民南门街</v>
      </c>
      <c r="AV37" t="str">
        <f>IF(OR(ISBLANK(BF37),BF37=""),"",INDEX([1]局站!$C$4:$C$172,MATCH(BF37,[1]局站!$D$4:$D$172,0)))</f>
        <v>滨州市-滨州黄河十路</v>
      </c>
      <c r="AW37" t="str">
        <f>IF(OR(ISBLANK(BG37),BG37=""),"",INDEX([1]局站!$C$4:$C$172,MATCH(BG37,[1]局站!$D$4:$D$172,0)))</f>
        <v/>
      </c>
      <c r="AY37" t="s">
        <v>23</v>
      </c>
      <c r="AZ37" t="s">
        <v>32</v>
      </c>
      <c r="BA37" t="s">
        <v>7</v>
      </c>
      <c r="BB37" t="s">
        <v>8</v>
      </c>
      <c r="BC37" t="s">
        <v>9</v>
      </c>
      <c r="BD37" t="s">
        <v>10</v>
      </c>
      <c r="BE37" t="s">
        <v>11</v>
      </c>
      <c r="BF37" t="s">
        <v>12</v>
      </c>
      <c r="BG37" t="s">
        <v>701</v>
      </c>
    </row>
    <row r="38" spans="1:59" ht="16.5" x14ac:dyDescent="0.2">
      <c r="A38" s="3">
        <v>35</v>
      </c>
      <c r="B38" s="3">
        <f t="shared" si="0"/>
        <v>37020100000</v>
      </c>
      <c r="C38" s="3" t="s">
        <v>357</v>
      </c>
      <c r="D38" s="3">
        <v>2000</v>
      </c>
      <c r="E38" s="3" t="s">
        <v>609</v>
      </c>
      <c r="F38" s="3">
        <v>82.6</v>
      </c>
      <c r="G38" s="3" t="s">
        <v>221</v>
      </c>
      <c r="H38" s="3" t="s">
        <v>221</v>
      </c>
      <c r="I38" s="3">
        <f>INDEX(光缆!$B$4:$B$66,MATCH(中继段!H38,光缆!$E$4:$E$66,0))</f>
        <v>37020000000</v>
      </c>
      <c r="J38" s="3">
        <f>COUNTIF(H$4:H38,"="&amp;H38)</f>
        <v>1</v>
      </c>
      <c r="K38" s="3">
        <v>48</v>
      </c>
      <c r="L38" s="3" t="s">
        <v>626</v>
      </c>
      <c r="M38" s="3" t="s">
        <v>622</v>
      </c>
      <c r="N38" s="3" t="s">
        <v>626</v>
      </c>
      <c r="O38" s="3" t="s">
        <v>178</v>
      </c>
      <c r="P38" s="3" t="str">
        <f t="shared" si="1"/>
        <v>济南市-济南四里村</v>
      </c>
      <c r="Q38" s="3" t="str">
        <f t="shared" si="2"/>
        <v>泰安市-泰安东岳大街</v>
      </c>
      <c r="R38" s="3" t="s">
        <v>868</v>
      </c>
      <c r="S38" s="3" t="s">
        <v>878</v>
      </c>
      <c r="T38" s="3" t="s">
        <v>849</v>
      </c>
      <c r="U38" s="3" t="s">
        <v>850</v>
      </c>
      <c r="V38" s="3" t="s">
        <v>851</v>
      </c>
      <c r="W38" s="3" t="s">
        <v>852</v>
      </c>
      <c r="X38" s="3" t="s">
        <v>853</v>
      </c>
      <c r="Y38" s="3" t="s">
        <v>854</v>
      </c>
      <c r="Z38" s="3" t="s">
        <v>701</v>
      </c>
      <c r="AA38" s="3"/>
      <c r="AB38" s="3" t="b">
        <f>IF(COUNTIF(G$4:G38,"="&amp;G38)&gt;1,FALSE,TRUE)</f>
        <v>1</v>
      </c>
      <c r="AC38" s="3">
        <f t="shared" si="3"/>
        <v>0</v>
      </c>
      <c r="AD38" s="3" t="str">
        <f t="shared" si="4"/>
        <v>济南兖州光缆:济南四里村+泰安东岳大街</v>
      </c>
      <c r="AE38" s="3"/>
      <c r="AF38" s="3" t="s">
        <v>47</v>
      </c>
      <c r="AG38" s="3" t="s">
        <v>72</v>
      </c>
      <c r="AH38" s="3"/>
      <c r="AI38" s="3"/>
      <c r="AJ38" s="3" t="s">
        <v>47</v>
      </c>
      <c r="AK38" s="3" t="s">
        <v>72</v>
      </c>
      <c r="AL38" s="3" t="s">
        <v>74</v>
      </c>
      <c r="AM38" s="3" t="s">
        <v>701</v>
      </c>
      <c r="AN38" t="s">
        <v>701</v>
      </c>
      <c r="AO38" t="str">
        <f>IF(OR(ISBLANK(AY38),AY38=""),"",INDEX([1]局站!$C$4:$C$172,MATCH(AY38,[1]局站!$D$4:$D$172,0)))</f>
        <v>德州市-德州共青团路</v>
      </c>
      <c r="AP38" t="str">
        <f>IF(OR(ISBLANK(AZ38),AZ38=""),"",INDEX([1]局站!$C$4:$C$172,MATCH(AZ38,[1]局站!$D$4:$D$172,0)))</f>
        <v>德州市-宁津中心大街</v>
      </c>
      <c r="AQ38" t="str">
        <f>IF(OR(ISBLANK(BA38),BA38=""),"",INDEX([1]局站!$C$4:$C$172,MATCH(BA38,[1]局站!$D$4:$D$172,0)))</f>
        <v>德州市-乐陵兴隆南大街</v>
      </c>
      <c r="AR38" t="str">
        <f>IF(OR(ISBLANK(BB38),BB38=""),"",INDEX([1]局站!$C$4:$C$172,MATCH(BB38,[1]局站!$D$4:$D$172,0)))</f>
        <v>德州市-庆云新华路</v>
      </c>
      <c r="AS38" t="str">
        <f>IF(OR(ISBLANK(BC38),BC38=""),"",INDEX([1]局站!$C$4:$C$172,MATCH(BC38,[1]局站!$D$4:$D$172,0)))</f>
        <v>滨州市-无棣中心大街</v>
      </c>
      <c r="AT38" t="str">
        <f>IF(OR(ISBLANK(BD38),BD38=""),"",INDEX([1]局站!$C$4:$C$172,MATCH(BD38,[1]局站!$D$4:$D$172,0)))</f>
        <v>滨州市-阳信幸福三路</v>
      </c>
      <c r="AU38" t="str">
        <f>IF(OR(ISBLANK(BE38),BE38=""),"",INDEX([1]局站!$C$4:$C$172,MATCH(BE38,[1]局站!$D$4:$D$172,0)))</f>
        <v>滨州市-惠民南门街</v>
      </c>
      <c r="AV38" t="str">
        <f>IF(OR(ISBLANK(BF38),BF38=""),"",INDEX([1]局站!$C$4:$C$172,MATCH(BF38,[1]局站!$D$4:$D$172,0)))</f>
        <v>滨州市-滨州黄河十路</v>
      </c>
      <c r="AW38" t="str">
        <f>IF(OR(ISBLANK(BG38),BG38=""),"",INDEX([1]局站!$C$4:$C$172,MATCH(BG38,[1]局站!$D$4:$D$172,0)))</f>
        <v/>
      </c>
      <c r="AY38" t="s">
        <v>23</v>
      </c>
      <c r="AZ38" t="s">
        <v>32</v>
      </c>
      <c r="BA38" t="s">
        <v>7</v>
      </c>
      <c r="BB38" t="s">
        <v>8</v>
      </c>
      <c r="BC38" t="s">
        <v>9</v>
      </c>
      <c r="BD38" t="s">
        <v>10</v>
      </c>
      <c r="BE38" t="s">
        <v>11</v>
      </c>
      <c r="BF38" t="s">
        <v>12</v>
      </c>
      <c r="BG38" t="s">
        <v>701</v>
      </c>
    </row>
    <row r="39" spans="1:59" ht="16.5" x14ac:dyDescent="0.2">
      <c r="A39" s="3">
        <v>36</v>
      </c>
      <c r="B39" s="3">
        <f t="shared" si="0"/>
        <v>37020200000</v>
      </c>
      <c r="C39" s="3" t="s">
        <v>358</v>
      </c>
      <c r="D39" s="3">
        <v>2001</v>
      </c>
      <c r="E39" s="3" t="s">
        <v>609</v>
      </c>
      <c r="F39" s="3">
        <v>90.8</v>
      </c>
      <c r="G39" s="3" t="s">
        <v>221</v>
      </c>
      <c r="H39" s="3" t="s">
        <v>221</v>
      </c>
      <c r="I39" s="3">
        <f>INDEX(光缆!$B$4:$B$66,MATCH(中继段!H39,光缆!$E$4:$E$66,0))</f>
        <v>37020000000</v>
      </c>
      <c r="J39" s="3">
        <f>COUNTIF(H$4:H39,"="&amp;H39)</f>
        <v>2</v>
      </c>
      <c r="K39" s="3">
        <v>48</v>
      </c>
      <c r="L39" s="3" t="s">
        <v>626</v>
      </c>
      <c r="M39" s="3" t="s">
        <v>178</v>
      </c>
      <c r="N39" s="3" t="s">
        <v>626</v>
      </c>
      <c r="O39" s="3" t="s">
        <v>177</v>
      </c>
      <c r="P39" s="3" t="str">
        <f t="shared" si="1"/>
        <v>泰安市-泰安东岳大街</v>
      </c>
      <c r="Q39" s="3" t="str">
        <f t="shared" si="2"/>
        <v>济宁市-兖州建设路</v>
      </c>
      <c r="R39" s="3" t="s">
        <v>868</v>
      </c>
      <c r="S39" s="3" t="s">
        <v>878</v>
      </c>
      <c r="T39" s="3" t="s">
        <v>849</v>
      </c>
      <c r="U39" s="3" t="s">
        <v>850</v>
      </c>
      <c r="V39" s="3" t="s">
        <v>851</v>
      </c>
      <c r="W39" s="3" t="s">
        <v>852</v>
      </c>
      <c r="X39" s="3" t="s">
        <v>853</v>
      </c>
      <c r="Y39" s="3" t="s">
        <v>854</v>
      </c>
      <c r="Z39" s="3" t="s">
        <v>701</v>
      </c>
      <c r="AA39" s="3"/>
      <c r="AB39" s="3" t="b">
        <f>IF(COUNTIF(G$4:G39,"="&amp;G39)&gt;1,FALSE,TRUE)</f>
        <v>0</v>
      </c>
      <c r="AC39" s="3">
        <f t="shared" si="3"/>
        <v>0</v>
      </c>
      <c r="AD39" s="3" t="str">
        <f t="shared" si="4"/>
        <v>济南兖州光缆:泰安东岳大街+兖州建设路</v>
      </c>
      <c r="AE39" s="3"/>
      <c r="AF39" s="3" t="s">
        <v>72</v>
      </c>
      <c r="AG39" s="3" t="s">
        <v>74</v>
      </c>
      <c r="AH39" s="3"/>
      <c r="AI39" s="3"/>
      <c r="AJ39" s="3" t="s">
        <v>47</v>
      </c>
      <c r="AK39" s="3" t="s">
        <v>72</v>
      </c>
      <c r="AL39" s="3" t="s">
        <v>74</v>
      </c>
      <c r="AM39" s="3" t="s">
        <v>701</v>
      </c>
      <c r="AN39" t="s">
        <v>701</v>
      </c>
      <c r="AO39" t="str">
        <f>IF(OR(ISBLANK(AY39),AY39=""),"",INDEX([1]局站!$C$4:$C$172,MATCH(AY39,[1]局站!$D$4:$D$172,0)))</f>
        <v>德州市-德州共青团路</v>
      </c>
      <c r="AP39" t="str">
        <f>IF(OR(ISBLANK(AZ39),AZ39=""),"",INDEX([1]局站!$C$4:$C$172,MATCH(AZ39,[1]局站!$D$4:$D$172,0)))</f>
        <v>德州市-宁津中心大街</v>
      </c>
      <c r="AQ39" t="str">
        <f>IF(OR(ISBLANK(BA39),BA39=""),"",INDEX([1]局站!$C$4:$C$172,MATCH(BA39,[1]局站!$D$4:$D$172,0)))</f>
        <v>德州市-乐陵兴隆南大街</v>
      </c>
      <c r="AR39" t="str">
        <f>IF(OR(ISBLANK(BB39),BB39=""),"",INDEX([1]局站!$C$4:$C$172,MATCH(BB39,[1]局站!$D$4:$D$172,0)))</f>
        <v>德州市-庆云新华路</v>
      </c>
      <c r="AS39" t="str">
        <f>IF(OR(ISBLANK(BC39),BC39=""),"",INDEX([1]局站!$C$4:$C$172,MATCH(BC39,[1]局站!$D$4:$D$172,0)))</f>
        <v>滨州市-无棣中心大街</v>
      </c>
      <c r="AT39" t="str">
        <f>IF(OR(ISBLANK(BD39),BD39=""),"",INDEX([1]局站!$C$4:$C$172,MATCH(BD39,[1]局站!$D$4:$D$172,0)))</f>
        <v>滨州市-阳信幸福三路</v>
      </c>
      <c r="AU39" t="str">
        <f>IF(OR(ISBLANK(BE39),BE39=""),"",INDEX([1]局站!$C$4:$C$172,MATCH(BE39,[1]局站!$D$4:$D$172,0)))</f>
        <v>滨州市-惠民南门街</v>
      </c>
      <c r="AV39" t="str">
        <f>IF(OR(ISBLANK(BF39),BF39=""),"",INDEX([1]局站!$C$4:$C$172,MATCH(BF39,[1]局站!$D$4:$D$172,0)))</f>
        <v>滨州市-滨州黄河十路</v>
      </c>
      <c r="AW39" t="str">
        <f>IF(OR(ISBLANK(BG39),BG39=""),"",INDEX([1]局站!$C$4:$C$172,MATCH(BG39,[1]局站!$D$4:$D$172,0)))</f>
        <v/>
      </c>
      <c r="AY39" t="s">
        <v>23</v>
      </c>
      <c r="AZ39" t="s">
        <v>32</v>
      </c>
      <c r="BA39" t="s">
        <v>7</v>
      </c>
      <c r="BB39" t="s">
        <v>8</v>
      </c>
      <c r="BC39" t="s">
        <v>9</v>
      </c>
      <c r="BD39" t="s">
        <v>10</v>
      </c>
      <c r="BE39" t="s">
        <v>11</v>
      </c>
      <c r="BF39" t="s">
        <v>12</v>
      </c>
      <c r="BG39" t="s">
        <v>701</v>
      </c>
    </row>
    <row r="40" spans="1:59" ht="16.5" x14ac:dyDescent="0.2">
      <c r="A40" s="3">
        <v>37</v>
      </c>
      <c r="B40" s="3">
        <f t="shared" si="0"/>
        <v>37021100000</v>
      </c>
      <c r="C40" s="3" t="s">
        <v>569</v>
      </c>
      <c r="D40" s="3">
        <v>2003</v>
      </c>
      <c r="E40" s="3" t="s">
        <v>611</v>
      </c>
      <c r="F40" s="3">
        <v>84.04</v>
      </c>
      <c r="G40" s="3" t="s">
        <v>222</v>
      </c>
      <c r="H40" s="3" t="s">
        <v>222</v>
      </c>
      <c r="I40" s="3">
        <f>INDEX(光缆!$B$4:$B$66,MATCH(中继段!H40,光缆!$E$4:$E$66,0))</f>
        <v>37021000000</v>
      </c>
      <c r="J40" s="3">
        <f>COUNTIF(H$4:H40,"="&amp;H40)</f>
        <v>1</v>
      </c>
      <c r="K40" s="3">
        <v>12</v>
      </c>
      <c r="L40" s="3" t="s">
        <v>626</v>
      </c>
      <c r="M40" s="3" t="s">
        <v>177</v>
      </c>
      <c r="N40" s="3" t="s">
        <v>626</v>
      </c>
      <c r="O40" s="3" t="s">
        <v>177</v>
      </c>
      <c r="P40" s="3" t="str">
        <f t="shared" si="1"/>
        <v>济宁市-曲阜鼓楼街</v>
      </c>
      <c r="Q40" s="3" t="str">
        <f t="shared" si="2"/>
        <v>济宁市-济宁红星东路</v>
      </c>
      <c r="R40" s="3" t="s">
        <v>868</v>
      </c>
      <c r="S40" s="3" t="s">
        <v>878</v>
      </c>
      <c r="T40" s="3" t="s">
        <v>849</v>
      </c>
      <c r="U40" s="3" t="s">
        <v>850</v>
      </c>
      <c r="V40" s="3" t="s">
        <v>851</v>
      </c>
      <c r="W40" s="3" t="s">
        <v>852</v>
      </c>
      <c r="X40" s="3" t="s">
        <v>853</v>
      </c>
      <c r="Y40" s="3" t="s">
        <v>854</v>
      </c>
      <c r="Z40" s="3" t="s">
        <v>701</v>
      </c>
      <c r="AA40" s="3"/>
      <c r="AB40" s="3" t="b">
        <f>IF(COUNTIF(G$4:G40,"="&amp;G40)&gt;1,FALSE,TRUE)</f>
        <v>1</v>
      </c>
      <c r="AC40" s="3">
        <f t="shared" si="3"/>
        <v>0</v>
      </c>
      <c r="AD40" s="3" t="str">
        <f t="shared" si="4"/>
        <v>济宁曲阜架空光缆:曲阜鼓楼街+济宁红星东路</v>
      </c>
      <c r="AE40" s="3"/>
      <c r="AF40" s="3" t="s">
        <v>73</v>
      </c>
      <c r="AG40" s="3" t="s">
        <v>75</v>
      </c>
      <c r="AH40" s="3"/>
      <c r="AI40" s="3"/>
      <c r="AJ40" s="3" t="s">
        <v>73</v>
      </c>
      <c r="AK40" s="3" t="s">
        <v>75</v>
      </c>
      <c r="AL40" s="3" t="s">
        <v>701</v>
      </c>
      <c r="AM40" s="3" t="s">
        <v>701</v>
      </c>
      <c r="AN40" t="s">
        <v>701</v>
      </c>
      <c r="AO40" t="str">
        <f>IF(OR(ISBLANK(AY40),AY40=""),"",INDEX([1]局站!$C$4:$C$172,MATCH(AY40,[1]局站!$D$4:$D$172,0)))</f>
        <v>德州市-德州共青团路</v>
      </c>
      <c r="AP40" t="str">
        <f>IF(OR(ISBLANK(AZ40),AZ40=""),"",INDEX([1]局站!$C$4:$C$172,MATCH(AZ40,[1]局站!$D$4:$D$172,0)))</f>
        <v>德州市-宁津中心大街</v>
      </c>
      <c r="AQ40" t="str">
        <f>IF(OR(ISBLANK(BA40),BA40=""),"",INDEX([1]局站!$C$4:$C$172,MATCH(BA40,[1]局站!$D$4:$D$172,0)))</f>
        <v>德州市-乐陵兴隆南大街</v>
      </c>
      <c r="AR40" t="str">
        <f>IF(OR(ISBLANK(BB40),BB40=""),"",INDEX([1]局站!$C$4:$C$172,MATCH(BB40,[1]局站!$D$4:$D$172,0)))</f>
        <v>德州市-庆云新华路</v>
      </c>
      <c r="AS40" t="str">
        <f>IF(OR(ISBLANK(BC40),BC40=""),"",INDEX([1]局站!$C$4:$C$172,MATCH(BC40,[1]局站!$D$4:$D$172,0)))</f>
        <v>滨州市-无棣中心大街</v>
      </c>
      <c r="AT40" t="str">
        <f>IF(OR(ISBLANK(BD40),BD40=""),"",INDEX([1]局站!$C$4:$C$172,MATCH(BD40,[1]局站!$D$4:$D$172,0)))</f>
        <v>滨州市-阳信幸福三路</v>
      </c>
      <c r="AU40" t="str">
        <f>IF(OR(ISBLANK(BE40),BE40=""),"",INDEX([1]局站!$C$4:$C$172,MATCH(BE40,[1]局站!$D$4:$D$172,0)))</f>
        <v>滨州市-惠民南门街</v>
      </c>
      <c r="AV40" t="str">
        <f>IF(OR(ISBLANK(BF40),BF40=""),"",INDEX([1]局站!$C$4:$C$172,MATCH(BF40,[1]局站!$D$4:$D$172,0)))</f>
        <v>滨州市-滨州黄河十路</v>
      </c>
      <c r="AW40" t="str">
        <f>IF(OR(ISBLANK(BG40),BG40=""),"",INDEX([1]局站!$C$4:$C$172,MATCH(BG40,[1]局站!$D$4:$D$172,0)))</f>
        <v/>
      </c>
      <c r="AY40" t="s">
        <v>23</v>
      </c>
      <c r="AZ40" t="s">
        <v>32</v>
      </c>
      <c r="BA40" t="s">
        <v>7</v>
      </c>
      <c r="BB40" t="s">
        <v>8</v>
      </c>
      <c r="BC40" t="s">
        <v>9</v>
      </c>
      <c r="BD40" t="s">
        <v>10</v>
      </c>
      <c r="BE40" t="s">
        <v>11</v>
      </c>
      <c r="BF40" t="s">
        <v>12</v>
      </c>
      <c r="BG40" t="s">
        <v>701</v>
      </c>
    </row>
    <row r="41" spans="1:59" ht="16.5" x14ac:dyDescent="0.2">
      <c r="A41" s="3">
        <v>38</v>
      </c>
      <c r="B41" s="3">
        <f t="shared" si="0"/>
        <v>37022100000</v>
      </c>
      <c r="C41" s="3" t="s">
        <v>570</v>
      </c>
      <c r="D41" s="3">
        <v>2003</v>
      </c>
      <c r="E41" s="3" t="s">
        <v>609</v>
      </c>
      <c r="F41" s="3">
        <v>162.447</v>
      </c>
      <c r="G41" s="3" t="s">
        <v>223</v>
      </c>
      <c r="H41" s="3" t="s">
        <v>223</v>
      </c>
      <c r="I41" s="3">
        <f>INDEX(光缆!$B$4:$B$66,MATCH(中继段!H41,光缆!$E$4:$E$66,0))</f>
        <v>37022000000</v>
      </c>
      <c r="J41" s="3">
        <f>COUNTIF(H$4:H41,"="&amp;H41)</f>
        <v>1</v>
      </c>
      <c r="K41" s="3">
        <v>20</v>
      </c>
      <c r="L41" s="3" t="s">
        <v>626</v>
      </c>
      <c r="M41" s="3" t="s">
        <v>177</v>
      </c>
      <c r="N41" s="3" t="s">
        <v>626</v>
      </c>
      <c r="O41" s="3" t="s">
        <v>173</v>
      </c>
      <c r="P41" s="3" t="str">
        <f t="shared" si="1"/>
        <v>济宁市-济宁红星东路</v>
      </c>
      <c r="Q41" s="3" t="str">
        <f t="shared" si="2"/>
        <v>枣庄市-枣庄振兴路</v>
      </c>
      <c r="R41" s="3" t="s">
        <v>868</v>
      </c>
      <c r="S41" s="3" t="s">
        <v>878</v>
      </c>
      <c r="T41" s="3" t="s">
        <v>849</v>
      </c>
      <c r="U41" s="3" t="s">
        <v>850</v>
      </c>
      <c r="V41" s="3" t="s">
        <v>851</v>
      </c>
      <c r="W41" s="3" t="s">
        <v>852</v>
      </c>
      <c r="X41" s="3" t="s">
        <v>853</v>
      </c>
      <c r="Y41" s="3" t="s">
        <v>854</v>
      </c>
      <c r="Z41" s="3" t="s">
        <v>701</v>
      </c>
      <c r="AA41" s="3"/>
      <c r="AB41" s="3" t="b">
        <f>IF(COUNTIF(G$4:G41,"="&amp;G41)&gt;1,FALSE,TRUE)</f>
        <v>1</v>
      </c>
      <c r="AC41" s="3">
        <f t="shared" si="3"/>
        <v>0</v>
      </c>
      <c r="AD41" s="3" t="str">
        <f t="shared" si="4"/>
        <v>济宁枣庄光缆:济宁红星东路+枣庄振兴路</v>
      </c>
      <c r="AE41" s="3"/>
      <c r="AF41" s="3" t="s">
        <v>75</v>
      </c>
      <c r="AG41" s="3" t="s">
        <v>138</v>
      </c>
      <c r="AH41" s="3"/>
      <c r="AI41" s="3"/>
      <c r="AJ41" s="3" t="s">
        <v>75</v>
      </c>
      <c r="AK41" s="3" t="s">
        <v>138</v>
      </c>
      <c r="AL41" s="3" t="s">
        <v>701</v>
      </c>
      <c r="AM41" s="3" t="s">
        <v>701</v>
      </c>
      <c r="AN41" t="s">
        <v>701</v>
      </c>
      <c r="AO41" t="str">
        <f>IF(OR(ISBLANK(AY41),AY41=""),"",INDEX([1]局站!$C$4:$C$172,MATCH(AY41,[1]局站!$D$4:$D$172,0)))</f>
        <v>德州市-德州共青团路</v>
      </c>
      <c r="AP41" t="str">
        <f>IF(OR(ISBLANK(AZ41),AZ41=""),"",INDEX([1]局站!$C$4:$C$172,MATCH(AZ41,[1]局站!$D$4:$D$172,0)))</f>
        <v>德州市-宁津中心大街</v>
      </c>
      <c r="AQ41" t="str">
        <f>IF(OR(ISBLANK(BA41),BA41=""),"",INDEX([1]局站!$C$4:$C$172,MATCH(BA41,[1]局站!$D$4:$D$172,0)))</f>
        <v>德州市-乐陵兴隆南大街</v>
      </c>
      <c r="AR41" t="str">
        <f>IF(OR(ISBLANK(BB41),BB41=""),"",INDEX([1]局站!$C$4:$C$172,MATCH(BB41,[1]局站!$D$4:$D$172,0)))</f>
        <v>德州市-庆云新华路</v>
      </c>
      <c r="AS41" t="str">
        <f>IF(OR(ISBLANK(BC41),BC41=""),"",INDEX([1]局站!$C$4:$C$172,MATCH(BC41,[1]局站!$D$4:$D$172,0)))</f>
        <v>滨州市-无棣中心大街</v>
      </c>
      <c r="AT41" t="str">
        <f>IF(OR(ISBLANK(BD41),BD41=""),"",INDEX([1]局站!$C$4:$C$172,MATCH(BD41,[1]局站!$D$4:$D$172,0)))</f>
        <v>滨州市-阳信幸福三路</v>
      </c>
      <c r="AU41" t="str">
        <f>IF(OR(ISBLANK(BE41),BE41=""),"",INDEX([1]局站!$C$4:$C$172,MATCH(BE41,[1]局站!$D$4:$D$172,0)))</f>
        <v>滨州市-惠民南门街</v>
      </c>
      <c r="AV41" t="str">
        <f>IF(OR(ISBLANK(BF41),BF41=""),"",INDEX([1]局站!$C$4:$C$172,MATCH(BF41,[1]局站!$D$4:$D$172,0)))</f>
        <v>滨州市-滨州黄河十路</v>
      </c>
      <c r="AW41" t="str">
        <f>IF(OR(ISBLANK(BG41),BG41=""),"",INDEX([1]局站!$C$4:$C$172,MATCH(BG41,[1]局站!$D$4:$D$172,0)))</f>
        <v/>
      </c>
      <c r="AY41" t="s">
        <v>23</v>
      </c>
      <c r="AZ41" t="s">
        <v>32</v>
      </c>
      <c r="BA41" t="s">
        <v>7</v>
      </c>
      <c r="BB41" t="s">
        <v>8</v>
      </c>
      <c r="BC41" t="s">
        <v>9</v>
      </c>
      <c r="BD41" t="s">
        <v>10</v>
      </c>
      <c r="BE41" t="s">
        <v>11</v>
      </c>
      <c r="BF41" t="s">
        <v>12</v>
      </c>
      <c r="BG41" t="s">
        <v>701</v>
      </c>
    </row>
    <row r="42" spans="1:59" ht="16.5" x14ac:dyDescent="0.2">
      <c r="A42" s="3">
        <v>39</v>
      </c>
      <c r="B42" s="3">
        <f t="shared" si="0"/>
        <v>37023100000</v>
      </c>
      <c r="C42" s="3" t="s">
        <v>571</v>
      </c>
      <c r="D42" s="3">
        <v>2001</v>
      </c>
      <c r="E42" s="3" t="s">
        <v>609</v>
      </c>
      <c r="F42" s="3">
        <v>124.98</v>
      </c>
      <c r="G42" s="3" t="s">
        <v>224</v>
      </c>
      <c r="H42" s="3" t="s">
        <v>224</v>
      </c>
      <c r="I42" s="3">
        <f>INDEX(光缆!$B$4:$B$66,MATCH(中继段!H42,光缆!$E$4:$E$66,0))</f>
        <v>37023000000</v>
      </c>
      <c r="J42" s="3">
        <f>COUNTIF(H$4:H42,"="&amp;H42)</f>
        <v>1</v>
      </c>
      <c r="K42" s="3">
        <v>32</v>
      </c>
      <c r="L42" s="3" t="s">
        <v>626</v>
      </c>
      <c r="M42" s="3" t="s">
        <v>622</v>
      </c>
      <c r="N42" s="3" t="s">
        <v>626</v>
      </c>
      <c r="O42" s="3" t="s">
        <v>172</v>
      </c>
      <c r="P42" s="3" t="str">
        <f t="shared" si="1"/>
        <v>济南市-济南四里村</v>
      </c>
      <c r="Q42" s="3" t="str">
        <f t="shared" si="2"/>
        <v>淄博市-淄博柳泉路</v>
      </c>
      <c r="R42" s="3" t="s">
        <v>868</v>
      </c>
      <c r="S42" s="3" t="s">
        <v>878</v>
      </c>
      <c r="T42" s="3" t="s">
        <v>849</v>
      </c>
      <c r="U42" s="3" t="s">
        <v>850</v>
      </c>
      <c r="V42" s="3" t="s">
        <v>851</v>
      </c>
      <c r="W42" s="3" t="s">
        <v>852</v>
      </c>
      <c r="X42" s="3" t="s">
        <v>853</v>
      </c>
      <c r="Y42" s="3" t="s">
        <v>854</v>
      </c>
      <c r="Z42" s="3" t="s">
        <v>701</v>
      </c>
      <c r="AA42" s="3"/>
      <c r="AB42" s="3" t="b">
        <f>IF(COUNTIF(G$4:G42,"="&amp;G42)&gt;1,FALSE,TRUE)</f>
        <v>1</v>
      </c>
      <c r="AC42" s="3">
        <f t="shared" si="3"/>
        <v>0</v>
      </c>
      <c r="AD42" s="3" t="str">
        <f t="shared" si="4"/>
        <v>济青烟威光缆:济南四里村+淄博柳泉路</v>
      </c>
      <c r="AE42" s="3"/>
      <c r="AF42" s="3" t="s">
        <v>47</v>
      </c>
      <c r="AG42" s="3" t="s">
        <v>64</v>
      </c>
      <c r="AH42" s="3"/>
      <c r="AI42" s="3"/>
      <c r="AJ42" s="3" t="s">
        <v>47</v>
      </c>
      <c r="AK42" s="3" t="s">
        <v>64</v>
      </c>
      <c r="AL42" s="3" t="s">
        <v>66</v>
      </c>
      <c r="AM42" s="3" t="s">
        <v>154</v>
      </c>
      <c r="AN42" t="s">
        <v>701</v>
      </c>
      <c r="AO42" t="str">
        <f>IF(OR(ISBLANK(AY42),AY42=""),"",INDEX([1]局站!$C$4:$C$172,MATCH(AY42,[1]局站!$D$4:$D$172,0)))</f>
        <v>德州市-德州共青团路</v>
      </c>
      <c r="AP42" t="str">
        <f>IF(OR(ISBLANK(AZ42),AZ42=""),"",INDEX([1]局站!$C$4:$C$172,MATCH(AZ42,[1]局站!$D$4:$D$172,0)))</f>
        <v>德州市-宁津中心大街</v>
      </c>
      <c r="AQ42" t="str">
        <f>IF(OR(ISBLANK(BA42),BA42=""),"",INDEX([1]局站!$C$4:$C$172,MATCH(BA42,[1]局站!$D$4:$D$172,0)))</f>
        <v>德州市-乐陵兴隆南大街</v>
      </c>
      <c r="AR42" t="str">
        <f>IF(OR(ISBLANK(BB42),BB42=""),"",INDEX([1]局站!$C$4:$C$172,MATCH(BB42,[1]局站!$D$4:$D$172,0)))</f>
        <v>德州市-庆云新华路</v>
      </c>
      <c r="AS42" t="str">
        <f>IF(OR(ISBLANK(BC42),BC42=""),"",INDEX([1]局站!$C$4:$C$172,MATCH(BC42,[1]局站!$D$4:$D$172,0)))</f>
        <v>滨州市-无棣中心大街</v>
      </c>
      <c r="AT42" t="str">
        <f>IF(OR(ISBLANK(BD42),BD42=""),"",INDEX([1]局站!$C$4:$C$172,MATCH(BD42,[1]局站!$D$4:$D$172,0)))</f>
        <v>滨州市-阳信幸福三路</v>
      </c>
      <c r="AU42" t="str">
        <f>IF(OR(ISBLANK(BE42),BE42=""),"",INDEX([1]局站!$C$4:$C$172,MATCH(BE42,[1]局站!$D$4:$D$172,0)))</f>
        <v>滨州市-惠民南门街</v>
      </c>
      <c r="AV42" t="str">
        <f>IF(OR(ISBLANK(BF42),BF42=""),"",INDEX([1]局站!$C$4:$C$172,MATCH(BF42,[1]局站!$D$4:$D$172,0)))</f>
        <v>滨州市-滨州黄河十路</v>
      </c>
      <c r="AW42" t="str">
        <f>IF(OR(ISBLANK(BG42),BG42=""),"",INDEX([1]局站!$C$4:$C$172,MATCH(BG42,[1]局站!$D$4:$D$172,0)))</f>
        <v/>
      </c>
      <c r="AY42" t="s">
        <v>23</v>
      </c>
      <c r="AZ42" t="s">
        <v>32</v>
      </c>
      <c r="BA42" t="s">
        <v>7</v>
      </c>
      <c r="BB42" t="s">
        <v>8</v>
      </c>
      <c r="BC42" t="s">
        <v>9</v>
      </c>
      <c r="BD42" t="s">
        <v>10</v>
      </c>
      <c r="BE42" t="s">
        <v>11</v>
      </c>
      <c r="BF42" t="s">
        <v>12</v>
      </c>
      <c r="BG42" t="s">
        <v>701</v>
      </c>
    </row>
    <row r="43" spans="1:59" ht="16.5" x14ac:dyDescent="0.2">
      <c r="A43" s="3">
        <v>40</v>
      </c>
      <c r="B43" s="3">
        <f t="shared" si="0"/>
        <v>37023200000</v>
      </c>
      <c r="C43" s="3" t="s">
        <v>572</v>
      </c>
      <c r="D43" s="3">
        <v>2001</v>
      </c>
      <c r="E43" s="3" t="s">
        <v>609</v>
      </c>
      <c r="F43" s="3">
        <v>118.071</v>
      </c>
      <c r="G43" s="3" t="s">
        <v>224</v>
      </c>
      <c r="H43" s="3" t="s">
        <v>224</v>
      </c>
      <c r="I43" s="3">
        <f>INDEX(光缆!$B$4:$B$66,MATCH(中继段!H43,光缆!$E$4:$E$66,0))</f>
        <v>37023000000</v>
      </c>
      <c r="J43" s="3">
        <f>COUNTIF(H$4:H43,"="&amp;H43)</f>
        <v>2</v>
      </c>
      <c r="K43" s="3">
        <v>32</v>
      </c>
      <c r="L43" s="3" t="s">
        <v>626</v>
      </c>
      <c r="M43" s="3" t="s">
        <v>172</v>
      </c>
      <c r="N43" s="3" t="s">
        <v>626</v>
      </c>
      <c r="O43" s="3" t="s">
        <v>176</v>
      </c>
      <c r="P43" s="3" t="str">
        <f t="shared" si="1"/>
        <v>淄博市-淄博柳泉路</v>
      </c>
      <c r="Q43" s="3" t="str">
        <f t="shared" si="2"/>
        <v>潍坊市-潍坊四平路</v>
      </c>
      <c r="R43" s="3" t="s">
        <v>879</v>
      </c>
      <c r="S43" s="3" t="s">
        <v>868</v>
      </c>
      <c r="T43" s="3" t="s">
        <v>701</v>
      </c>
      <c r="U43" s="3" t="s">
        <v>701</v>
      </c>
      <c r="V43" s="3" t="s">
        <v>701</v>
      </c>
      <c r="W43" s="3" t="s">
        <v>701</v>
      </c>
      <c r="X43" s="3" t="s">
        <v>701</v>
      </c>
      <c r="Y43" s="3" t="s">
        <v>701</v>
      </c>
      <c r="Z43" s="3" t="s">
        <v>701</v>
      </c>
      <c r="AA43" s="3"/>
      <c r="AB43" s="3" t="b">
        <f>IF(COUNTIF(G$4:G43,"="&amp;G43)&gt;1,FALSE,TRUE)</f>
        <v>0</v>
      </c>
      <c r="AC43" s="3">
        <f t="shared" si="3"/>
        <v>0</v>
      </c>
      <c r="AD43" s="3" t="str">
        <f t="shared" si="4"/>
        <v>济青烟威光缆:淄博柳泉路+潍坊四平路</v>
      </c>
      <c r="AE43" s="3"/>
      <c r="AF43" s="3" t="s">
        <v>64</v>
      </c>
      <c r="AG43" s="3" t="s">
        <v>66</v>
      </c>
      <c r="AH43" s="3"/>
      <c r="AI43" s="3"/>
      <c r="AJ43" s="3" t="s">
        <v>47</v>
      </c>
      <c r="AK43" s="3" t="s">
        <v>64</v>
      </c>
      <c r="AL43" s="3" t="s">
        <v>66</v>
      </c>
      <c r="AM43" s="3" t="s">
        <v>154</v>
      </c>
      <c r="AN43" t="s">
        <v>701</v>
      </c>
      <c r="AO43" t="str">
        <f>IF(OR(ISBLANK(AY43),AY43=""),"",INDEX([1]局站!$C$4:$C$172,MATCH(AY43,[1]局站!$D$4:$D$172,0)))</f>
        <v>德州市-德州湖滨南路</v>
      </c>
      <c r="AP43" t="str">
        <f>IF(OR(ISBLANK(AZ43),AZ43=""),"",INDEX([1]局站!$C$4:$C$172,MATCH(AZ43,[1]局站!$D$4:$D$172,0)))</f>
        <v>德州市-德州共青团路</v>
      </c>
      <c r="AQ43" t="str">
        <f>IF(OR(ISBLANK(BA43),BA43=""),"",INDEX([1]局站!$C$4:$C$172,MATCH(BA43,[1]局站!$D$4:$D$172,0)))</f>
        <v/>
      </c>
      <c r="AR43" t="str">
        <f>IF(OR(ISBLANK(BB43),BB43=""),"",INDEX([1]局站!$C$4:$C$172,MATCH(BB43,[1]局站!$D$4:$D$172,0)))</f>
        <v/>
      </c>
      <c r="AS43" t="str">
        <f>IF(OR(ISBLANK(BC43),BC43=""),"",INDEX([1]局站!$C$4:$C$172,MATCH(BC43,[1]局站!$D$4:$D$172,0)))</f>
        <v/>
      </c>
      <c r="AT43" t="str">
        <f>IF(OR(ISBLANK(BD43),BD43=""),"",INDEX([1]局站!$C$4:$C$172,MATCH(BD43,[1]局站!$D$4:$D$172,0)))</f>
        <v/>
      </c>
      <c r="AU43" t="str">
        <f>IF(OR(ISBLANK(BE43),BE43=""),"",INDEX([1]局站!$C$4:$C$172,MATCH(BE43,[1]局站!$D$4:$D$172,0)))</f>
        <v/>
      </c>
      <c r="AV43" t="str">
        <f>IF(OR(ISBLANK(BF43),BF43=""),"",INDEX([1]局站!$C$4:$C$172,MATCH(BF43,[1]局站!$D$4:$D$172,0)))</f>
        <v/>
      </c>
      <c r="AW43" t="str">
        <f>IF(OR(ISBLANK(BG43),BG43=""),"",INDEX([1]局站!$C$4:$C$172,MATCH(BG43,[1]局站!$D$4:$D$172,0)))</f>
        <v/>
      </c>
      <c r="AY43" t="s">
        <v>33</v>
      </c>
      <c r="AZ43" t="s">
        <v>23</v>
      </c>
      <c r="BA43" t="s">
        <v>701</v>
      </c>
      <c r="BB43" t="s">
        <v>701</v>
      </c>
      <c r="BC43" t="s">
        <v>701</v>
      </c>
      <c r="BD43" t="s">
        <v>701</v>
      </c>
      <c r="BE43" t="s">
        <v>701</v>
      </c>
      <c r="BF43" t="s">
        <v>701</v>
      </c>
      <c r="BG43" t="s">
        <v>701</v>
      </c>
    </row>
    <row r="44" spans="1:59" ht="16.5" x14ac:dyDescent="0.2">
      <c r="A44" s="3">
        <v>41</v>
      </c>
      <c r="B44" s="3">
        <f t="shared" si="0"/>
        <v>37023300000</v>
      </c>
      <c r="C44" s="3" t="s">
        <v>573</v>
      </c>
      <c r="D44" s="3">
        <v>2001</v>
      </c>
      <c r="E44" s="3" t="s">
        <v>609</v>
      </c>
      <c r="F44" s="3">
        <v>189.16200000000001</v>
      </c>
      <c r="G44" s="3" t="s">
        <v>224</v>
      </c>
      <c r="H44" s="3" t="s">
        <v>224</v>
      </c>
      <c r="I44" s="3">
        <f>INDEX(光缆!$B$4:$B$66,MATCH(中继段!H44,光缆!$E$4:$E$66,0))</f>
        <v>37023000000</v>
      </c>
      <c r="J44" s="3">
        <f>COUNTIF(H$4:H44,"="&amp;H44)</f>
        <v>3</v>
      </c>
      <c r="K44" s="3">
        <v>32</v>
      </c>
      <c r="L44" s="3" t="s">
        <v>626</v>
      </c>
      <c r="M44" s="3" t="s">
        <v>176</v>
      </c>
      <c r="N44" s="3" t="s">
        <v>626</v>
      </c>
      <c r="O44" s="3" t="s">
        <v>171</v>
      </c>
      <c r="P44" s="3" t="str">
        <f t="shared" si="1"/>
        <v>潍坊市-潍坊四平路</v>
      </c>
      <c r="Q44" s="3" t="str">
        <f t="shared" si="2"/>
        <v>青岛市-青岛辽阳东路</v>
      </c>
      <c r="R44" s="3" t="s">
        <v>868</v>
      </c>
      <c r="S44" s="3" t="s">
        <v>878</v>
      </c>
      <c r="T44" s="3" t="s">
        <v>849</v>
      </c>
      <c r="U44" s="3" t="s">
        <v>880</v>
      </c>
      <c r="V44" s="3" t="s">
        <v>701</v>
      </c>
      <c r="W44" s="3" t="s">
        <v>701</v>
      </c>
      <c r="X44" s="3" t="s">
        <v>701</v>
      </c>
      <c r="Y44" s="3" t="s">
        <v>701</v>
      </c>
      <c r="Z44" s="3" t="s">
        <v>701</v>
      </c>
      <c r="AA44" s="3"/>
      <c r="AB44" s="3" t="b">
        <f>IF(COUNTIF(G$4:G44,"="&amp;G44)&gt;1,FALSE,TRUE)</f>
        <v>0</v>
      </c>
      <c r="AC44" s="3">
        <f t="shared" si="3"/>
        <v>0</v>
      </c>
      <c r="AD44" s="3" t="str">
        <f t="shared" si="4"/>
        <v>济青烟威光缆:潍坊四平路+青岛辽阳东路</v>
      </c>
      <c r="AE44" s="3"/>
      <c r="AF44" s="3" t="s">
        <v>66</v>
      </c>
      <c r="AG44" s="3" t="s">
        <v>154</v>
      </c>
      <c r="AH44" s="3"/>
      <c r="AI44" s="3"/>
      <c r="AJ44" s="3" t="s">
        <v>47</v>
      </c>
      <c r="AK44" s="3" t="s">
        <v>64</v>
      </c>
      <c r="AL44" s="3" t="s">
        <v>66</v>
      </c>
      <c r="AM44" s="3" t="s">
        <v>154</v>
      </c>
      <c r="AN44" t="s">
        <v>701</v>
      </c>
      <c r="AO44" t="str">
        <f>IF(OR(ISBLANK(AY44),AY44=""),"",INDEX([1]局站!$C$4:$C$172,MATCH(AY44,[1]局站!$D$4:$D$172,0)))</f>
        <v>德州市-德州共青团路</v>
      </c>
      <c r="AP44" t="str">
        <f>IF(OR(ISBLANK(AZ44),AZ44=""),"",INDEX([1]局站!$C$4:$C$172,MATCH(AZ44,[1]局站!$D$4:$D$172,0)))</f>
        <v>德州市-宁津中心大街</v>
      </c>
      <c r="AQ44" t="str">
        <f>IF(OR(ISBLANK(BA44),BA44=""),"",INDEX([1]局站!$C$4:$C$172,MATCH(BA44,[1]局站!$D$4:$D$172,0)))</f>
        <v>德州市-乐陵兴隆南大街</v>
      </c>
      <c r="AR44" t="str">
        <f>IF(OR(ISBLANK(BB44),BB44=""),"",INDEX([1]局站!$C$4:$C$172,MATCH(BB44,[1]局站!$D$4:$D$172,0)))</f>
        <v>莱芜区-乐陵新局</v>
      </c>
      <c r="AS44" t="str">
        <f>IF(OR(ISBLANK(BC44),BC44=""),"",INDEX([1]局站!$C$4:$C$172,MATCH(BC44,[1]局站!$D$4:$D$172,0)))</f>
        <v/>
      </c>
      <c r="AT44" t="str">
        <f>IF(OR(ISBLANK(BD44),BD44=""),"",INDEX([1]局站!$C$4:$C$172,MATCH(BD44,[1]局站!$D$4:$D$172,0)))</f>
        <v/>
      </c>
      <c r="AU44" t="str">
        <f>IF(OR(ISBLANK(BE44),BE44=""),"",INDEX([1]局站!$C$4:$C$172,MATCH(BE44,[1]局站!$D$4:$D$172,0)))</f>
        <v/>
      </c>
      <c r="AV44" t="str">
        <f>IF(OR(ISBLANK(BF44),BF44=""),"",INDEX([1]局站!$C$4:$C$172,MATCH(BF44,[1]局站!$D$4:$D$172,0)))</f>
        <v/>
      </c>
      <c r="AW44" t="str">
        <f>IF(OR(ISBLANK(BG44),BG44=""),"",INDEX([1]局站!$C$4:$C$172,MATCH(BG44,[1]局站!$D$4:$D$172,0)))</f>
        <v/>
      </c>
      <c r="AY44" t="s">
        <v>23</v>
      </c>
      <c r="AZ44" t="s">
        <v>32</v>
      </c>
      <c r="BA44" t="s">
        <v>7</v>
      </c>
      <c r="BB44" t="s">
        <v>150</v>
      </c>
      <c r="BC44" t="s">
        <v>701</v>
      </c>
      <c r="BD44" t="s">
        <v>701</v>
      </c>
      <c r="BE44" t="s">
        <v>701</v>
      </c>
      <c r="BF44" t="s">
        <v>701</v>
      </c>
      <c r="BG44" t="s">
        <v>701</v>
      </c>
    </row>
    <row r="45" spans="1:59" ht="16.5" x14ac:dyDescent="0.2">
      <c r="A45" s="3">
        <v>42</v>
      </c>
      <c r="B45" s="3">
        <f t="shared" si="0"/>
        <v>37024100000</v>
      </c>
      <c r="C45" s="3" t="s">
        <v>574</v>
      </c>
      <c r="D45" s="3">
        <v>2001</v>
      </c>
      <c r="E45" s="3" t="s">
        <v>609</v>
      </c>
      <c r="F45" s="3">
        <v>203.011</v>
      </c>
      <c r="G45" s="3" t="s">
        <v>225</v>
      </c>
      <c r="H45" s="3" t="s">
        <v>225</v>
      </c>
      <c r="I45" s="3">
        <f>INDEX(光缆!$B$4:$B$66,MATCH(中继段!H45,光缆!$E$4:$E$66,0))</f>
        <v>37024000000</v>
      </c>
      <c r="J45" s="3">
        <f>COUNTIF(H$4:H45,"="&amp;H45)</f>
        <v>1</v>
      </c>
      <c r="K45" s="3">
        <v>32</v>
      </c>
      <c r="L45" s="3" t="s">
        <v>626</v>
      </c>
      <c r="M45" s="3" t="s">
        <v>171</v>
      </c>
      <c r="N45" s="3" t="s">
        <v>626</v>
      </c>
      <c r="O45" s="3" t="s">
        <v>175</v>
      </c>
      <c r="P45" s="3" t="str">
        <f t="shared" si="1"/>
        <v>青岛市-即墨蓝村</v>
      </c>
      <c r="Q45" s="3" t="str">
        <f t="shared" si="2"/>
        <v>烟台市-烟台大海阳</v>
      </c>
      <c r="R45" s="3" t="s">
        <v>868</v>
      </c>
      <c r="S45" s="3" t="s">
        <v>878</v>
      </c>
      <c r="T45" s="3" t="s">
        <v>849</v>
      </c>
      <c r="U45" s="3" t="s">
        <v>880</v>
      </c>
      <c r="V45" s="3" t="s">
        <v>701</v>
      </c>
      <c r="W45" s="3" t="s">
        <v>701</v>
      </c>
      <c r="X45" s="3" t="s">
        <v>701</v>
      </c>
      <c r="Y45" s="3" t="s">
        <v>701</v>
      </c>
      <c r="Z45" s="3" t="s">
        <v>701</v>
      </c>
      <c r="AA45" s="3"/>
      <c r="AB45" s="3" t="b">
        <f>IF(COUNTIF(G$4:G45,"="&amp;G45)&gt;1,FALSE,TRUE)</f>
        <v>1</v>
      </c>
      <c r="AC45" s="3">
        <f t="shared" si="3"/>
        <v>0</v>
      </c>
      <c r="AD45" s="3" t="str">
        <f t="shared" si="4"/>
        <v>济青烟威光缆延伸:即墨蓝村+烟台大海阳</v>
      </c>
      <c r="AE45" s="3"/>
      <c r="AF45" s="3" t="s">
        <v>71</v>
      </c>
      <c r="AG45" s="3" t="s">
        <v>132</v>
      </c>
      <c r="AH45" s="3"/>
      <c r="AI45" s="3"/>
      <c r="AJ45" s="3" t="s">
        <v>71</v>
      </c>
      <c r="AK45" s="3" t="s">
        <v>132</v>
      </c>
      <c r="AL45" s="3" t="s">
        <v>701</v>
      </c>
      <c r="AM45" s="3" t="s">
        <v>701</v>
      </c>
      <c r="AN45" t="s">
        <v>701</v>
      </c>
      <c r="AO45" t="str">
        <f>IF(OR(ISBLANK(AY45),AY45=""),"",INDEX([1]局站!$C$4:$C$172,MATCH(AY45,[1]局站!$D$4:$D$172,0)))</f>
        <v>德州市-德州共青团路</v>
      </c>
      <c r="AP45" t="str">
        <f>IF(OR(ISBLANK(AZ45),AZ45=""),"",INDEX([1]局站!$C$4:$C$172,MATCH(AZ45,[1]局站!$D$4:$D$172,0)))</f>
        <v>德州市-宁津中心大街</v>
      </c>
      <c r="AQ45" t="str">
        <f>IF(OR(ISBLANK(BA45),BA45=""),"",INDEX([1]局站!$C$4:$C$172,MATCH(BA45,[1]局站!$D$4:$D$172,0)))</f>
        <v>德州市-乐陵兴隆南大街</v>
      </c>
      <c r="AR45" t="str">
        <f>IF(OR(ISBLANK(BB45),BB45=""),"",INDEX([1]局站!$C$4:$C$172,MATCH(BB45,[1]局站!$D$4:$D$172,0)))</f>
        <v>莱芜区-乐陵新局</v>
      </c>
      <c r="AS45" t="str">
        <f>IF(OR(ISBLANK(BC45),BC45=""),"",INDEX([1]局站!$C$4:$C$172,MATCH(BC45,[1]局站!$D$4:$D$172,0)))</f>
        <v/>
      </c>
      <c r="AT45" t="str">
        <f>IF(OR(ISBLANK(BD45),BD45=""),"",INDEX([1]局站!$C$4:$C$172,MATCH(BD45,[1]局站!$D$4:$D$172,0)))</f>
        <v/>
      </c>
      <c r="AU45" t="str">
        <f>IF(OR(ISBLANK(BE45),BE45=""),"",INDEX([1]局站!$C$4:$C$172,MATCH(BE45,[1]局站!$D$4:$D$172,0)))</f>
        <v/>
      </c>
      <c r="AV45" t="str">
        <f>IF(OR(ISBLANK(BF45),BF45=""),"",INDEX([1]局站!$C$4:$C$172,MATCH(BF45,[1]局站!$D$4:$D$172,0)))</f>
        <v/>
      </c>
      <c r="AW45" t="str">
        <f>IF(OR(ISBLANK(BG45),BG45=""),"",INDEX([1]局站!$C$4:$C$172,MATCH(BG45,[1]局站!$D$4:$D$172,0)))</f>
        <v/>
      </c>
      <c r="AY45" t="s">
        <v>23</v>
      </c>
      <c r="AZ45" t="s">
        <v>32</v>
      </c>
      <c r="BA45" t="s">
        <v>7</v>
      </c>
      <c r="BB45" t="s">
        <v>150</v>
      </c>
      <c r="BC45" t="s">
        <v>701</v>
      </c>
      <c r="BD45" t="s">
        <v>701</v>
      </c>
      <c r="BE45" t="s">
        <v>701</v>
      </c>
      <c r="BF45" t="s">
        <v>701</v>
      </c>
      <c r="BG45" t="s">
        <v>701</v>
      </c>
    </row>
    <row r="46" spans="1:59" ht="16.5" x14ac:dyDescent="0.2">
      <c r="A46" s="3">
        <v>43</v>
      </c>
      <c r="B46" s="3">
        <f t="shared" si="0"/>
        <v>37024200000</v>
      </c>
      <c r="C46" s="3" t="s">
        <v>575</v>
      </c>
      <c r="D46" s="3">
        <v>2001</v>
      </c>
      <c r="E46" s="3" t="s">
        <v>609</v>
      </c>
      <c r="F46" s="3">
        <v>158.61099999999999</v>
      </c>
      <c r="G46" s="3" t="s">
        <v>225</v>
      </c>
      <c r="H46" s="3" t="s">
        <v>225</v>
      </c>
      <c r="I46" s="3">
        <f>INDEX(光缆!$B$4:$B$66,MATCH(中继段!H46,光缆!$E$4:$E$66,0))</f>
        <v>37024000000</v>
      </c>
      <c r="J46" s="3">
        <f>COUNTIF(H$4:H46,"="&amp;H46)</f>
        <v>2</v>
      </c>
      <c r="K46" s="3">
        <v>16</v>
      </c>
      <c r="L46" s="3" t="s">
        <v>626</v>
      </c>
      <c r="M46" s="3" t="s">
        <v>175</v>
      </c>
      <c r="N46" s="3" t="s">
        <v>626</v>
      </c>
      <c r="O46" s="3" t="s">
        <v>179</v>
      </c>
      <c r="P46" s="3" t="str">
        <f t="shared" si="1"/>
        <v>烟台市-栖霞桃村</v>
      </c>
      <c r="Q46" s="3" t="str">
        <f t="shared" si="2"/>
        <v>威海市-威海南竹岛</v>
      </c>
      <c r="R46" s="3" t="s">
        <v>868</v>
      </c>
      <c r="S46" s="3" t="s">
        <v>878</v>
      </c>
      <c r="T46" s="3" t="s">
        <v>849</v>
      </c>
      <c r="U46" s="3" t="s">
        <v>880</v>
      </c>
      <c r="V46" s="3" t="s">
        <v>701</v>
      </c>
      <c r="W46" s="3" t="s">
        <v>701</v>
      </c>
      <c r="X46" s="3" t="s">
        <v>701</v>
      </c>
      <c r="Y46" s="3" t="s">
        <v>701</v>
      </c>
      <c r="Z46" s="3" t="s">
        <v>701</v>
      </c>
      <c r="AA46" s="3"/>
      <c r="AB46" s="3" t="b">
        <f>IF(COUNTIF(G$4:G46,"="&amp;G46)&gt;1,FALSE,TRUE)</f>
        <v>0</v>
      </c>
      <c r="AC46" s="3">
        <f t="shared" si="3"/>
        <v>0</v>
      </c>
      <c r="AD46" s="3" t="str">
        <f t="shared" si="4"/>
        <v>济青烟威光缆延伸:栖霞桃村+威海南竹岛</v>
      </c>
      <c r="AE46" s="3"/>
      <c r="AF46" s="3" t="s">
        <v>80</v>
      </c>
      <c r="AG46" s="3" t="s">
        <v>148</v>
      </c>
      <c r="AH46" s="3"/>
      <c r="AI46" s="3"/>
      <c r="AJ46" s="3" t="s">
        <v>80</v>
      </c>
      <c r="AK46" s="3" t="s">
        <v>148</v>
      </c>
      <c r="AL46" s="3" t="s">
        <v>701</v>
      </c>
      <c r="AM46" s="3" t="s">
        <v>701</v>
      </c>
      <c r="AN46" t="s">
        <v>701</v>
      </c>
      <c r="AO46" t="str">
        <f>IF(OR(ISBLANK(AY46),AY46=""),"",INDEX([1]局站!$C$4:$C$172,MATCH(AY46,[1]局站!$D$4:$D$172,0)))</f>
        <v>德州市-德州共青团路</v>
      </c>
      <c r="AP46" t="str">
        <f>IF(OR(ISBLANK(AZ46),AZ46=""),"",INDEX([1]局站!$C$4:$C$172,MATCH(AZ46,[1]局站!$D$4:$D$172,0)))</f>
        <v>德州市-宁津中心大街</v>
      </c>
      <c r="AQ46" t="str">
        <f>IF(OR(ISBLANK(BA46),BA46=""),"",INDEX([1]局站!$C$4:$C$172,MATCH(BA46,[1]局站!$D$4:$D$172,0)))</f>
        <v>德州市-乐陵兴隆南大街</v>
      </c>
      <c r="AR46" t="str">
        <f>IF(OR(ISBLANK(BB46),BB46=""),"",INDEX([1]局站!$C$4:$C$172,MATCH(BB46,[1]局站!$D$4:$D$172,0)))</f>
        <v>莱芜区-乐陵新局</v>
      </c>
      <c r="AS46" t="str">
        <f>IF(OR(ISBLANK(BC46),BC46=""),"",INDEX([1]局站!$C$4:$C$172,MATCH(BC46,[1]局站!$D$4:$D$172,0)))</f>
        <v/>
      </c>
      <c r="AT46" t="str">
        <f>IF(OR(ISBLANK(BD46),BD46=""),"",INDEX([1]局站!$C$4:$C$172,MATCH(BD46,[1]局站!$D$4:$D$172,0)))</f>
        <v/>
      </c>
      <c r="AU46" t="str">
        <f>IF(OR(ISBLANK(BE46),BE46=""),"",INDEX([1]局站!$C$4:$C$172,MATCH(BE46,[1]局站!$D$4:$D$172,0)))</f>
        <v/>
      </c>
      <c r="AV46" t="str">
        <f>IF(OR(ISBLANK(BF46),BF46=""),"",INDEX([1]局站!$C$4:$C$172,MATCH(BF46,[1]局站!$D$4:$D$172,0)))</f>
        <v/>
      </c>
      <c r="AW46" t="str">
        <f>IF(OR(ISBLANK(BG46),BG46=""),"",INDEX([1]局站!$C$4:$C$172,MATCH(BG46,[1]局站!$D$4:$D$172,0)))</f>
        <v/>
      </c>
      <c r="AY46" t="s">
        <v>23</v>
      </c>
      <c r="AZ46" t="s">
        <v>32</v>
      </c>
      <c r="BA46" t="s">
        <v>7</v>
      </c>
      <c r="BB46" t="s">
        <v>150</v>
      </c>
      <c r="BC46" t="s">
        <v>701</v>
      </c>
      <c r="BD46" t="s">
        <v>701</v>
      </c>
      <c r="BE46" t="s">
        <v>701</v>
      </c>
      <c r="BF46" t="s">
        <v>701</v>
      </c>
      <c r="BG46" t="s">
        <v>701</v>
      </c>
    </row>
    <row r="47" spans="1:59" ht="16.5" x14ac:dyDescent="0.2">
      <c r="A47" s="3">
        <v>44</v>
      </c>
      <c r="B47" s="3">
        <f t="shared" si="0"/>
        <v>37025100000</v>
      </c>
      <c r="C47" s="3" t="s">
        <v>379</v>
      </c>
      <c r="D47" s="3">
        <v>1996</v>
      </c>
      <c r="E47" s="3" t="s">
        <v>611</v>
      </c>
      <c r="F47" s="3">
        <v>47.625999999999998</v>
      </c>
      <c r="G47" s="3" t="s">
        <v>226</v>
      </c>
      <c r="H47" s="3" t="s">
        <v>226</v>
      </c>
      <c r="I47" s="3">
        <f>INDEX(光缆!$B$4:$B$66,MATCH(中继段!H47,光缆!$E$4:$E$66,0))</f>
        <v>37025000000</v>
      </c>
      <c r="J47" s="3">
        <f>COUNTIF(H$4:H47,"="&amp;H47)</f>
        <v>1</v>
      </c>
      <c r="K47" s="3">
        <v>24</v>
      </c>
      <c r="L47" s="3" t="s">
        <v>626</v>
      </c>
      <c r="M47" s="3" t="s">
        <v>622</v>
      </c>
      <c r="N47" s="3" t="s">
        <v>626</v>
      </c>
      <c r="O47" s="3" t="s">
        <v>178</v>
      </c>
      <c r="P47" s="3" t="str">
        <f t="shared" si="1"/>
        <v>济南市-济南四里村</v>
      </c>
      <c r="Q47" s="3" t="str">
        <f t="shared" si="2"/>
        <v>泰安市-泰安中心局</v>
      </c>
      <c r="R47" s="3" t="s">
        <v>881</v>
      </c>
      <c r="S47" s="3" t="s">
        <v>882</v>
      </c>
      <c r="T47" s="3" t="s">
        <v>883</v>
      </c>
      <c r="U47" s="3" t="s">
        <v>701</v>
      </c>
      <c r="V47" s="3" t="s">
        <v>701</v>
      </c>
      <c r="W47" s="3" t="s">
        <v>701</v>
      </c>
      <c r="X47" s="3" t="s">
        <v>701</v>
      </c>
      <c r="Y47" s="3" t="s">
        <v>701</v>
      </c>
      <c r="Z47" s="3" t="s">
        <v>701</v>
      </c>
      <c r="AA47" s="3"/>
      <c r="AB47" s="3" t="b">
        <f>IF(COUNTIF(G$4:G47,"="&amp;G47)&gt;1,FALSE,TRUE)</f>
        <v>1</v>
      </c>
      <c r="AC47" s="3">
        <f t="shared" si="3"/>
        <v>0</v>
      </c>
      <c r="AD47" s="3" t="str">
        <f t="shared" si="4"/>
        <v>济曲临架空光缆:济南四里村+泰安中心局</v>
      </c>
      <c r="AE47" s="3"/>
      <c r="AF47" s="3" t="s">
        <v>47</v>
      </c>
      <c r="AG47" s="3" t="s">
        <v>81</v>
      </c>
      <c r="AH47" s="3"/>
      <c r="AI47" s="3"/>
      <c r="AJ47" s="3" t="s">
        <v>47</v>
      </c>
      <c r="AK47" s="3" t="s">
        <v>81</v>
      </c>
      <c r="AL47" s="3" t="s">
        <v>91</v>
      </c>
      <c r="AM47" s="3" t="s">
        <v>701</v>
      </c>
      <c r="AN47" t="s">
        <v>701</v>
      </c>
      <c r="AO47" t="str">
        <f>IF(OR(ISBLANK(AY47),AY47=""),"",INDEX([1]局站!$C$4:$C$172,MATCH(AY47,[1]局站!$D$4:$D$172,0)))</f>
        <v>菏泽市-菏泽中华路老局</v>
      </c>
      <c r="AP47" t="str">
        <f>IF(OR(ISBLANK(AZ47),AZ47=""),"",INDEX([1]局站!$C$4:$C$172,MATCH(AZ47,[1]局站!$D$4:$D$172,0)))</f>
        <v>菏泽市-巨野新华路</v>
      </c>
      <c r="AQ47" t="str">
        <f>IF(OR(ISBLANK(BA47),BA47=""),"",INDEX([1]局站!$C$4:$C$172,MATCH(BA47,[1]局站!$D$4:$D$172,0)))</f>
        <v>济宁市-济宁洸河路</v>
      </c>
      <c r="AR47" t="str">
        <f>IF(OR(ISBLANK(BB47),BB47=""),"",INDEX([1]局站!$C$4:$C$172,MATCH(BB47,[1]局站!$D$4:$D$172,0)))</f>
        <v/>
      </c>
      <c r="AS47" t="str">
        <f>IF(OR(ISBLANK(BC47),BC47=""),"",INDEX([1]局站!$C$4:$C$172,MATCH(BC47,[1]局站!$D$4:$D$172,0)))</f>
        <v/>
      </c>
      <c r="AT47" t="str">
        <f>IF(OR(ISBLANK(BD47),BD47=""),"",INDEX([1]局站!$C$4:$C$172,MATCH(BD47,[1]局站!$D$4:$D$172,0)))</f>
        <v/>
      </c>
      <c r="AU47" t="str">
        <f>IF(OR(ISBLANK(BE47),BE47=""),"",INDEX([1]局站!$C$4:$C$172,MATCH(BE47,[1]局站!$D$4:$D$172,0)))</f>
        <v/>
      </c>
      <c r="AV47" t="str">
        <f>IF(OR(ISBLANK(BF47),BF47=""),"",INDEX([1]局站!$C$4:$C$172,MATCH(BF47,[1]局站!$D$4:$D$172,0)))</f>
        <v/>
      </c>
      <c r="AW47" t="str">
        <f>IF(OR(ISBLANK(BG47),BG47=""),"",INDEX([1]局站!$C$4:$C$172,MATCH(BG47,[1]局站!$D$4:$D$172,0)))</f>
        <v/>
      </c>
      <c r="AY47" t="s">
        <v>34</v>
      </c>
      <c r="AZ47" t="s">
        <v>35</v>
      </c>
      <c r="BA47" t="s">
        <v>36</v>
      </c>
      <c r="BB47" t="s">
        <v>701</v>
      </c>
      <c r="BC47" t="s">
        <v>701</v>
      </c>
      <c r="BD47" t="s">
        <v>701</v>
      </c>
      <c r="BE47" t="s">
        <v>701</v>
      </c>
      <c r="BF47" t="s">
        <v>701</v>
      </c>
      <c r="BG47" t="s">
        <v>701</v>
      </c>
    </row>
    <row r="48" spans="1:59" ht="16.5" x14ac:dyDescent="0.2">
      <c r="A48" s="3">
        <v>45</v>
      </c>
      <c r="B48" s="3">
        <f t="shared" si="0"/>
        <v>37025200000</v>
      </c>
      <c r="C48" s="3" t="s">
        <v>576</v>
      </c>
      <c r="D48" s="3">
        <v>1996</v>
      </c>
      <c r="E48" s="3" t="s">
        <v>611</v>
      </c>
      <c r="F48" s="3">
        <v>245.47</v>
      </c>
      <c r="G48" s="3" t="s">
        <v>226</v>
      </c>
      <c r="H48" s="3" t="s">
        <v>226</v>
      </c>
      <c r="I48" s="3">
        <f>INDEX(光缆!$B$4:$B$66,MATCH(中继段!H48,光缆!$E$4:$E$66,0))</f>
        <v>37025000000</v>
      </c>
      <c r="J48" s="3">
        <f>COUNTIF(H$4:H48,"="&amp;H48)</f>
        <v>2</v>
      </c>
      <c r="K48" s="3">
        <v>20</v>
      </c>
      <c r="L48" s="3" t="s">
        <v>626</v>
      </c>
      <c r="M48" s="3" t="s">
        <v>178</v>
      </c>
      <c r="N48" s="3" t="s">
        <v>626</v>
      </c>
      <c r="O48" s="3" t="s">
        <v>184</v>
      </c>
      <c r="P48" s="3" t="str">
        <f t="shared" si="1"/>
        <v>泰安市-泰安中心局</v>
      </c>
      <c r="Q48" s="3" t="str">
        <f t="shared" si="2"/>
        <v>临沂市-临沂金雀山</v>
      </c>
      <c r="R48" s="3" t="s">
        <v>881</v>
      </c>
      <c r="S48" s="3" t="s">
        <v>882</v>
      </c>
      <c r="T48" s="3" t="s">
        <v>883</v>
      </c>
      <c r="U48" s="3" t="s">
        <v>701</v>
      </c>
      <c r="V48" s="3" t="s">
        <v>701</v>
      </c>
      <c r="W48" s="3" t="s">
        <v>701</v>
      </c>
      <c r="X48" s="3" t="s">
        <v>701</v>
      </c>
      <c r="Y48" s="3" t="s">
        <v>701</v>
      </c>
      <c r="Z48" s="3" t="s">
        <v>701</v>
      </c>
      <c r="AA48" s="3"/>
      <c r="AB48" s="3" t="b">
        <f>IF(COUNTIF(G$4:G48,"="&amp;G48)&gt;1,FALSE,TRUE)</f>
        <v>0</v>
      </c>
      <c r="AC48" s="3">
        <f t="shared" si="3"/>
        <v>0</v>
      </c>
      <c r="AD48" s="3" t="str">
        <f t="shared" si="4"/>
        <v>济曲临架空光缆:泰安中心局+临沂金雀山</v>
      </c>
      <c r="AE48" s="3"/>
      <c r="AF48" s="3" t="s">
        <v>81</v>
      </c>
      <c r="AG48" s="3" t="s">
        <v>91</v>
      </c>
      <c r="AH48" s="3"/>
      <c r="AI48" s="3"/>
      <c r="AJ48" s="3" t="s">
        <v>47</v>
      </c>
      <c r="AK48" s="3" t="s">
        <v>81</v>
      </c>
      <c r="AL48" s="3" t="s">
        <v>91</v>
      </c>
      <c r="AM48" s="3" t="s">
        <v>701</v>
      </c>
      <c r="AN48" t="s">
        <v>701</v>
      </c>
      <c r="AO48" t="str">
        <f>IF(OR(ISBLANK(AY48),AY48=""),"",INDEX([1]局站!$C$4:$C$172,MATCH(AY48,[1]局站!$D$4:$D$172,0)))</f>
        <v>菏泽市-菏泽中华路老局</v>
      </c>
      <c r="AP48" t="str">
        <f>IF(OR(ISBLANK(AZ48),AZ48=""),"",INDEX([1]局站!$C$4:$C$172,MATCH(AZ48,[1]局站!$D$4:$D$172,0)))</f>
        <v>菏泽市-巨野新华路</v>
      </c>
      <c r="AQ48" t="str">
        <f>IF(OR(ISBLANK(BA48),BA48=""),"",INDEX([1]局站!$C$4:$C$172,MATCH(BA48,[1]局站!$D$4:$D$172,0)))</f>
        <v>济宁市-济宁洸河路</v>
      </c>
      <c r="AR48" t="str">
        <f>IF(OR(ISBLANK(BB48),BB48=""),"",INDEX([1]局站!$C$4:$C$172,MATCH(BB48,[1]局站!$D$4:$D$172,0)))</f>
        <v/>
      </c>
      <c r="AS48" t="str">
        <f>IF(OR(ISBLANK(BC48),BC48=""),"",INDEX([1]局站!$C$4:$C$172,MATCH(BC48,[1]局站!$D$4:$D$172,0)))</f>
        <v/>
      </c>
      <c r="AT48" t="str">
        <f>IF(OR(ISBLANK(BD48),BD48=""),"",INDEX([1]局站!$C$4:$C$172,MATCH(BD48,[1]局站!$D$4:$D$172,0)))</f>
        <v/>
      </c>
      <c r="AU48" t="str">
        <f>IF(OR(ISBLANK(BE48),BE48=""),"",INDEX([1]局站!$C$4:$C$172,MATCH(BE48,[1]局站!$D$4:$D$172,0)))</f>
        <v/>
      </c>
      <c r="AV48" t="str">
        <f>IF(OR(ISBLANK(BF48),BF48=""),"",INDEX([1]局站!$C$4:$C$172,MATCH(BF48,[1]局站!$D$4:$D$172,0)))</f>
        <v/>
      </c>
      <c r="AW48" t="str">
        <f>IF(OR(ISBLANK(BG48),BG48=""),"",INDEX([1]局站!$C$4:$C$172,MATCH(BG48,[1]局站!$D$4:$D$172,0)))</f>
        <v/>
      </c>
      <c r="AY48" t="s">
        <v>34</v>
      </c>
      <c r="AZ48" t="s">
        <v>35</v>
      </c>
      <c r="BA48" t="s">
        <v>36</v>
      </c>
      <c r="BB48" t="s">
        <v>701</v>
      </c>
      <c r="BC48" t="s">
        <v>701</v>
      </c>
      <c r="BD48" t="s">
        <v>701</v>
      </c>
      <c r="BE48" t="s">
        <v>701</v>
      </c>
      <c r="BF48" t="s">
        <v>701</v>
      </c>
      <c r="BG48" t="s">
        <v>701</v>
      </c>
    </row>
    <row r="49" spans="1:59" ht="16.5" x14ac:dyDescent="0.2">
      <c r="A49" s="3">
        <v>46</v>
      </c>
      <c r="B49" s="3">
        <f t="shared" si="0"/>
        <v>37026100000</v>
      </c>
      <c r="C49" s="3" t="s">
        <v>384</v>
      </c>
      <c r="D49" s="3">
        <v>2007</v>
      </c>
      <c r="E49" s="3" t="s">
        <v>613</v>
      </c>
      <c r="F49" s="3">
        <v>79.727000000000004</v>
      </c>
      <c r="G49" s="3" t="s">
        <v>227</v>
      </c>
      <c r="H49" s="3" t="s">
        <v>227</v>
      </c>
      <c r="I49" s="3">
        <f>INDEX(光缆!$B$4:$B$66,MATCH(中继段!H49,光缆!$E$4:$E$66,0))</f>
        <v>37026000000</v>
      </c>
      <c r="J49" s="3">
        <f>COUNTIF(H$4:H49,"="&amp;H49)</f>
        <v>1</v>
      </c>
      <c r="K49" s="3">
        <v>36</v>
      </c>
      <c r="L49" s="3" t="s">
        <v>626</v>
      </c>
      <c r="M49" s="3" t="s">
        <v>623</v>
      </c>
      <c r="N49" s="3" t="s">
        <v>626</v>
      </c>
      <c r="O49" s="3" t="s">
        <v>624</v>
      </c>
      <c r="P49" s="3" t="str">
        <f t="shared" si="1"/>
        <v>莱芜区-莱芜大桥路</v>
      </c>
      <c r="Q49" s="3" t="str">
        <f t="shared" si="2"/>
        <v>蒙阴县-蒙阴新城路</v>
      </c>
      <c r="R49" s="3" t="s">
        <v>883</v>
      </c>
      <c r="S49" s="3" t="s">
        <v>884</v>
      </c>
      <c r="T49" s="3" t="s">
        <v>885</v>
      </c>
      <c r="U49" s="3" t="s">
        <v>701</v>
      </c>
      <c r="V49" s="3" t="s">
        <v>701</v>
      </c>
      <c r="W49" s="3" t="s">
        <v>701</v>
      </c>
      <c r="X49" s="3" t="s">
        <v>701</v>
      </c>
      <c r="Y49" s="3" t="s">
        <v>701</v>
      </c>
      <c r="Z49" s="3" t="s">
        <v>701</v>
      </c>
      <c r="AA49" s="3"/>
      <c r="AB49" s="3" t="b">
        <f>IF(COUNTIF(G$4:G49,"="&amp;G49)&gt;1,FALSE,TRUE)</f>
        <v>1</v>
      </c>
      <c r="AC49" s="3">
        <f t="shared" si="3"/>
        <v>0</v>
      </c>
      <c r="AD49" s="3" t="str">
        <f t="shared" si="4"/>
        <v>莱芜蒙阴管道光缆:莱芜大桥路+蒙阴新城路</v>
      </c>
      <c r="AE49" s="3"/>
      <c r="AF49" s="3" t="s">
        <v>84</v>
      </c>
      <c r="AG49" s="3" t="s">
        <v>155</v>
      </c>
      <c r="AH49" s="3"/>
      <c r="AI49" s="3"/>
      <c r="AJ49" s="3" t="s">
        <v>84</v>
      </c>
      <c r="AK49" s="3" t="s">
        <v>155</v>
      </c>
      <c r="AL49" s="3" t="s">
        <v>701</v>
      </c>
      <c r="AM49" s="3" t="s">
        <v>701</v>
      </c>
      <c r="AN49" t="s">
        <v>701</v>
      </c>
      <c r="AO49" t="str">
        <f>IF(OR(ISBLANK(AY49),AY49=""),"",INDEX([1]局站!$C$4:$C$172,MATCH(AY49,[1]局站!$D$4:$D$172,0)))</f>
        <v>济宁市-济宁洸河路</v>
      </c>
      <c r="AP49" t="str">
        <f>IF(OR(ISBLANK(AZ49),AZ49=""),"",INDEX([1]局站!$C$4:$C$172,MATCH(AZ49,[1]局站!$D$4:$D$172,0)))</f>
        <v>济宁市-兖州九仙桥路</v>
      </c>
      <c r="AQ49" t="str">
        <f>IF(OR(ISBLANK(BA49),BA49=""),"",INDEX([1]局站!$C$4:$C$172,MATCH(BA49,[1]局站!$D$4:$D$172,0)))</f>
        <v>枣庄市-滕州善国北路</v>
      </c>
      <c r="AR49" t="str">
        <f>IF(OR(ISBLANK(BB49),BB49=""),"",INDEX([1]局站!$C$4:$C$172,MATCH(BB49,[1]局站!$D$4:$D$172,0)))</f>
        <v/>
      </c>
      <c r="AS49" t="str">
        <f>IF(OR(ISBLANK(BC49),BC49=""),"",INDEX([1]局站!$C$4:$C$172,MATCH(BC49,[1]局站!$D$4:$D$172,0)))</f>
        <v/>
      </c>
      <c r="AT49" t="str">
        <f>IF(OR(ISBLANK(BD49),BD49=""),"",INDEX([1]局站!$C$4:$C$172,MATCH(BD49,[1]局站!$D$4:$D$172,0)))</f>
        <v/>
      </c>
      <c r="AU49" t="str">
        <f>IF(OR(ISBLANK(BE49),BE49=""),"",INDEX([1]局站!$C$4:$C$172,MATCH(BE49,[1]局站!$D$4:$D$172,0)))</f>
        <v/>
      </c>
      <c r="AV49" t="str">
        <f>IF(OR(ISBLANK(BF49),BF49=""),"",INDEX([1]局站!$C$4:$C$172,MATCH(BF49,[1]局站!$D$4:$D$172,0)))</f>
        <v/>
      </c>
      <c r="AW49" t="str">
        <f>IF(OR(ISBLANK(BG49),BG49=""),"",INDEX([1]局站!$C$4:$C$172,MATCH(BG49,[1]局站!$D$4:$D$172,0)))</f>
        <v/>
      </c>
      <c r="AY49" t="s">
        <v>36</v>
      </c>
      <c r="AZ49" t="s">
        <v>37</v>
      </c>
      <c r="BA49" t="s">
        <v>38</v>
      </c>
      <c r="BB49" t="s">
        <v>701</v>
      </c>
      <c r="BC49" t="s">
        <v>701</v>
      </c>
      <c r="BD49" t="s">
        <v>701</v>
      </c>
      <c r="BE49" t="s">
        <v>701</v>
      </c>
      <c r="BF49" t="s">
        <v>701</v>
      </c>
      <c r="BG49" t="s">
        <v>701</v>
      </c>
    </row>
    <row r="50" spans="1:59" ht="16.5" x14ac:dyDescent="0.2">
      <c r="A50" s="3">
        <v>47</v>
      </c>
      <c r="B50" s="3">
        <f t="shared" si="0"/>
        <v>37027100000</v>
      </c>
      <c r="C50" s="3" t="s">
        <v>577</v>
      </c>
      <c r="D50" s="3">
        <v>2000</v>
      </c>
      <c r="E50" s="3" t="s">
        <v>609</v>
      </c>
      <c r="F50" s="3">
        <v>326.36599999999999</v>
      </c>
      <c r="G50" s="3" t="s">
        <v>228</v>
      </c>
      <c r="H50" s="3" t="s">
        <v>228</v>
      </c>
      <c r="I50" s="3">
        <f>INDEX(光缆!$B$4:$B$66,MATCH(中继段!H50,光缆!$E$4:$E$66,0))</f>
        <v>37027000000</v>
      </c>
      <c r="J50" s="3">
        <f>COUNTIF(H$4:H50,"="&amp;H50)</f>
        <v>1</v>
      </c>
      <c r="K50" s="3">
        <v>36</v>
      </c>
      <c r="L50" s="3" t="s">
        <v>626</v>
      </c>
      <c r="M50" s="3" t="s">
        <v>623</v>
      </c>
      <c r="N50" s="3" t="s">
        <v>626</v>
      </c>
      <c r="O50" s="3" t="s">
        <v>171</v>
      </c>
      <c r="P50" s="3" t="str">
        <f t="shared" si="1"/>
        <v>莱芜区-莱芜大桥路</v>
      </c>
      <c r="Q50" s="3" t="str">
        <f t="shared" si="2"/>
        <v>青岛市-青岛山东路</v>
      </c>
      <c r="R50" s="3" t="s">
        <v>883</v>
      </c>
      <c r="S50" s="3" t="s">
        <v>884</v>
      </c>
      <c r="T50" s="3" t="s">
        <v>885</v>
      </c>
      <c r="U50" s="3" t="s">
        <v>701</v>
      </c>
      <c r="V50" s="3" t="s">
        <v>701</v>
      </c>
      <c r="W50" s="3" t="s">
        <v>701</v>
      </c>
      <c r="X50" s="3" t="s">
        <v>701</v>
      </c>
      <c r="Y50" s="3" t="s">
        <v>701</v>
      </c>
      <c r="Z50" s="3" t="s">
        <v>701</v>
      </c>
      <c r="AA50" s="3"/>
      <c r="AB50" s="3" t="b">
        <f>IF(COUNTIF(G$4:G50,"="&amp;G50)&gt;1,FALSE,TRUE)</f>
        <v>1</v>
      </c>
      <c r="AC50" s="3">
        <f t="shared" si="3"/>
        <v>0</v>
      </c>
      <c r="AD50" s="3" t="str">
        <f t="shared" si="4"/>
        <v>莱芜青岛光缆:莱芜大桥路+青岛山东路</v>
      </c>
      <c r="AE50" s="3"/>
      <c r="AF50" s="3" t="s">
        <v>84</v>
      </c>
      <c r="AG50" s="3" t="s">
        <v>140</v>
      </c>
      <c r="AH50" s="3"/>
      <c r="AI50" s="3"/>
      <c r="AJ50" s="3" t="s">
        <v>84</v>
      </c>
      <c r="AK50" s="3" t="s">
        <v>140</v>
      </c>
      <c r="AL50" s="3" t="s">
        <v>701</v>
      </c>
      <c r="AM50" s="3" t="s">
        <v>701</v>
      </c>
      <c r="AN50" t="s">
        <v>701</v>
      </c>
      <c r="AO50" t="str">
        <f>IF(OR(ISBLANK(AY50),AY50=""),"",INDEX([1]局站!$C$4:$C$172,MATCH(AY50,[1]局站!$D$4:$D$172,0)))</f>
        <v>济宁市-济宁洸河路</v>
      </c>
      <c r="AP50" t="str">
        <f>IF(OR(ISBLANK(AZ50),AZ50=""),"",INDEX([1]局站!$C$4:$C$172,MATCH(AZ50,[1]局站!$D$4:$D$172,0)))</f>
        <v>济宁市-兖州九仙桥路</v>
      </c>
      <c r="AQ50" t="str">
        <f>IF(OR(ISBLANK(BA50),BA50=""),"",INDEX([1]局站!$C$4:$C$172,MATCH(BA50,[1]局站!$D$4:$D$172,0)))</f>
        <v>枣庄市-滕州善国北路</v>
      </c>
      <c r="AR50" t="str">
        <f>IF(OR(ISBLANK(BB50),BB50=""),"",INDEX([1]局站!$C$4:$C$172,MATCH(BB50,[1]局站!$D$4:$D$172,0)))</f>
        <v/>
      </c>
      <c r="AS50" t="str">
        <f>IF(OR(ISBLANK(BC50),BC50=""),"",INDEX([1]局站!$C$4:$C$172,MATCH(BC50,[1]局站!$D$4:$D$172,0)))</f>
        <v/>
      </c>
      <c r="AT50" t="str">
        <f>IF(OR(ISBLANK(BD50),BD50=""),"",INDEX([1]局站!$C$4:$C$172,MATCH(BD50,[1]局站!$D$4:$D$172,0)))</f>
        <v/>
      </c>
      <c r="AU50" t="str">
        <f>IF(OR(ISBLANK(BE50),BE50=""),"",INDEX([1]局站!$C$4:$C$172,MATCH(BE50,[1]局站!$D$4:$D$172,0)))</f>
        <v/>
      </c>
      <c r="AV50" t="str">
        <f>IF(OR(ISBLANK(BF50),BF50=""),"",INDEX([1]局站!$C$4:$C$172,MATCH(BF50,[1]局站!$D$4:$D$172,0)))</f>
        <v/>
      </c>
      <c r="AW50" t="str">
        <f>IF(OR(ISBLANK(BG50),BG50=""),"",INDEX([1]局站!$C$4:$C$172,MATCH(BG50,[1]局站!$D$4:$D$172,0)))</f>
        <v/>
      </c>
      <c r="AY50" t="s">
        <v>36</v>
      </c>
      <c r="AZ50" t="s">
        <v>37</v>
      </c>
      <c r="BA50" t="s">
        <v>38</v>
      </c>
      <c r="BB50" t="s">
        <v>701</v>
      </c>
      <c r="BC50" t="s">
        <v>701</v>
      </c>
      <c r="BD50" t="s">
        <v>701</v>
      </c>
      <c r="BE50" t="s">
        <v>701</v>
      </c>
      <c r="BF50" t="s">
        <v>701</v>
      </c>
      <c r="BG50" t="s">
        <v>701</v>
      </c>
    </row>
    <row r="51" spans="1:59" ht="16.5" x14ac:dyDescent="0.2">
      <c r="A51" s="3">
        <v>48</v>
      </c>
      <c r="B51" s="3">
        <f t="shared" si="0"/>
        <v>37028100000</v>
      </c>
      <c r="C51" s="3" t="s">
        <v>390</v>
      </c>
      <c r="D51" s="3">
        <v>1999</v>
      </c>
      <c r="E51" s="3" t="s">
        <v>613</v>
      </c>
      <c r="F51" s="3">
        <v>88.266000000000005</v>
      </c>
      <c r="G51" s="3" t="s">
        <v>229</v>
      </c>
      <c r="H51" s="3" t="s">
        <v>229</v>
      </c>
      <c r="I51" s="3">
        <f>INDEX(光缆!$B$4:$B$66,MATCH(中继段!H51,光缆!$E$4:$E$66,0))</f>
        <v>37028000000</v>
      </c>
      <c r="J51" s="3">
        <f>COUNTIF(H$4:H51,"="&amp;H51)</f>
        <v>1</v>
      </c>
      <c r="K51" s="3">
        <v>24</v>
      </c>
      <c r="L51" s="3" t="s">
        <v>626</v>
      </c>
      <c r="M51" s="3" t="s">
        <v>623</v>
      </c>
      <c r="N51" s="3" t="s">
        <v>626</v>
      </c>
      <c r="O51" s="3" t="s">
        <v>172</v>
      </c>
      <c r="P51" s="3" t="str">
        <f t="shared" si="1"/>
        <v>莱芜区-莱芜大桥路</v>
      </c>
      <c r="Q51" s="3" t="str">
        <f t="shared" si="2"/>
        <v>淄博市-淄博柳泉路</v>
      </c>
      <c r="R51" s="3" t="s">
        <v>885</v>
      </c>
      <c r="S51" s="3" t="s">
        <v>886</v>
      </c>
      <c r="T51" s="3" t="s">
        <v>701</v>
      </c>
      <c r="U51" s="3" t="s">
        <v>701</v>
      </c>
      <c r="V51" s="3" t="s">
        <v>701</v>
      </c>
      <c r="W51" s="3" t="s">
        <v>701</v>
      </c>
      <c r="X51" s="3" t="s">
        <v>701</v>
      </c>
      <c r="Y51" s="3" t="s">
        <v>701</v>
      </c>
      <c r="Z51" s="3" t="s">
        <v>701</v>
      </c>
      <c r="AA51" s="3"/>
      <c r="AB51" s="3" t="b">
        <f>IF(COUNTIF(G$4:G51,"="&amp;G51)&gt;1,FALSE,TRUE)</f>
        <v>1</v>
      </c>
      <c r="AC51" s="3">
        <f t="shared" si="3"/>
        <v>0</v>
      </c>
      <c r="AD51" s="3" t="str">
        <f t="shared" si="4"/>
        <v>莱芜淄博1号管道光缆:莱芜大桥路+淄博柳泉路</v>
      </c>
      <c r="AE51" s="3"/>
      <c r="AF51" s="3" t="s">
        <v>84</v>
      </c>
      <c r="AG51" s="3" t="s">
        <v>64</v>
      </c>
      <c r="AH51" s="3"/>
      <c r="AI51" s="3"/>
      <c r="AJ51" s="3" t="s">
        <v>84</v>
      </c>
      <c r="AK51" s="3" t="s">
        <v>64</v>
      </c>
      <c r="AL51" s="3" t="s">
        <v>701</v>
      </c>
      <c r="AM51" s="3" t="s">
        <v>701</v>
      </c>
      <c r="AN51" t="s">
        <v>701</v>
      </c>
      <c r="AO51" t="str">
        <f>IF(OR(ISBLANK(AY51),AY51=""),"",INDEX([1]局站!$C$4:$C$172,MATCH(AY51,[1]局站!$D$4:$D$172,0)))</f>
        <v>枣庄市-滕州善国北路</v>
      </c>
      <c r="AP51" t="str">
        <f>IF(OR(ISBLANK(AZ51),AZ51=""),"",INDEX([1]局站!$C$4:$C$172,MATCH(AZ51,[1]局站!$D$4:$D$172,0)))</f>
        <v>枣庄市-薛城天山路</v>
      </c>
      <c r="AQ51" t="str">
        <f>IF(OR(ISBLANK(BA51),BA51=""),"",INDEX([1]局站!$C$4:$C$172,MATCH(BA51,[1]局站!$D$4:$D$172,0)))</f>
        <v/>
      </c>
      <c r="AR51" t="str">
        <f>IF(OR(ISBLANK(BB51),BB51=""),"",INDEX([1]局站!$C$4:$C$172,MATCH(BB51,[1]局站!$D$4:$D$172,0)))</f>
        <v/>
      </c>
      <c r="AS51" t="str">
        <f>IF(OR(ISBLANK(BC51),BC51=""),"",INDEX([1]局站!$C$4:$C$172,MATCH(BC51,[1]局站!$D$4:$D$172,0)))</f>
        <v/>
      </c>
      <c r="AT51" t="str">
        <f>IF(OR(ISBLANK(BD51),BD51=""),"",INDEX([1]局站!$C$4:$C$172,MATCH(BD51,[1]局站!$D$4:$D$172,0)))</f>
        <v/>
      </c>
      <c r="AU51" t="str">
        <f>IF(OR(ISBLANK(BE51),BE51=""),"",INDEX([1]局站!$C$4:$C$172,MATCH(BE51,[1]局站!$D$4:$D$172,0)))</f>
        <v/>
      </c>
      <c r="AV51" t="str">
        <f>IF(OR(ISBLANK(BF51),BF51=""),"",INDEX([1]局站!$C$4:$C$172,MATCH(BF51,[1]局站!$D$4:$D$172,0)))</f>
        <v/>
      </c>
      <c r="AW51" t="str">
        <f>IF(OR(ISBLANK(BG51),BG51=""),"",INDEX([1]局站!$C$4:$C$172,MATCH(BG51,[1]局站!$D$4:$D$172,0)))</f>
        <v/>
      </c>
      <c r="AY51" t="s">
        <v>38</v>
      </c>
      <c r="AZ51" t="s">
        <v>151</v>
      </c>
      <c r="BA51" t="s">
        <v>701</v>
      </c>
      <c r="BB51" t="s">
        <v>701</v>
      </c>
      <c r="BC51" t="s">
        <v>701</v>
      </c>
      <c r="BD51" t="s">
        <v>701</v>
      </c>
      <c r="BE51" t="s">
        <v>701</v>
      </c>
      <c r="BF51" t="s">
        <v>701</v>
      </c>
      <c r="BG51" t="s">
        <v>701</v>
      </c>
    </row>
    <row r="52" spans="1:59" ht="16.5" x14ac:dyDescent="0.2">
      <c r="A52" s="3">
        <v>49</v>
      </c>
      <c r="B52" s="3">
        <f t="shared" si="0"/>
        <v>37029100000</v>
      </c>
      <c r="C52" s="3" t="s">
        <v>578</v>
      </c>
      <c r="D52" s="3">
        <v>1999</v>
      </c>
      <c r="E52" s="3" t="s">
        <v>609</v>
      </c>
      <c r="F52" s="3">
        <v>153</v>
      </c>
      <c r="G52" s="3" t="s">
        <v>230</v>
      </c>
      <c r="H52" s="3" t="s">
        <v>230</v>
      </c>
      <c r="I52" s="3">
        <f>INDEX(光缆!$B$4:$B$66,MATCH(中继段!H52,光缆!$E$4:$E$66,0))</f>
        <v>37029000000</v>
      </c>
      <c r="J52" s="3">
        <f>COUNTIF(H$4:H52,"="&amp;H52)</f>
        <v>1</v>
      </c>
      <c r="K52" s="3">
        <v>12</v>
      </c>
      <c r="L52" s="3" t="s">
        <v>626</v>
      </c>
      <c r="M52" s="3" t="s">
        <v>623</v>
      </c>
      <c r="N52" s="3" t="s">
        <v>626</v>
      </c>
      <c r="O52" s="3" t="s">
        <v>172</v>
      </c>
      <c r="P52" s="3" t="str">
        <f t="shared" si="1"/>
        <v>莱芜区-莱芜原山路</v>
      </c>
      <c r="Q52" s="3" t="str">
        <f t="shared" si="2"/>
        <v>淄博市-淄博潘庄</v>
      </c>
      <c r="R52" s="3" t="s">
        <v>887</v>
      </c>
      <c r="S52" s="3" t="s">
        <v>888</v>
      </c>
      <c r="T52" s="3" t="s">
        <v>889</v>
      </c>
      <c r="U52" s="3" t="s">
        <v>701</v>
      </c>
      <c r="V52" s="3" t="s">
        <v>701</v>
      </c>
      <c r="W52" s="3" t="s">
        <v>701</v>
      </c>
      <c r="X52" s="3" t="s">
        <v>701</v>
      </c>
      <c r="Y52" s="3" t="s">
        <v>701</v>
      </c>
      <c r="Z52" s="3" t="s">
        <v>701</v>
      </c>
      <c r="AA52" s="3"/>
      <c r="AB52" s="3" t="b">
        <f>IF(COUNTIF(G$4:G52,"="&amp;G52)&gt;1,FALSE,TRUE)</f>
        <v>1</v>
      </c>
      <c r="AC52" s="3">
        <f t="shared" si="3"/>
        <v>0</v>
      </c>
      <c r="AD52" s="3" t="str">
        <f t="shared" si="4"/>
        <v>莱芜淄博2号光缆:莱芜原山路+淄博潘庄</v>
      </c>
      <c r="AE52" s="3"/>
      <c r="AF52" s="3" t="s">
        <v>89</v>
      </c>
      <c r="AG52" s="3" t="s">
        <v>79</v>
      </c>
      <c r="AH52" s="3"/>
      <c r="AI52" s="3"/>
      <c r="AJ52" s="3" t="s">
        <v>89</v>
      </c>
      <c r="AK52" s="3" t="s">
        <v>79</v>
      </c>
      <c r="AL52" s="3" t="s">
        <v>701</v>
      </c>
      <c r="AM52" s="3" t="s">
        <v>701</v>
      </c>
      <c r="AN52" t="s">
        <v>701</v>
      </c>
      <c r="AO52" t="str">
        <f>IF(OR(ISBLANK(AY52),AY52=""),"",INDEX([1]局站!$C$4:$C$172,MATCH(AY52,[1]局站!$D$4:$D$172,0)))</f>
        <v>德州市-禹城行政街</v>
      </c>
      <c r="AP52" t="str">
        <f>IF(OR(ISBLANK(AZ52),AZ52=""),"",INDEX([1]局站!$C$4:$C$172,MATCH(AZ52,[1]局站!$D$4:$D$172,0)))</f>
        <v>德州市-齐河新华路</v>
      </c>
      <c r="AQ52" t="str">
        <f>IF(OR(ISBLANK(BA52),BA52=""),"",INDEX([1]局站!$C$4:$C$172,MATCH(BA52,[1]局站!$D$4:$D$172,0)))</f>
        <v>莱芜区-齐河务头中继站</v>
      </c>
      <c r="AR52" t="str">
        <f>IF(OR(ISBLANK(BB52),BB52=""),"",INDEX([1]局站!$C$4:$C$172,MATCH(BB52,[1]局站!$D$4:$D$172,0)))</f>
        <v/>
      </c>
      <c r="AS52" t="str">
        <f>IF(OR(ISBLANK(BC52),BC52=""),"",INDEX([1]局站!$C$4:$C$172,MATCH(BC52,[1]局站!$D$4:$D$172,0)))</f>
        <v/>
      </c>
      <c r="AT52" t="str">
        <f>IF(OR(ISBLANK(BD52),BD52=""),"",INDEX([1]局站!$C$4:$C$172,MATCH(BD52,[1]局站!$D$4:$D$172,0)))</f>
        <v/>
      </c>
      <c r="AU52" t="str">
        <f>IF(OR(ISBLANK(BE52),BE52=""),"",INDEX([1]局站!$C$4:$C$172,MATCH(BE52,[1]局站!$D$4:$D$172,0)))</f>
        <v/>
      </c>
      <c r="AV52" t="str">
        <f>IF(OR(ISBLANK(BF52),BF52=""),"",INDEX([1]局站!$C$4:$C$172,MATCH(BF52,[1]局站!$D$4:$D$172,0)))</f>
        <v/>
      </c>
      <c r="AW52" t="str">
        <f>IF(OR(ISBLANK(BG52),BG52=""),"",INDEX([1]局站!$C$4:$C$172,MATCH(BG52,[1]局站!$D$4:$D$172,0)))</f>
        <v/>
      </c>
      <c r="AY52" t="s">
        <v>39</v>
      </c>
      <c r="AZ52" t="s">
        <v>40</v>
      </c>
      <c r="BA52" t="s">
        <v>169</v>
      </c>
      <c r="BB52" t="s">
        <v>701</v>
      </c>
      <c r="BC52" t="s">
        <v>701</v>
      </c>
      <c r="BD52" t="s">
        <v>701</v>
      </c>
      <c r="BE52" t="s">
        <v>701</v>
      </c>
      <c r="BF52" t="s">
        <v>701</v>
      </c>
      <c r="BG52" t="s">
        <v>701</v>
      </c>
    </row>
    <row r="53" spans="1:59" ht="16.5" x14ac:dyDescent="0.2">
      <c r="A53" s="3">
        <v>50</v>
      </c>
      <c r="B53" s="3">
        <f t="shared" si="0"/>
        <v>37030100000</v>
      </c>
      <c r="C53" s="3" t="s">
        <v>579</v>
      </c>
      <c r="D53" s="3">
        <v>2006</v>
      </c>
      <c r="E53" s="3" t="s">
        <v>611</v>
      </c>
      <c r="F53" s="3">
        <v>108.15</v>
      </c>
      <c r="G53" s="3" t="s">
        <v>231</v>
      </c>
      <c r="H53" s="3" t="s">
        <v>231</v>
      </c>
      <c r="I53" s="3">
        <f>INDEX(光缆!$B$4:$B$66,MATCH(中继段!H53,光缆!$E$4:$E$66,0))</f>
        <v>37030000000</v>
      </c>
      <c r="J53" s="3">
        <f>COUNTIF(H$4:H53,"="&amp;H53)</f>
        <v>1</v>
      </c>
      <c r="K53" s="3">
        <v>24</v>
      </c>
      <c r="L53" s="3" t="s">
        <v>626</v>
      </c>
      <c r="M53" s="3" t="s">
        <v>622</v>
      </c>
      <c r="N53" s="3" t="s">
        <v>626</v>
      </c>
      <c r="O53" s="3" t="s">
        <v>183</v>
      </c>
      <c r="P53" s="3" t="str">
        <f t="shared" si="1"/>
        <v>济南市-长清通信楼</v>
      </c>
      <c r="Q53" s="3" t="str">
        <f t="shared" si="2"/>
        <v>聊城市-聊城东昌西路</v>
      </c>
      <c r="R53" s="3" t="s">
        <v>887</v>
      </c>
      <c r="S53" s="3" t="s">
        <v>888</v>
      </c>
      <c r="T53" s="3" t="s">
        <v>889</v>
      </c>
      <c r="U53" s="3" t="s">
        <v>701</v>
      </c>
      <c r="V53" s="3" t="s">
        <v>701</v>
      </c>
      <c r="W53" s="3" t="s">
        <v>701</v>
      </c>
      <c r="X53" s="3" t="s">
        <v>701</v>
      </c>
      <c r="Y53" s="3" t="s">
        <v>701</v>
      </c>
      <c r="Z53" s="3" t="s">
        <v>701</v>
      </c>
      <c r="AA53" s="3"/>
      <c r="AB53" s="3" t="b">
        <f>IF(COUNTIF(G$4:G53,"="&amp;G53)&gt;1,FALSE,TRUE)</f>
        <v>1</v>
      </c>
      <c r="AC53" s="3">
        <f t="shared" si="3"/>
        <v>0</v>
      </c>
      <c r="AD53" s="3" t="str">
        <f t="shared" si="4"/>
        <v>聊城长清架空光缆:长清通信楼+聊城东昌西路</v>
      </c>
      <c r="AE53" s="3"/>
      <c r="AF53" s="3" t="s">
        <v>52</v>
      </c>
      <c r="AG53" s="3" t="s">
        <v>27</v>
      </c>
      <c r="AH53" s="3"/>
      <c r="AI53" s="3"/>
      <c r="AJ53" s="3" t="s">
        <v>52</v>
      </c>
      <c r="AK53" s="3" t="s">
        <v>27</v>
      </c>
      <c r="AL53" s="3" t="s">
        <v>701</v>
      </c>
      <c r="AM53" s="3" t="s">
        <v>701</v>
      </c>
      <c r="AN53" t="s">
        <v>701</v>
      </c>
      <c r="AO53" t="str">
        <f>IF(OR(ISBLANK(AY53),AY53=""),"",INDEX([1]局站!$C$4:$C$172,MATCH(AY53,[1]局站!$D$4:$D$172,0)))</f>
        <v>德州市-禹城行政街</v>
      </c>
      <c r="AP53" t="str">
        <f>IF(OR(ISBLANK(AZ53),AZ53=""),"",INDEX([1]局站!$C$4:$C$172,MATCH(AZ53,[1]局站!$D$4:$D$172,0)))</f>
        <v>德州市-齐河新华路</v>
      </c>
      <c r="AQ53" t="str">
        <f>IF(OR(ISBLANK(BA53),BA53=""),"",INDEX([1]局站!$C$4:$C$172,MATCH(BA53,[1]局站!$D$4:$D$172,0)))</f>
        <v>莱芜区-齐河务头中继站</v>
      </c>
      <c r="AR53" t="str">
        <f>IF(OR(ISBLANK(BB53),BB53=""),"",INDEX([1]局站!$C$4:$C$172,MATCH(BB53,[1]局站!$D$4:$D$172,0)))</f>
        <v/>
      </c>
      <c r="AS53" t="str">
        <f>IF(OR(ISBLANK(BC53),BC53=""),"",INDEX([1]局站!$C$4:$C$172,MATCH(BC53,[1]局站!$D$4:$D$172,0)))</f>
        <v/>
      </c>
      <c r="AT53" t="str">
        <f>IF(OR(ISBLANK(BD53),BD53=""),"",INDEX([1]局站!$C$4:$C$172,MATCH(BD53,[1]局站!$D$4:$D$172,0)))</f>
        <v/>
      </c>
      <c r="AU53" t="str">
        <f>IF(OR(ISBLANK(BE53),BE53=""),"",INDEX([1]局站!$C$4:$C$172,MATCH(BE53,[1]局站!$D$4:$D$172,0)))</f>
        <v/>
      </c>
      <c r="AV53" t="str">
        <f>IF(OR(ISBLANK(BF53),BF53=""),"",INDEX([1]局站!$C$4:$C$172,MATCH(BF53,[1]局站!$D$4:$D$172,0)))</f>
        <v/>
      </c>
      <c r="AW53" t="str">
        <f>IF(OR(ISBLANK(BG53),BG53=""),"",INDEX([1]局站!$C$4:$C$172,MATCH(BG53,[1]局站!$D$4:$D$172,0)))</f>
        <v/>
      </c>
      <c r="AY53" t="s">
        <v>39</v>
      </c>
      <c r="AZ53" t="s">
        <v>40</v>
      </c>
      <c r="BA53" t="s">
        <v>169</v>
      </c>
      <c r="BB53" t="s">
        <v>701</v>
      </c>
      <c r="BC53" t="s">
        <v>701</v>
      </c>
      <c r="BD53" t="s">
        <v>701</v>
      </c>
      <c r="BE53" t="s">
        <v>701</v>
      </c>
      <c r="BF53" t="s">
        <v>701</v>
      </c>
      <c r="BG53" t="s">
        <v>701</v>
      </c>
    </row>
    <row r="54" spans="1:59" ht="16.5" x14ac:dyDescent="0.2">
      <c r="A54" s="3">
        <v>51</v>
      </c>
      <c r="B54" s="3">
        <f t="shared" si="0"/>
        <v>37031100000</v>
      </c>
      <c r="C54" s="3" t="s">
        <v>580</v>
      </c>
      <c r="D54" s="3">
        <v>2003</v>
      </c>
      <c r="E54" s="3" t="s">
        <v>609</v>
      </c>
      <c r="F54" s="3">
        <v>249.72300000000001</v>
      </c>
      <c r="G54" s="3" t="s">
        <v>232</v>
      </c>
      <c r="H54" s="3" t="s">
        <v>232</v>
      </c>
      <c r="I54" s="3">
        <f>INDEX(光缆!$B$4:$B$66,MATCH(中继段!H54,光缆!$E$4:$E$66,0))</f>
        <v>37031000000</v>
      </c>
      <c r="J54" s="3">
        <f>COUNTIF(H$4:H54,"="&amp;H54)</f>
        <v>1</v>
      </c>
      <c r="K54" s="3">
        <v>14</v>
      </c>
      <c r="L54" s="3" t="s">
        <v>626</v>
      </c>
      <c r="M54" s="3" t="s">
        <v>184</v>
      </c>
      <c r="N54" s="3" t="s">
        <v>626</v>
      </c>
      <c r="O54" s="3" t="s">
        <v>180</v>
      </c>
      <c r="P54" s="3" t="str">
        <f t="shared" si="1"/>
        <v>临沂市-临沂金雀山</v>
      </c>
      <c r="Q54" s="3" t="str">
        <f t="shared" si="2"/>
        <v>日照市-日照正阳路</v>
      </c>
      <c r="R54" s="3" t="s">
        <v>890</v>
      </c>
      <c r="S54" s="3" t="s">
        <v>891</v>
      </c>
      <c r="T54" s="3" t="s">
        <v>701</v>
      </c>
      <c r="U54" s="3" t="s">
        <v>701</v>
      </c>
      <c r="V54" s="3" t="s">
        <v>701</v>
      </c>
      <c r="W54" s="3" t="s">
        <v>701</v>
      </c>
      <c r="X54" s="3" t="s">
        <v>701</v>
      </c>
      <c r="Y54" s="3" t="s">
        <v>701</v>
      </c>
      <c r="Z54" s="3" t="s">
        <v>701</v>
      </c>
      <c r="AA54" s="3"/>
      <c r="AB54" s="3" t="b">
        <f>IF(COUNTIF(G$4:G54,"="&amp;G54)&gt;1,FALSE,TRUE)</f>
        <v>1</v>
      </c>
      <c r="AC54" s="3">
        <f t="shared" si="3"/>
        <v>0</v>
      </c>
      <c r="AD54" s="3" t="str">
        <f t="shared" si="4"/>
        <v>临五日光缆:临沂金雀山+日照正阳路</v>
      </c>
      <c r="AE54" s="3"/>
      <c r="AF54" s="3" t="s">
        <v>91</v>
      </c>
      <c r="AG54" s="3" t="s">
        <v>156</v>
      </c>
      <c r="AH54" s="3"/>
      <c r="AI54" s="3"/>
      <c r="AJ54" s="3" t="s">
        <v>91</v>
      </c>
      <c r="AK54" s="3" t="s">
        <v>156</v>
      </c>
      <c r="AL54" s="3" t="s">
        <v>701</v>
      </c>
      <c r="AM54" s="3" t="s">
        <v>701</v>
      </c>
      <c r="AN54" t="s">
        <v>701</v>
      </c>
      <c r="AO54" t="str">
        <f>IF(OR(ISBLANK(AY54),AY54=""),"",INDEX([1]局站!$C$4:$C$172,MATCH(AY54,[1]局站!$D$4:$D$172,0)))</f>
        <v>济南市-济南经十路</v>
      </c>
      <c r="AP54" t="str">
        <f>IF(OR(ISBLANK(AZ54),AZ54=""),"",INDEX([1]局站!$C$4:$C$172,MATCH(AZ54,[1]局站!$D$4:$D$172,0)))</f>
        <v>聊城市-聊城龙山路</v>
      </c>
      <c r="AQ54" t="str">
        <f>IF(OR(ISBLANK(BA54),BA54=""),"",INDEX([1]局站!$C$4:$C$172,MATCH(BA54,[1]局站!$D$4:$D$172,0)))</f>
        <v/>
      </c>
      <c r="AR54" t="str">
        <f>IF(OR(ISBLANK(BB54),BB54=""),"",INDEX([1]局站!$C$4:$C$172,MATCH(BB54,[1]局站!$D$4:$D$172,0)))</f>
        <v/>
      </c>
      <c r="AS54" t="str">
        <f>IF(OR(ISBLANK(BC54),BC54=""),"",INDEX([1]局站!$C$4:$C$172,MATCH(BC54,[1]局站!$D$4:$D$172,0)))</f>
        <v/>
      </c>
      <c r="AT54" t="str">
        <f>IF(OR(ISBLANK(BD54),BD54=""),"",INDEX([1]局站!$C$4:$C$172,MATCH(BD54,[1]局站!$D$4:$D$172,0)))</f>
        <v/>
      </c>
      <c r="AU54" t="str">
        <f>IF(OR(ISBLANK(BE54),BE54=""),"",INDEX([1]局站!$C$4:$C$172,MATCH(BE54,[1]局站!$D$4:$D$172,0)))</f>
        <v/>
      </c>
      <c r="AV54" t="str">
        <f>IF(OR(ISBLANK(BF54),BF54=""),"",INDEX([1]局站!$C$4:$C$172,MATCH(BF54,[1]局站!$D$4:$D$172,0)))</f>
        <v/>
      </c>
      <c r="AW54" t="str">
        <f>IF(OR(ISBLANK(BG54),BG54=""),"",INDEX([1]局站!$C$4:$C$172,MATCH(BG54,[1]局站!$D$4:$D$172,0)))</f>
        <v/>
      </c>
      <c r="AY54" t="s">
        <v>41</v>
      </c>
      <c r="AZ54" t="s">
        <v>42</v>
      </c>
      <c r="BA54" t="s">
        <v>701</v>
      </c>
      <c r="BB54" t="s">
        <v>701</v>
      </c>
      <c r="BC54" t="s">
        <v>701</v>
      </c>
      <c r="BD54" t="s">
        <v>701</v>
      </c>
      <c r="BE54" t="s">
        <v>701</v>
      </c>
      <c r="BF54" t="s">
        <v>701</v>
      </c>
      <c r="BG54" t="s">
        <v>701</v>
      </c>
    </row>
    <row r="55" spans="1:59" ht="16.5" x14ac:dyDescent="0.2">
      <c r="A55" s="3">
        <v>52</v>
      </c>
      <c r="B55" s="3">
        <f t="shared" si="0"/>
        <v>37032100000</v>
      </c>
      <c r="C55" s="3" t="s">
        <v>581</v>
      </c>
      <c r="D55" s="3">
        <v>2003</v>
      </c>
      <c r="E55" s="3" t="s">
        <v>609</v>
      </c>
      <c r="F55" s="3">
        <v>99.87</v>
      </c>
      <c r="G55" s="3" t="s">
        <v>233</v>
      </c>
      <c r="H55" s="3" t="s">
        <v>233</v>
      </c>
      <c r="I55" s="3">
        <f>INDEX(光缆!$B$4:$B$66,MATCH(中继段!H55,光缆!$E$4:$E$66,0))</f>
        <v>37032000000</v>
      </c>
      <c r="J55" s="3">
        <f>COUNTIF(H$4:H55,"="&amp;H55)</f>
        <v>1</v>
      </c>
      <c r="K55" s="3">
        <v>72</v>
      </c>
      <c r="L55" s="3" t="s">
        <v>626</v>
      </c>
      <c r="M55" s="3" t="s">
        <v>184</v>
      </c>
      <c r="N55" s="3" t="s">
        <v>626</v>
      </c>
      <c r="O55" s="3" t="s">
        <v>173</v>
      </c>
      <c r="P55" s="3" t="str">
        <f t="shared" si="1"/>
        <v>临沂市-临沂沂蒙路</v>
      </c>
      <c r="Q55" s="3" t="str">
        <f t="shared" si="2"/>
        <v>枣庄市-枣庄光明西路</v>
      </c>
      <c r="R55" s="3" t="s">
        <v>891</v>
      </c>
      <c r="S55" s="3" t="s">
        <v>892</v>
      </c>
      <c r="T55" s="3" t="s">
        <v>893</v>
      </c>
      <c r="U55" s="3" t="s">
        <v>701</v>
      </c>
      <c r="V55" s="3" t="s">
        <v>701</v>
      </c>
      <c r="W55" s="3" t="s">
        <v>701</v>
      </c>
      <c r="X55" s="3" t="s">
        <v>701</v>
      </c>
      <c r="Y55" s="3" t="s">
        <v>701</v>
      </c>
      <c r="Z55" s="3" t="s">
        <v>701</v>
      </c>
      <c r="AA55" s="3"/>
      <c r="AB55" s="3" t="b">
        <f>IF(COUNTIF(G$4:G55,"="&amp;G55)&gt;1,FALSE,TRUE)</f>
        <v>1</v>
      </c>
      <c r="AC55" s="3">
        <f t="shared" si="3"/>
        <v>0</v>
      </c>
      <c r="AD55" s="3" t="str">
        <f t="shared" si="4"/>
        <v>临沂枣庄光缆:临沂沂蒙路+枣庄光明西路</v>
      </c>
      <c r="AE55" s="3"/>
      <c r="AF55" s="3" t="s">
        <v>97</v>
      </c>
      <c r="AG55" s="3" t="s">
        <v>157</v>
      </c>
      <c r="AH55" s="3"/>
      <c r="AI55" s="3"/>
      <c r="AJ55" s="3" t="s">
        <v>97</v>
      </c>
      <c r="AK55" s="3" t="s">
        <v>157</v>
      </c>
      <c r="AL55" s="3" t="s">
        <v>701</v>
      </c>
      <c r="AM55" s="3" t="s">
        <v>701</v>
      </c>
      <c r="AN55" t="s">
        <v>701</v>
      </c>
      <c r="AO55" t="str">
        <f>IF(OR(ISBLANK(AY55),AY55=""),"",INDEX([1]局站!$C$4:$C$172,MATCH(AY55,[1]局站!$D$4:$D$172,0)))</f>
        <v>聊城市-聊城龙山路</v>
      </c>
      <c r="AP55" t="str">
        <f>IF(OR(ISBLANK(AZ55),AZ55=""),"",INDEX([1]局站!$C$4:$C$172,MATCH(AZ55,[1]局站!$D$4:$D$172,0)))</f>
        <v>菏泽市-程屯支局</v>
      </c>
      <c r="AQ55" t="str">
        <f>IF(OR(ISBLANK(BA55),BA55=""),"",INDEX([1]局站!$C$4:$C$172,MATCH(BA55,[1]局站!$D$4:$D$172,0)))</f>
        <v>菏泽市-菏泽中华路新局</v>
      </c>
      <c r="AR55" t="str">
        <f>IF(OR(ISBLANK(BB55),BB55=""),"",INDEX([1]局站!$C$4:$C$172,MATCH(BB55,[1]局站!$D$4:$D$172,0)))</f>
        <v/>
      </c>
      <c r="AS55" t="str">
        <f>IF(OR(ISBLANK(BC55),BC55=""),"",INDEX([1]局站!$C$4:$C$172,MATCH(BC55,[1]局站!$D$4:$D$172,0)))</f>
        <v/>
      </c>
      <c r="AT55" t="str">
        <f>IF(OR(ISBLANK(BD55),BD55=""),"",INDEX([1]局站!$C$4:$C$172,MATCH(BD55,[1]局站!$D$4:$D$172,0)))</f>
        <v/>
      </c>
      <c r="AU55" t="str">
        <f>IF(OR(ISBLANK(BE55),BE55=""),"",INDEX([1]局站!$C$4:$C$172,MATCH(BE55,[1]局站!$D$4:$D$172,0)))</f>
        <v/>
      </c>
      <c r="AV55" t="str">
        <f>IF(OR(ISBLANK(BF55),BF55=""),"",INDEX([1]局站!$C$4:$C$172,MATCH(BF55,[1]局站!$D$4:$D$172,0)))</f>
        <v/>
      </c>
      <c r="AW55" t="str">
        <f>IF(OR(ISBLANK(BG55),BG55=""),"",INDEX([1]局站!$C$4:$C$172,MATCH(BG55,[1]局站!$D$4:$D$172,0)))</f>
        <v/>
      </c>
      <c r="AY55" t="s">
        <v>42</v>
      </c>
      <c r="AZ55" t="s">
        <v>43</v>
      </c>
      <c r="BA55" t="s">
        <v>152</v>
      </c>
      <c r="BB55" t="s">
        <v>701</v>
      </c>
      <c r="BC55" t="s">
        <v>701</v>
      </c>
      <c r="BD55" t="s">
        <v>701</v>
      </c>
      <c r="BE55" t="s">
        <v>701</v>
      </c>
      <c r="BF55" t="s">
        <v>701</v>
      </c>
      <c r="BG55" t="s">
        <v>701</v>
      </c>
    </row>
    <row r="56" spans="1:59" ht="16.5" x14ac:dyDescent="0.2">
      <c r="A56" s="3">
        <v>53</v>
      </c>
      <c r="B56" s="3">
        <f t="shared" si="0"/>
        <v>37033100000</v>
      </c>
      <c r="C56" s="3" t="s">
        <v>582</v>
      </c>
      <c r="D56" s="3">
        <v>2003</v>
      </c>
      <c r="E56" s="3" t="s">
        <v>611</v>
      </c>
      <c r="F56" s="3">
        <v>95.480999999999995</v>
      </c>
      <c r="G56" s="3" t="s">
        <v>234</v>
      </c>
      <c r="H56" s="3" t="s">
        <v>234</v>
      </c>
      <c r="I56" s="3">
        <f>INDEX(光缆!$B$4:$B$66,MATCH(中继段!H56,光缆!$E$4:$E$66,0))</f>
        <v>37033000000</v>
      </c>
      <c r="J56" s="3">
        <f>COUNTIF(H$4:H56,"="&amp;H56)</f>
        <v>1</v>
      </c>
      <c r="K56" s="3">
        <v>14</v>
      </c>
      <c r="L56" s="3" t="s">
        <v>626</v>
      </c>
      <c r="M56" s="3" t="s">
        <v>184</v>
      </c>
      <c r="N56" s="3" t="s">
        <v>626</v>
      </c>
      <c r="O56" s="3" t="s">
        <v>173</v>
      </c>
      <c r="P56" s="3" t="str">
        <f t="shared" si="1"/>
        <v>临沂市-临沂金雀山</v>
      </c>
      <c r="Q56" s="3" t="str">
        <f t="shared" si="2"/>
        <v>枣庄市-枣庄振兴路</v>
      </c>
      <c r="R56" s="3" t="s">
        <v>891</v>
      </c>
      <c r="S56" s="3" t="s">
        <v>892</v>
      </c>
      <c r="T56" s="3" t="s">
        <v>893</v>
      </c>
      <c r="U56" s="3" t="s">
        <v>701</v>
      </c>
      <c r="V56" s="3" t="s">
        <v>701</v>
      </c>
      <c r="W56" s="3" t="s">
        <v>701</v>
      </c>
      <c r="X56" s="3" t="s">
        <v>701</v>
      </c>
      <c r="Y56" s="3" t="s">
        <v>701</v>
      </c>
      <c r="Z56" s="3" t="s">
        <v>701</v>
      </c>
      <c r="AA56" s="3"/>
      <c r="AB56" s="3" t="b">
        <f>IF(COUNTIF(G$4:G56,"="&amp;G56)&gt;1,FALSE,TRUE)</f>
        <v>1</v>
      </c>
      <c r="AC56" s="3">
        <f t="shared" si="3"/>
        <v>0</v>
      </c>
      <c r="AD56" s="3" t="str">
        <f t="shared" si="4"/>
        <v>临沂枣庄架空光缆:临沂金雀山+枣庄振兴路</v>
      </c>
      <c r="AE56" s="3"/>
      <c r="AF56" s="3" t="s">
        <v>91</v>
      </c>
      <c r="AG56" s="3" t="s">
        <v>138</v>
      </c>
      <c r="AH56" s="3"/>
      <c r="AI56" s="3"/>
      <c r="AJ56" s="3" t="s">
        <v>91</v>
      </c>
      <c r="AK56" s="3" t="s">
        <v>138</v>
      </c>
      <c r="AL56" s="3" t="s">
        <v>701</v>
      </c>
      <c r="AM56" s="3" t="s">
        <v>701</v>
      </c>
      <c r="AN56" t="s">
        <v>701</v>
      </c>
      <c r="AO56" t="str">
        <f>IF(OR(ISBLANK(AY56),AY56=""),"",INDEX([1]局站!$C$4:$C$172,MATCH(AY56,[1]局站!$D$4:$D$172,0)))</f>
        <v>聊城市-聊城龙山路</v>
      </c>
      <c r="AP56" t="str">
        <f>IF(OR(ISBLANK(AZ56),AZ56=""),"",INDEX([1]局站!$C$4:$C$172,MATCH(AZ56,[1]局站!$D$4:$D$172,0)))</f>
        <v>菏泽市-程屯支局</v>
      </c>
      <c r="AQ56" t="str">
        <f>IF(OR(ISBLANK(BA56),BA56=""),"",INDEX([1]局站!$C$4:$C$172,MATCH(BA56,[1]局站!$D$4:$D$172,0)))</f>
        <v>菏泽市-菏泽中华路新局</v>
      </c>
      <c r="AR56" t="str">
        <f>IF(OR(ISBLANK(BB56),BB56=""),"",INDEX([1]局站!$C$4:$C$172,MATCH(BB56,[1]局站!$D$4:$D$172,0)))</f>
        <v/>
      </c>
      <c r="AS56" t="str">
        <f>IF(OR(ISBLANK(BC56),BC56=""),"",INDEX([1]局站!$C$4:$C$172,MATCH(BC56,[1]局站!$D$4:$D$172,0)))</f>
        <v/>
      </c>
      <c r="AT56" t="str">
        <f>IF(OR(ISBLANK(BD56),BD56=""),"",INDEX([1]局站!$C$4:$C$172,MATCH(BD56,[1]局站!$D$4:$D$172,0)))</f>
        <v/>
      </c>
      <c r="AU56" t="str">
        <f>IF(OR(ISBLANK(BE56),BE56=""),"",INDEX([1]局站!$C$4:$C$172,MATCH(BE56,[1]局站!$D$4:$D$172,0)))</f>
        <v/>
      </c>
      <c r="AV56" t="str">
        <f>IF(OR(ISBLANK(BF56),BF56=""),"",INDEX([1]局站!$C$4:$C$172,MATCH(BF56,[1]局站!$D$4:$D$172,0)))</f>
        <v/>
      </c>
      <c r="AW56" t="str">
        <f>IF(OR(ISBLANK(BG56),BG56=""),"",INDEX([1]局站!$C$4:$C$172,MATCH(BG56,[1]局站!$D$4:$D$172,0)))</f>
        <v/>
      </c>
      <c r="AY56" t="s">
        <v>42</v>
      </c>
      <c r="AZ56" t="s">
        <v>43</v>
      </c>
      <c r="BA56" t="s">
        <v>152</v>
      </c>
      <c r="BB56" t="s">
        <v>701</v>
      </c>
      <c r="BC56" t="s">
        <v>701</v>
      </c>
      <c r="BD56" t="s">
        <v>701</v>
      </c>
      <c r="BE56" t="s">
        <v>701</v>
      </c>
      <c r="BF56" t="s">
        <v>701</v>
      </c>
      <c r="BG56" t="s">
        <v>701</v>
      </c>
    </row>
    <row r="57" spans="1:59" ht="16.5" x14ac:dyDescent="0.2">
      <c r="A57" s="3">
        <v>54</v>
      </c>
      <c r="B57" s="3">
        <f t="shared" si="0"/>
        <v>37034100000</v>
      </c>
      <c r="C57" s="3" t="s">
        <v>583</v>
      </c>
      <c r="D57" s="3">
        <v>2003</v>
      </c>
      <c r="E57" s="3" t="s">
        <v>609</v>
      </c>
      <c r="F57" s="3">
        <v>130.13</v>
      </c>
      <c r="G57" s="3" t="s">
        <v>235</v>
      </c>
      <c r="H57" s="3" t="s">
        <v>235</v>
      </c>
      <c r="I57" s="3">
        <f>INDEX(光缆!$B$4:$B$66,MATCH(中继段!H57,光缆!$E$4:$E$66,0))</f>
        <v>37034000000</v>
      </c>
      <c r="J57" s="3">
        <f>COUNTIF(H$4:H57,"="&amp;H57)</f>
        <v>1</v>
      </c>
      <c r="K57" s="3">
        <v>16</v>
      </c>
      <c r="L57" s="3" t="s">
        <v>626</v>
      </c>
      <c r="M57" s="3" t="s">
        <v>184</v>
      </c>
      <c r="N57" s="3" t="s">
        <v>626</v>
      </c>
      <c r="O57" s="3" t="s">
        <v>180</v>
      </c>
      <c r="P57" s="3" t="str">
        <f t="shared" si="1"/>
        <v>临沂市-临沂金雀山</v>
      </c>
      <c r="Q57" s="3" t="str">
        <f t="shared" si="2"/>
        <v>日照市-日照正阳路</v>
      </c>
      <c r="R57" s="3" t="s">
        <v>894</v>
      </c>
      <c r="S57" s="3" t="s">
        <v>895</v>
      </c>
      <c r="T57" s="3" t="s">
        <v>896</v>
      </c>
      <c r="U57" s="3" t="s">
        <v>701</v>
      </c>
      <c r="V57" s="3" t="s">
        <v>701</v>
      </c>
      <c r="W57" s="3" t="s">
        <v>701</v>
      </c>
      <c r="X57" s="3" t="s">
        <v>701</v>
      </c>
      <c r="Y57" s="3" t="s">
        <v>701</v>
      </c>
      <c r="Z57" s="3" t="s">
        <v>701</v>
      </c>
      <c r="AA57" s="3"/>
      <c r="AB57" s="3" t="b">
        <f>IF(COUNTIF(G$4:G57,"="&amp;G57)&gt;1,FALSE,TRUE)</f>
        <v>1</v>
      </c>
      <c r="AC57" s="3">
        <f t="shared" si="3"/>
        <v>0</v>
      </c>
      <c r="AD57" s="3" t="str">
        <f t="shared" si="4"/>
        <v>临莒日1号光缆:临沂金雀山+日照正阳路</v>
      </c>
      <c r="AE57" s="3"/>
      <c r="AF57" s="3" t="s">
        <v>91</v>
      </c>
      <c r="AG57" s="3" t="s">
        <v>156</v>
      </c>
      <c r="AH57" s="3"/>
      <c r="AI57" s="3"/>
      <c r="AJ57" s="3" t="s">
        <v>91</v>
      </c>
      <c r="AK57" s="3" t="s">
        <v>156</v>
      </c>
      <c r="AL57" s="3" t="s">
        <v>701</v>
      </c>
      <c r="AM57" s="3" t="s">
        <v>701</v>
      </c>
      <c r="AN57" t="s">
        <v>701</v>
      </c>
      <c r="AO57" t="str">
        <f>IF(OR(ISBLANK(AY57),AY57=""),"",INDEX([1]局站!$C$4:$C$172,MATCH(AY57,[1]局站!$D$4:$D$172,0)))</f>
        <v>济南市-济南山大路</v>
      </c>
      <c r="AP57" t="str">
        <f>IF(OR(ISBLANK(AZ57),AZ57=""),"",INDEX([1]局站!$C$4:$C$172,MATCH(AZ57,[1]局站!$D$4:$D$172,0)))</f>
        <v>德州市-齐河务头</v>
      </c>
      <c r="AQ57" t="str">
        <f>IF(OR(ISBLANK(BA57),BA57=""),"",INDEX([1]局站!$C$4:$C$172,MATCH(BA57,[1]局站!$D$4:$D$172,0)))</f>
        <v>聊城市-聊城联通建设路</v>
      </c>
      <c r="AR57" t="str">
        <f>IF(OR(ISBLANK(BB57),BB57=""),"",INDEX([1]局站!$C$4:$C$172,MATCH(BB57,[1]局站!$D$4:$D$172,0)))</f>
        <v/>
      </c>
      <c r="AS57" t="str">
        <f>IF(OR(ISBLANK(BC57),BC57=""),"",INDEX([1]局站!$C$4:$C$172,MATCH(BC57,[1]局站!$D$4:$D$172,0)))</f>
        <v/>
      </c>
      <c r="AT57" t="str">
        <f>IF(OR(ISBLANK(BD57),BD57=""),"",INDEX([1]局站!$C$4:$C$172,MATCH(BD57,[1]局站!$D$4:$D$172,0)))</f>
        <v/>
      </c>
      <c r="AU57" t="str">
        <f>IF(OR(ISBLANK(BE57),BE57=""),"",INDEX([1]局站!$C$4:$C$172,MATCH(BE57,[1]局站!$D$4:$D$172,0)))</f>
        <v/>
      </c>
      <c r="AV57" t="str">
        <f>IF(OR(ISBLANK(BF57),BF57=""),"",INDEX([1]局站!$C$4:$C$172,MATCH(BF57,[1]局站!$D$4:$D$172,0)))</f>
        <v/>
      </c>
      <c r="AW57" t="str">
        <f>IF(OR(ISBLANK(BG57),BG57=""),"",INDEX([1]局站!$C$4:$C$172,MATCH(BG57,[1]局站!$D$4:$D$172,0)))</f>
        <v/>
      </c>
      <c r="AY57" t="s">
        <v>44</v>
      </c>
      <c r="AZ57" t="s">
        <v>45</v>
      </c>
      <c r="BA57" t="s">
        <v>46</v>
      </c>
      <c r="BB57" t="s">
        <v>701</v>
      </c>
      <c r="BC57" t="s">
        <v>701</v>
      </c>
      <c r="BD57" t="s">
        <v>701</v>
      </c>
      <c r="BE57" t="s">
        <v>701</v>
      </c>
      <c r="BF57" t="s">
        <v>701</v>
      </c>
      <c r="BG57" t="s">
        <v>701</v>
      </c>
    </row>
    <row r="58" spans="1:59" ht="16.5" x14ac:dyDescent="0.2">
      <c r="A58" s="3">
        <v>55</v>
      </c>
      <c r="B58" s="3">
        <f t="shared" si="0"/>
        <v>37035100000</v>
      </c>
      <c r="C58" s="3" t="s">
        <v>584</v>
      </c>
      <c r="D58" s="3">
        <v>2003</v>
      </c>
      <c r="E58" s="3" t="s">
        <v>609</v>
      </c>
      <c r="F58" s="3">
        <v>149.30000000000001</v>
      </c>
      <c r="G58" s="3" t="s">
        <v>236</v>
      </c>
      <c r="H58" s="3" t="s">
        <v>236</v>
      </c>
      <c r="I58" s="3">
        <f>INDEX(光缆!$B$4:$B$66,MATCH(中继段!H58,光缆!$E$4:$E$66,0))</f>
        <v>37035000000</v>
      </c>
      <c r="J58" s="3">
        <f>COUNTIF(H$4:H58,"="&amp;H58)</f>
        <v>1</v>
      </c>
      <c r="K58" s="3">
        <v>24</v>
      </c>
      <c r="L58" s="3" t="s">
        <v>626</v>
      </c>
      <c r="M58" s="3" t="s">
        <v>184</v>
      </c>
      <c r="N58" s="3" t="s">
        <v>626</v>
      </c>
      <c r="O58" s="3" t="s">
        <v>180</v>
      </c>
      <c r="P58" s="3" t="str">
        <f t="shared" si="1"/>
        <v>临沂市-临沂沂蒙路201局</v>
      </c>
      <c r="Q58" s="3" t="str">
        <f t="shared" si="2"/>
        <v>日照市-日照海滨五路</v>
      </c>
      <c r="R58" s="3" t="s">
        <v>894</v>
      </c>
      <c r="S58" s="3" t="s">
        <v>895</v>
      </c>
      <c r="T58" s="3" t="s">
        <v>896</v>
      </c>
      <c r="U58" s="3" t="s">
        <v>701</v>
      </c>
      <c r="V58" s="3" t="s">
        <v>701</v>
      </c>
      <c r="W58" s="3" t="s">
        <v>701</v>
      </c>
      <c r="X58" s="3" t="s">
        <v>701</v>
      </c>
      <c r="Y58" s="3" t="s">
        <v>701</v>
      </c>
      <c r="Z58" s="3" t="s">
        <v>701</v>
      </c>
      <c r="AA58" s="3"/>
      <c r="AB58" s="3" t="b">
        <f>IF(COUNTIF(G$4:G58,"="&amp;G58)&gt;1,FALSE,TRUE)</f>
        <v>1</v>
      </c>
      <c r="AC58" s="3">
        <f t="shared" si="3"/>
        <v>0</v>
      </c>
      <c r="AD58" s="3" t="str">
        <f t="shared" si="4"/>
        <v>临莒日2号光缆:临沂沂蒙路201局+日照海滨五路</v>
      </c>
      <c r="AE58" s="3"/>
      <c r="AF58" s="3" t="s">
        <v>100</v>
      </c>
      <c r="AG58" s="3" t="s">
        <v>158</v>
      </c>
      <c r="AH58" s="3"/>
      <c r="AI58" s="3"/>
      <c r="AJ58" s="3" t="s">
        <v>100</v>
      </c>
      <c r="AK58" s="3" t="s">
        <v>158</v>
      </c>
      <c r="AL58" s="3" t="s">
        <v>701</v>
      </c>
      <c r="AM58" s="3" t="s">
        <v>701</v>
      </c>
      <c r="AN58" t="s">
        <v>701</v>
      </c>
      <c r="AO58" t="str">
        <f>IF(OR(ISBLANK(AY58),AY58=""),"",INDEX([1]局站!$C$4:$C$172,MATCH(AY58,[1]局站!$D$4:$D$172,0)))</f>
        <v>济南市-济南山大路</v>
      </c>
      <c r="AP58" t="str">
        <f>IF(OR(ISBLANK(AZ58),AZ58=""),"",INDEX([1]局站!$C$4:$C$172,MATCH(AZ58,[1]局站!$D$4:$D$172,0)))</f>
        <v>德州市-齐河务头</v>
      </c>
      <c r="AQ58" t="str">
        <f>IF(OR(ISBLANK(BA58),BA58=""),"",INDEX([1]局站!$C$4:$C$172,MATCH(BA58,[1]局站!$D$4:$D$172,0)))</f>
        <v>聊城市-聊城联通建设路</v>
      </c>
      <c r="AR58" t="str">
        <f>IF(OR(ISBLANK(BB58),BB58=""),"",INDEX([1]局站!$C$4:$C$172,MATCH(BB58,[1]局站!$D$4:$D$172,0)))</f>
        <v/>
      </c>
      <c r="AS58" t="str">
        <f>IF(OR(ISBLANK(BC58),BC58=""),"",INDEX([1]局站!$C$4:$C$172,MATCH(BC58,[1]局站!$D$4:$D$172,0)))</f>
        <v/>
      </c>
      <c r="AT58" t="str">
        <f>IF(OR(ISBLANK(BD58),BD58=""),"",INDEX([1]局站!$C$4:$C$172,MATCH(BD58,[1]局站!$D$4:$D$172,0)))</f>
        <v/>
      </c>
      <c r="AU58" t="str">
        <f>IF(OR(ISBLANK(BE58),BE58=""),"",INDEX([1]局站!$C$4:$C$172,MATCH(BE58,[1]局站!$D$4:$D$172,0)))</f>
        <v/>
      </c>
      <c r="AV58" t="str">
        <f>IF(OR(ISBLANK(BF58),BF58=""),"",INDEX([1]局站!$C$4:$C$172,MATCH(BF58,[1]局站!$D$4:$D$172,0)))</f>
        <v/>
      </c>
      <c r="AW58" t="str">
        <f>IF(OR(ISBLANK(BG58),BG58=""),"",INDEX([1]局站!$C$4:$C$172,MATCH(BG58,[1]局站!$D$4:$D$172,0)))</f>
        <v/>
      </c>
      <c r="AY58" t="s">
        <v>44</v>
      </c>
      <c r="AZ58" t="s">
        <v>45</v>
      </c>
      <c r="BA58" t="s">
        <v>46</v>
      </c>
      <c r="BB58" t="s">
        <v>701</v>
      </c>
      <c r="BC58" t="s">
        <v>701</v>
      </c>
      <c r="BD58" t="s">
        <v>701</v>
      </c>
      <c r="BE58" t="s">
        <v>701</v>
      </c>
      <c r="BF58" t="s">
        <v>701</v>
      </c>
      <c r="BG58" t="s">
        <v>701</v>
      </c>
    </row>
    <row r="59" spans="1:59" ht="16.5" x14ac:dyDescent="0.2">
      <c r="A59" s="3">
        <v>56</v>
      </c>
      <c r="B59" s="3">
        <f t="shared" si="0"/>
        <v>37036100000</v>
      </c>
      <c r="C59" s="3" t="s">
        <v>410</v>
      </c>
      <c r="D59" s="3">
        <v>2003</v>
      </c>
      <c r="E59" s="3" t="s">
        <v>609</v>
      </c>
      <c r="F59" s="3">
        <v>28</v>
      </c>
      <c r="G59" s="3" t="s">
        <v>237</v>
      </c>
      <c r="H59" s="3" t="s">
        <v>237</v>
      </c>
      <c r="I59" s="3">
        <f>INDEX(光缆!$B$4:$B$66,MATCH(中继段!H59,光缆!$E$4:$E$66,0))</f>
        <v>37036000000</v>
      </c>
      <c r="J59" s="3">
        <f>COUNTIF(H$4:H59,"="&amp;H59)</f>
        <v>1</v>
      </c>
      <c r="K59" s="3">
        <v>12</v>
      </c>
      <c r="L59" s="3" t="s">
        <v>626</v>
      </c>
      <c r="M59" s="3" t="s">
        <v>171</v>
      </c>
      <c r="N59" s="3" t="s">
        <v>626</v>
      </c>
      <c r="O59" s="3" t="s">
        <v>171</v>
      </c>
      <c r="P59" s="3" t="str">
        <f t="shared" si="1"/>
        <v>青岛市-青岛振华路</v>
      </c>
      <c r="Q59" s="3" t="str">
        <f t="shared" si="2"/>
        <v>青岛市-即墨蓝村</v>
      </c>
      <c r="R59" s="3" t="s">
        <v>896</v>
      </c>
      <c r="S59" s="3" t="s">
        <v>892</v>
      </c>
      <c r="T59" s="3" t="s">
        <v>893</v>
      </c>
      <c r="U59" s="3" t="s">
        <v>701</v>
      </c>
      <c r="V59" s="3" t="s">
        <v>701</v>
      </c>
      <c r="W59" s="3" t="s">
        <v>701</v>
      </c>
      <c r="X59" s="3" t="s">
        <v>701</v>
      </c>
      <c r="Y59" s="3" t="s">
        <v>701</v>
      </c>
      <c r="Z59" s="3" t="s">
        <v>701</v>
      </c>
      <c r="AA59" s="3"/>
      <c r="AB59" s="3" t="b">
        <f>IF(COUNTIF(G$4:G59,"="&amp;G59)&gt;1,FALSE,TRUE)</f>
        <v>1</v>
      </c>
      <c r="AC59" s="3">
        <f t="shared" si="3"/>
        <v>0</v>
      </c>
      <c r="AD59" s="3" t="str">
        <f t="shared" si="4"/>
        <v>青岛蓝村光缆:青岛振华路+即墨蓝村</v>
      </c>
      <c r="AE59" s="3"/>
      <c r="AF59" s="3" t="s">
        <v>102</v>
      </c>
      <c r="AG59" s="4" t="s">
        <v>734</v>
      </c>
      <c r="AH59" s="3"/>
      <c r="AI59" s="3"/>
      <c r="AJ59" s="3" t="s">
        <v>102</v>
      </c>
      <c r="AK59" s="3" t="s">
        <v>71</v>
      </c>
      <c r="AL59" s="3" t="s">
        <v>701</v>
      </c>
      <c r="AM59" s="3" t="s">
        <v>701</v>
      </c>
      <c r="AN59" t="s">
        <v>701</v>
      </c>
      <c r="AO59" t="str">
        <f>IF(OR(ISBLANK(AY59),AY59=""),"",INDEX([1]局站!$C$4:$C$172,MATCH(AY59,[1]局站!$D$4:$D$172,0)))</f>
        <v>聊城市-聊城联通建设路</v>
      </c>
      <c r="AP59" t="str">
        <f>IF(OR(ISBLANK(AZ59),AZ59=""),"",INDEX([1]局站!$C$4:$C$172,MATCH(AZ59,[1]局站!$D$4:$D$172,0)))</f>
        <v>菏泽市-程屯支局</v>
      </c>
      <c r="AQ59" t="str">
        <f>IF(OR(ISBLANK(BA59),BA59=""),"",INDEX([1]局站!$C$4:$C$172,MATCH(BA59,[1]局站!$D$4:$D$172,0)))</f>
        <v>菏泽市-菏泽中华路新局</v>
      </c>
      <c r="AR59" t="str">
        <f>IF(OR(ISBLANK(BB59),BB59=""),"",INDEX([1]局站!$C$4:$C$172,MATCH(BB59,[1]局站!$D$4:$D$172,0)))</f>
        <v/>
      </c>
      <c r="AS59" t="str">
        <f>IF(OR(ISBLANK(BC59),BC59=""),"",INDEX([1]局站!$C$4:$C$172,MATCH(BC59,[1]局站!$D$4:$D$172,0)))</f>
        <v/>
      </c>
      <c r="AT59" t="str">
        <f>IF(OR(ISBLANK(BD59),BD59=""),"",INDEX([1]局站!$C$4:$C$172,MATCH(BD59,[1]局站!$D$4:$D$172,0)))</f>
        <v/>
      </c>
      <c r="AU59" t="str">
        <f>IF(OR(ISBLANK(BE59),BE59=""),"",INDEX([1]局站!$C$4:$C$172,MATCH(BE59,[1]局站!$D$4:$D$172,0)))</f>
        <v/>
      </c>
      <c r="AV59" t="str">
        <f>IF(OR(ISBLANK(BF59),BF59=""),"",INDEX([1]局站!$C$4:$C$172,MATCH(BF59,[1]局站!$D$4:$D$172,0)))</f>
        <v/>
      </c>
      <c r="AW59" t="str">
        <f>IF(OR(ISBLANK(BG59),BG59=""),"",INDEX([1]局站!$C$4:$C$172,MATCH(BG59,[1]局站!$D$4:$D$172,0)))</f>
        <v/>
      </c>
      <c r="AY59" t="s">
        <v>46</v>
      </c>
      <c r="AZ59" t="s">
        <v>43</v>
      </c>
      <c r="BA59" t="s">
        <v>152</v>
      </c>
      <c r="BB59" t="s">
        <v>701</v>
      </c>
      <c r="BC59" t="s">
        <v>701</v>
      </c>
      <c r="BD59" t="s">
        <v>701</v>
      </c>
      <c r="BE59" t="s">
        <v>701</v>
      </c>
      <c r="BF59" t="s">
        <v>701</v>
      </c>
      <c r="BG59" t="s">
        <v>701</v>
      </c>
    </row>
    <row r="60" spans="1:59" ht="16.5" x14ac:dyDescent="0.2">
      <c r="A60" s="3">
        <v>57</v>
      </c>
      <c r="B60" s="3">
        <f t="shared" si="0"/>
        <v>37037100000</v>
      </c>
      <c r="C60" s="3" t="s">
        <v>585</v>
      </c>
      <c r="D60" s="3">
        <v>2003</v>
      </c>
      <c r="E60" s="3" t="s">
        <v>609</v>
      </c>
      <c r="F60" s="3">
        <v>200.2</v>
      </c>
      <c r="G60" s="3" t="s">
        <v>238</v>
      </c>
      <c r="H60" s="3" t="s">
        <v>238</v>
      </c>
      <c r="I60" s="3">
        <f>INDEX(光缆!$B$4:$B$66,MATCH(中继段!H60,光缆!$E$4:$E$66,0))</f>
        <v>37037000000</v>
      </c>
      <c r="J60" s="3">
        <f>COUNTIF(H$4:H60,"="&amp;H60)</f>
        <v>1</v>
      </c>
      <c r="K60" s="3">
        <v>24</v>
      </c>
      <c r="L60" s="3" t="s">
        <v>626</v>
      </c>
      <c r="M60" s="3" t="s">
        <v>171</v>
      </c>
      <c r="N60" s="3" t="s">
        <v>626</v>
      </c>
      <c r="O60" s="3" t="s">
        <v>180</v>
      </c>
      <c r="P60" s="3" t="str">
        <f t="shared" si="1"/>
        <v>青岛市-青岛振华路</v>
      </c>
      <c r="Q60" s="3" t="str">
        <f t="shared" si="2"/>
        <v>日照市-日照海滨五路</v>
      </c>
      <c r="R60" s="3" t="s">
        <v>896</v>
      </c>
      <c r="S60" s="3" t="s">
        <v>892</v>
      </c>
      <c r="T60" s="3" t="s">
        <v>893</v>
      </c>
      <c r="U60" s="3" t="s">
        <v>701</v>
      </c>
      <c r="V60" s="3" t="s">
        <v>701</v>
      </c>
      <c r="W60" s="3" t="s">
        <v>701</v>
      </c>
      <c r="X60" s="3" t="s">
        <v>701</v>
      </c>
      <c r="Y60" s="3" t="s">
        <v>701</v>
      </c>
      <c r="Z60" s="3" t="s">
        <v>701</v>
      </c>
      <c r="AA60" s="3"/>
      <c r="AB60" s="3" t="b">
        <f>IF(COUNTIF(G$4:G60,"="&amp;G60)&gt;1,FALSE,TRUE)</f>
        <v>1</v>
      </c>
      <c r="AC60" s="3">
        <f t="shared" si="3"/>
        <v>0</v>
      </c>
      <c r="AD60" s="3" t="str">
        <f t="shared" si="4"/>
        <v>青岛日照光缆:青岛振华路+日照海滨五路</v>
      </c>
      <c r="AE60" s="3"/>
      <c r="AF60" s="3" t="s">
        <v>102</v>
      </c>
      <c r="AG60" s="3" t="s">
        <v>158</v>
      </c>
      <c r="AH60" s="3"/>
      <c r="AI60" s="3"/>
      <c r="AJ60" s="3" t="s">
        <v>102</v>
      </c>
      <c r="AK60" s="3" t="s">
        <v>158</v>
      </c>
      <c r="AL60" s="3" t="s">
        <v>701</v>
      </c>
      <c r="AM60" s="3" t="s">
        <v>701</v>
      </c>
      <c r="AN60" t="s">
        <v>701</v>
      </c>
      <c r="AO60" t="str">
        <f>IF(OR(ISBLANK(AY60),AY60=""),"",INDEX([1]局站!$C$4:$C$172,MATCH(AY60,[1]局站!$D$4:$D$172,0)))</f>
        <v>聊城市-聊城联通建设路</v>
      </c>
      <c r="AP60" t="str">
        <f>IF(OR(ISBLANK(AZ60),AZ60=""),"",INDEX([1]局站!$C$4:$C$172,MATCH(AZ60,[1]局站!$D$4:$D$172,0)))</f>
        <v>菏泽市-程屯支局</v>
      </c>
      <c r="AQ60" t="str">
        <f>IF(OR(ISBLANK(BA60),BA60=""),"",INDEX([1]局站!$C$4:$C$172,MATCH(BA60,[1]局站!$D$4:$D$172,0)))</f>
        <v>菏泽市-菏泽中华路新局</v>
      </c>
      <c r="AR60" t="str">
        <f>IF(OR(ISBLANK(BB60),BB60=""),"",INDEX([1]局站!$C$4:$C$172,MATCH(BB60,[1]局站!$D$4:$D$172,0)))</f>
        <v/>
      </c>
      <c r="AS60" t="str">
        <f>IF(OR(ISBLANK(BC60),BC60=""),"",INDEX([1]局站!$C$4:$C$172,MATCH(BC60,[1]局站!$D$4:$D$172,0)))</f>
        <v/>
      </c>
      <c r="AT60" t="str">
        <f>IF(OR(ISBLANK(BD60),BD60=""),"",INDEX([1]局站!$C$4:$C$172,MATCH(BD60,[1]局站!$D$4:$D$172,0)))</f>
        <v/>
      </c>
      <c r="AU60" t="str">
        <f>IF(OR(ISBLANK(BE60),BE60=""),"",INDEX([1]局站!$C$4:$C$172,MATCH(BE60,[1]局站!$D$4:$D$172,0)))</f>
        <v/>
      </c>
      <c r="AV60" t="str">
        <f>IF(OR(ISBLANK(BF60),BF60=""),"",INDEX([1]局站!$C$4:$C$172,MATCH(BF60,[1]局站!$D$4:$D$172,0)))</f>
        <v/>
      </c>
      <c r="AW60" t="str">
        <f>IF(OR(ISBLANK(BG60),BG60=""),"",INDEX([1]局站!$C$4:$C$172,MATCH(BG60,[1]局站!$D$4:$D$172,0)))</f>
        <v/>
      </c>
      <c r="AY60" t="s">
        <v>46</v>
      </c>
      <c r="AZ60" t="s">
        <v>43</v>
      </c>
      <c r="BA60" t="s">
        <v>152</v>
      </c>
      <c r="BB60" t="s">
        <v>701</v>
      </c>
      <c r="BC60" t="s">
        <v>701</v>
      </c>
      <c r="BD60" t="s">
        <v>701</v>
      </c>
      <c r="BE60" t="s">
        <v>701</v>
      </c>
      <c r="BF60" t="s">
        <v>701</v>
      </c>
      <c r="BG60" t="s">
        <v>701</v>
      </c>
    </row>
    <row r="61" spans="1:59" ht="16.5" x14ac:dyDescent="0.2">
      <c r="A61" s="3">
        <v>58</v>
      </c>
      <c r="B61" s="3">
        <f t="shared" si="0"/>
        <v>37038100000</v>
      </c>
      <c r="C61" s="3" t="s">
        <v>586</v>
      </c>
      <c r="D61" s="3">
        <v>2000</v>
      </c>
      <c r="E61" s="3" t="s">
        <v>609</v>
      </c>
      <c r="F61" s="3">
        <v>240.18799999999999</v>
      </c>
      <c r="G61" s="3" t="s">
        <v>239</v>
      </c>
      <c r="H61" s="3" t="s">
        <v>239</v>
      </c>
      <c r="I61" s="3">
        <f>INDEX(光缆!$B$4:$B$66,MATCH(中继段!H61,光缆!$E$4:$E$66,0))</f>
        <v>37038000000</v>
      </c>
      <c r="J61" s="3">
        <f>COUNTIF(H$4:H61,"="&amp;H61)</f>
        <v>1</v>
      </c>
      <c r="K61" s="3">
        <v>18</v>
      </c>
      <c r="L61" s="3" t="s">
        <v>626</v>
      </c>
      <c r="M61" s="3" t="s">
        <v>171</v>
      </c>
      <c r="N61" s="3" t="s">
        <v>626</v>
      </c>
      <c r="O61" s="3" t="s">
        <v>179</v>
      </c>
      <c r="P61" s="3" t="str">
        <f t="shared" si="1"/>
        <v>青岛市-即墨振华街</v>
      </c>
      <c r="Q61" s="3" t="str">
        <f t="shared" si="2"/>
        <v>威海市-威海南竹岛</v>
      </c>
      <c r="R61" s="3" t="s">
        <v>897</v>
      </c>
      <c r="S61" s="3" t="s">
        <v>888</v>
      </c>
      <c r="T61" s="3" t="s">
        <v>887</v>
      </c>
      <c r="U61" s="3" t="s">
        <v>898</v>
      </c>
      <c r="V61" s="3" t="s">
        <v>879</v>
      </c>
      <c r="W61" s="3" t="s">
        <v>701</v>
      </c>
      <c r="X61" s="3" t="s">
        <v>701</v>
      </c>
      <c r="Y61" s="3" t="s">
        <v>701</v>
      </c>
      <c r="Z61" s="3" t="s">
        <v>701</v>
      </c>
      <c r="AA61" s="3"/>
      <c r="AB61" s="3" t="b">
        <f>IF(COUNTIF(G$4:G61,"="&amp;G61)&gt;1,FALSE,TRUE)</f>
        <v>1</v>
      </c>
      <c r="AC61" s="3">
        <f t="shared" si="3"/>
        <v>0</v>
      </c>
      <c r="AD61" s="3" t="str">
        <f t="shared" si="4"/>
        <v>青岛威海1号光缆:即墨振华街+威海南竹岛</v>
      </c>
      <c r="AE61" s="3"/>
      <c r="AF61" s="4" t="s">
        <v>737</v>
      </c>
      <c r="AG61" s="3" t="s">
        <v>148</v>
      </c>
      <c r="AH61" s="3"/>
      <c r="AI61" s="3"/>
      <c r="AJ61" s="3" t="s">
        <v>105</v>
      </c>
      <c r="AK61" s="3" t="s">
        <v>148</v>
      </c>
      <c r="AL61" s="3" t="s">
        <v>701</v>
      </c>
      <c r="AM61" s="3" t="s">
        <v>701</v>
      </c>
      <c r="AN61" t="s">
        <v>701</v>
      </c>
      <c r="AO61" t="str">
        <f>IF(OR(ISBLANK(AY61),AY61=""),"",INDEX([1]局站!$C$4:$C$172,MATCH(AY61,[1]局站!$D$4:$D$172,0)))</f>
        <v>济南市-济南四里村</v>
      </c>
      <c r="AP61" t="str">
        <f>IF(OR(ISBLANK(AZ61),AZ61=""),"",INDEX([1]局站!$C$4:$C$172,MATCH(AZ61,[1]局站!$D$4:$D$172,0)))</f>
        <v>德州市-齐河新华路</v>
      </c>
      <c r="AQ61" t="str">
        <f>IF(OR(ISBLANK(BA61),BA61=""),"",INDEX([1]局站!$C$4:$C$172,MATCH(BA61,[1]局站!$D$4:$D$172,0)))</f>
        <v>德州市-禹城行政街</v>
      </c>
      <c r="AR61" t="str">
        <f>IF(OR(ISBLANK(BB61),BB61=""),"",INDEX([1]局站!$C$4:$C$172,MATCH(BB61,[1]局站!$D$4:$D$172,0)))</f>
        <v>德州市-平原平安大街</v>
      </c>
      <c r="AS61" t="str">
        <f>IF(OR(ISBLANK(BC61),BC61=""),"",INDEX([1]局站!$C$4:$C$172,MATCH(BC61,[1]局站!$D$4:$D$172,0)))</f>
        <v>德州市-德州湖滨南路</v>
      </c>
      <c r="AT61" t="str">
        <f>IF(OR(ISBLANK(BD61),BD61=""),"",INDEX([1]局站!$C$4:$C$172,MATCH(BD61,[1]局站!$D$4:$D$172,0)))</f>
        <v/>
      </c>
      <c r="AU61" t="str">
        <f>IF(OR(ISBLANK(BE61),BE61=""),"",INDEX([1]局站!$C$4:$C$172,MATCH(BE61,[1]局站!$D$4:$D$172,0)))</f>
        <v/>
      </c>
      <c r="AV61" t="str">
        <f>IF(OR(ISBLANK(BF61),BF61=""),"",INDEX([1]局站!$C$4:$C$172,MATCH(BF61,[1]局站!$D$4:$D$172,0)))</f>
        <v/>
      </c>
      <c r="AW61" t="str">
        <f>IF(OR(ISBLANK(BG61),BG61=""),"",INDEX([1]局站!$C$4:$C$172,MATCH(BG61,[1]局站!$D$4:$D$172,0)))</f>
        <v/>
      </c>
      <c r="AY61" t="s">
        <v>47</v>
      </c>
      <c r="AZ61" t="s">
        <v>40</v>
      </c>
      <c r="BA61" t="s">
        <v>39</v>
      </c>
      <c r="BB61" t="s">
        <v>48</v>
      </c>
      <c r="BC61" t="s">
        <v>33</v>
      </c>
      <c r="BD61" t="s">
        <v>701</v>
      </c>
      <c r="BE61" t="s">
        <v>701</v>
      </c>
      <c r="BF61" t="s">
        <v>701</v>
      </c>
      <c r="BG61" t="s">
        <v>701</v>
      </c>
    </row>
    <row r="62" spans="1:59" ht="16.5" x14ac:dyDescent="0.2">
      <c r="A62" s="3">
        <v>59</v>
      </c>
      <c r="B62" s="3">
        <f t="shared" si="0"/>
        <v>37039100000</v>
      </c>
      <c r="C62" s="3" t="s">
        <v>739</v>
      </c>
      <c r="D62" s="3">
        <v>1997</v>
      </c>
      <c r="E62" s="3" t="s">
        <v>609</v>
      </c>
      <c r="F62" s="3">
        <v>285.8</v>
      </c>
      <c r="G62" s="3" t="s">
        <v>240</v>
      </c>
      <c r="H62" s="3" t="s">
        <v>240</v>
      </c>
      <c r="I62" s="3">
        <f>INDEX(光缆!$B$4:$B$66,MATCH(中继段!H62,光缆!$E$4:$E$66,0))</f>
        <v>37039000000</v>
      </c>
      <c r="J62" s="3">
        <f>COUNTIF(H$4:H62,"="&amp;H62)</f>
        <v>1</v>
      </c>
      <c r="K62" s="3">
        <v>28</v>
      </c>
      <c r="L62" s="3" t="s">
        <v>626</v>
      </c>
      <c r="M62" s="3" t="s">
        <v>171</v>
      </c>
      <c r="N62" s="3" t="s">
        <v>626</v>
      </c>
      <c r="O62" s="3" t="s">
        <v>179</v>
      </c>
      <c r="P62" s="3" t="str">
        <f t="shared" si="1"/>
        <v>青岛市-青岛振华路</v>
      </c>
      <c r="Q62" s="3" t="str">
        <f t="shared" si="2"/>
        <v>威海市-威海南竹岛</v>
      </c>
      <c r="R62" s="3" t="s">
        <v>897</v>
      </c>
      <c r="S62" s="3" t="s">
        <v>888</v>
      </c>
      <c r="T62" s="3" t="s">
        <v>887</v>
      </c>
      <c r="U62" s="3" t="s">
        <v>898</v>
      </c>
      <c r="V62" s="3" t="s">
        <v>879</v>
      </c>
      <c r="W62" s="3" t="s">
        <v>701</v>
      </c>
      <c r="X62" s="3" t="s">
        <v>701</v>
      </c>
      <c r="Y62" s="3" t="s">
        <v>701</v>
      </c>
      <c r="Z62" s="3" t="s">
        <v>701</v>
      </c>
      <c r="AA62" s="3"/>
      <c r="AB62" s="3" t="b">
        <f>IF(COUNTIF(G$4:G62,"="&amp;G62)&gt;1,FALSE,TRUE)</f>
        <v>1</v>
      </c>
      <c r="AC62" s="3">
        <f t="shared" si="3"/>
        <v>0</v>
      </c>
      <c r="AD62" s="3" t="str">
        <f t="shared" si="4"/>
        <v>青岛威海2号光缆:青岛振华路+威海南竹岛</v>
      </c>
      <c r="AE62" s="3"/>
      <c r="AF62" s="4" t="s">
        <v>738</v>
      </c>
      <c r="AG62" s="3" t="s">
        <v>148</v>
      </c>
      <c r="AH62" s="3"/>
      <c r="AI62" s="3"/>
      <c r="AJ62" s="3" t="s">
        <v>105</v>
      </c>
      <c r="AK62" s="3" t="s">
        <v>148</v>
      </c>
      <c r="AL62" s="3" t="s">
        <v>701</v>
      </c>
      <c r="AM62" s="3" t="s">
        <v>701</v>
      </c>
      <c r="AN62" t="s">
        <v>701</v>
      </c>
      <c r="AO62" t="str">
        <f>IF(OR(ISBLANK(AY62),AY62=""),"",INDEX([1]局站!$C$4:$C$172,MATCH(AY62,[1]局站!$D$4:$D$172,0)))</f>
        <v>济南市-济南四里村</v>
      </c>
      <c r="AP62" t="str">
        <f>IF(OR(ISBLANK(AZ62),AZ62=""),"",INDEX([1]局站!$C$4:$C$172,MATCH(AZ62,[1]局站!$D$4:$D$172,0)))</f>
        <v>德州市-齐河新华路</v>
      </c>
      <c r="AQ62" t="str">
        <f>IF(OR(ISBLANK(BA62),BA62=""),"",INDEX([1]局站!$C$4:$C$172,MATCH(BA62,[1]局站!$D$4:$D$172,0)))</f>
        <v>德州市-禹城行政街</v>
      </c>
      <c r="AR62" t="str">
        <f>IF(OR(ISBLANK(BB62),BB62=""),"",INDEX([1]局站!$C$4:$C$172,MATCH(BB62,[1]局站!$D$4:$D$172,0)))</f>
        <v>德州市-平原平安大街</v>
      </c>
      <c r="AS62" t="str">
        <f>IF(OR(ISBLANK(BC62),BC62=""),"",INDEX([1]局站!$C$4:$C$172,MATCH(BC62,[1]局站!$D$4:$D$172,0)))</f>
        <v>德州市-德州湖滨南路</v>
      </c>
      <c r="AT62" t="str">
        <f>IF(OR(ISBLANK(BD62),BD62=""),"",INDEX([1]局站!$C$4:$C$172,MATCH(BD62,[1]局站!$D$4:$D$172,0)))</f>
        <v/>
      </c>
      <c r="AU62" t="str">
        <f>IF(OR(ISBLANK(BE62),BE62=""),"",INDEX([1]局站!$C$4:$C$172,MATCH(BE62,[1]局站!$D$4:$D$172,0)))</f>
        <v/>
      </c>
      <c r="AV62" t="str">
        <f>IF(OR(ISBLANK(BF62),BF62=""),"",INDEX([1]局站!$C$4:$C$172,MATCH(BF62,[1]局站!$D$4:$D$172,0)))</f>
        <v/>
      </c>
      <c r="AW62" t="str">
        <f>IF(OR(ISBLANK(BG62),BG62=""),"",INDEX([1]局站!$C$4:$C$172,MATCH(BG62,[1]局站!$D$4:$D$172,0)))</f>
        <v/>
      </c>
      <c r="AY62" t="s">
        <v>47</v>
      </c>
      <c r="AZ62" t="s">
        <v>40</v>
      </c>
      <c r="BA62" t="s">
        <v>39</v>
      </c>
      <c r="BB62" t="s">
        <v>48</v>
      </c>
      <c r="BC62" t="s">
        <v>33</v>
      </c>
      <c r="BD62" t="s">
        <v>701</v>
      </c>
      <c r="BE62" t="s">
        <v>701</v>
      </c>
      <c r="BF62" t="s">
        <v>701</v>
      </c>
      <c r="BG62" t="s">
        <v>701</v>
      </c>
    </row>
    <row r="63" spans="1:59" ht="16.5" x14ac:dyDescent="0.2">
      <c r="A63" s="3">
        <v>60</v>
      </c>
      <c r="B63" s="3">
        <f t="shared" si="0"/>
        <v>37040100000</v>
      </c>
      <c r="C63" s="3" t="s">
        <v>424</v>
      </c>
      <c r="D63" s="3">
        <v>1997</v>
      </c>
      <c r="E63" s="3" t="s">
        <v>609</v>
      </c>
      <c r="F63" s="3">
        <v>55.399000000000001</v>
      </c>
      <c r="G63" s="3" t="s">
        <v>241</v>
      </c>
      <c r="H63" s="3" t="s">
        <v>241</v>
      </c>
      <c r="I63" s="3">
        <f>INDEX(光缆!$B$4:$B$66,MATCH(中继段!H63,光缆!$E$4:$E$66,0))</f>
        <v>37040000000</v>
      </c>
      <c r="J63" s="3">
        <f>COUNTIF(H$4:H63,"="&amp;H63)</f>
        <v>1</v>
      </c>
      <c r="K63" s="3">
        <v>20</v>
      </c>
      <c r="L63" s="3" t="s">
        <v>626</v>
      </c>
      <c r="M63" s="3" t="s">
        <v>177</v>
      </c>
      <c r="N63" s="3" t="s">
        <v>626</v>
      </c>
      <c r="O63" s="3" t="s">
        <v>177</v>
      </c>
      <c r="P63" s="3" t="str">
        <f t="shared" si="1"/>
        <v>济宁市-曲阜鼓楼街</v>
      </c>
      <c r="Q63" s="3" t="str">
        <f t="shared" si="2"/>
        <v>济宁市-济宁红星东路</v>
      </c>
      <c r="R63" s="3" t="s">
        <v>897</v>
      </c>
      <c r="S63" s="3" t="s">
        <v>888</v>
      </c>
      <c r="T63" s="3" t="s">
        <v>887</v>
      </c>
      <c r="U63" s="3" t="s">
        <v>898</v>
      </c>
      <c r="V63" s="3" t="s">
        <v>879</v>
      </c>
      <c r="W63" s="3" t="s">
        <v>701</v>
      </c>
      <c r="X63" s="3" t="s">
        <v>701</v>
      </c>
      <c r="Y63" s="3" t="s">
        <v>701</v>
      </c>
      <c r="Z63" s="3" t="s">
        <v>701</v>
      </c>
      <c r="AA63" s="3"/>
      <c r="AB63" s="3" t="b">
        <f>IF(COUNTIF(G$4:G63,"="&amp;G63)&gt;1,FALSE,TRUE)</f>
        <v>1</v>
      </c>
      <c r="AC63" s="3">
        <f t="shared" si="3"/>
        <v>0</v>
      </c>
      <c r="AD63" s="3" t="str">
        <f t="shared" si="4"/>
        <v>曲济菏光缆:曲阜鼓楼街+济宁红星东路</v>
      </c>
      <c r="AE63" s="3"/>
      <c r="AF63" s="3" t="s">
        <v>73</v>
      </c>
      <c r="AG63" s="3" t="s">
        <v>75</v>
      </c>
      <c r="AH63" s="3"/>
      <c r="AI63" s="3"/>
      <c r="AJ63" s="3" t="s">
        <v>73</v>
      </c>
      <c r="AK63" s="3" t="s">
        <v>75</v>
      </c>
      <c r="AL63" s="3" t="s">
        <v>149</v>
      </c>
      <c r="AM63" s="3" t="s">
        <v>701</v>
      </c>
      <c r="AN63" t="s">
        <v>701</v>
      </c>
      <c r="AO63" t="str">
        <f>IF(OR(ISBLANK(AY63),AY63=""),"",INDEX([1]局站!$C$4:$C$172,MATCH(AY63,[1]局站!$D$4:$D$172,0)))</f>
        <v>济南市-济南四里村</v>
      </c>
      <c r="AP63" t="str">
        <f>IF(OR(ISBLANK(AZ63),AZ63=""),"",INDEX([1]局站!$C$4:$C$172,MATCH(AZ63,[1]局站!$D$4:$D$172,0)))</f>
        <v>德州市-齐河新华路</v>
      </c>
      <c r="AQ63" t="str">
        <f>IF(OR(ISBLANK(BA63),BA63=""),"",INDEX([1]局站!$C$4:$C$172,MATCH(BA63,[1]局站!$D$4:$D$172,0)))</f>
        <v>德州市-禹城行政街</v>
      </c>
      <c r="AR63" t="str">
        <f>IF(OR(ISBLANK(BB63),BB63=""),"",INDEX([1]局站!$C$4:$C$172,MATCH(BB63,[1]局站!$D$4:$D$172,0)))</f>
        <v>德州市-平原平安大街</v>
      </c>
      <c r="AS63" t="str">
        <f>IF(OR(ISBLANK(BC63),BC63=""),"",INDEX([1]局站!$C$4:$C$172,MATCH(BC63,[1]局站!$D$4:$D$172,0)))</f>
        <v>德州市-德州湖滨南路</v>
      </c>
      <c r="AT63" t="str">
        <f>IF(OR(ISBLANK(BD63),BD63=""),"",INDEX([1]局站!$C$4:$C$172,MATCH(BD63,[1]局站!$D$4:$D$172,0)))</f>
        <v/>
      </c>
      <c r="AU63" t="str">
        <f>IF(OR(ISBLANK(BE63),BE63=""),"",INDEX([1]局站!$C$4:$C$172,MATCH(BE63,[1]局站!$D$4:$D$172,0)))</f>
        <v/>
      </c>
      <c r="AV63" t="str">
        <f>IF(OR(ISBLANK(BF63),BF63=""),"",INDEX([1]局站!$C$4:$C$172,MATCH(BF63,[1]局站!$D$4:$D$172,0)))</f>
        <v/>
      </c>
      <c r="AW63" t="str">
        <f>IF(OR(ISBLANK(BG63),BG63=""),"",INDEX([1]局站!$C$4:$C$172,MATCH(BG63,[1]局站!$D$4:$D$172,0)))</f>
        <v/>
      </c>
      <c r="AY63" t="s">
        <v>47</v>
      </c>
      <c r="AZ63" t="s">
        <v>40</v>
      </c>
      <c r="BA63" t="s">
        <v>39</v>
      </c>
      <c r="BB63" t="s">
        <v>48</v>
      </c>
      <c r="BC63" t="s">
        <v>33</v>
      </c>
      <c r="BD63" t="s">
        <v>701</v>
      </c>
      <c r="BE63" t="s">
        <v>701</v>
      </c>
      <c r="BF63" t="s">
        <v>701</v>
      </c>
      <c r="BG63" t="s">
        <v>701</v>
      </c>
    </row>
    <row r="64" spans="1:59" ht="16.5" x14ac:dyDescent="0.2">
      <c r="A64" s="3">
        <v>61</v>
      </c>
      <c r="B64" s="3">
        <f t="shared" si="0"/>
        <v>37040200000</v>
      </c>
      <c r="C64" s="3" t="s">
        <v>587</v>
      </c>
      <c r="D64" s="3">
        <v>1997</v>
      </c>
      <c r="E64" s="3" t="s">
        <v>609</v>
      </c>
      <c r="F64" s="3">
        <v>120.211</v>
      </c>
      <c r="G64" s="3" t="s">
        <v>241</v>
      </c>
      <c r="H64" s="3" t="s">
        <v>241</v>
      </c>
      <c r="I64" s="3">
        <f>INDEX(光缆!$B$4:$B$66,MATCH(中继段!H64,光缆!$E$4:$E$66,0))</f>
        <v>37040000000</v>
      </c>
      <c r="J64" s="3">
        <f>COUNTIF(H$4:H64,"="&amp;H64)</f>
        <v>2</v>
      </c>
      <c r="K64" s="3">
        <v>12</v>
      </c>
      <c r="L64" s="3" t="s">
        <v>626</v>
      </c>
      <c r="M64" s="3" t="s">
        <v>177</v>
      </c>
      <c r="N64" s="3" t="s">
        <v>626</v>
      </c>
      <c r="O64" s="3" t="s">
        <v>185</v>
      </c>
      <c r="P64" s="3" t="str">
        <f t="shared" si="1"/>
        <v>济宁市-济宁红星东路</v>
      </c>
      <c r="Q64" s="3" t="str">
        <f t="shared" si="2"/>
        <v>菏泽市-菏泽中华东路</v>
      </c>
      <c r="R64" s="3" t="s">
        <v>897</v>
      </c>
      <c r="S64" s="3" t="s">
        <v>888</v>
      </c>
      <c r="T64" s="3" t="s">
        <v>887</v>
      </c>
      <c r="U64" s="3" t="s">
        <v>898</v>
      </c>
      <c r="V64" s="3" t="s">
        <v>879</v>
      </c>
      <c r="W64" s="3" t="s">
        <v>701</v>
      </c>
      <c r="X64" s="3" t="s">
        <v>701</v>
      </c>
      <c r="Y64" s="3" t="s">
        <v>701</v>
      </c>
      <c r="Z64" s="3" t="s">
        <v>701</v>
      </c>
      <c r="AA64" s="3"/>
      <c r="AB64" s="3" t="b">
        <f>IF(COUNTIF(G$4:G64,"="&amp;G64)&gt;1,FALSE,TRUE)</f>
        <v>0</v>
      </c>
      <c r="AC64" s="3">
        <f t="shared" si="3"/>
        <v>0</v>
      </c>
      <c r="AD64" s="3" t="str">
        <f t="shared" si="4"/>
        <v>曲济菏光缆:济宁红星东路+菏泽中华东路</v>
      </c>
      <c r="AE64" s="3"/>
      <c r="AF64" s="3" t="s">
        <v>75</v>
      </c>
      <c r="AG64" s="3" t="s">
        <v>149</v>
      </c>
      <c r="AH64" s="3"/>
      <c r="AI64" s="3"/>
      <c r="AJ64" s="3" t="s">
        <v>73</v>
      </c>
      <c r="AK64" s="3" t="s">
        <v>75</v>
      </c>
      <c r="AL64" s="3" t="s">
        <v>149</v>
      </c>
      <c r="AM64" s="3" t="s">
        <v>701</v>
      </c>
      <c r="AN64" t="s">
        <v>701</v>
      </c>
      <c r="AO64" t="str">
        <f>IF(OR(ISBLANK(AY64),AY64=""),"",INDEX([1]局站!$C$4:$C$172,MATCH(AY64,[1]局站!$D$4:$D$172,0)))</f>
        <v>济南市-济南四里村</v>
      </c>
      <c r="AP64" t="str">
        <f>IF(OR(ISBLANK(AZ64),AZ64=""),"",INDEX([1]局站!$C$4:$C$172,MATCH(AZ64,[1]局站!$D$4:$D$172,0)))</f>
        <v>德州市-齐河新华路</v>
      </c>
      <c r="AQ64" t="str">
        <f>IF(OR(ISBLANK(BA64),BA64=""),"",INDEX([1]局站!$C$4:$C$172,MATCH(BA64,[1]局站!$D$4:$D$172,0)))</f>
        <v>德州市-禹城行政街</v>
      </c>
      <c r="AR64" t="str">
        <f>IF(OR(ISBLANK(BB64),BB64=""),"",INDEX([1]局站!$C$4:$C$172,MATCH(BB64,[1]局站!$D$4:$D$172,0)))</f>
        <v>德州市-平原平安大街</v>
      </c>
      <c r="AS64" t="str">
        <f>IF(OR(ISBLANK(BC64),BC64=""),"",INDEX([1]局站!$C$4:$C$172,MATCH(BC64,[1]局站!$D$4:$D$172,0)))</f>
        <v>德州市-德州湖滨南路</v>
      </c>
      <c r="AT64" t="str">
        <f>IF(OR(ISBLANK(BD64),BD64=""),"",INDEX([1]局站!$C$4:$C$172,MATCH(BD64,[1]局站!$D$4:$D$172,0)))</f>
        <v/>
      </c>
      <c r="AU64" t="str">
        <f>IF(OR(ISBLANK(BE64),BE64=""),"",INDEX([1]局站!$C$4:$C$172,MATCH(BE64,[1]局站!$D$4:$D$172,0)))</f>
        <v/>
      </c>
      <c r="AV64" t="str">
        <f>IF(OR(ISBLANK(BF64),BF64=""),"",INDEX([1]局站!$C$4:$C$172,MATCH(BF64,[1]局站!$D$4:$D$172,0)))</f>
        <v/>
      </c>
      <c r="AW64" t="str">
        <f>IF(OR(ISBLANK(BG64),BG64=""),"",INDEX([1]局站!$C$4:$C$172,MATCH(BG64,[1]局站!$D$4:$D$172,0)))</f>
        <v/>
      </c>
      <c r="AY64" t="s">
        <v>47</v>
      </c>
      <c r="AZ64" t="s">
        <v>40</v>
      </c>
      <c r="BA64" t="s">
        <v>39</v>
      </c>
      <c r="BB64" t="s">
        <v>48</v>
      </c>
      <c r="BC64" t="s">
        <v>33</v>
      </c>
      <c r="BD64" t="s">
        <v>701</v>
      </c>
      <c r="BE64" t="s">
        <v>701</v>
      </c>
      <c r="BF64" t="s">
        <v>701</v>
      </c>
      <c r="BG64" t="s">
        <v>701</v>
      </c>
    </row>
    <row r="65" spans="1:59" ht="16.5" x14ac:dyDescent="0.2">
      <c r="A65" s="3">
        <v>62</v>
      </c>
      <c r="B65" s="3">
        <f t="shared" si="0"/>
        <v>37041100000</v>
      </c>
      <c r="C65" s="3" t="s">
        <v>428</v>
      </c>
      <c r="D65" s="3">
        <v>2003</v>
      </c>
      <c r="E65" s="3" t="s">
        <v>609</v>
      </c>
      <c r="F65" s="3">
        <v>44.203000000000003</v>
      </c>
      <c r="G65" s="3" t="s">
        <v>242</v>
      </c>
      <c r="H65" s="3" t="s">
        <v>242</v>
      </c>
      <c r="I65" s="3">
        <f>INDEX(光缆!$B$4:$B$66,MATCH(中继段!H65,光缆!$E$4:$E$66,0))</f>
        <v>37041000000</v>
      </c>
      <c r="J65" s="3">
        <f>COUNTIF(H$4:H65,"="&amp;H65)</f>
        <v>1</v>
      </c>
      <c r="K65" s="3">
        <v>12</v>
      </c>
      <c r="L65" s="3" t="s">
        <v>626</v>
      </c>
      <c r="M65" s="3" t="s">
        <v>178</v>
      </c>
      <c r="N65" s="3" t="s">
        <v>626</v>
      </c>
      <c r="O65" s="3" t="s">
        <v>178</v>
      </c>
      <c r="P65" s="3" t="str">
        <f t="shared" si="1"/>
        <v>泰安市-泰安中心局</v>
      </c>
      <c r="Q65" s="3" t="str">
        <f t="shared" si="2"/>
        <v>泰安市-肥城新城路</v>
      </c>
      <c r="R65" s="3" t="s">
        <v>899</v>
      </c>
      <c r="S65" s="3" t="s">
        <v>900</v>
      </c>
      <c r="T65" s="3" t="s">
        <v>890</v>
      </c>
      <c r="U65" s="3" t="s">
        <v>701</v>
      </c>
      <c r="V65" s="3" t="s">
        <v>701</v>
      </c>
      <c r="W65" s="3" t="s">
        <v>701</v>
      </c>
      <c r="X65" s="3" t="s">
        <v>701</v>
      </c>
      <c r="Y65" s="3" t="s">
        <v>701</v>
      </c>
      <c r="Z65" s="3" t="s">
        <v>701</v>
      </c>
      <c r="AA65" s="3"/>
      <c r="AB65" s="3" t="b">
        <f>IF(COUNTIF(G$4:G65,"="&amp;G65)&gt;1,FALSE,TRUE)</f>
        <v>1</v>
      </c>
      <c r="AC65" s="3">
        <f t="shared" si="3"/>
        <v>0</v>
      </c>
      <c r="AD65" s="3" t="str">
        <f t="shared" si="4"/>
        <v>泰安肥城光缆:泰安中心局+肥城新城路</v>
      </c>
      <c r="AE65" s="3"/>
      <c r="AF65" s="3" t="s">
        <v>81</v>
      </c>
      <c r="AG65" s="3" t="s">
        <v>159</v>
      </c>
      <c r="AH65" s="3"/>
      <c r="AI65" s="3"/>
      <c r="AJ65" s="3" t="s">
        <v>81</v>
      </c>
      <c r="AK65" s="3" t="s">
        <v>159</v>
      </c>
      <c r="AL65" s="3" t="s">
        <v>701</v>
      </c>
      <c r="AM65" s="3" t="s">
        <v>701</v>
      </c>
      <c r="AN65" t="s">
        <v>701</v>
      </c>
      <c r="AO65" t="str">
        <f>IF(OR(ISBLANK(AY65),AY65=""),"",INDEX([1]局站!$C$4:$C$172,MATCH(AY65,[1]局站!$D$4:$D$172,0)))</f>
        <v>德州市-德州解放北路</v>
      </c>
      <c r="AP65" t="str">
        <f>IF(OR(ISBLANK(AZ65),AZ65=""),"",INDEX([1]局站!$C$4:$C$172,MATCH(AZ65,[1]局站!$D$4:$D$172,0)))</f>
        <v>德州市-禹城火车站</v>
      </c>
      <c r="AQ65" t="str">
        <f>IF(OR(ISBLANK(BA65),BA65=""),"",INDEX([1]局站!$C$4:$C$172,MATCH(BA65,[1]局站!$D$4:$D$172,0)))</f>
        <v>济南市-济南经十路</v>
      </c>
      <c r="AR65" t="str">
        <f>IF(OR(ISBLANK(BB65),BB65=""),"",INDEX([1]局站!$C$4:$C$172,MATCH(BB65,[1]局站!$D$4:$D$172,0)))</f>
        <v/>
      </c>
      <c r="AS65" t="str">
        <f>IF(OR(ISBLANK(BC65),BC65=""),"",INDEX([1]局站!$C$4:$C$172,MATCH(BC65,[1]局站!$D$4:$D$172,0)))</f>
        <v/>
      </c>
      <c r="AT65" t="str">
        <f>IF(OR(ISBLANK(BD65),BD65=""),"",INDEX([1]局站!$C$4:$C$172,MATCH(BD65,[1]局站!$D$4:$D$172,0)))</f>
        <v/>
      </c>
      <c r="AU65" t="str">
        <f>IF(OR(ISBLANK(BE65),BE65=""),"",INDEX([1]局站!$C$4:$C$172,MATCH(BE65,[1]局站!$D$4:$D$172,0)))</f>
        <v/>
      </c>
      <c r="AV65" t="str">
        <f>IF(OR(ISBLANK(BF65),BF65=""),"",INDEX([1]局站!$C$4:$C$172,MATCH(BF65,[1]局站!$D$4:$D$172,0)))</f>
        <v/>
      </c>
      <c r="AW65" t="str">
        <f>IF(OR(ISBLANK(BG65),BG65=""),"",INDEX([1]局站!$C$4:$C$172,MATCH(BG65,[1]局站!$D$4:$D$172,0)))</f>
        <v/>
      </c>
      <c r="AY65" t="s">
        <v>49</v>
      </c>
      <c r="AZ65" t="s">
        <v>50</v>
      </c>
      <c r="BA65" t="s">
        <v>41</v>
      </c>
      <c r="BB65" t="s">
        <v>701</v>
      </c>
      <c r="BC65" t="s">
        <v>701</v>
      </c>
      <c r="BD65" t="s">
        <v>701</v>
      </c>
      <c r="BE65" t="s">
        <v>701</v>
      </c>
      <c r="BF65" t="s">
        <v>701</v>
      </c>
      <c r="BG65" t="s">
        <v>701</v>
      </c>
    </row>
    <row r="66" spans="1:59" ht="16.5" x14ac:dyDescent="0.2">
      <c r="A66" s="3">
        <v>63</v>
      </c>
      <c r="B66" s="3">
        <f t="shared" si="0"/>
        <v>37042100000</v>
      </c>
      <c r="C66" s="3" t="s">
        <v>429</v>
      </c>
      <c r="D66" s="3">
        <v>2000</v>
      </c>
      <c r="E66" s="3" t="s">
        <v>611</v>
      </c>
      <c r="F66" s="3">
        <v>56.109000000000002</v>
      </c>
      <c r="G66" s="3" t="s">
        <v>243</v>
      </c>
      <c r="H66" s="3" t="s">
        <v>243</v>
      </c>
      <c r="I66" s="3">
        <f>INDEX(光缆!$B$4:$B$66,MATCH(中继段!H66,光缆!$E$4:$E$66,0))</f>
        <v>37042000000</v>
      </c>
      <c r="J66" s="3">
        <f>COUNTIF(H$4:H66,"="&amp;H66)</f>
        <v>1</v>
      </c>
      <c r="K66" s="3">
        <v>16</v>
      </c>
      <c r="L66" s="3" t="s">
        <v>626</v>
      </c>
      <c r="M66" s="3" t="s">
        <v>178</v>
      </c>
      <c r="N66" s="3" t="s">
        <v>626</v>
      </c>
      <c r="O66" s="3" t="s">
        <v>623</v>
      </c>
      <c r="P66" s="3" t="str">
        <f t="shared" si="1"/>
        <v>泰安市-泰安青年路中心局</v>
      </c>
      <c r="Q66" s="3" t="str">
        <f t="shared" si="2"/>
        <v>莱芜区-莱芜大桥路</v>
      </c>
      <c r="R66" s="3" t="s">
        <v>899</v>
      </c>
      <c r="S66" s="3" t="s">
        <v>900</v>
      </c>
      <c r="T66" s="3" t="s">
        <v>890</v>
      </c>
      <c r="U66" s="3" t="s">
        <v>701</v>
      </c>
      <c r="V66" s="3" t="s">
        <v>701</v>
      </c>
      <c r="W66" s="3" t="s">
        <v>701</v>
      </c>
      <c r="X66" s="3" t="s">
        <v>701</v>
      </c>
      <c r="Y66" s="3" t="s">
        <v>701</v>
      </c>
      <c r="Z66" s="3" t="s">
        <v>701</v>
      </c>
      <c r="AA66" s="3"/>
      <c r="AB66" s="3" t="b">
        <f>IF(COUNTIF(G$4:G66,"="&amp;G66)&gt;1,FALSE,TRUE)</f>
        <v>1</v>
      </c>
      <c r="AC66" s="3">
        <f t="shared" si="3"/>
        <v>0</v>
      </c>
      <c r="AD66" s="3" t="str">
        <f t="shared" si="4"/>
        <v>泰安莱芜1号架空光缆:泰安青年路中心局+莱芜大桥路</v>
      </c>
      <c r="AE66" s="3"/>
      <c r="AF66" s="3" t="s">
        <v>115</v>
      </c>
      <c r="AG66" s="3" t="s">
        <v>84</v>
      </c>
      <c r="AH66" s="3"/>
      <c r="AI66" s="3"/>
      <c r="AJ66" s="3" t="s">
        <v>115</v>
      </c>
      <c r="AK66" s="3" t="s">
        <v>84</v>
      </c>
      <c r="AL66" s="3" t="s">
        <v>701</v>
      </c>
      <c r="AM66" s="3" t="s">
        <v>701</v>
      </c>
      <c r="AN66" t="s">
        <v>701</v>
      </c>
      <c r="AO66" t="str">
        <f>IF(OR(ISBLANK(AY66),AY66=""),"",INDEX([1]局站!$C$4:$C$172,MATCH(AY66,[1]局站!$D$4:$D$172,0)))</f>
        <v>德州市-德州解放北路</v>
      </c>
      <c r="AP66" t="str">
        <f>IF(OR(ISBLANK(AZ66),AZ66=""),"",INDEX([1]局站!$C$4:$C$172,MATCH(AZ66,[1]局站!$D$4:$D$172,0)))</f>
        <v>德州市-禹城火车站</v>
      </c>
      <c r="AQ66" t="str">
        <f>IF(OR(ISBLANK(BA66),BA66=""),"",INDEX([1]局站!$C$4:$C$172,MATCH(BA66,[1]局站!$D$4:$D$172,0)))</f>
        <v>济南市-济南经十路</v>
      </c>
      <c r="AR66" t="str">
        <f>IF(OR(ISBLANK(BB66),BB66=""),"",INDEX([1]局站!$C$4:$C$172,MATCH(BB66,[1]局站!$D$4:$D$172,0)))</f>
        <v/>
      </c>
      <c r="AS66" t="str">
        <f>IF(OR(ISBLANK(BC66),BC66=""),"",INDEX([1]局站!$C$4:$C$172,MATCH(BC66,[1]局站!$D$4:$D$172,0)))</f>
        <v/>
      </c>
      <c r="AT66" t="str">
        <f>IF(OR(ISBLANK(BD66),BD66=""),"",INDEX([1]局站!$C$4:$C$172,MATCH(BD66,[1]局站!$D$4:$D$172,0)))</f>
        <v/>
      </c>
      <c r="AU66" t="str">
        <f>IF(OR(ISBLANK(BE66),BE66=""),"",INDEX([1]局站!$C$4:$C$172,MATCH(BE66,[1]局站!$D$4:$D$172,0)))</f>
        <v/>
      </c>
      <c r="AV66" t="str">
        <f>IF(OR(ISBLANK(BF66),BF66=""),"",INDEX([1]局站!$C$4:$C$172,MATCH(BF66,[1]局站!$D$4:$D$172,0)))</f>
        <v/>
      </c>
      <c r="AW66" t="str">
        <f>IF(OR(ISBLANK(BG66),BG66=""),"",INDEX([1]局站!$C$4:$C$172,MATCH(BG66,[1]局站!$D$4:$D$172,0)))</f>
        <v/>
      </c>
      <c r="AY66" t="s">
        <v>49</v>
      </c>
      <c r="AZ66" t="s">
        <v>50</v>
      </c>
      <c r="BA66" t="s">
        <v>41</v>
      </c>
      <c r="BB66" t="s">
        <v>701</v>
      </c>
      <c r="BC66" t="s">
        <v>701</v>
      </c>
      <c r="BD66" t="s">
        <v>701</v>
      </c>
      <c r="BE66" t="s">
        <v>701</v>
      </c>
      <c r="BF66" t="s">
        <v>701</v>
      </c>
      <c r="BG66" t="s">
        <v>701</v>
      </c>
    </row>
    <row r="67" spans="1:59" ht="16.5" x14ac:dyDescent="0.2">
      <c r="A67" s="3">
        <v>64</v>
      </c>
      <c r="B67" s="3">
        <f t="shared" si="0"/>
        <v>37043100000</v>
      </c>
      <c r="C67" s="3" t="s">
        <v>430</v>
      </c>
      <c r="D67" s="3">
        <v>2003</v>
      </c>
      <c r="E67" s="3" t="s">
        <v>609</v>
      </c>
      <c r="F67" s="3">
        <v>57.087000000000003</v>
      </c>
      <c r="G67" s="3" t="s">
        <v>244</v>
      </c>
      <c r="H67" s="3" t="s">
        <v>244</v>
      </c>
      <c r="I67" s="3">
        <f>INDEX(光缆!$B$4:$B$66,MATCH(中继段!H67,光缆!$E$4:$E$66,0))</f>
        <v>37043000000</v>
      </c>
      <c r="J67" s="3">
        <f>COUNTIF(H$4:H67,"="&amp;H67)</f>
        <v>1</v>
      </c>
      <c r="K67" s="3">
        <v>20</v>
      </c>
      <c r="L67" s="3" t="s">
        <v>626</v>
      </c>
      <c r="M67" s="3" t="s">
        <v>178</v>
      </c>
      <c r="N67" s="3" t="s">
        <v>626</v>
      </c>
      <c r="O67" s="3" t="s">
        <v>623</v>
      </c>
      <c r="P67" s="3" t="str">
        <f t="shared" si="1"/>
        <v>泰安市-泰安青年路中心局</v>
      </c>
      <c r="Q67" s="3" t="str">
        <f t="shared" si="2"/>
        <v>莱芜区-莱芜大桥路</v>
      </c>
      <c r="R67" s="3" t="s">
        <v>901</v>
      </c>
      <c r="S67" s="3" t="s">
        <v>902</v>
      </c>
      <c r="T67" s="3" t="s">
        <v>903</v>
      </c>
      <c r="U67" s="3" t="s">
        <v>904</v>
      </c>
      <c r="V67" s="3" t="s">
        <v>905</v>
      </c>
      <c r="W67" s="3" t="s">
        <v>701</v>
      </c>
      <c r="X67" s="3" t="s">
        <v>701</v>
      </c>
      <c r="Y67" s="3" t="s">
        <v>701</v>
      </c>
      <c r="Z67" s="3" t="s">
        <v>701</v>
      </c>
      <c r="AA67" s="3"/>
      <c r="AB67" s="3" t="b">
        <f>IF(COUNTIF(G$4:G67,"="&amp;G67)&gt;1,FALSE,TRUE)</f>
        <v>1</v>
      </c>
      <c r="AC67" s="3">
        <f t="shared" si="3"/>
        <v>0</v>
      </c>
      <c r="AD67" s="3" t="str">
        <f t="shared" si="4"/>
        <v>泰安莱芜2号光缆:泰安青年路中心局+莱芜大桥路</v>
      </c>
      <c r="AE67" s="3"/>
      <c r="AF67" s="3" t="s">
        <v>115</v>
      </c>
      <c r="AG67" s="3" t="s">
        <v>84</v>
      </c>
      <c r="AH67" s="3"/>
      <c r="AI67" s="3"/>
      <c r="AJ67" s="3" t="s">
        <v>115</v>
      </c>
      <c r="AK67" s="3" t="s">
        <v>84</v>
      </c>
      <c r="AL67" s="3" t="s">
        <v>701</v>
      </c>
      <c r="AM67" s="3" t="s">
        <v>701</v>
      </c>
      <c r="AN67" t="s">
        <v>701</v>
      </c>
      <c r="AO67" t="str">
        <f>IF(OR(ISBLANK(AY67),AY67=""),"",INDEX([1]局站!$C$4:$C$172,MATCH(AY67,[1]局站!$D$4:$D$172,0)))</f>
        <v>济南市-济南共青团</v>
      </c>
      <c r="AP67" t="str">
        <f>IF(OR(ISBLANK(AZ67),AZ67=""),"",INDEX([1]局站!$C$4:$C$172,MATCH(AZ67,[1]局站!$D$4:$D$172,0)))</f>
        <v>济南市-长清通信楼</v>
      </c>
      <c r="AQ67" t="str">
        <f>IF(OR(ISBLANK(BA67),BA67=""),"",INDEX([1]局站!$C$4:$C$172,MATCH(BA67,[1]局站!$D$4:$D$172,0)))</f>
        <v>济南市-平阴</v>
      </c>
      <c r="AR67" t="str">
        <f>IF(OR(ISBLANK(BB67),BB67=""),"",INDEX([1]局站!$C$4:$C$172,MATCH(BB67,[1]局站!$D$4:$D$172,0)))</f>
        <v>聊城市-东阿府前街</v>
      </c>
      <c r="AS67" t="str">
        <f>IF(OR(ISBLANK(BC67),BC67=""),"",INDEX([1]局站!$C$4:$C$172,MATCH(BC67,[1]局站!$D$4:$D$172,0)))</f>
        <v>聊城市-聊城柳园南路</v>
      </c>
      <c r="AT67" t="str">
        <f>IF(OR(ISBLANK(BD67),BD67=""),"",INDEX([1]局站!$C$4:$C$172,MATCH(BD67,[1]局站!$D$4:$D$172,0)))</f>
        <v/>
      </c>
      <c r="AU67" t="str">
        <f>IF(OR(ISBLANK(BE67),BE67=""),"",INDEX([1]局站!$C$4:$C$172,MATCH(BE67,[1]局站!$D$4:$D$172,0)))</f>
        <v/>
      </c>
      <c r="AV67" t="str">
        <f>IF(OR(ISBLANK(BF67),BF67=""),"",INDEX([1]局站!$C$4:$C$172,MATCH(BF67,[1]局站!$D$4:$D$172,0)))</f>
        <v/>
      </c>
      <c r="AW67" t="str">
        <f>IF(OR(ISBLANK(BG67),BG67=""),"",INDEX([1]局站!$C$4:$C$172,MATCH(BG67,[1]局站!$D$4:$D$172,0)))</f>
        <v/>
      </c>
      <c r="AY67" t="s">
        <v>51</v>
      </c>
      <c r="AZ67" t="s">
        <v>52</v>
      </c>
      <c r="BA67" t="s">
        <v>53</v>
      </c>
      <c r="BB67" t="s">
        <v>54</v>
      </c>
      <c r="BC67" t="s">
        <v>153</v>
      </c>
      <c r="BD67" t="s">
        <v>701</v>
      </c>
      <c r="BE67" t="s">
        <v>701</v>
      </c>
      <c r="BF67" t="s">
        <v>701</v>
      </c>
      <c r="BG67" t="s">
        <v>701</v>
      </c>
    </row>
    <row r="68" spans="1:59" ht="16.5" x14ac:dyDescent="0.2">
      <c r="A68" s="3">
        <v>65</v>
      </c>
      <c r="B68" s="3">
        <f t="shared" si="0"/>
        <v>37044100000</v>
      </c>
      <c r="C68" s="3" t="s">
        <v>431</v>
      </c>
      <c r="D68" s="3">
        <v>2003</v>
      </c>
      <c r="E68" s="3" t="s">
        <v>609</v>
      </c>
      <c r="F68" s="3">
        <v>66</v>
      </c>
      <c r="G68" s="3" t="s">
        <v>245</v>
      </c>
      <c r="H68" s="3" t="s">
        <v>245</v>
      </c>
      <c r="I68" s="3">
        <f>INDEX(光缆!$B$4:$B$66,MATCH(中继段!H68,光缆!$E$4:$E$66,0))</f>
        <v>37044000000</v>
      </c>
      <c r="J68" s="3">
        <f>COUNTIF(H$4:H68,"="&amp;H68)</f>
        <v>1</v>
      </c>
      <c r="K68" s="3">
        <v>24</v>
      </c>
      <c r="L68" s="3" t="s">
        <v>626</v>
      </c>
      <c r="M68" s="3" t="s">
        <v>178</v>
      </c>
      <c r="N68" s="3" t="s">
        <v>626</v>
      </c>
      <c r="O68" s="3" t="s">
        <v>623</v>
      </c>
      <c r="P68" s="3" t="str">
        <f t="shared" si="1"/>
        <v>泰安市-泰安东岳大街</v>
      </c>
      <c r="Q68" s="3" t="str">
        <f t="shared" si="2"/>
        <v>莱芜区-莱芜原山路</v>
      </c>
      <c r="R68" s="3" t="s">
        <v>901</v>
      </c>
      <c r="S68" s="3" t="s">
        <v>902</v>
      </c>
      <c r="T68" s="3" t="s">
        <v>903</v>
      </c>
      <c r="U68" s="3" t="s">
        <v>904</v>
      </c>
      <c r="V68" s="3" t="s">
        <v>905</v>
      </c>
      <c r="W68" s="3" t="s">
        <v>701</v>
      </c>
      <c r="X68" s="3" t="s">
        <v>701</v>
      </c>
      <c r="Y68" s="3" t="s">
        <v>701</v>
      </c>
      <c r="Z68" s="3" t="s">
        <v>701</v>
      </c>
      <c r="AA68" s="3"/>
      <c r="AB68" s="3" t="b">
        <f>IF(COUNTIF(G$4:G68,"="&amp;G68)&gt;1,FALSE,TRUE)</f>
        <v>1</v>
      </c>
      <c r="AC68" s="3">
        <f t="shared" si="3"/>
        <v>0</v>
      </c>
      <c r="AD68" s="3" t="str">
        <f t="shared" si="4"/>
        <v>泰安莱芜3号光缆:泰安东岳大街+莱芜原山路</v>
      </c>
      <c r="AE68" s="3"/>
      <c r="AF68" s="3" t="s">
        <v>72</v>
      </c>
      <c r="AG68" s="3" t="s">
        <v>89</v>
      </c>
      <c r="AH68" s="3"/>
      <c r="AI68" s="3"/>
      <c r="AJ68" s="3" t="s">
        <v>72</v>
      </c>
      <c r="AK68" s="3" t="s">
        <v>89</v>
      </c>
      <c r="AL68" s="3" t="s">
        <v>701</v>
      </c>
      <c r="AM68" s="3" t="s">
        <v>701</v>
      </c>
      <c r="AN68" t="s">
        <v>701</v>
      </c>
      <c r="AO68" t="str">
        <f>IF(OR(ISBLANK(AY68),AY68=""),"",INDEX([1]局站!$C$4:$C$172,MATCH(AY68,[1]局站!$D$4:$D$172,0)))</f>
        <v>济南市-济南共青团</v>
      </c>
      <c r="AP68" t="str">
        <f>IF(OR(ISBLANK(AZ68),AZ68=""),"",INDEX([1]局站!$C$4:$C$172,MATCH(AZ68,[1]局站!$D$4:$D$172,0)))</f>
        <v>济南市-长清通信楼</v>
      </c>
      <c r="AQ68" t="str">
        <f>IF(OR(ISBLANK(BA68),BA68=""),"",INDEX([1]局站!$C$4:$C$172,MATCH(BA68,[1]局站!$D$4:$D$172,0)))</f>
        <v>济南市-平阴</v>
      </c>
      <c r="AR68" t="str">
        <f>IF(OR(ISBLANK(BB68),BB68=""),"",INDEX([1]局站!$C$4:$C$172,MATCH(BB68,[1]局站!$D$4:$D$172,0)))</f>
        <v>聊城市-东阿府前街</v>
      </c>
      <c r="AS68" t="str">
        <f>IF(OR(ISBLANK(BC68),BC68=""),"",INDEX([1]局站!$C$4:$C$172,MATCH(BC68,[1]局站!$D$4:$D$172,0)))</f>
        <v>聊城市-聊城柳园南路</v>
      </c>
      <c r="AT68" t="str">
        <f>IF(OR(ISBLANK(BD68),BD68=""),"",INDEX([1]局站!$C$4:$C$172,MATCH(BD68,[1]局站!$D$4:$D$172,0)))</f>
        <v/>
      </c>
      <c r="AU68" t="str">
        <f>IF(OR(ISBLANK(BE68),BE68=""),"",INDEX([1]局站!$C$4:$C$172,MATCH(BE68,[1]局站!$D$4:$D$172,0)))</f>
        <v/>
      </c>
      <c r="AV68" t="str">
        <f>IF(OR(ISBLANK(BF68),BF68=""),"",INDEX([1]局站!$C$4:$C$172,MATCH(BF68,[1]局站!$D$4:$D$172,0)))</f>
        <v/>
      </c>
      <c r="AW68" t="str">
        <f>IF(OR(ISBLANK(BG68),BG68=""),"",INDEX([1]局站!$C$4:$C$172,MATCH(BG68,[1]局站!$D$4:$D$172,0)))</f>
        <v/>
      </c>
      <c r="AY68" t="s">
        <v>51</v>
      </c>
      <c r="AZ68" t="s">
        <v>52</v>
      </c>
      <c r="BA68" t="s">
        <v>53</v>
      </c>
      <c r="BB68" t="s">
        <v>54</v>
      </c>
      <c r="BC68" t="s">
        <v>153</v>
      </c>
      <c r="BD68" t="s">
        <v>701</v>
      </c>
      <c r="BE68" t="s">
        <v>701</v>
      </c>
      <c r="BF68" t="s">
        <v>701</v>
      </c>
      <c r="BG68" t="s">
        <v>701</v>
      </c>
    </row>
    <row r="69" spans="1:59" ht="16.5" x14ac:dyDescent="0.2">
      <c r="A69" s="3">
        <v>66</v>
      </c>
      <c r="B69" s="3">
        <f t="shared" ref="B69:B97" si="5">I69+J69*100000</f>
        <v>37045100000</v>
      </c>
      <c r="C69" s="3" t="s">
        <v>432</v>
      </c>
      <c r="D69" s="3">
        <v>2003</v>
      </c>
      <c r="E69" s="3" t="s">
        <v>609</v>
      </c>
      <c r="F69" s="3">
        <v>66</v>
      </c>
      <c r="G69" s="3" t="s">
        <v>246</v>
      </c>
      <c r="H69" s="3" t="s">
        <v>246</v>
      </c>
      <c r="I69" s="3">
        <f>INDEX(光缆!$B$4:$B$66,MATCH(中继段!H69,光缆!$E$4:$E$66,0))</f>
        <v>37045000000</v>
      </c>
      <c r="J69" s="3">
        <f>COUNTIF(H$4:H69,"="&amp;H69)</f>
        <v>1</v>
      </c>
      <c r="K69" s="3">
        <v>12</v>
      </c>
      <c r="L69" s="3" t="s">
        <v>626</v>
      </c>
      <c r="M69" s="3" t="s">
        <v>178</v>
      </c>
      <c r="N69" s="3" t="s">
        <v>626</v>
      </c>
      <c r="O69" s="3" t="s">
        <v>623</v>
      </c>
      <c r="P69" s="3" t="str">
        <f t="shared" ref="P69:P97" si="6">M69&amp;"-"&amp;AF69</f>
        <v>泰安市-泰安东岳大街</v>
      </c>
      <c r="Q69" s="3" t="str">
        <f t="shared" ref="Q69:Q97" si="7">O69&amp;"-"&amp;AG69</f>
        <v>莱芜区-莱芜原山路</v>
      </c>
      <c r="R69" s="3" t="s">
        <v>901</v>
      </c>
      <c r="S69" s="3" t="s">
        <v>902</v>
      </c>
      <c r="T69" s="3" t="s">
        <v>903</v>
      </c>
      <c r="U69" s="3" t="s">
        <v>904</v>
      </c>
      <c r="V69" s="3" t="s">
        <v>905</v>
      </c>
      <c r="W69" s="3" t="s">
        <v>701</v>
      </c>
      <c r="X69" s="3" t="s">
        <v>701</v>
      </c>
      <c r="Y69" s="3" t="s">
        <v>701</v>
      </c>
      <c r="Z69" s="3" t="s">
        <v>701</v>
      </c>
      <c r="AA69" s="3"/>
      <c r="AB69" s="3" t="b">
        <f>IF(COUNTIF(G$4:G69,"="&amp;G69)&gt;1,FALSE,TRUE)</f>
        <v>1</v>
      </c>
      <c r="AC69" s="3">
        <f t="shared" ref="AC69:AC97" si="8">COUNTIF($AO$4:$AO$87,"="&amp;C69)</f>
        <v>0</v>
      </c>
      <c r="AD69" s="3" t="str">
        <f t="shared" ref="AD69:AD97" si="9">G69&amp;":"&amp;AF69&amp;"+"&amp;AG69</f>
        <v>泰安莱芜4号光缆:泰安东岳大街+莱芜原山路</v>
      </c>
      <c r="AE69" s="3"/>
      <c r="AF69" s="3" t="s">
        <v>72</v>
      </c>
      <c r="AG69" s="3" t="s">
        <v>89</v>
      </c>
      <c r="AH69" s="3"/>
      <c r="AI69" s="3"/>
      <c r="AJ69" s="3" t="s">
        <v>72</v>
      </c>
      <c r="AK69" s="3" t="s">
        <v>89</v>
      </c>
      <c r="AL69" s="3" t="s">
        <v>701</v>
      </c>
      <c r="AM69" s="3" t="s">
        <v>701</v>
      </c>
      <c r="AN69" t="s">
        <v>701</v>
      </c>
      <c r="AO69" t="str">
        <f>IF(OR(ISBLANK(AY69),AY69=""),"",INDEX([1]局站!$C$4:$C$172,MATCH(AY69,[1]局站!$D$4:$D$172,0)))</f>
        <v>济南市-济南共青团</v>
      </c>
      <c r="AP69" t="str">
        <f>IF(OR(ISBLANK(AZ69),AZ69=""),"",INDEX([1]局站!$C$4:$C$172,MATCH(AZ69,[1]局站!$D$4:$D$172,0)))</f>
        <v>济南市-长清通信楼</v>
      </c>
      <c r="AQ69" t="str">
        <f>IF(OR(ISBLANK(BA69),BA69=""),"",INDEX([1]局站!$C$4:$C$172,MATCH(BA69,[1]局站!$D$4:$D$172,0)))</f>
        <v>济南市-平阴</v>
      </c>
      <c r="AR69" t="str">
        <f>IF(OR(ISBLANK(BB69),BB69=""),"",INDEX([1]局站!$C$4:$C$172,MATCH(BB69,[1]局站!$D$4:$D$172,0)))</f>
        <v>聊城市-东阿府前街</v>
      </c>
      <c r="AS69" t="str">
        <f>IF(OR(ISBLANK(BC69),BC69=""),"",INDEX([1]局站!$C$4:$C$172,MATCH(BC69,[1]局站!$D$4:$D$172,0)))</f>
        <v>聊城市-聊城柳园南路</v>
      </c>
      <c r="AT69" t="str">
        <f>IF(OR(ISBLANK(BD69),BD69=""),"",INDEX([1]局站!$C$4:$C$172,MATCH(BD69,[1]局站!$D$4:$D$172,0)))</f>
        <v/>
      </c>
      <c r="AU69" t="str">
        <f>IF(OR(ISBLANK(BE69),BE69=""),"",INDEX([1]局站!$C$4:$C$172,MATCH(BE69,[1]局站!$D$4:$D$172,0)))</f>
        <v/>
      </c>
      <c r="AV69" t="str">
        <f>IF(OR(ISBLANK(BF69),BF69=""),"",INDEX([1]局站!$C$4:$C$172,MATCH(BF69,[1]局站!$D$4:$D$172,0)))</f>
        <v/>
      </c>
      <c r="AW69" t="str">
        <f>IF(OR(ISBLANK(BG69),BG69=""),"",INDEX([1]局站!$C$4:$C$172,MATCH(BG69,[1]局站!$D$4:$D$172,0)))</f>
        <v/>
      </c>
      <c r="AY69" t="s">
        <v>51</v>
      </c>
      <c r="AZ69" t="s">
        <v>52</v>
      </c>
      <c r="BA69" t="s">
        <v>53</v>
      </c>
      <c r="BB69" t="s">
        <v>54</v>
      </c>
      <c r="BC69" t="s">
        <v>153</v>
      </c>
      <c r="BD69" t="s">
        <v>701</v>
      </c>
      <c r="BE69" t="s">
        <v>701</v>
      </c>
      <c r="BF69" t="s">
        <v>701</v>
      </c>
      <c r="BG69" t="s">
        <v>701</v>
      </c>
    </row>
    <row r="70" spans="1:59" ht="16.5" x14ac:dyDescent="0.2">
      <c r="A70" s="3">
        <v>67</v>
      </c>
      <c r="B70" s="3">
        <f t="shared" si="5"/>
        <v>37046100000</v>
      </c>
      <c r="C70" s="3" t="s">
        <v>588</v>
      </c>
      <c r="D70" s="3">
        <v>1996</v>
      </c>
      <c r="E70" s="3" t="s">
        <v>609</v>
      </c>
      <c r="F70" s="3">
        <v>299</v>
      </c>
      <c r="G70" s="3" t="s">
        <v>247</v>
      </c>
      <c r="H70" s="3" t="s">
        <v>247</v>
      </c>
      <c r="I70" s="3">
        <f>INDEX(光缆!$B$4:$B$66,MATCH(中继段!H70,光缆!$E$4:$E$66,0))</f>
        <v>37046000000</v>
      </c>
      <c r="J70" s="3">
        <f>COUNTIF(H$4:H70,"="&amp;H70)</f>
        <v>1</v>
      </c>
      <c r="K70" s="3">
        <v>22</v>
      </c>
      <c r="L70" s="3" t="s">
        <v>626</v>
      </c>
      <c r="M70" s="3" t="s">
        <v>171</v>
      </c>
      <c r="N70" s="3" t="s">
        <v>626</v>
      </c>
      <c r="O70" s="3" t="s">
        <v>179</v>
      </c>
      <c r="P70" s="3" t="str">
        <f t="shared" si="6"/>
        <v>青岛市-即墨蓝村</v>
      </c>
      <c r="Q70" s="3" t="str">
        <f t="shared" si="7"/>
        <v>威海市-威海青岛北路</v>
      </c>
      <c r="R70" s="3" t="s">
        <v>901</v>
      </c>
      <c r="S70" s="3" t="s">
        <v>902</v>
      </c>
      <c r="T70" s="3" t="s">
        <v>903</v>
      </c>
      <c r="U70" s="3" t="s">
        <v>904</v>
      </c>
      <c r="V70" s="3" t="s">
        <v>905</v>
      </c>
      <c r="W70" s="3" t="s">
        <v>701</v>
      </c>
      <c r="X70" s="3" t="s">
        <v>701</v>
      </c>
      <c r="Y70" s="3" t="s">
        <v>701</v>
      </c>
      <c r="Z70" s="3" t="s">
        <v>701</v>
      </c>
      <c r="AA70" s="3"/>
      <c r="AB70" s="3" t="b">
        <f>IF(COUNTIF(G$4:G70,"="&amp;G70)&gt;1,FALSE,TRUE)</f>
        <v>1</v>
      </c>
      <c r="AC70" s="3">
        <f t="shared" si="8"/>
        <v>0</v>
      </c>
      <c r="AD70" s="3" t="str">
        <f t="shared" si="9"/>
        <v>威海蓝村光缆:即墨蓝村+威海青岛北路</v>
      </c>
      <c r="AE70" s="3"/>
      <c r="AF70" s="3" t="s">
        <v>71</v>
      </c>
      <c r="AG70" s="3" t="s">
        <v>160</v>
      </c>
      <c r="AH70" s="3"/>
      <c r="AI70" s="3"/>
      <c r="AJ70" s="3" t="s">
        <v>71</v>
      </c>
      <c r="AK70" s="3" t="s">
        <v>160</v>
      </c>
      <c r="AL70" s="3" t="s">
        <v>701</v>
      </c>
      <c r="AM70" s="3" t="s">
        <v>701</v>
      </c>
      <c r="AN70" t="s">
        <v>701</v>
      </c>
      <c r="AO70" t="str">
        <f>IF(OR(ISBLANK(AY70),AY70=""),"",INDEX([1]局站!$C$4:$C$172,MATCH(AY70,[1]局站!$D$4:$D$172,0)))</f>
        <v>济南市-济南共青团</v>
      </c>
      <c r="AP70" t="str">
        <f>IF(OR(ISBLANK(AZ70),AZ70=""),"",INDEX([1]局站!$C$4:$C$172,MATCH(AZ70,[1]局站!$D$4:$D$172,0)))</f>
        <v>济南市-长清通信楼</v>
      </c>
      <c r="AQ70" t="str">
        <f>IF(OR(ISBLANK(BA70),BA70=""),"",INDEX([1]局站!$C$4:$C$172,MATCH(BA70,[1]局站!$D$4:$D$172,0)))</f>
        <v>济南市-平阴</v>
      </c>
      <c r="AR70" t="str">
        <f>IF(OR(ISBLANK(BB70),BB70=""),"",INDEX([1]局站!$C$4:$C$172,MATCH(BB70,[1]局站!$D$4:$D$172,0)))</f>
        <v>聊城市-东阿府前街</v>
      </c>
      <c r="AS70" t="str">
        <f>IF(OR(ISBLANK(BC70),BC70=""),"",INDEX([1]局站!$C$4:$C$172,MATCH(BC70,[1]局站!$D$4:$D$172,0)))</f>
        <v>聊城市-聊城柳园南路</v>
      </c>
      <c r="AT70" t="str">
        <f>IF(OR(ISBLANK(BD70),BD70=""),"",INDEX([1]局站!$C$4:$C$172,MATCH(BD70,[1]局站!$D$4:$D$172,0)))</f>
        <v/>
      </c>
      <c r="AU70" t="str">
        <f>IF(OR(ISBLANK(BE70),BE70=""),"",INDEX([1]局站!$C$4:$C$172,MATCH(BE70,[1]局站!$D$4:$D$172,0)))</f>
        <v/>
      </c>
      <c r="AV70" t="str">
        <f>IF(OR(ISBLANK(BF70),BF70=""),"",INDEX([1]局站!$C$4:$C$172,MATCH(BF70,[1]局站!$D$4:$D$172,0)))</f>
        <v/>
      </c>
      <c r="AW70" t="str">
        <f>IF(OR(ISBLANK(BG70),BG70=""),"",INDEX([1]局站!$C$4:$C$172,MATCH(BG70,[1]局站!$D$4:$D$172,0)))</f>
        <v/>
      </c>
      <c r="AY70" t="s">
        <v>51</v>
      </c>
      <c r="AZ70" t="s">
        <v>52</v>
      </c>
      <c r="BA70" t="s">
        <v>53</v>
      </c>
      <c r="BB70" t="s">
        <v>54</v>
      </c>
      <c r="BC70" t="s">
        <v>153</v>
      </c>
      <c r="BD70" t="s">
        <v>701</v>
      </c>
      <c r="BE70" t="s">
        <v>701</v>
      </c>
      <c r="BF70" t="s">
        <v>701</v>
      </c>
      <c r="BG70" t="s">
        <v>701</v>
      </c>
    </row>
    <row r="71" spans="1:59" ht="16.5" x14ac:dyDescent="0.2">
      <c r="A71" s="3">
        <v>68</v>
      </c>
      <c r="B71" s="3">
        <f t="shared" si="5"/>
        <v>37047100000</v>
      </c>
      <c r="C71" s="3" t="s">
        <v>437</v>
      </c>
      <c r="D71" s="3">
        <v>1996</v>
      </c>
      <c r="E71" s="3" t="s">
        <v>609</v>
      </c>
      <c r="F71" s="3">
        <v>62</v>
      </c>
      <c r="G71" s="3" t="s">
        <v>248</v>
      </c>
      <c r="H71" s="3" t="s">
        <v>248</v>
      </c>
      <c r="I71" s="3">
        <f>INDEX(光缆!$B$4:$B$66,MATCH(中继段!H71,光缆!$E$4:$E$66,0))</f>
        <v>37047000000</v>
      </c>
      <c r="J71" s="3">
        <f>COUNTIF(H$4:H71,"="&amp;H71)</f>
        <v>1</v>
      </c>
      <c r="K71" s="3">
        <v>22</v>
      </c>
      <c r="L71" s="3" t="s">
        <v>626</v>
      </c>
      <c r="M71" s="3" t="s">
        <v>175</v>
      </c>
      <c r="N71" s="3" t="s">
        <v>626</v>
      </c>
      <c r="O71" s="3" t="s">
        <v>175</v>
      </c>
      <c r="P71" s="3" t="str">
        <f t="shared" si="6"/>
        <v>烟台市-栖霞市局</v>
      </c>
      <c r="Q71" s="3" t="str">
        <f t="shared" si="7"/>
        <v>烟台市-芝罘区青年路</v>
      </c>
      <c r="R71" s="3" t="s">
        <v>890</v>
      </c>
      <c r="S71" s="3" t="s">
        <v>906</v>
      </c>
      <c r="T71" s="3" t="s">
        <v>896</v>
      </c>
      <c r="U71" s="3" t="s">
        <v>701</v>
      </c>
      <c r="V71" s="3" t="s">
        <v>701</v>
      </c>
      <c r="W71" s="3" t="s">
        <v>701</v>
      </c>
      <c r="X71" s="3" t="s">
        <v>701</v>
      </c>
      <c r="Y71" s="3" t="s">
        <v>701</v>
      </c>
      <c r="Z71" s="3" t="s">
        <v>701</v>
      </c>
      <c r="AA71" s="3"/>
      <c r="AB71" s="3" t="b">
        <f>IF(COUNTIF(G$4:G71,"="&amp;G71)&gt;1,FALSE,TRUE)</f>
        <v>1</v>
      </c>
      <c r="AC71" s="3">
        <f t="shared" si="8"/>
        <v>0</v>
      </c>
      <c r="AD71" s="3" t="str">
        <f t="shared" si="9"/>
        <v>威海蓝村光缆延伸:栖霞市局+芝罘区青年路</v>
      </c>
      <c r="AE71" s="3"/>
      <c r="AF71" s="3" t="s">
        <v>117</v>
      </c>
      <c r="AG71" s="3" t="s">
        <v>161</v>
      </c>
      <c r="AH71" s="3"/>
      <c r="AI71" s="3"/>
      <c r="AJ71" s="3" t="s">
        <v>117</v>
      </c>
      <c r="AK71" s="3" t="s">
        <v>161</v>
      </c>
      <c r="AL71" s="3" t="s">
        <v>701</v>
      </c>
      <c r="AM71" s="3" t="s">
        <v>701</v>
      </c>
      <c r="AN71" t="s">
        <v>701</v>
      </c>
      <c r="AO71" t="str">
        <f>IF(OR(ISBLANK(AY71),AY71=""),"",INDEX([1]局站!$C$4:$C$172,MATCH(AY71,[1]局站!$D$4:$D$172,0)))</f>
        <v>济南市-济南经十路</v>
      </c>
      <c r="AP71" t="str">
        <f>IF(OR(ISBLANK(AZ71),AZ71=""),"",INDEX([1]局站!$C$4:$C$172,MATCH(AZ71,[1]局站!$D$4:$D$172,0)))</f>
        <v>济南市-平阴西基站</v>
      </c>
      <c r="AQ71" t="str">
        <f>IF(OR(ISBLANK(BA71),BA71=""),"",INDEX([1]局站!$C$4:$C$172,MATCH(BA71,[1]局站!$D$4:$D$172,0)))</f>
        <v>聊城市-聊城联通建设路</v>
      </c>
      <c r="AR71" t="str">
        <f>IF(OR(ISBLANK(BB71),BB71=""),"",INDEX([1]局站!$C$4:$C$172,MATCH(BB71,[1]局站!$D$4:$D$172,0)))</f>
        <v/>
      </c>
      <c r="AS71" t="str">
        <f>IF(OR(ISBLANK(BC71),BC71=""),"",INDEX([1]局站!$C$4:$C$172,MATCH(BC71,[1]局站!$D$4:$D$172,0)))</f>
        <v/>
      </c>
      <c r="AT71" t="str">
        <f>IF(OR(ISBLANK(BD71),BD71=""),"",INDEX([1]局站!$C$4:$C$172,MATCH(BD71,[1]局站!$D$4:$D$172,0)))</f>
        <v/>
      </c>
      <c r="AU71" t="str">
        <f>IF(OR(ISBLANK(BE71),BE71=""),"",INDEX([1]局站!$C$4:$C$172,MATCH(BE71,[1]局站!$D$4:$D$172,0)))</f>
        <v/>
      </c>
      <c r="AV71" t="str">
        <f>IF(OR(ISBLANK(BF71),BF71=""),"",INDEX([1]局站!$C$4:$C$172,MATCH(BF71,[1]局站!$D$4:$D$172,0)))</f>
        <v/>
      </c>
      <c r="AW71" t="str">
        <f>IF(OR(ISBLANK(BG71),BG71=""),"",INDEX([1]局站!$C$4:$C$172,MATCH(BG71,[1]局站!$D$4:$D$172,0)))</f>
        <v/>
      </c>
      <c r="AY71" t="s">
        <v>41</v>
      </c>
      <c r="AZ71" t="s">
        <v>55</v>
      </c>
      <c r="BA71" t="s">
        <v>46</v>
      </c>
      <c r="BB71" t="s">
        <v>701</v>
      </c>
      <c r="BC71" t="s">
        <v>701</v>
      </c>
      <c r="BD71" t="s">
        <v>701</v>
      </c>
      <c r="BE71" t="s">
        <v>701</v>
      </c>
      <c r="BF71" t="s">
        <v>701</v>
      </c>
      <c r="BG71" t="s">
        <v>701</v>
      </c>
    </row>
    <row r="72" spans="1:59" ht="16.5" x14ac:dyDescent="0.2">
      <c r="A72" s="3">
        <v>69</v>
      </c>
      <c r="B72" s="3">
        <f t="shared" si="5"/>
        <v>37048100000</v>
      </c>
      <c r="C72" s="3" t="s">
        <v>589</v>
      </c>
      <c r="D72" s="3">
        <v>1996</v>
      </c>
      <c r="E72" s="3" t="s">
        <v>609</v>
      </c>
      <c r="F72" s="3">
        <v>136.13399999999999</v>
      </c>
      <c r="G72" s="3" t="s">
        <v>249</v>
      </c>
      <c r="H72" s="3" t="s">
        <v>249</v>
      </c>
      <c r="I72" s="3">
        <f>INDEX(光缆!$B$4:$B$66,MATCH(中继段!H72,光缆!$E$4:$E$66,0))</f>
        <v>37048000000</v>
      </c>
      <c r="J72" s="3">
        <f>COUNTIF(H$4:H72,"="&amp;H72)</f>
        <v>1</v>
      </c>
      <c r="K72" s="3">
        <v>36</v>
      </c>
      <c r="L72" s="3" t="s">
        <v>626</v>
      </c>
      <c r="M72" s="3" t="s">
        <v>176</v>
      </c>
      <c r="N72" s="3" t="s">
        <v>626</v>
      </c>
      <c r="O72" s="3" t="s">
        <v>174</v>
      </c>
      <c r="P72" s="3" t="str">
        <f t="shared" si="6"/>
        <v>潍坊市-潍坊河西局</v>
      </c>
      <c r="Q72" s="3" t="str">
        <f t="shared" si="7"/>
        <v>东营市-东营济南路</v>
      </c>
      <c r="R72" s="3" t="s">
        <v>890</v>
      </c>
      <c r="S72" s="3" t="s">
        <v>906</v>
      </c>
      <c r="T72" s="3" t="s">
        <v>896</v>
      </c>
      <c r="U72" s="3" t="s">
        <v>701</v>
      </c>
      <c r="V72" s="3" t="s">
        <v>701</v>
      </c>
      <c r="W72" s="3" t="s">
        <v>701</v>
      </c>
      <c r="X72" s="3" t="s">
        <v>701</v>
      </c>
      <c r="Y72" s="3" t="s">
        <v>701</v>
      </c>
      <c r="Z72" s="3" t="s">
        <v>701</v>
      </c>
      <c r="AA72" s="3"/>
      <c r="AB72" s="3" t="b">
        <f>IF(COUNTIF(G$4:G72,"="&amp;G72)&gt;1,FALSE,TRUE)</f>
        <v>1</v>
      </c>
      <c r="AC72" s="3">
        <f t="shared" si="8"/>
        <v>0</v>
      </c>
      <c r="AD72" s="3" t="str">
        <f t="shared" si="9"/>
        <v>潍坊东营光缆:潍坊河西局+东营济南路</v>
      </c>
      <c r="AE72" s="3"/>
      <c r="AF72" s="3" t="s">
        <v>58</v>
      </c>
      <c r="AG72" s="3" t="s">
        <v>146</v>
      </c>
      <c r="AH72" s="3"/>
      <c r="AI72" s="3"/>
      <c r="AJ72" s="3" t="s">
        <v>58</v>
      </c>
      <c r="AK72" s="3" t="s">
        <v>146</v>
      </c>
      <c r="AL72" s="3" t="s">
        <v>701</v>
      </c>
      <c r="AM72" s="3" t="s">
        <v>701</v>
      </c>
      <c r="AN72" t="s">
        <v>701</v>
      </c>
      <c r="AO72" t="str">
        <f>IF(OR(ISBLANK(AY72),AY72=""),"",INDEX([1]局站!$C$4:$C$172,MATCH(AY72,[1]局站!$D$4:$D$172,0)))</f>
        <v>济南市-济南经十路</v>
      </c>
      <c r="AP72" t="str">
        <f>IF(OR(ISBLANK(AZ72),AZ72=""),"",INDEX([1]局站!$C$4:$C$172,MATCH(AZ72,[1]局站!$D$4:$D$172,0)))</f>
        <v>济南市-平阴西基站</v>
      </c>
      <c r="AQ72" t="str">
        <f>IF(OR(ISBLANK(BA72),BA72=""),"",INDEX([1]局站!$C$4:$C$172,MATCH(BA72,[1]局站!$D$4:$D$172,0)))</f>
        <v>聊城市-聊城联通建设路</v>
      </c>
      <c r="AR72" t="str">
        <f>IF(OR(ISBLANK(BB72),BB72=""),"",INDEX([1]局站!$C$4:$C$172,MATCH(BB72,[1]局站!$D$4:$D$172,0)))</f>
        <v/>
      </c>
      <c r="AS72" t="str">
        <f>IF(OR(ISBLANK(BC72),BC72=""),"",INDEX([1]局站!$C$4:$C$172,MATCH(BC72,[1]局站!$D$4:$D$172,0)))</f>
        <v/>
      </c>
      <c r="AT72" t="str">
        <f>IF(OR(ISBLANK(BD72),BD72=""),"",INDEX([1]局站!$C$4:$C$172,MATCH(BD72,[1]局站!$D$4:$D$172,0)))</f>
        <v/>
      </c>
      <c r="AU72" t="str">
        <f>IF(OR(ISBLANK(BE72),BE72=""),"",INDEX([1]局站!$C$4:$C$172,MATCH(BE72,[1]局站!$D$4:$D$172,0)))</f>
        <v/>
      </c>
      <c r="AV72" t="str">
        <f>IF(OR(ISBLANK(BF72),BF72=""),"",INDEX([1]局站!$C$4:$C$172,MATCH(BF72,[1]局站!$D$4:$D$172,0)))</f>
        <v/>
      </c>
      <c r="AW72" t="str">
        <f>IF(OR(ISBLANK(BG72),BG72=""),"",INDEX([1]局站!$C$4:$C$172,MATCH(BG72,[1]局站!$D$4:$D$172,0)))</f>
        <v/>
      </c>
      <c r="AY72" t="s">
        <v>41</v>
      </c>
      <c r="AZ72" t="s">
        <v>55</v>
      </c>
      <c r="BA72" t="s">
        <v>46</v>
      </c>
      <c r="BB72" t="s">
        <v>701</v>
      </c>
      <c r="BC72" t="s">
        <v>701</v>
      </c>
      <c r="BD72" t="s">
        <v>701</v>
      </c>
      <c r="BE72" t="s">
        <v>701</v>
      </c>
      <c r="BF72" t="s">
        <v>701</v>
      </c>
      <c r="BG72" t="s">
        <v>701</v>
      </c>
    </row>
    <row r="73" spans="1:59" ht="16.5" x14ac:dyDescent="0.2">
      <c r="A73" s="3">
        <v>70</v>
      </c>
      <c r="B73" s="3">
        <f t="shared" si="5"/>
        <v>37049100000</v>
      </c>
      <c r="C73" s="3" t="s">
        <v>590</v>
      </c>
      <c r="D73" s="3">
        <v>1996</v>
      </c>
      <c r="E73" s="3" t="s">
        <v>611</v>
      </c>
      <c r="F73" s="3">
        <v>82.534999999999997</v>
      </c>
      <c r="G73" s="3" t="s">
        <v>250</v>
      </c>
      <c r="H73" s="3" t="s">
        <v>250</v>
      </c>
      <c r="I73" s="3">
        <f>INDEX(光缆!$B$4:$B$66,MATCH(中继段!H73,光缆!$E$4:$E$66,0))</f>
        <v>37049000000</v>
      </c>
      <c r="J73" s="3">
        <f>COUNTIF(H$4:H73,"="&amp;H73)</f>
        <v>1</v>
      </c>
      <c r="K73" s="3">
        <v>12</v>
      </c>
      <c r="L73" s="3" t="s">
        <v>626</v>
      </c>
      <c r="M73" s="3" t="s">
        <v>176</v>
      </c>
      <c r="N73" s="3" t="s">
        <v>626</v>
      </c>
      <c r="O73" s="4" t="s">
        <v>837</v>
      </c>
      <c r="P73" s="3" t="str">
        <f t="shared" si="6"/>
        <v>潍坊市-潍坊河西局</v>
      </c>
      <c r="Q73" s="3" t="str">
        <f t="shared" si="7"/>
        <v>东营市-广饶</v>
      </c>
      <c r="R73" s="3" t="s">
        <v>901</v>
      </c>
      <c r="S73" s="3" t="s">
        <v>907</v>
      </c>
      <c r="T73" s="3" t="s">
        <v>908</v>
      </c>
      <c r="U73" s="3" t="s">
        <v>701</v>
      </c>
      <c r="V73" s="3" t="s">
        <v>701</v>
      </c>
      <c r="W73" s="3" t="s">
        <v>701</v>
      </c>
      <c r="X73" s="3" t="s">
        <v>701</v>
      </c>
      <c r="Y73" s="3" t="s">
        <v>701</v>
      </c>
      <c r="Z73" s="3" t="s">
        <v>701</v>
      </c>
      <c r="AA73" s="3"/>
      <c r="AB73" s="3" t="b">
        <f>IF(COUNTIF(G$4:G73,"="&amp;G73)&gt;1,FALSE,TRUE)</f>
        <v>1</v>
      </c>
      <c r="AC73" s="3">
        <f t="shared" si="8"/>
        <v>0</v>
      </c>
      <c r="AD73" s="3" t="str">
        <f t="shared" si="9"/>
        <v>潍坊广饶架空光缆:潍坊河西局+广饶</v>
      </c>
      <c r="AE73" s="3"/>
      <c r="AF73" s="3" t="s">
        <v>58</v>
      </c>
      <c r="AG73" s="3" t="s">
        <v>119</v>
      </c>
      <c r="AH73" s="3"/>
      <c r="AI73" s="3"/>
      <c r="AJ73" s="3" t="s">
        <v>58</v>
      </c>
      <c r="AK73" s="3" t="s">
        <v>119</v>
      </c>
      <c r="AL73" s="3" t="s">
        <v>701</v>
      </c>
      <c r="AM73" s="3" t="s">
        <v>701</v>
      </c>
      <c r="AN73" t="s">
        <v>701</v>
      </c>
      <c r="AO73" t="str">
        <f>IF(OR(ISBLANK(AY73),AY73=""),"",INDEX([1]局站!$C$4:$C$172,MATCH(AY73,[1]局站!$D$4:$D$172,0)))</f>
        <v>济南市-济南共青团</v>
      </c>
      <c r="AP73" t="str">
        <f>IF(OR(ISBLANK(AZ73),AZ73=""),"",INDEX([1]局站!$C$4:$C$172,MATCH(AZ73,[1]局站!$D$4:$D$172,0)))</f>
        <v>滨州市-邹平老局</v>
      </c>
      <c r="AQ73" t="str">
        <f>IF(OR(ISBLANK(BA73),BA73=""),"",INDEX([1]局站!$C$4:$C$172,MATCH(BA73,[1]局站!$D$4:$D$172,0)))</f>
        <v>淄博市-淄博中心路</v>
      </c>
      <c r="AR73" t="str">
        <f>IF(OR(ISBLANK(BB73),BB73=""),"",INDEX([1]局站!$C$4:$C$172,MATCH(BB73,[1]局站!$D$4:$D$172,0)))</f>
        <v/>
      </c>
      <c r="AS73" t="str">
        <f>IF(OR(ISBLANK(BC73),BC73=""),"",INDEX([1]局站!$C$4:$C$172,MATCH(BC73,[1]局站!$D$4:$D$172,0)))</f>
        <v/>
      </c>
      <c r="AT73" t="str">
        <f>IF(OR(ISBLANK(BD73),BD73=""),"",INDEX([1]局站!$C$4:$C$172,MATCH(BD73,[1]局站!$D$4:$D$172,0)))</f>
        <v/>
      </c>
      <c r="AU73" t="str">
        <f>IF(OR(ISBLANK(BE73),BE73=""),"",INDEX([1]局站!$C$4:$C$172,MATCH(BE73,[1]局站!$D$4:$D$172,0)))</f>
        <v/>
      </c>
      <c r="AV73" t="str">
        <f>IF(OR(ISBLANK(BF73),BF73=""),"",INDEX([1]局站!$C$4:$C$172,MATCH(BF73,[1]局站!$D$4:$D$172,0)))</f>
        <v/>
      </c>
      <c r="AW73" t="str">
        <f>IF(OR(ISBLANK(BG73),BG73=""),"",INDEX([1]局站!$C$4:$C$172,MATCH(BG73,[1]局站!$D$4:$D$172,0)))</f>
        <v/>
      </c>
      <c r="AY73" t="s">
        <v>51</v>
      </c>
      <c r="AZ73" t="s">
        <v>56</v>
      </c>
      <c r="BA73" t="s">
        <v>57</v>
      </c>
      <c r="BB73" t="s">
        <v>701</v>
      </c>
      <c r="BC73" t="s">
        <v>701</v>
      </c>
      <c r="BD73" t="s">
        <v>701</v>
      </c>
      <c r="BE73" t="s">
        <v>701</v>
      </c>
      <c r="BF73" t="s">
        <v>701</v>
      </c>
      <c r="BG73" t="s">
        <v>701</v>
      </c>
    </row>
    <row r="74" spans="1:59" ht="16.5" x14ac:dyDescent="0.2">
      <c r="A74" s="3">
        <v>71</v>
      </c>
      <c r="B74" s="3">
        <f t="shared" si="5"/>
        <v>37050100000</v>
      </c>
      <c r="C74" s="3" t="s">
        <v>591</v>
      </c>
      <c r="D74" s="3">
        <v>2000</v>
      </c>
      <c r="E74" s="3" t="s">
        <v>609</v>
      </c>
      <c r="F74" s="3">
        <v>316.14</v>
      </c>
      <c r="G74" s="3" t="s">
        <v>251</v>
      </c>
      <c r="H74" s="3" t="s">
        <v>251</v>
      </c>
      <c r="I74" s="3">
        <f>INDEX(光缆!$B$4:$B$66,MATCH(中继段!H74,光缆!$E$4:$E$66,0))</f>
        <v>37050000000</v>
      </c>
      <c r="J74" s="3">
        <f>COUNTIF(H$4:H74,"="&amp;H74)</f>
        <v>1</v>
      </c>
      <c r="K74" s="3">
        <v>36</v>
      </c>
      <c r="L74" s="3" t="s">
        <v>626</v>
      </c>
      <c r="M74" s="3" t="s">
        <v>176</v>
      </c>
      <c r="N74" s="3" t="s">
        <v>626</v>
      </c>
      <c r="O74" s="3" t="s">
        <v>184</v>
      </c>
      <c r="P74" s="3" t="str">
        <f t="shared" si="6"/>
        <v>潍坊市-潍坊东方路</v>
      </c>
      <c r="Q74" s="3" t="str">
        <f t="shared" si="7"/>
        <v>临沂市-临沂金雀山</v>
      </c>
      <c r="R74" s="3" t="s">
        <v>901</v>
      </c>
      <c r="S74" s="3" t="s">
        <v>907</v>
      </c>
      <c r="T74" s="3" t="s">
        <v>908</v>
      </c>
      <c r="U74" s="3" t="s">
        <v>701</v>
      </c>
      <c r="V74" s="3" t="s">
        <v>701</v>
      </c>
      <c r="W74" s="3" t="s">
        <v>701</v>
      </c>
      <c r="X74" s="3" t="s">
        <v>701</v>
      </c>
      <c r="Y74" s="3" t="s">
        <v>701</v>
      </c>
      <c r="Z74" s="3" t="s">
        <v>701</v>
      </c>
      <c r="AA74" s="3"/>
      <c r="AB74" s="3" t="b">
        <f>IF(COUNTIF(G$4:G74,"="&amp;G74)&gt;1,FALSE,TRUE)</f>
        <v>1</v>
      </c>
      <c r="AC74" s="3">
        <f t="shared" si="8"/>
        <v>0</v>
      </c>
      <c r="AD74" s="3" t="str">
        <f t="shared" si="9"/>
        <v>潍坊临沂光缆:潍坊东方路+临沂金雀山</v>
      </c>
      <c r="AE74" s="3"/>
      <c r="AF74" s="3" t="s">
        <v>69</v>
      </c>
      <c r="AG74" s="3" t="s">
        <v>91</v>
      </c>
      <c r="AH74" s="3"/>
      <c r="AI74" s="3"/>
      <c r="AJ74" s="3" t="s">
        <v>69</v>
      </c>
      <c r="AK74" s="3" t="s">
        <v>91</v>
      </c>
      <c r="AL74" s="3" t="s">
        <v>701</v>
      </c>
      <c r="AM74" s="3" t="s">
        <v>701</v>
      </c>
      <c r="AN74" t="s">
        <v>701</v>
      </c>
      <c r="AO74" t="str">
        <f>IF(OR(ISBLANK(AY74),AY74=""),"",INDEX([1]局站!$C$4:$C$172,MATCH(AY74,[1]局站!$D$4:$D$172,0)))</f>
        <v>济南市-济南共青团</v>
      </c>
      <c r="AP74" t="str">
        <f>IF(OR(ISBLANK(AZ74),AZ74=""),"",INDEX([1]局站!$C$4:$C$172,MATCH(AZ74,[1]局站!$D$4:$D$172,0)))</f>
        <v>滨州市-邹平老局</v>
      </c>
      <c r="AQ74" t="str">
        <f>IF(OR(ISBLANK(BA74),BA74=""),"",INDEX([1]局站!$C$4:$C$172,MATCH(BA74,[1]局站!$D$4:$D$172,0)))</f>
        <v>淄博市-淄博中心路</v>
      </c>
      <c r="AR74" t="str">
        <f>IF(OR(ISBLANK(BB74),BB74=""),"",INDEX([1]局站!$C$4:$C$172,MATCH(BB74,[1]局站!$D$4:$D$172,0)))</f>
        <v/>
      </c>
      <c r="AS74" t="str">
        <f>IF(OR(ISBLANK(BC74),BC74=""),"",INDEX([1]局站!$C$4:$C$172,MATCH(BC74,[1]局站!$D$4:$D$172,0)))</f>
        <v/>
      </c>
      <c r="AT74" t="str">
        <f>IF(OR(ISBLANK(BD74),BD74=""),"",INDEX([1]局站!$C$4:$C$172,MATCH(BD74,[1]局站!$D$4:$D$172,0)))</f>
        <v/>
      </c>
      <c r="AU74" t="str">
        <f>IF(OR(ISBLANK(BE74),BE74=""),"",INDEX([1]局站!$C$4:$C$172,MATCH(BE74,[1]局站!$D$4:$D$172,0)))</f>
        <v/>
      </c>
      <c r="AV74" t="str">
        <f>IF(OR(ISBLANK(BF74),BF74=""),"",INDEX([1]局站!$C$4:$C$172,MATCH(BF74,[1]局站!$D$4:$D$172,0)))</f>
        <v/>
      </c>
      <c r="AW74" t="str">
        <f>IF(OR(ISBLANK(BG74),BG74=""),"",INDEX([1]局站!$C$4:$C$172,MATCH(BG74,[1]局站!$D$4:$D$172,0)))</f>
        <v/>
      </c>
      <c r="AY74" t="s">
        <v>51</v>
      </c>
      <c r="AZ74" t="s">
        <v>56</v>
      </c>
      <c r="BA74" t="s">
        <v>57</v>
      </c>
      <c r="BB74" t="s">
        <v>701</v>
      </c>
      <c r="BC74" t="s">
        <v>701</v>
      </c>
      <c r="BD74" t="s">
        <v>701</v>
      </c>
      <c r="BE74" t="s">
        <v>701</v>
      </c>
      <c r="BF74" t="s">
        <v>701</v>
      </c>
      <c r="BG74" t="s">
        <v>701</v>
      </c>
    </row>
    <row r="75" spans="1:59" ht="16.5" x14ac:dyDescent="0.2">
      <c r="A75" s="3">
        <v>72</v>
      </c>
      <c r="B75" s="3">
        <f t="shared" si="5"/>
        <v>37051100000</v>
      </c>
      <c r="C75" s="3" t="s">
        <v>447</v>
      </c>
      <c r="D75" s="3">
        <v>2000</v>
      </c>
      <c r="E75" s="3" t="s">
        <v>609</v>
      </c>
      <c r="F75" s="3">
        <v>61.4</v>
      </c>
      <c r="G75" s="3" t="s">
        <v>252</v>
      </c>
      <c r="H75" s="3" t="s">
        <v>252</v>
      </c>
      <c r="I75" s="3">
        <f>INDEX(光缆!$B$4:$B$66,MATCH(中继段!H75,光缆!$E$4:$E$66,0))</f>
        <v>37051000000</v>
      </c>
      <c r="J75" s="3">
        <f>COUNTIF(H$4:H75,"="&amp;H75)</f>
        <v>1</v>
      </c>
      <c r="K75" s="3">
        <v>24</v>
      </c>
      <c r="L75" s="3" t="s">
        <v>626</v>
      </c>
      <c r="M75" s="3" t="s">
        <v>176</v>
      </c>
      <c r="N75" s="3" t="s">
        <v>626</v>
      </c>
      <c r="O75" s="3" t="s">
        <v>176</v>
      </c>
      <c r="P75" s="3" t="str">
        <f t="shared" si="6"/>
        <v>潍坊市-潍坊东方路</v>
      </c>
      <c r="Q75" s="3" t="str">
        <f t="shared" si="7"/>
        <v>潍坊市-昌邑青乡</v>
      </c>
      <c r="R75" s="3" t="s">
        <v>908</v>
      </c>
      <c r="S75" s="3" t="s">
        <v>917</v>
      </c>
      <c r="T75" s="3" t="s">
        <v>909</v>
      </c>
      <c r="U75" s="3" t="s">
        <v>701</v>
      </c>
      <c r="V75" s="3" t="s">
        <v>701</v>
      </c>
      <c r="W75" s="3" t="s">
        <v>701</v>
      </c>
      <c r="X75" s="3" t="s">
        <v>701</v>
      </c>
      <c r="Y75" s="3" t="s">
        <v>701</v>
      </c>
      <c r="Z75" s="3" t="s">
        <v>701</v>
      </c>
      <c r="AA75" s="3"/>
      <c r="AB75" s="3" t="b">
        <f>IF(COUNTIF(G$4:G75,"="&amp;G75)&gt;1,FALSE,TRUE)</f>
        <v>1</v>
      </c>
      <c r="AC75" s="3">
        <f t="shared" si="8"/>
        <v>0</v>
      </c>
      <c r="AD75" s="3" t="str">
        <f t="shared" si="9"/>
        <v>潍坊青乡光缆:潍坊东方路+昌邑青乡</v>
      </c>
      <c r="AE75" s="3"/>
      <c r="AF75" s="3" t="s">
        <v>69</v>
      </c>
      <c r="AG75" s="3" t="s">
        <v>20</v>
      </c>
      <c r="AH75" s="3"/>
      <c r="AI75" s="3"/>
      <c r="AJ75" s="3" t="s">
        <v>69</v>
      </c>
      <c r="AK75" s="3" t="s">
        <v>20</v>
      </c>
      <c r="AL75" s="3" t="s">
        <v>701</v>
      </c>
      <c r="AM75" s="3" t="s">
        <v>701</v>
      </c>
      <c r="AN75" t="s">
        <v>701</v>
      </c>
      <c r="AO75" t="str">
        <f>IF(OR(ISBLANK(AY75),AY75=""),"",INDEX([1]局站!$C$4:$C$172,MATCH(AY75,[1]局站!$D$4:$D$172,0)))</f>
        <v>淄博市-淄博中心路</v>
      </c>
      <c r="AP75" t="str">
        <f>IF(OR(ISBLANK(AZ75),AZ75=""),"",INDEX([1]局站!$C$4:$C$172,MATCH(AZ75,[1]局站!$D$4:$D$172,0)))</f>
        <v>潍坊市-昌乐北局</v>
      </c>
      <c r="AQ75" t="str">
        <f>IF(OR(ISBLANK(BA75),BA75=""),"",INDEX([1]局站!$C$4:$C$172,MATCH(BA75,[1]局站!$D$4:$D$172,0)))</f>
        <v>潍坊市-潍坊河西局</v>
      </c>
      <c r="AR75" t="str">
        <f>IF(OR(ISBLANK(BB75),BB75=""),"",INDEX([1]局站!$C$4:$C$172,MATCH(BB75,[1]局站!$D$4:$D$172,0)))</f>
        <v/>
      </c>
      <c r="AS75" t="str">
        <f>IF(OR(ISBLANK(BC75),BC75=""),"",INDEX([1]局站!$C$4:$C$172,MATCH(BC75,[1]局站!$D$4:$D$172,0)))</f>
        <v/>
      </c>
      <c r="AT75" t="str">
        <f>IF(OR(ISBLANK(BD75),BD75=""),"",INDEX([1]局站!$C$4:$C$172,MATCH(BD75,[1]局站!$D$4:$D$172,0)))</f>
        <v/>
      </c>
      <c r="AU75" t="str">
        <f>IF(OR(ISBLANK(BE75),BE75=""),"",INDEX([1]局站!$C$4:$C$172,MATCH(BE75,[1]局站!$D$4:$D$172,0)))</f>
        <v/>
      </c>
      <c r="AV75" t="str">
        <f>IF(OR(ISBLANK(BF75),BF75=""),"",INDEX([1]局站!$C$4:$C$172,MATCH(BF75,[1]局站!$D$4:$D$172,0)))</f>
        <v/>
      </c>
      <c r="AW75" t="str">
        <f>IF(OR(ISBLANK(BG75),BG75=""),"",INDEX([1]局站!$C$4:$C$172,MATCH(BG75,[1]局站!$D$4:$D$172,0)))</f>
        <v/>
      </c>
      <c r="AY75" t="s">
        <v>57</v>
      </c>
      <c r="AZ75" t="s">
        <v>961</v>
      </c>
      <c r="BA75" t="s">
        <v>58</v>
      </c>
      <c r="BB75" t="s">
        <v>701</v>
      </c>
      <c r="BC75" t="s">
        <v>701</v>
      </c>
      <c r="BD75" t="s">
        <v>701</v>
      </c>
      <c r="BE75" t="s">
        <v>701</v>
      </c>
      <c r="BF75" t="s">
        <v>701</v>
      </c>
      <c r="BG75" t="s">
        <v>701</v>
      </c>
    </row>
    <row r="76" spans="1:59" ht="16.5" x14ac:dyDescent="0.2">
      <c r="A76" s="3">
        <v>73</v>
      </c>
      <c r="B76" s="3">
        <f t="shared" si="5"/>
        <v>37052100000</v>
      </c>
      <c r="C76" s="3" t="s">
        <v>592</v>
      </c>
      <c r="D76" s="3">
        <v>2000</v>
      </c>
      <c r="E76" s="3" t="s">
        <v>611</v>
      </c>
      <c r="F76" s="3">
        <v>242.3</v>
      </c>
      <c r="G76" s="3" t="s">
        <v>253</v>
      </c>
      <c r="H76" s="3" t="s">
        <v>253</v>
      </c>
      <c r="I76" s="3">
        <f>INDEX(光缆!$B$4:$B$66,MATCH(中继段!H76,光缆!$E$4:$E$66,0))</f>
        <v>37052000000</v>
      </c>
      <c r="J76" s="3">
        <f>COUNTIF(H$4:H76,"="&amp;H76)</f>
        <v>1</v>
      </c>
      <c r="K76" s="3">
        <v>8</v>
      </c>
      <c r="L76" s="3" t="s">
        <v>626</v>
      </c>
      <c r="M76" s="3" t="s">
        <v>176</v>
      </c>
      <c r="N76" s="3" t="s">
        <v>626</v>
      </c>
      <c r="O76" s="3" t="s">
        <v>180</v>
      </c>
      <c r="P76" s="3" t="str">
        <f t="shared" si="6"/>
        <v>潍坊市-潍坊东方路</v>
      </c>
      <c r="Q76" s="3" t="str">
        <f t="shared" si="7"/>
        <v>日照市-日照海滨五路</v>
      </c>
      <c r="R76" s="3" t="s">
        <v>908</v>
      </c>
      <c r="S76" s="3" t="s">
        <v>963</v>
      </c>
      <c r="T76" s="3" t="s">
        <v>909</v>
      </c>
      <c r="U76" s="3" t="s">
        <v>701</v>
      </c>
      <c r="V76" s="3" t="s">
        <v>701</v>
      </c>
      <c r="W76" s="3" t="s">
        <v>701</v>
      </c>
      <c r="X76" s="3" t="s">
        <v>701</v>
      </c>
      <c r="Y76" s="3" t="s">
        <v>701</v>
      </c>
      <c r="Z76" s="3" t="s">
        <v>701</v>
      </c>
      <c r="AA76" s="3"/>
      <c r="AB76" s="3" t="b">
        <f>IF(COUNTIF(G$4:G76,"="&amp;G76)&gt;1,FALSE,TRUE)</f>
        <v>1</v>
      </c>
      <c r="AC76" s="3">
        <f t="shared" si="8"/>
        <v>0</v>
      </c>
      <c r="AD76" s="3" t="str">
        <f t="shared" si="9"/>
        <v>潍坊日照架空光缆:潍坊东方路+日照海滨五路</v>
      </c>
      <c r="AE76" s="3"/>
      <c r="AF76" s="3" t="s">
        <v>69</v>
      </c>
      <c r="AG76" s="3" t="s">
        <v>158</v>
      </c>
      <c r="AH76" s="3"/>
      <c r="AI76" s="3"/>
      <c r="AJ76" s="3" t="s">
        <v>702</v>
      </c>
      <c r="AK76" s="3" t="s">
        <v>158</v>
      </c>
      <c r="AL76" s="3" t="s">
        <v>701</v>
      </c>
      <c r="AM76" s="3" t="s">
        <v>701</v>
      </c>
      <c r="AN76" t="s">
        <v>701</v>
      </c>
      <c r="AO76" t="str">
        <f>IF(OR(ISBLANK(AY76),AY76=""),"",INDEX([1]局站!$C$4:$C$172,MATCH(AY76,[1]局站!$D$4:$D$172,0)))</f>
        <v>淄博市-淄博中心路</v>
      </c>
      <c r="AP76" t="str">
        <f>IF(OR(ISBLANK(AZ76),AZ76=""),"",INDEX([1]局站!$C$4:$C$172,MATCH(AZ76,[1]局站!$D$4:$D$172,0)))</f>
        <v>潍坊市-昌乐南局</v>
      </c>
      <c r="AQ76" t="str">
        <f>IF(OR(ISBLANK(BA76),BA76=""),"",INDEX([1]局站!$C$4:$C$172,MATCH(BA76,[1]局站!$D$4:$D$172,0)))</f>
        <v>潍坊市-潍坊河西局</v>
      </c>
      <c r="AR76" t="str">
        <f>IF(OR(ISBLANK(BB76),BB76=""),"",INDEX([1]局站!$C$4:$C$172,MATCH(BB76,[1]局站!$D$4:$D$172,0)))</f>
        <v/>
      </c>
      <c r="AS76" t="str">
        <f>IF(OR(ISBLANK(BC76),BC76=""),"",INDEX([1]局站!$C$4:$C$172,MATCH(BC76,[1]局站!$D$4:$D$172,0)))</f>
        <v/>
      </c>
      <c r="AT76" t="str">
        <f>IF(OR(ISBLANK(BD76),BD76=""),"",INDEX([1]局站!$C$4:$C$172,MATCH(BD76,[1]局站!$D$4:$D$172,0)))</f>
        <v/>
      </c>
      <c r="AU76" t="str">
        <f>IF(OR(ISBLANK(BE76),BE76=""),"",INDEX([1]局站!$C$4:$C$172,MATCH(BE76,[1]局站!$D$4:$D$172,0)))</f>
        <v/>
      </c>
      <c r="AV76" t="str">
        <f>IF(OR(ISBLANK(BF76),BF76=""),"",INDEX([1]局站!$C$4:$C$172,MATCH(BF76,[1]局站!$D$4:$D$172,0)))</f>
        <v/>
      </c>
      <c r="AW76" t="str">
        <f>IF(OR(ISBLANK(BG76),BG76=""),"",INDEX([1]局站!$C$4:$C$172,MATCH(BG76,[1]局站!$D$4:$D$172,0)))</f>
        <v/>
      </c>
      <c r="AY76" t="s">
        <v>57</v>
      </c>
      <c r="AZ76" t="s">
        <v>962</v>
      </c>
      <c r="BA76" t="s">
        <v>58</v>
      </c>
      <c r="BB76" t="s">
        <v>701</v>
      </c>
      <c r="BC76" t="s">
        <v>701</v>
      </c>
      <c r="BD76" t="s">
        <v>701</v>
      </c>
      <c r="BE76" t="s">
        <v>701</v>
      </c>
      <c r="BF76" t="s">
        <v>701</v>
      </c>
      <c r="BG76" t="s">
        <v>701</v>
      </c>
    </row>
    <row r="77" spans="1:59" ht="16.5" x14ac:dyDescent="0.2">
      <c r="A77" s="3">
        <v>74</v>
      </c>
      <c r="B77" s="3">
        <f t="shared" si="5"/>
        <v>37053100000</v>
      </c>
      <c r="C77" s="3" t="s">
        <v>593</v>
      </c>
      <c r="D77" s="3">
        <v>2003</v>
      </c>
      <c r="E77" s="3" t="s">
        <v>609</v>
      </c>
      <c r="F77" s="3">
        <v>101.042</v>
      </c>
      <c r="G77" s="3" t="s">
        <v>254</v>
      </c>
      <c r="H77" s="3" t="s">
        <v>254</v>
      </c>
      <c r="I77" s="3">
        <f>INDEX(光缆!$B$4:$B$66,MATCH(中继段!H77,光缆!$E$4:$E$66,0))</f>
        <v>37053000000</v>
      </c>
      <c r="J77" s="3">
        <f>COUNTIF(H$4:H77,"="&amp;H77)</f>
        <v>1</v>
      </c>
      <c r="K77" s="3">
        <v>12</v>
      </c>
      <c r="L77" s="3" t="s">
        <v>626</v>
      </c>
      <c r="M77" s="3" t="s">
        <v>176</v>
      </c>
      <c r="N77" s="3" t="s">
        <v>626</v>
      </c>
      <c r="O77" s="3" t="s">
        <v>180</v>
      </c>
      <c r="P77" s="3" t="str">
        <f t="shared" si="6"/>
        <v>潍坊市-潍坊河西局</v>
      </c>
      <c r="Q77" s="3" t="str">
        <f t="shared" si="7"/>
        <v>日照市-五莲解放路</v>
      </c>
      <c r="R77" s="3" t="s">
        <v>909</v>
      </c>
      <c r="S77" s="3" t="s">
        <v>910</v>
      </c>
      <c r="T77" s="3" t="s">
        <v>911</v>
      </c>
      <c r="U77" s="3" t="s">
        <v>912</v>
      </c>
      <c r="V77" s="3" t="s">
        <v>913</v>
      </c>
      <c r="W77" s="3" t="s">
        <v>914</v>
      </c>
      <c r="X77" s="3" t="s">
        <v>701</v>
      </c>
      <c r="Y77" s="3" t="s">
        <v>701</v>
      </c>
      <c r="Z77" s="3" t="s">
        <v>701</v>
      </c>
      <c r="AA77" s="3"/>
      <c r="AB77" s="3" t="b">
        <f>IF(COUNTIF(G$4:G77,"="&amp;G77)&gt;1,FALSE,TRUE)</f>
        <v>1</v>
      </c>
      <c r="AC77" s="3">
        <f t="shared" si="8"/>
        <v>0</v>
      </c>
      <c r="AD77" s="3" t="str">
        <f t="shared" si="9"/>
        <v>潍坊五莲光缆:潍坊河西局+五莲解放路</v>
      </c>
      <c r="AE77" s="3"/>
      <c r="AF77" s="3" t="s">
        <v>58</v>
      </c>
      <c r="AG77" s="3" t="s">
        <v>96</v>
      </c>
      <c r="AH77" s="3"/>
      <c r="AI77" s="3"/>
      <c r="AJ77" s="3" t="s">
        <v>58</v>
      </c>
      <c r="AK77" s="3" t="s">
        <v>96</v>
      </c>
      <c r="AL77" s="3" t="s">
        <v>701</v>
      </c>
      <c r="AM77" s="3" t="s">
        <v>701</v>
      </c>
      <c r="AN77" t="s">
        <v>701</v>
      </c>
      <c r="AO77" t="str">
        <f>IF(OR(ISBLANK(AY77),AY77=""),"",INDEX([1]局站!$C$4:$C$172,MATCH(AY77,[1]局站!$D$4:$D$172,0)))</f>
        <v>潍坊市-潍坊河西局</v>
      </c>
      <c r="AP77" t="str">
        <f>IF(OR(ISBLANK(AZ77),AZ77=""),"",INDEX([1]局站!$C$4:$C$172,MATCH(AZ77,[1]局站!$D$4:$D$172,0)))</f>
        <v>潍坊市-昌邑饮马</v>
      </c>
      <c r="AQ77" t="str">
        <f>IF(OR(ISBLANK(BA77),BA77=""),"",INDEX([1]局站!$C$4:$C$172,MATCH(BA77,[1]局站!$D$4:$D$172,0)))</f>
        <v>潍坊市-高密</v>
      </c>
      <c r="AR77" t="str">
        <f>IF(OR(ISBLANK(BB77),BB77=""),"",INDEX([1]局站!$C$4:$C$172,MATCH(BB77,[1]局站!$D$4:$D$172,0)))</f>
        <v>青岛市-胶州马店</v>
      </c>
      <c r="AS77" t="str">
        <f>IF(OR(ISBLANK(BC77),BC77=""),"",INDEX([1]局站!$C$4:$C$172,MATCH(BC77,[1]局站!$D$4:$D$172,0)))</f>
        <v>青岛市-城阳</v>
      </c>
      <c r="AT77" t="str">
        <f>IF(OR(ISBLANK(BD77),BD77=""),"",INDEX([1]局站!$C$4:$C$172,MATCH(BD77,[1]局站!$D$4:$D$172,0)))</f>
        <v>青岛市-青岛山东路</v>
      </c>
      <c r="AU77" t="str">
        <f>IF(OR(ISBLANK(BE77),BE77=""),"",INDEX([1]局站!$C$4:$C$172,MATCH(BE77,[1]局站!$D$4:$D$172,0)))</f>
        <v/>
      </c>
      <c r="AV77" t="str">
        <f>IF(OR(ISBLANK(BF77),BF77=""),"",INDEX([1]局站!$C$4:$C$172,MATCH(BF77,[1]局站!$D$4:$D$172,0)))</f>
        <v/>
      </c>
      <c r="AW77" t="str">
        <f>IF(OR(ISBLANK(BG77),BG77=""),"",INDEX([1]局站!$C$4:$C$172,MATCH(BG77,[1]局站!$D$4:$D$172,0)))</f>
        <v/>
      </c>
      <c r="AY77" t="s">
        <v>58</v>
      </c>
      <c r="AZ77" t="s">
        <v>59</v>
      </c>
      <c r="BA77" t="s">
        <v>60</v>
      </c>
      <c r="BB77" t="s">
        <v>61</v>
      </c>
      <c r="BC77" t="s">
        <v>62</v>
      </c>
      <c r="BD77" t="s">
        <v>140</v>
      </c>
      <c r="BE77" t="s">
        <v>701</v>
      </c>
      <c r="BF77" t="s">
        <v>701</v>
      </c>
      <c r="BG77" t="s">
        <v>701</v>
      </c>
    </row>
    <row r="78" spans="1:59" ht="16.5" x14ac:dyDescent="0.2">
      <c r="A78" s="3">
        <v>75</v>
      </c>
      <c r="B78" s="3">
        <f t="shared" si="5"/>
        <v>37054100000</v>
      </c>
      <c r="C78" s="3" t="s">
        <v>594</v>
      </c>
      <c r="D78" s="3">
        <v>2000</v>
      </c>
      <c r="E78" s="3" t="s">
        <v>609</v>
      </c>
      <c r="F78" s="3">
        <v>266.15699999999998</v>
      </c>
      <c r="G78" s="3" t="s">
        <v>255</v>
      </c>
      <c r="H78" s="3" t="s">
        <v>255</v>
      </c>
      <c r="I78" s="3">
        <f>INDEX(光缆!$B$4:$B$66,MATCH(中继段!H78,光缆!$E$4:$E$66,0))</f>
        <v>37054000000</v>
      </c>
      <c r="J78" s="3">
        <f>COUNTIF(H$4:H78,"="&amp;H78)</f>
        <v>1</v>
      </c>
      <c r="K78" s="3">
        <v>24</v>
      </c>
      <c r="L78" s="3" t="s">
        <v>626</v>
      </c>
      <c r="M78" s="3" t="s">
        <v>176</v>
      </c>
      <c r="N78" s="3" t="s">
        <v>626</v>
      </c>
      <c r="O78" s="3" t="s">
        <v>175</v>
      </c>
      <c r="P78" s="3" t="str">
        <f t="shared" si="6"/>
        <v>潍坊市-潍坊河西局</v>
      </c>
      <c r="Q78" s="3" t="str">
        <f t="shared" si="7"/>
        <v>烟台市-烟台大季家</v>
      </c>
      <c r="R78" s="3" t="s">
        <v>909</v>
      </c>
      <c r="S78" s="3" t="s">
        <v>910</v>
      </c>
      <c r="T78" s="3" t="s">
        <v>911</v>
      </c>
      <c r="U78" s="3" t="s">
        <v>912</v>
      </c>
      <c r="V78" s="3" t="s">
        <v>913</v>
      </c>
      <c r="W78" s="3" t="s">
        <v>914</v>
      </c>
      <c r="X78" s="3" t="s">
        <v>701</v>
      </c>
      <c r="Y78" s="3" t="s">
        <v>701</v>
      </c>
      <c r="Z78" s="3" t="s">
        <v>701</v>
      </c>
      <c r="AA78" s="3"/>
      <c r="AB78" s="3" t="b">
        <f>IF(COUNTIF(G$4:G78,"="&amp;G78)&gt;1,FALSE,TRUE)</f>
        <v>1</v>
      </c>
      <c r="AC78" s="3">
        <f t="shared" si="8"/>
        <v>0</v>
      </c>
      <c r="AD78" s="3" t="str">
        <f t="shared" si="9"/>
        <v>潍烟威1号光缆:潍坊河西局+烟台大季家</v>
      </c>
      <c r="AE78" s="3"/>
      <c r="AF78" s="3" t="s">
        <v>58</v>
      </c>
      <c r="AG78" s="3" t="s">
        <v>131</v>
      </c>
      <c r="AH78" s="3"/>
      <c r="AI78" s="3"/>
      <c r="AJ78" s="3" t="s">
        <v>58</v>
      </c>
      <c r="AK78" s="3" t="s">
        <v>131</v>
      </c>
      <c r="AL78" s="3" t="s">
        <v>132</v>
      </c>
      <c r="AM78" s="3" t="s">
        <v>134</v>
      </c>
      <c r="AN78" t="s">
        <v>148</v>
      </c>
      <c r="AO78" t="str">
        <f>IF(OR(ISBLANK(AY78),AY78=""),"",INDEX([1]局站!$C$4:$C$172,MATCH(AY78,[1]局站!$D$4:$D$172,0)))</f>
        <v>潍坊市-潍坊河西局</v>
      </c>
      <c r="AP78" t="str">
        <f>IF(OR(ISBLANK(AZ78),AZ78=""),"",INDEX([1]局站!$C$4:$C$172,MATCH(AZ78,[1]局站!$D$4:$D$172,0)))</f>
        <v>潍坊市-昌邑饮马</v>
      </c>
      <c r="AQ78" t="str">
        <f>IF(OR(ISBLANK(BA78),BA78=""),"",INDEX([1]局站!$C$4:$C$172,MATCH(BA78,[1]局站!$D$4:$D$172,0)))</f>
        <v>潍坊市-高密</v>
      </c>
      <c r="AR78" t="str">
        <f>IF(OR(ISBLANK(BB78),BB78=""),"",INDEX([1]局站!$C$4:$C$172,MATCH(BB78,[1]局站!$D$4:$D$172,0)))</f>
        <v>青岛市-胶州马店</v>
      </c>
      <c r="AS78" t="str">
        <f>IF(OR(ISBLANK(BC78),BC78=""),"",INDEX([1]局站!$C$4:$C$172,MATCH(BC78,[1]局站!$D$4:$D$172,0)))</f>
        <v>青岛市-城阳</v>
      </c>
      <c r="AT78" t="str">
        <f>IF(OR(ISBLANK(BD78),BD78=""),"",INDEX([1]局站!$C$4:$C$172,MATCH(BD78,[1]局站!$D$4:$D$172,0)))</f>
        <v>青岛市-青岛山东路</v>
      </c>
      <c r="AU78" t="str">
        <f>IF(OR(ISBLANK(BE78),BE78=""),"",INDEX([1]局站!$C$4:$C$172,MATCH(BE78,[1]局站!$D$4:$D$172,0)))</f>
        <v/>
      </c>
      <c r="AV78" t="str">
        <f>IF(OR(ISBLANK(BF78),BF78=""),"",INDEX([1]局站!$C$4:$C$172,MATCH(BF78,[1]局站!$D$4:$D$172,0)))</f>
        <v/>
      </c>
      <c r="AW78" t="str">
        <f>IF(OR(ISBLANK(BG78),BG78=""),"",INDEX([1]局站!$C$4:$C$172,MATCH(BG78,[1]局站!$D$4:$D$172,0)))</f>
        <v/>
      </c>
      <c r="AY78" t="s">
        <v>58</v>
      </c>
      <c r="AZ78" t="s">
        <v>59</v>
      </c>
      <c r="BA78" t="s">
        <v>60</v>
      </c>
      <c r="BB78" t="s">
        <v>61</v>
      </c>
      <c r="BC78" t="s">
        <v>62</v>
      </c>
      <c r="BD78" t="s">
        <v>140</v>
      </c>
      <c r="BE78" t="s">
        <v>701</v>
      </c>
      <c r="BF78" t="s">
        <v>701</v>
      </c>
      <c r="BG78" t="s">
        <v>701</v>
      </c>
    </row>
    <row r="79" spans="1:59" ht="16.5" x14ac:dyDescent="0.2">
      <c r="A79" s="3">
        <v>76</v>
      </c>
      <c r="B79" s="3">
        <f t="shared" si="5"/>
        <v>37054200000</v>
      </c>
      <c r="C79" s="3" t="s">
        <v>461</v>
      </c>
      <c r="D79" s="3">
        <v>2000</v>
      </c>
      <c r="E79" s="3" t="s">
        <v>609</v>
      </c>
      <c r="F79" s="3">
        <v>38.271000000000001</v>
      </c>
      <c r="G79" s="3" t="s">
        <v>255</v>
      </c>
      <c r="H79" s="3" t="s">
        <v>255</v>
      </c>
      <c r="I79" s="3">
        <f>INDEX(光缆!$B$4:$B$66,MATCH(中继段!H79,光缆!$E$4:$E$66,0))</f>
        <v>37054000000</v>
      </c>
      <c r="J79" s="3">
        <f>COUNTIF(H$4:H79,"="&amp;H79)</f>
        <v>2</v>
      </c>
      <c r="K79" s="3">
        <v>24</v>
      </c>
      <c r="L79" s="3" t="s">
        <v>626</v>
      </c>
      <c r="M79" s="3" t="s">
        <v>175</v>
      </c>
      <c r="N79" s="3" t="s">
        <v>626</v>
      </c>
      <c r="O79" s="3" t="s">
        <v>175</v>
      </c>
      <c r="P79" s="3" t="str">
        <f t="shared" si="6"/>
        <v>烟台市-烟台大季家</v>
      </c>
      <c r="Q79" s="3" t="str">
        <f t="shared" si="7"/>
        <v>烟台市-烟台大海阳</v>
      </c>
      <c r="R79" s="3" t="s">
        <v>909</v>
      </c>
      <c r="S79" s="3" t="s">
        <v>910</v>
      </c>
      <c r="T79" s="3" t="s">
        <v>911</v>
      </c>
      <c r="U79" s="3" t="s">
        <v>912</v>
      </c>
      <c r="V79" s="3" t="s">
        <v>913</v>
      </c>
      <c r="W79" s="3" t="s">
        <v>914</v>
      </c>
      <c r="X79" s="3" t="s">
        <v>701</v>
      </c>
      <c r="Y79" s="3" t="s">
        <v>701</v>
      </c>
      <c r="Z79" s="3" t="s">
        <v>701</v>
      </c>
      <c r="AA79" s="3"/>
      <c r="AB79" s="3" t="b">
        <f>IF(COUNTIF(G$4:G79,"="&amp;G79)&gt;1,FALSE,TRUE)</f>
        <v>0</v>
      </c>
      <c r="AC79" s="3">
        <f t="shared" si="8"/>
        <v>0</v>
      </c>
      <c r="AD79" s="3" t="str">
        <f t="shared" si="9"/>
        <v>潍烟威1号光缆:烟台大季家+烟台大海阳</v>
      </c>
      <c r="AE79" s="3"/>
      <c r="AF79" s="3" t="s">
        <v>131</v>
      </c>
      <c r="AG79" s="3" t="s">
        <v>132</v>
      </c>
      <c r="AH79" s="3"/>
      <c r="AI79" s="3"/>
      <c r="AJ79" s="3" t="s">
        <v>58</v>
      </c>
      <c r="AK79" s="3" t="s">
        <v>131</v>
      </c>
      <c r="AL79" s="3" t="s">
        <v>132</v>
      </c>
      <c r="AM79" s="3" t="s">
        <v>134</v>
      </c>
      <c r="AN79" t="s">
        <v>148</v>
      </c>
      <c r="AO79" t="str">
        <f>IF(OR(ISBLANK(AY79),AY79=""),"",INDEX([1]局站!$C$4:$C$172,MATCH(AY79,[1]局站!$D$4:$D$172,0)))</f>
        <v>潍坊市-潍坊河西局</v>
      </c>
      <c r="AP79" t="str">
        <f>IF(OR(ISBLANK(AZ79),AZ79=""),"",INDEX([1]局站!$C$4:$C$172,MATCH(AZ79,[1]局站!$D$4:$D$172,0)))</f>
        <v>潍坊市-昌邑饮马</v>
      </c>
      <c r="AQ79" t="str">
        <f>IF(OR(ISBLANK(BA79),BA79=""),"",INDEX([1]局站!$C$4:$C$172,MATCH(BA79,[1]局站!$D$4:$D$172,0)))</f>
        <v>潍坊市-高密</v>
      </c>
      <c r="AR79" t="str">
        <f>IF(OR(ISBLANK(BB79),BB79=""),"",INDEX([1]局站!$C$4:$C$172,MATCH(BB79,[1]局站!$D$4:$D$172,0)))</f>
        <v>青岛市-胶州马店</v>
      </c>
      <c r="AS79" t="str">
        <f>IF(OR(ISBLANK(BC79),BC79=""),"",INDEX([1]局站!$C$4:$C$172,MATCH(BC79,[1]局站!$D$4:$D$172,0)))</f>
        <v>青岛市-城阳</v>
      </c>
      <c r="AT79" t="str">
        <f>IF(OR(ISBLANK(BD79),BD79=""),"",INDEX([1]局站!$C$4:$C$172,MATCH(BD79,[1]局站!$D$4:$D$172,0)))</f>
        <v>青岛市-青岛山东路</v>
      </c>
      <c r="AU79" t="str">
        <f>IF(OR(ISBLANK(BE79),BE79=""),"",INDEX([1]局站!$C$4:$C$172,MATCH(BE79,[1]局站!$D$4:$D$172,0)))</f>
        <v/>
      </c>
      <c r="AV79" t="str">
        <f>IF(OR(ISBLANK(BF79),BF79=""),"",INDEX([1]局站!$C$4:$C$172,MATCH(BF79,[1]局站!$D$4:$D$172,0)))</f>
        <v/>
      </c>
      <c r="AW79" t="str">
        <f>IF(OR(ISBLANK(BG79),BG79=""),"",INDEX([1]局站!$C$4:$C$172,MATCH(BG79,[1]局站!$D$4:$D$172,0)))</f>
        <v/>
      </c>
      <c r="AY79" t="s">
        <v>58</v>
      </c>
      <c r="AZ79" t="s">
        <v>59</v>
      </c>
      <c r="BA79" t="s">
        <v>60</v>
      </c>
      <c r="BB79" t="s">
        <v>61</v>
      </c>
      <c r="BC79" t="s">
        <v>62</v>
      </c>
      <c r="BD79" t="s">
        <v>140</v>
      </c>
      <c r="BE79" t="s">
        <v>701</v>
      </c>
      <c r="BF79" t="s">
        <v>701</v>
      </c>
      <c r="BG79" t="s">
        <v>701</v>
      </c>
    </row>
    <row r="80" spans="1:59" ht="16.5" x14ac:dyDescent="0.2">
      <c r="A80" s="3">
        <v>77</v>
      </c>
      <c r="B80" s="3">
        <f t="shared" si="5"/>
        <v>37054300000</v>
      </c>
      <c r="C80" s="3" t="s">
        <v>595</v>
      </c>
      <c r="D80" s="3">
        <v>2000</v>
      </c>
      <c r="E80" s="3" t="s">
        <v>609</v>
      </c>
      <c r="F80" s="3">
        <v>68.128</v>
      </c>
      <c r="G80" s="3" t="s">
        <v>255</v>
      </c>
      <c r="H80" s="3" t="s">
        <v>255</v>
      </c>
      <c r="I80" s="3">
        <f>INDEX(光缆!$B$4:$B$66,MATCH(中继段!H80,光缆!$E$4:$E$66,0))</f>
        <v>37054000000</v>
      </c>
      <c r="J80" s="3">
        <f>COUNTIF(H$4:H80,"="&amp;H80)</f>
        <v>3</v>
      </c>
      <c r="K80" s="3">
        <v>24</v>
      </c>
      <c r="L80" s="3" t="s">
        <v>626</v>
      </c>
      <c r="M80" s="3" t="s">
        <v>175</v>
      </c>
      <c r="N80" s="3" t="s">
        <v>626</v>
      </c>
      <c r="O80" s="3" t="s">
        <v>179</v>
      </c>
      <c r="P80" s="3" t="str">
        <f t="shared" si="6"/>
        <v>烟台市-烟台大海阳</v>
      </c>
      <c r="Q80" s="3" t="str">
        <f t="shared" si="7"/>
        <v>威海市-威海初村</v>
      </c>
      <c r="R80" s="3" t="s">
        <v>909</v>
      </c>
      <c r="S80" s="3" t="s">
        <v>910</v>
      </c>
      <c r="T80" s="3" t="s">
        <v>911</v>
      </c>
      <c r="U80" s="3" t="s">
        <v>912</v>
      </c>
      <c r="V80" s="3" t="s">
        <v>913</v>
      </c>
      <c r="W80" s="3" t="s">
        <v>914</v>
      </c>
      <c r="X80" s="3" t="s">
        <v>701</v>
      </c>
      <c r="Y80" s="3" t="s">
        <v>701</v>
      </c>
      <c r="Z80" s="3" t="s">
        <v>701</v>
      </c>
      <c r="AA80" s="3"/>
      <c r="AB80" s="3" t="b">
        <f>IF(COUNTIF(G$4:G80,"="&amp;G80)&gt;1,FALSE,TRUE)</f>
        <v>0</v>
      </c>
      <c r="AC80" s="3">
        <f t="shared" si="8"/>
        <v>0</v>
      </c>
      <c r="AD80" s="3" t="str">
        <f t="shared" si="9"/>
        <v>潍烟威1号光缆:烟台大海阳+威海初村</v>
      </c>
      <c r="AE80" s="3"/>
      <c r="AF80" s="3" t="s">
        <v>132</v>
      </c>
      <c r="AG80" s="3" t="s">
        <v>134</v>
      </c>
      <c r="AH80" s="3"/>
      <c r="AI80" s="3"/>
      <c r="AJ80" s="3" t="s">
        <v>58</v>
      </c>
      <c r="AK80" s="3" t="s">
        <v>131</v>
      </c>
      <c r="AL80" s="3" t="s">
        <v>132</v>
      </c>
      <c r="AM80" s="3" t="s">
        <v>134</v>
      </c>
      <c r="AN80" t="s">
        <v>148</v>
      </c>
      <c r="AO80" t="str">
        <f>IF(OR(ISBLANK(AY80),AY80=""),"",INDEX([1]局站!$C$4:$C$172,MATCH(AY80,[1]局站!$D$4:$D$172,0)))</f>
        <v>潍坊市-潍坊河西局</v>
      </c>
      <c r="AP80" t="str">
        <f>IF(OR(ISBLANK(AZ80),AZ80=""),"",INDEX([1]局站!$C$4:$C$172,MATCH(AZ80,[1]局站!$D$4:$D$172,0)))</f>
        <v>潍坊市-昌邑饮马</v>
      </c>
      <c r="AQ80" t="str">
        <f>IF(OR(ISBLANK(BA80),BA80=""),"",INDEX([1]局站!$C$4:$C$172,MATCH(BA80,[1]局站!$D$4:$D$172,0)))</f>
        <v>潍坊市-高密</v>
      </c>
      <c r="AR80" t="str">
        <f>IF(OR(ISBLANK(BB80),BB80=""),"",INDEX([1]局站!$C$4:$C$172,MATCH(BB80,[1]局站!$D$4:$D$172,0)))</f>
        <v>青岛市-胶州马店</v>
      </c>
      <c r="AS80" t="str">
        <f>IF(OR(ISBLANK(BC80),BC80=""),"",INDEX([1]局站!$C$4:$C$172,MATCH(BC80,[1]局站!$D$4:$D$172,0)))</f>
        <v>青岛市-城阳</v>
      </c>
      <c r="AT80" t="str">
        <f>IF(OR(ISBLANK(BD80),BD80=""),"",INDEX([1]局站!$C$4:$C$172,MATCH(BD80,[1]局站!$D$4:$D$172,0)))</f>
        <v>青岛市-青岛山东路</v>
      </c>
      <c r="AU80" t="str">
        <f>IF(OR(ISBLANK(BE80),BE80=""),"",INDEX([1]局站!$C$4:$C$172,MATCH(BE80,[1]局站!$D$4:$D$172,0)))</f>
        <v/>
      </c>
      <c r="AV80" t="str">
        <f>IF(OR(ISBLANK(BF80),BF80=""),"",INDEX([1]局站!$C$4:$C$172,MATCH(BF80,[1]局站!$D$4:$D$172,0)))</f>
        <v/>
      </c>
      <c r="AW80" t="str">
        <f>IF(OR(ISBLANK(BG80),BG80=""),"",INDEX([1]局站!$C$4:$C$172,MATCH(BG80,[1]局站!$D$4:$D$172,0)))</f>
        <v/>
      </c>
      <c r="AY80" t="s">
        <v>58</v>
      </c>
      <c r="AZ80" t="s">
        <v>59</v>
      </c>
      <c r="BA80" t="s">
        <v>60</v>
      </c>
      <c r="BB80" t="s">
        <v>61</v>
      </c>
      <c r="BC80" t="s">
        <v>62</v>
      </c>
      <c r="BD80" t="s">
        <v>140</v>
      </c>
      <c r="BE80" t="s">
        <v>701</v>
      </c>
      <c r="BF80" t="s">
        <v>701</v>
      </c>
      <c r="BG80" t="s">
        <v>701</v>
      </c>
    </row>
    <row r="81" spans="1:59" ht="16.5" x14ac:dyDescent="0.2">
      <c r="A81" s="3">
        <v>78</v>
      </c>
      <c r="B81" s="3">
        <f t="shared" si="5"/>
        <v>37054400000</v>
      </c>
      <c r="C81" s="3" t="s">
        <v>464</v>
      </c>
      <c r="D81" s="3">
        <v>2000</v>
      </c>
      <c r="E81" s="3" t="s">
        <v>609</v>
      </c>
      <c r="F81" s="3">
        <v>28.364999999999998</v>
      </c>
      <c r="G81" s="3" t="s">
        <v>255</v>
      </c>
      <c r="H81" s="3" t="s">
        <v>255</v>
      </c>
      <c r="I81" s="3">
        <f>INDEX(光缆!$B$4:$B$66,MATCH(中继段!H81,光缆!$E$4:$E$66,0))</f>
        <v>37054000000</v>
      </c>
      <c r="J81" s="3">
        <f>COUNTIF(H$4:H81,"="&amp;H81)</f>
        <v>4</v>
      </c>
      <c r="K81" s="3">
        <v>14</v>
      </c>
      <c r="L81" s="3" t="s">
        <v>626</v>
      </c>
      <c r="M81" s="3" t="s">
        <v>179</v>
      </c>
      <c r="N81" s="3" t="s">
        <v>626</v>
      </c>
      <c r="O81" s="3" t="s">
        <v>179</v>
      </c>
      <c r="P81" s="3" t="str">
        <f t="shared" si="6"/>
        <v>威海市-威海初村</v>
      </c>
      <c r="Q81" s="3" t="str">
        <f t="shared" si="7"/>
        <v>威海市-威海南竹岛</v>
      </c>
      <c r="R81" s="3" t="s">
        <v>909</v>
      </c>
      <c r="S81" s="3" t="s">
        <v>910</v>
      </c>
      <c r="T81" s="3" t="s">
        <v>911</v>
      </c>
      <c r="U81" s="3" t="s">
        <v>912</v>
      </c>
      <c r="V81" s="3" t="s">
        <v>913</v>
      </c>
      <c r="W81" s="3" t="s">
        <v>914</v>
      </c>
      <c r="X81" s="3" t="s">
        <v>701</v>
      </c>
      <c r="Y81" s="3" t="s">
        <v>701</v>
      </c>
      <c r="Z81" s="3" t="s">
        <v>701</v>
      </c>
      <c r="AA81" s="3"/>
      <c r="AB81" s="3" t="b">
        <f>IF(COUNTIF(G$4:G81,"="&amp;G81)&gt;1,FALSE,TRUE)</f>
        <v>0</v>
      </c>
      <c r="AC81" s="3">
        <f t="shared" si="8"/>
        <v>0</v>
      </c>
      <c r="AD81" s="3" t="str">
        <f t="shared" si="9"/>
        <v>潍烟威1号光缆:威海初村+威海南竹岛</v>
      </c>
      <c r="AE81" s="3"/>
      <c r="AF81" s="3" t="s">
        <v>134</v>
      </c>
      <c r="AG81" s="3" t="s">
        <v>148</v>
      </c>
      <c r="AH81" s="3"/>
      <c r="AI81" s="3"/>
      <c r="AJ81" s="3" t="s">
        <v>58</v>
      </c>
      <c r="AK81" s="3" t="s">
        <v>131</v>
      </c>
      <c r="AL81" s="3" t="s">
        <v>132</v>
      </c>
      <c r="AM81" s="3" t="s">
        <v>134</v>
      </c>
      <c r="AN81" t="s">
        <v>148</v>
      </c>
      <c r="AO81" t="str">
        <f>IF(OR(ISBLANK(AY81),AY81=""),"",INDEX([1]局站!$C$4:$C$172,MATCH(AY81,[1]局站!$D$4:$D$172,0)))</f>
        <v>潍坊市-潍坊河西局</v>
      </c>
      <c r="AP81" t="str">
        <f>IF(OR(ISBLANK(AZ81),AZ81=""),"",INDEX([1]局站!$C$4:$C$172,MATCH(AZ81,[1]局站!$D$4:$D$172,0)))</f>
        <v>潍坊市-昌邑饮马</v>
      </c>
      <c r="AQ81" t="str">
        <f>IF(OR(ISBLANK(BA81),BA81=""),"",INDEX([1]局站!$C$4:$C$172,MATCH(BA81,[1]局站!$D$4:$D$172,0)))</f>
        <v>潍坊市-高密</v>
      </c>
      <c r="AR81" t="str">
        <f>IF(OR(ISBLANK(BB81),BB81=""),"",INDEX([1]局站!$C$4:$C$172,MATCH(BB81,[1]局站!$D$4:$D$172,0)))</f>
        <v>青岛市-胶州马店</v>
      </c>
      <c r="AS81" t="str">
        <f>IF(OR(ISBLANK(BC81),BC81=""),"",INDEX([1]局站!$C$4:$C$172,MATCH(BC81,[1]局站!$D$4:$D$172,0)))</f>
        <v>青岛市-城阳</v>
      </c>
      <c r="AT81" t="str">
        <f>IF(OR(ISBLANK(BD81),BD81=""),"",INDEX([1]局站!$C$4:$C$172,MATCH(BD81,[1]局站!$D$4:$D$172,0)))</f>
        <v>青岛市-青岛山东路</v>
      </c>
      <c r="AU81" t="str">
        <f>IF(OR(ISBLANK(BE81),BE81=""),"",INDEX([1]局站!$C$4:$C$172,MATCH(BE81,[1]局站!$D$4:$D$172,0)))</f>
        <v/>
      </c>
      <c r="AV81" t="str">
        <f>IF(OR(ISBLANK(BF81),BF81=""),"",INDEX([1]局站!$C$4:$C$172,MATCH(BF81,[1]局站!$D$4:$D$172,0)))</f>
        <v/>
      </c>
      <c r="AW81" t="str">
        <f>IF(OR(ISBLANK(BG81),BG81=""),"",INDEX([1]局站!$C$4:$C$172,MATCH(BG81,[1]局站!$D$4:$D$172,0)))</f>
        <v/>
      </c>
      <c r="AY81" t="s">
        <v>58</v>
      </c>
      <c r="AZ81" t="s">
        <v>59</v>
      </c>
      <c r="BA81" t="s">
        <v>60</v>
      </c>
      <c r="BB81" t="s">
        <v>61</v>
      </c>
      <c r="BC81" t="s">
        <v>62</v>
      </c>
      <c r="BD81" t="s">
        <v>140</v>
      </c>
      <c r="BE81" t="s">
        <v>701</v>
      </c>
      <c r="BF81" t="s">
        <v>701</v>
      </c>
      <c r="BG81" t="s">
        <v>701</v>
      </c>
    </row>
    <row r="82" spans="1:59" ht="16.5" x14ac:dyDescent="0.2">
      <c r="A82" s="3">
        <v>79</v>
      </c>
      <c r="B82" s="3">
        <f t="shared" si="5"/>
        <v>37055100000</v>
      </c>
      <c r="C82" s="3" t="s">
        <v>596</v>
      </c>
      <c r="D82" s="3">
        <v>2003</v>
      </c>
      <c r="E82" s="3" t="s">
        <v>609</v>
      </c>
      <c r="F82" s="3">
        <v>307.67500000000001</v>
      </c>
      <c r="G82" s="3" t="s">
        <v>256</v>
      </c>
      <c r="H82" s="3" t="s">
        <v>256</v>
      </c>
      <c r="I82" s="3">
        <f>INDEX(光缆!$B$4:$B$66,MATCH(中继段!H82,光缆!$E$4:$E$66,0))</f>
        <v>37055000000</v>
      </c>
      <c r="J82" s="3">
        <f>COUNTIF(H$4:H82,"="&amp;H82)</f>
        <v>1</v>
      </c>
      <c r="K82" s="3">
        <v>64</v>
      </c>
      <c r="L82" s="3" t="s">
        <v>626</v>
      </c>
      <c r="M82" s="3" t="s">
        <v>176</v>
      </c>
      <c r="N82" s="3" t="s">
        <v>626</v>
      </c>
      <c r="O82" s="3" t="s">
        <v>175</v>
      </c>
      <c r="P82" s="3" t="str">
        <f t="shared" si="6"/>
        <v>潍坊市-潍坊四平路</v>
      </c>
      <c r="Q82" s="3" t="str">
        <f t="shared" si="7"/>
        <v>烟台市-烟台开发区</v>
      </c>
      <c r="R82" s="3" t="s">
        <v>897</v>
      </c>
      <c r="S82" s="3" t="s">
        <v>915</v>
      </c>
      <c r="T82" s="3" t="s">
        <v>916</v>
      </c>
      <c r="U82" s="3" t="s">
        <v>701</v>
      </c>
      <c r="V82" s="3" t="s">
        <v>701</v>
      </c>
      <c r="W82" s="3" t="s">
        <v>701</v>
      </c>
      <c r="X82" s="3" t="s">
        <v>701</v>
      </c>
      <c r="Y82" s="3" t="s">
        <v>701</v>
      </c>
      <c r="Z82" s="3" t="s">
        <v>701</v>
      </c>
      <c r="AA82" s="3"/>
      <c r="AB82" s="3" t="b">
        <f>IF(COUNTIF(G$4:G82,"="&amp;G82)&gt;1,FALSE,TRUE)</f>
        <v>1</v>
      </c>
      <c r="AC82" s="3">
        <f t="shared" si="8"/>
        <v>0</v>
      </c>
      <c r="AD82" s="3" t="str">
        <f t="shared" si="9"/>
        <v>潍烟威2号光缆:潍坊四平路+烟台开发区</v>
      </c>
      <c r="AE82" s="3"/>
      <c r="AF82" s="3" t="s">
        <v>66</v>
      </c>
      <c r="AG82" s="3" t="s">
        <v>136</v>
      </c>
      <c r="AH82" s="3"/>
      <c r="AI82" s="3"/>
      <c r="AJ82" s="3" t="s">
        <v>66</v>
      </c>
      <c r="AK82" s="3" t="s">
        <v>136</v>
      </c>
      <c r="AL82" s="3" t="s">
        <v>132</v>
      </c>
      <c r="AM82" s="3" t="s">
        <v>137</v>
      </c>
      <c r="AN82" t="s">
        <v>148</v>
      </c>
      <c r="AO82" t="str">
        <f>IF(OR(ISBLANK(AY82),AY82=""),"",INDEX([1]局站!$C$4:$C$172,MATCH(AY82,[1]局站!$D$4:$D$172,0)))</f>
        <v>济南市-济南四里村</v>
      </c>
      <c r="AP82" t="str">
        <f>IF(OR(ISBLANK(AZ82),AZ82=""),"",INDEX([1]局站!$C$4:$C$172,MATCH(AZ82,[1]局站!$D$4:$D$172,0)))</f>
        <v>济南市-明水</v>
      </c>
      <c r="AQ82" t="str">
        <f>IF(OR(ISBLANK(BA82),BA82=""),"",INDEX([1]局站!$C$4:$C$172,MATCH(BA82,[1]局站!$D$4:$D$172,0)))</f>
        <v>淄博市-淄博柳泉路</v>
      </c>
      <c r="AR82" t="str">
        <f>IF(OR(ISBLANK(BB82),BB82=""),"",INDEX([1]局站!$C$4:$C$172,MATCH(BB82,[1]局站!$D$4:$D$172,0)))</f>
        <v/>
      </c>
      <c r="AS82" t="str">
        <f>IF(OR(ISBLANK(BC82),BC82=""),"",INDEX([1]局站!$C$4:$C$172,MATCH(BC82,[1]局站!$D$4:$D$172,0)))</f>
        <v/>
      </c>
      <c r="AT82" t="str">
        <f>IF(OR(ISBLANK(BD82),BD82=""),"",INDEX([1]局站!$C$4:$C$172,MATCH(BD82,[1]局站!$D$4:$D$172,0)))</f>
        <v/>
      </c>
      <c r="AU82" t="str">
        <f>IF(OR(ISBLANK(BE82),BE82=""),"",INDEX([1]局站!$C$4:$C$172,MATCH(BE82,[1]局站!$D$4:$D$172,0)))</f>
        <v/>
      </c>
      <c r="AV82" t="str">
        <f>IF(OR(ISBLANK(BF82),BF82=""),"",INDEX([1]局站!$C$4:$C$172,MATCH(BF82,[1]局站!$D$4:$D$172,0)))</f>
        <v/>
      </c>
      <c r="AW82" t="str">
        <f>IF(OR(ISBLANK(BG82),BG82=""),"",INDEX([1]局站!$C$4:$C$172,MATCH(BG82,[1]局站!$D$4:$D$172,0)))</f>
        <v/>
      </c>
      <c r="AY82" t="s">
        <v>47</v>
      </c>
      <c r="AZ82" t="s">
        <v>63</v>
      </c>
      <c r="BA82" t="s">
        <v>64</v>
      </c>
      <c r="BB82" t="s">
        <v>701</v>
      </c>
      <c r="BC82" t="s">
        <v>701</v>
      </c>
      <c r="BD82" t="s">
        <v>701</v>
      </c>
      <c r="BE82" t="s">
        <v>701</v>
      </c>
      <c r="BF82" t="s">
        <v>701</v>
      </c>
      <c r="BG82" t="s">
        <v>701</v>
      </c>
    </row>
    <row r="83" spans="1:59" ht="16.5" x14ac:dyDescent="0.2">
      <c r="A83" s="3">
        <v>80</v>
      </c>
      <c r="B83" s="3">
        <f t="shared" si="5"/>
        <v>37055200000</v>
      </c>
      <c r="C83" s="3" t="s">
        <v>471</v>
      </c>
      <c r="D83" s="3">
        <v>2003</v>
      </c>
      <c r="E83" s="3" t="s">
        <v>609</v>
      </c>
      <c r="F83" s="3">
        <v>13.987</v>
      </c>
      <c r="G83" s="3" t="s">
        <v>256</v>
      </c>
      <c r="H83" s="3" t="s">
        <v>256</v>
      </c>
      <c r="I83" s="3">
        <f>INDEX(光缆!$B$4:$B$66,MATCH(中继段!H83,光缆!$E$4:$E$66,0))</f>
        <v>37055000000</v>
      </c>
      <c r="J83" s="3">
        <f>COUNTIF(H$4:H83,"="&amp;H83)</f>
        <v>2</v>
      </c>
      <c r="K83" s="3">
        <v>96</v>
      </c>
      <c r="L83" s="3" t="s">
        <v>626</v>
      </c>
      <c r="M83" s="3" t="s">
        <v>175</v>
      </c>
      <c r="N83" s="3" t="s">
        <v>626</v>
      </c>
      <c r="O83" s="3" t="s">
        <v>175</v>
      </c>
      <c r="P83" s="3" t="str">
        <f t="shared" si="6"/>
        <v>烟台市-烟台开发区</v>
      </c>
      <c r="Q83" s="3" t="str">
        <f t="shared" si="7"/>
        <v>烟台市-烟台大海阳</v>
      </c>
      <c r="R83" s="3" t="s">
        <v>897</v>
      </c>
      <c r="S83" s="3" t="s">
        <v>915</v>
      </c>
      <c r="T83" s="3" t="s">
        <v>916</v>
      </c>
      <c r="U83" s="3" t="s">
        <v>701</v>
      </c>
      <c r="V83" s="3" t="s">
        <v>701</v>
      </c>
      <c r="W83" s="3" t="s">
        <v>701</v>
      </c>
      <c r="X83" s="3" t="s">
        <v>701</v>
      </c>
      <c r="Y83" s="3" t="s">
        <v>701</v>
      </c>
      <c r="Z83" s="3" t="s">
        <v>701</v>
      </c>
      <c r="AA83" s="3"/>
      <c r="AB83" s="3" t="b">
        <f>IF(COUNTIF(G$4:G83,"="&amp;G83)&gt;1,FALSE,TRUE)</f>
        <v>0</v>
      </c>
      <c r="AC83" s="3">
        <f t="shared" si="8"/>
        <v>0</v>
      </c>
      <c r="AD83" s="3" t="str">
        <f t="shared" si="9"/>
        <v>潍烟威2号光缆:烟台开发区+烟台大海阳</v>
      </c>
      <c r="AE83" s="3"/>
      <c r="AF83" s="3" t="s">
        <v>136</v>
      </c>
      <c r="AG83" s="3" t="s">
        <v>132</v>
      </c>
      <c r="AH83" s="3"/>
      <c r="AI83" s="3"/>
      <c r="AJ83" s="3" t="s">
        <v>66</v>
      </c>
      <c r="AK83" s="3" t="s">
        <v>136</v>
      </c>
      <c r="AL83" s="3" t="s">
        <v>132</v>
      </c>
      <c r="AM83" s="3" t="s">
        <v>137</v>
      </c>
      <c r="AN83" t="s">
        <v>148</v>
      </c>
      <c r="AO83" t="str">
        <f>IF(OR(ISBLANK(AY83),AY83=""),"",INDEX([1]局站!$C$4:$C$172,MATCH(AY83,[1]局站!$D$4:$D$172,0)))</f>
        <v>济南市-济南四里村</v>
      </c>
      <c r="AP83" t="str">
        <f>IF(OR(ISBLANK(AZ83),AZ83=""),"",INDEX([1]局站!$C$4:$C$172,MATCH(AZ83,[1]局站!$D$4:$D$172,0)))</f>
        <v>济南市-明水</v>
      </c>
      <c r="AQ83" t="str">
        <f>IF(OR(ISBLANK(BA83),BA83=""),"",INDEX([1]局站!$C$4:$C$172,MATCH(BA83,[1]局站!$D$4:$D$172,0)))</f>
        <v>淄博市-淄博柳泉路</v>
      </c>
      <c r="AR83" t="str">
        <f>IF(OR(ISBLANK(BB83),BB83=""),"",INDEX([1]局站!$C$4:$C$172,MATCH(BB83,[1]局站!$D$4:$D$172,0)))</f>
        <v/>
      </c>
      <c r="AS83" t="str">
        <f>IF(OR(ISBLANK(BC83),BC83=""),"",INDEX([1]局站!$C$4:$C$172,MATCH(BC83,[1]局站!$D$4:$D$172,0)))</f>
        <v/>
      </c>
      <c r="AT83" t="str">
        <f>IF(OR(ISBLANK(BD83),BD83=""),"",INDEX([1]局站!$C$4:$C$172,MATCH(BD83,[1]局站!$D$4:$D$172,0)))</f>
        <v/>
      </c>
      <c r="AU83" t="str">
        <f>IF(OR(ISBLANK(BE83),BE83=""),"",INDEX([1]局站!$C$4:$C$172,MATCH(BE83,[1]局站!$D$4:$D$172,0)))</f>
        <v/>
      </c>
      <c r="AV83" t="str">
        <f>IF(OR(ISBLANK(BF83),BF83=""),"",INDEX([1]局站!$C$4:$C$172,MATCH(BF83,[1]局站!$D$4:$D$172,0)))</f>
        <v/>
      </c>
      <c r="AW83" t="str">
        <f>IF(OR(ISBLANK(BG83),BG83=""),"",INDEX([1]局站!$C$4:$C$172,MATCH(BG83,[1]局站!$D$4:$D$172,0)))</f>
        <v/>
      </c>
      <c r="AY83" t="s">
        <v>47</v>
      </c>
      <c r="AZ83" t="s">
        <v>63</v>
      </c>
      <c r="BA83" t="s">
        <v>64</v>
      </c>
      <c r="BB83" t="s">
        <v>701</v>
      </c>
      <c r="BC83" t="s">
        <v>701</v>
      </c>
      <c r="BD83" t="s">
        <v>701</v>
      </c>
      <c r="BE83" t="s">
        <v>701</v>
      </c>
      <c r="BF83" t="s">
        <v>701</v>
      </c>
      <c r="BG83" t="s">
        <v>701</v>
      </c>
    </row>
    <row r="84" spans="1:59" ht="16.5" x14ac:dyDescent="0.2">
      <c r="A84" s="3">
        <v>81</v>
      </c>
      <c r="B84" s="3">
        <f t="shared" si="5"/>
        <v>37056100000</v>
      </c>
      <c r="C84" s="3" t="s">
        <v>475</v>
      </c>
      <c r="D84" s="3">
        <v>2003</v>
      </c>
      <c r="E84" s="3" t="s">
        <v>609</v>
      </c>
      <c r="F84" s="3">
        <v>85.153999999999996</v>
      </c>
      <c r="G84" s="3" t="s">
        <v>257</v>
      </c>
      <c r="H84" s="3" t="s">
        <v>257</v>
      </c>
      <c r="I84" s="3">
        <f>INDEX(光缆!$B$4:$B$66,MATCH(中继段!H84,光缆!$E$4:$E$66,0))</f>
        <v>37056000000</v>
      </c>
      <c r="J84" s="3">
        <f>COUNTIF(H$4:H84,"="&amp;H84)</f>
        <v>1</v>
      </c>
      <c r="K84" s="3">
        <v>64</v>
      </c>
      <c r="L84" s="3" t="s">
        <v>626</v>
      </c>
      <c r="M84" s="3" t="s">
        <v>175</v>
      </c>
      <c r="N84" s="3" t="s">
        <v>626</v>
      </c>
      <c r="O84" s="3" t="s">
        <v>175</v>
      </c>
      <c r="P84" s="3" t="str">
        <f t="shared" si="6"/>
        <v>烟台市-烟台大海阳</v>
      </c>
      <c r="Q84" s="3" t="str">
        <f t="shared" si="7"/>
        <v>烟台市-栖霞市局</v>
      </c>
      <c r="R84" s="3" t="s">
        <v>916</v>
      </c>
      <c r="S84" s="3" t="s">
        <v>917</v>
      </c>
      <c r="T84" s="3" t="s">
        <v>918</v>
      </c>
      <c r="U84" s="3" t="s">
        <v>701</v>
      </c>
      <c r="V84" s="3" t="s">
        <v>701</v>
      </c>
      <c r="W84" s="3" t="s">
        <v>701</v>
      </c>
      <c r="X84" s="3" t="s">
        <v>701</v>
      </c>
      <c r="Y84" s="3" t="s">
        <v>701</v>
      </c>
      <c r="Z84" s="3" t="s">
        <v>701</v>
      </c>
      <c r="AA84" s="3"/>
      <c r="AB84" s="3" t="b">
        <f>IF(COUNTIF(G$4:G84,"="&amp;G84)&gt;1,FALSE,TRUE)</f>
        <v>1</v>
      </c>
      <c r="AC84" s="3">
        <f t="shared" si="8"/>
        <v>0</v>
      </c>
      <c r="AD84" s="3" t="str">
        <f t="shared" si="9"/>
        <v>潍烟威2号光缆延伸:烟台大海阳+栖霞市局</v>
      </c>
      <c r="AE84" s="3"/>
      <c r="AF84" s="3" t="s">
        <v>132</v>
      </c>
      <c r="AG84" s="3" t="s">
        <v>117</v>
      </c>
      <c r="AH84" s="3"/>
      <c r="AI84" s="3"/>
      <c r="AJ84" s="3" t="s">
        <v>132</v>
      </c>
      <c r="AK84" s="3" t="s">
        <v>117</v>
      </c>
      <c r="AL84" s="3" t="s">
        <v>701</v>
      </c>
      <c r="AM84" s="3" t="s">
        <v>701</v>
      </c>
      <c r="AN84" t="s">
        <v>701</v>
      </c>
      <c r="AO84" t="str">
        <f>IF(OR(ISBLANK(AY84),AY84=""),"",INDEX([1]局站!$C$4:$C$172,MATCH(AY84,[1]局站!$D$4:$D$172,0)))</f>
        <v>淄博市-淄博柳泉路</v>
      </c>
      <c r="AP84" t="str">
        <f>IF(OR(ISBLANK(AZ84),AZ84=""),"",INDEX([1]局站!$C$4:$C$172,MATCH(AZ84,[1]局站!$D$4:$D$172,0)))</f>
        <v>潍坊市-昌乐北局</v>
      </c>
      <c r="AQ84" t="str">
        <f>IF(OR(ISBLANK(BA84),BA84=""),"",INDEX([1]局站!$C$4:$C$172,MATCH(BA84,[1]局站!$D$4:$D$172,0)))</f>
        <v>潍坊市-潍坊四平路</v>
      </c>
      <c r="AR84" t="str">
        <f>IF(OR(ISBLANK(BB84),BB84=""),"",INDEX([1]局站!$C$4:$C$172,MATCH(BB84,[1]局站!$D$4:$D$172,0)))</f>
        <v/>
      </c>
      <c r="AS84" t="str">
        <f>IF(OR(ISBLANK(BC84),BC84=""),"",INDEX([1]局站!$C$4:$C$172,MATCH(BC84,[1]局站!$D$4:$D$172,0)))</f>
        <v/>
      </c>
      <c r="AT84" t="str">
        <f>IF(OR(ISBLANK(BD84),BD84=""),"",INDEX([1]局站!$C$4:$C$172,MATCH(BD84,[1]局站!$D$4:$D$172,0)))</f>
        <v/>
      </c>
      <c r="AU84" t="str">
        <f>IF(OR(ISBLANK(BE84),BE84=""),"",INDEX([1]局站!$C$4:$C$172,MATCH(BE84,[1]局站!$D$4:$D$172,0)))</f>
        <v/>
      </c>
      <c r="AV84" t="str">
        <f>IF(OR(ISBLANK(BF84),BF84=""),"",INDEX([1]局站!$C$4:$C$172,MATCH(BF84,[1]局站!$D$4:$D$172,0)))</f>
        <v/>
      </c>
      <c r="AW84" t="str">
        <f>IF(OR(ISBLANK(BG84),BG84=""),"",INDEX([1]局站!$C$4:$C$172,MATCH(BG84,[1]局站!$D$4:$D$172,0)))</f>
        <v/>
      </c>
      <c r="AY84" t="s">
        <v>64</v>
      </c>
      <c r="AZ84" t="s">
        <v>65</v>
      </c>
      <c r="BA84" t="s">
        <v>66</v>
      </c>
      <c r="BB84" t="s">
        <v>701</v>
      </c>
      <c r="BC84" t="s">
        <v>701</v>
      </c>
      <c r="BD84" t="s">
        <v>701</v>
      </c>
      <c r="BE84" t="s">
        <v>701</v>
      </c>
      <c r="BF84" t="s">
        <v>701</v>
      </c>
      <c r="BG84" t="s">
        <v>701</v>
      </c>
    </row>
    <row r="85" spans="1:59" ht="16.5" x14ac:dyDescent="0.2">
      <c r="A85" s="3">
        <v>82</v>
      </c>
      <c r="B85" s="3">
        <f t="shared" si="5"/>
        <v>37055300000</v>
      </c>
      <c r="C85" s="3" t="s">
        <v>597</v>
      </c>
      <c r="D85" s="3">
        <v>2003</v>
      </c>
      <c r="E85" s="3" t="s">
        <v>609</v>
      </c>
      <c r="F85" s="3">
        <v>103.286</v>
      </c>
      <c r="G85" s="3" t="s">
        <v>256</v>
      </c>
      <c r="H85" s="3" t="s">
        <v>256</v>
      </c>
      <c r="I85" s="3">
        <f>INDEX(光缆!$B$4:$B$66,MATCH(中继段!H85,光缆!$E$4:$E$66,0))</f>
        <v>37055000000</v>
      </c>
      <c r="J85" s="3">
        <f>COUNTIF(H$4:H85,"="&amp;H85)</f>
        <v>3</v>
      </c>
      <c r="K85" s="3">
        <v>36</v>
      </c>
      <c r="L85" s="3" t="s">
        <v>626</v>
      </c>
      <c r="M85" s="3" t="s">
        <v>175</v>
      </c>
      <c r="N85" s="3" t="s">
        <v>626</v>
      </c>
      <c r="O85" s="3" t="s">
        <v>179</v>
      </c>
      <c r="P85" s="3" t="str">
        <f t="shared" si="6"/>
        <v>烟台市-烟台大海阳</v>
      </c>
      <c r="Q85" s="3" t="str">
        <f t="shared" si="7"/>
        <v>威海市-威海新威路522局</v>
      </c>
      <c r="R85" s="3" t="s">
        <v>916</v>
      </c>
      <c r="S85" s="3" t="s">
        <v>917</v>
      </c>
      <c r="T85" s="3" t="s">
        <v>918</v>
      </c>
      <c r="U85" s="3" t="s">
        <v>701</v>
      </c>
      <c r="V85" s="3" t="s">
        <v>701</v>
      </c>
      <c r="W85" s="3" t="s">
        <v>701</v>
      </c>
      <c r="X85" s="3" t="s">
        <v>701</v>
      </c>
      <c r="Y85" s="3" t="s">
        <v>701</v>
      </c>
      <c r="Z85" s="3" t="s">
        <v>701</v>
      </c>
      <c r="AA85" s="3"/>
      <c r="AB85" s="3" t="b">
        <f>IF(COUNTIF(G$4:G85,"="&amp;G85)&gt;1,FALSE,TRUE)</f>
        <v>0</v>
      </c>
      <c r="AC85" s="3">
        <f t="shared" si="8"/>
        <v>0</v>
      </c>
      <c r="AD85" s="3" t="str">
        <f t="shared" si="9"/>
        <v>潍烟威2号光缆:烟台大海阳+威海新威路522局</v>
      </c>
      <c r="AE85" s="3"/>
      <c r="AF85" s="3" t="s">
        <v>132</v>
      </c>
      <c r="AG85" s="3" t="s">
        <v>137</v>
      </c>
      <c r="AH85" s="3"/>
      <c r="AI85" s="3"/>
      <c r="AJ85" s="3" t="s">
        <v>66</v>
      </c>
      <c r="AK85" s="3" t="s">
        <v>136</v>
      </c>
      <c r="AL85" s="3" t="s">
        <v>132</v>
      </c>
      <c r="AM85" s="3" t="s">
        <v>137</v>
      </c>
      <c r="AN85" t="s">
        <v>148</v>
      </c>
      <c r="AO85" t="str">
        <f>IF(OR(ISBLANK(AY85),AY85=""),"",INDEX([1]局站!$C$4:$C$172,MATCH(AY85,[1]局站!$D$4:$D$172,0)))</f>
        <v>淄博市-淄博柳泉路</v>
      </c>
      <c r="AP85" t="str">
        <f>IF(OR(ISBLANK(AZ85),AZ85=""),"",INDEX([1]局站!$C$4:$C$172,MATCH(AZ85,[1]局站!$D$4:$D$172,0)))</f>
        <v>潍坊市-昌乐北局</v>
      </c>
      <c r="AQ85" t="str">
        <f>IF(OR(ISBLANK(BA85),BA85=""),"",INDEX([1]局站!$C$4:$C$172,MATCH(BA85,[1]局站!$D$4:$D$172,0)))</f>
        <v>潍坊市-潍坊四平路</v>
      </c>
      <c r="AR85" t="str">
        <f>IF(OR(ISBLANK(BB85),BB85=""),"",INDEX([1]局站!$C$4:$C$172,MATCH(BB85,[1]局站!$D$4:$D$172,0)))</f>
        <v/>
      </c>
      <c r="AS85" t="str">
        <f>IF(OR(ISBLANK(BC85),BC85=""),"",INDEX([1]局站!$C$4:$C$172,MATCH(BC85,[1]局站!$D$4:$D$172,0)))</f>
        <v/>
      </c>
      <c r="AT85" t="str">
        <f>IF(OR(ISBLANK(BD85),BD85=""),"",INDEX([1]局站!$C$4:$C$172,MATCH(BD85,[1]局站!$D$4:$D$172,0)))</f>
        <v/>
      </c>
      <c r="AU85" t="str">
        <f>IF(OR(ISBLANK(BE85),BE85=""),"",INDEX([1]局站!$C$4:$C$172,MATCH(BE85,[1]局站!$D$4:$D$172,0)))</f>
        <v/>
      </c>
      <c r="AV85" t="str">
        <f>IF(OR(ISBLANK(BF85),BF85=""),"",INDEX([1]局站!$C$4:$C$172,MATCH(BF85,[1]局站!$D$4:$D$172,0)))</f>
        <v/>
      </c>
      <c r="AW85" t="str">
        <f>IF(OR(ISBLANK(BG85),BG85=""),"",INDEX([1]局站!$C$4:$C$172,MATCH(BG85,[1]局站!$D$4:$D$172,0)))</f>
        <v/>
      </c>
      <c r="AY85" t="s">
        <v>64</v>
      </c>
      <c r="AZ85" t="s">
        <v>65</v>
      </c>
      <c r="BA85" t="s">
        <v>66</v>
      </c>
      <c r="BB85" t="s">
        <v>701</v>
      </c>
      <c r="BC85" t="s">
        <v>701</v>
      </c>
      <c r="BD85" t="s">
        <v>701</v>
      </c>
      <c r="BE85" t="s">
        <v>701</v>
      </c>
      <c r="BF85" t="s">
        <v>701</v>
      </c>
      <c r="BG85" t="s">
        <v>701</v>
      </c>
    </row>
    <row r="86" spans="1:59" ht="16.5" x14ac:dyDescent="0.2">
      <c r="A86" s="3">
        <v>83</v>
      </c>
      <c r="B86" s="3">
        <f t="shared" si="5"/>
        <v>37055400000</v>
      </c>
      <c r="C86" s="3" t="s">
        <v>474</v>
      </c>
      <c r="D86" s="3">
        <v>2003</v>
      </c>
      <c r="E86" s="3" t="s">
        <v>609</v>
      </c>
      <c r="F86" s="3">
        <v>1</v>
      </c>
      <c r="G86" s="3" t="s">
        <v>256</v>
      </c>
      <c r="H86" s="3" t="s">
        <v>256</v>
      </c>
      <c r="I86" s="3">
        <f>INDEX(光缆!$B$4:$B$66,MATCH(中继段!H86,光缆!$E$4:$E$66,0))</f>
        <v>37055000000</v>
      </c>
      <c r="J86" s="3">
        <f>COUNTIF(H$4:H86,"="&amp;H86)</f>
        <v>4</v>
      </c>
      <c r="K86" s="3">
        <v>36</v>
      </c>
      <c r="L86" s="3" t="s">
        <v>626</v>
      </c>
      <c r="M86" s="3" t="s">
        <v>179</v>
      </c>
      <c r="N86" s="3" t="s">
        <v>626</v>
      </c>
      <c r="O86" s="3" t="s">
        <v>179</v>
      </c>
      <c r="P86" s="3" t="str">
        <f t="shared" si="6"/>
        <v>威海市-威海新威路522局</v>
      </c>
      <c r="Q86" s="3" t="str">
        <f t="shared" si="7"/>
        <v>威海市-威海南竹岛</v>
      </c>
      <c r="R86" s="3" t="s">
        <v>918</v>
      </c>
      <c r="S86" s="3" t="s">
        <v>911</v>
      </c>
      <c r="T86" s="3" t="s">
        <v>913</v>
      </c>
      <c r="U86" s="3" t="s">
        <v>919</v>
      </c>
      <c r="V86" s="3" t="s">
        <v>701</v>
      </c>
      <c r="W86" s="3" t="s">
        <v>701</v>
      </c>
      <c r="X86" s="3" t="s">
        <v>701</v>
      </c>
      <c r="Y86" s="3" t="s">
        <v>701</v>
      </c>
      <c r="Z86" s="3" t="s">
        <v>701</v>
      </c>
      <c r="AA86" s="3"/>
      <c r="AB86" s="3" t="b">
        <f>IF(COUNTIF(G$4:G86,"="&amp;G86)&gt;1,FALSE,TRUE)</f>
        <v>0</v>
      </c>
      <c r="AC86" s="3">
        <f t="shared" si="8"/>
        <v>0</v>
      </c>
      <c r="AD86" s="3" t="str">
        <f t="shared" si="9"/>
        <v>潍烟威2号光缆:威海新威路522局+威海南竹岛</v>
      </c>
      <c r="AE86" s="3"/>
      <c r="AF86" s="3" t="s">
        <v>137</v>
      </c>
      <c r="AG86" s="3" t="s">
        <v>148</v>
      </c>
      <c r="AH86" s="3"/>
      <c r="AI86" s="3"/>
      <c r="AJ86" s="3" t="s">
        <v>66</v>
      </c>
      <c r="AK86" s="3" t="s">
        <v>136</v>
      </c>
      <c r="AL86" s="3" t="s">
        <v>132</v>
      </c>
      <c r="AM86" s="3" t="s">
        <v>137</v>
      </c>
      <c r="AN86" t="s">
        <v>148</v>
      </c>
      <c r="AO86" t="str">
        <f>IF(OR(ISBLANK(AY86),AY86=""),"",INDEX([1]局站!$C$4:$C$172,MATCH(AY86,[1]局站!$D$4:$D$172,0)))</f>
        <v>潍坊市-潍坊四平路</v>
      </c>
      <c r="AP86" t="str">
        <f>IF(OR(ISBLANK(AZ86),AZ86=""),"",INDEX([1]局站!$C$4:$C$172,MATCH(AZ86,[1]局站!$D$4:$D$172,0)))</f>
        <v>潍坊市-高密</v>
      </c>
      <c r="AQ86" t="str">
        <f>IF(OR(ISBLANK(BA86),BA86=""),"",INDEX([1]局站!$C$4:$C$172,MATCH(BA86,[1]局站!$D$4:$D$172,0)))</f>
        <v>青岛市-城阳</v>
      </c>
      <c r="AR86" t="str">
        <f>IF(OR(ISBLANK(BB86),BB86=""),"",INDEX([1]局站!$C$4:$C$172,MATCH(BB86,[1]局站!$D$4:$D$172,0)))</f>
        <v>青岛市-青岛辽阳东路</v>
      </c>
      <c r="AS86" t="str">
        <f>IF(OR(ISBLANK(BC86),BC86=""),"",INDEX([1]局站!$C$4:$C$172,MATCH(BC86,[1]局站!$D$4:$D$172,0)))</f>
        <v/>
      </c>
      <c r="AT86" t="str">
        <f>IF(OR(ISBLANK(BD86),BD86=""),"",INDEX([1]局站!$C$4:$C$172,MATCH(BD86,[1]局站!$D$4:$D$172,0)))</f>
        <v/>
      </c>
      <c r="AU86" t="str">
        <f>IF(OR(ISBLANK(BE86),BE86=""),"",INDEX([1]局站!$C$4:$C$172,MATCH(BE86,[1]局站!$D$4:$D$172,0)))</f>
        <v/>
      </c>
      <c r="AV86" t="str">
        <f>IF(OR(ISBLANK(BF86),BF86=""),"",INDEX([1]局站!$C$4:$C$172,MATCH(BF86,[1]局站!$D$4:$D$172,0)))</f>
        <v/>
      </c>
      <c r="AW86" t="str">
        <f>IF(OR(ISBLANK(BG86),BG86=""),"",INDEX([1]局站!$C$4:$C$172,MATCH(BG86,[1]局站!$D$4:$D$172,0)))</f>
        <v/>
      </c>
      <c r="AY86" t="s">
        <v>66</v>
      </c>
      <c r="AZ86" t="s">
        <v>60</v>
      </c>
      <c r="BA86" t="s">
        <v>62</v>
      </c>
      <c r="BB86" t="s">
        <v>154</v>
      </c>
      <c r="BC86" t="s">
        <v>701</v>
      </c>
      <c r="BD86" t="s">
        <v>701</v>
      </c>
      <c r="BE86" t="s">
        <v>701</v>
      </c>
      <c r="BF86" t="s">
        <v>701</v>
      </c>
      <c r="BG86" t="s">
        <v>701</v>
      </c>
    </row>
    <row r="87" spans="1:59" ht="16.5" x14ac:dyDescent="0.2">
      <c r="A87" s="3">
        <v>84</v>
      </c>
      <c r="B87" s="3">
        <f t="shared" si="5"/>
        <v>37057100000</v>
      </c>
      <c r="C87" s="3" t="s">
        <v>476</v>
      </c>
      <c r="D87" s="3">
        <v>2003</v>
      </c>
      <c r="E87" s="3" t="s">
        <v>609</v>
      </c>
      <c r="F87" s="3">
        <v>34.799999999999997</v>
      </c>
      <c r="G87" s="3" t="s">
        <v>258</v>
      </c>
      <c r="H87" s="3" t="s">
        <v>258</v>
      </c>
      <c r="I87" s="3">
        <f>INDEX(光缆!$B$4:$B$66,MATCH(中继段!H87,光缆!$E$4:$E$66,0))</f>
        <v>37057000000</v>
      </c>
      <c r="J87" s="3">
        <f>COUNTIF(H$4:H87,"="&amp;H87)</f>
        <v>1</v>
      </c>
      <c r="K87" s="3">
        <v>24</v>
      </c>
      <c r="L87" s="3" t="s">
        <v>626</v>
      </c>
      <c r="M87" s="3" t="s">
        <v>173</v>
      </c>
      <c r="N87" s="3" t="s">
        <v>626</v>
      </c>
      <c r="O87" s="3" t="s">
        <v>173</v>
      </c>
      <c r="P87" s="3" t="str">
        <f t="shared" si="6"/>
        <v>枣庄市-薛城441局</v>
      </c>
      <c r="Q87" s="3" t="str">
        <f t="shared" si="7"/>
        <v>枣庄市-枣庄振兴路</v>
      </c>
      <c r="R87" s="3" t="s">
        <v>918</v>
      </c>
      <c r="S87" s="3" t="s">
        <v>911</v>
      </c>
      <c r="T87" s="3" t="s">
        <v>913</v>
      </c>
      <c r="U87" s="3" t="s">
        <v>919</v>
      </c>
      <c r="V87" s="3" t="s">
        <v>701</v>
      </c>
      <c r="W87" s="3" t="s">
        <v>701</v>
      </c>
      <c r="X87" s="3" t="s">
        <v>701</v>
      </c>
      <c r="Y87" s="3" t="s">
        <v>701</v>
      </c>
      <c r="Z87" s="3" t="s">
        <v>701</v>
      </c>
      <c r="AA87" s="3"/>
      <c r="AB87" s="3" t="b">
        <f>IF(COUNTIF(G$4:G87,"="&amp;G87)&gt;1,FALSE,TRUE)</f>
        <v>1</v>
      </c>
      <c r="AC87" s="3">
        <f t="shared" si="8"/>
        <v>0</v>
      </c>
      <c r="AD87" s="3" t="str">
        <f t="shared" si="9"/>
        <v>薛城临沂光缆:薛城441局+枣庄振兴路</v>
      </c>
      <c r="AE87" s="3"/>
      <c r="AF87" s="3" t="s">
        <v>78</v>
      </c>
      <c r="AG87" s="3" t="s">
        <v>138</v>
      </c>
      <c r="AH87" s="3"/>
      <c r="AI87" s="3"/>
      <c r="AJ87" s="3" t="s">
        <v>78</v>
      </c>
      <c r="AK87" s="3" t="s">
        <v>138</v>
      </c>
      <c r="AL87" s="3" t="s">
        <v>91</v>
      </c>
      <c r="AM87" s="3" t="s">
        <v>701</v>
      </c>
      <c r="AN87" t="s">
        <v>701</v>
      </c>
      <c r="AO87" t="str">
        <f>IF(OR(ISBLANK(AY87),AY87=""),"",INDEX([1]局站!$C$4:$C$172,MATCH(AY87,[1]局站!$D$4:$D$172,0)))</f>
        <v>潍坊市-潍坊四平路</v>
      </c>
      <c r="AP87" t="str">
        <f>IF(OR(ISBLANK(AZ87),AZ87=""),"",INDEX([1]局站!$C$4:$C$172,MATCH(AZ87,[1]局站!$D$4:$D$172,0)))</f>
        <v>潍坊市-高密</v>
      </c>
      <c r="AQ87" t="str">
        <f>IF(OR(ISBLANK(BA87),BA87=""),"",INDEX([1]局站!$C$4:$C$172,MATCH(BA87,[1]局站!$D$4:$D$172,0)))</f>
        <v>青岛市-城阳</v>
      </c>
      <c r="AR87" t="str">
        <f>IF(OR(ISBLANK(BB87),BB87=""),"",INDEX([1]局站!$C$4:$C$172,MATCH(BB87,[1]局站!$D$4:$D$172,0)))</f>
        <v>青岛市-青岛辽阳东路</v>
      </c>
      <c r="AS87" t="str">
        <f>IF(OR(ISBLANK(BC87),BC87=""),"",INDEX([1]局站!$C$4:$C$172,MATCH(BC87,[1]局站!$D$4:$D$172,0)))</f>
        <v/>
      </c>
      <c r="AT87" t="str">
        <f>IF(OR(ISBLANK(BD87),BD87=""),"",INDEX([1]局站!$C$4:$C$172,MATCH(BD87,[1]局站!$D$4:$D$172,0)))</f>
        <v/>
      </c>
      <c r="AU87" t="str">
        <f>IF(OR(ISBLANK(BE87),BE87=""),"",INDEX([1]局站!$C$4:$C$172,MATCH(BE87,[1]局站!$D$4:$D$172,0)))</f>
        <v/>
      </c>
      <c r="AV87" t="str">
        <f>IF(OR(ISBLANK(BF87),BF87=""),"",INDEX([1]局站!$C$4:$C$172,MATCH(BF87,[1]局站!$D$4:$D$172,0)))</f>
        <v/>
      </c>
      <c r="AW87" t="str">
        <f>IF(OR(ISBLANK(BG87),BG87=""),"",INDEX([1]局站!$C$4:$C$172,MATCH(BG87,[1]局站!$D$4:$D$172,0)))</f>
        <v/>
      </c>
      <c r="AY87" t="s">
        <v>66</v>
      </c>
      <c r="AZ87" t="s">
        <v>60</v>
      </c>
      <c r="BA87" t="s">
        <v>62</v>
      </c>
      <c r="BB87" t="s">
        <v>154</v>
      </c>
      <c r="BC87" t="s">
        <v>701</v>
      </c>
      <c r="BD87" t="s">
        <v>701</v>
      </c>
      <c r="BE87" t="s">
        <v>701</v>
      </c>
      <c r="BF87" t="s">
        <v>701</v>
      </c>
      <c r="BG87" t="s">
        <v>701</v>
      </c>
    </row>
    <row r="88" spans="1:59" ht="16.5" x14ac:dyDescent="0.2">
      <c r="A88" s="3">
        <v>85</v>
      </c>
      <c r="B88" s="3">
        <f t="shared" si="5"/>
        <v>37057200000</v>
      </c>
      <c r="C88" s="3" t="s">
        <v>598</v>
      </c>
      <c r="D88" s="3">
        <v>2003</v>
      </c>
      <c r="E88" s="3" t="s">
        <v>609</v>
      </c>
      <c r="F88" s="3">
        <v>140.9</v>
      </c>
      <c r="G88" s="3" t="s">
        <v>258</v>
      </c>
      <c r="H88" s="3" t="s">
        <v>258</v>
      </c>
      <c r="I88" s="3">
        <f>INDEX(光缆!$B$4:$B$66,MATCH(中继段!H88,光缆!$E$4:$E$66,0))</f>
        <v>37057000000</v>
      </c>
      <c r="J88" s="3">
        <f>COUNTIF(H$4:H88,"="&amp;H88)</f>
        <v>2</v>
      </c>
      <c r="K88" s="3">
        <v>24</v>
      </c>
      <c r="L88" s="3" t="s">
        <v>626</v>
      </c>
      <c r="M88" s="3" t="s">
        <v>173</v>
      </c>
      <c r="N88" s="3" t="s">
        <v>626</v>
      </c>
      <c r="O88" s="3" t="s">
        <v>184</v>
      </c>
      <c r="P88" s="3" t="str">
        <f t="shared" si="6"/>
        <v>枣庄市-枣庄振兴路</v>
      </c>
      <c r="Q88" s="3" t="str">
        <f t="shared" si="7"/>
        <v>临沂市-临沂金雀山</v>
      </c>
      <c r="R88" s="3" t="s">
        <v>918</v>
      </c>
      <c r="S88" s="3" t="s">
        <v>911</v>
      </c>
      <c r="T88" s="3" t="s">
        <v>913</v>
      </c>
      <c r="U88" s="3" t="s">
        <v>919</v>
      </c>
      <c r="V88" s="3" t="s">
        <v>701</v>
      </c>
      <c r="W88" s="3" t="s">
        <v>701</v>
      </c>
      <c r="X88" s="3" t="s">
        <v>701</v>
      </c>
      <c r="Y88" s="3" t="s">
        <v>701</v>
      </c>
      <c r="Z88" s="3" t="s">
        <v>701</v>
      </c>
      <c r="AA88" s="3"/>
      <c r="AB88" s="3" t="b">
        <f>IF(COUNTIF(G$4:G88,"="&amp;G88)&gt;1,FALSE,TRUE)</f>
        <v>0</v>
      </c>
      <c r="AC88" s="3">
        <f t="shared" si="8"/>
        <v>0</v>
      </c>
      <c r="AD88" s="3" t="str">
        <f t="shared" si="9"/>
        <v>薛城临沂光缆:枣庄振兴路+临沂金雀山</v>
      </c>
      <c r="AE88" s="3"/>
      <c r="AF88" s="3" t="s">
        <v>138</v>
      </c>
      <c r="AG88" s="3" t="s">
        <v>91</v>
      </c>
      <c r="AH88" s="3"/>
      <c r="AI88" s="3"/>
      <c r="AJ88" s="3" t="s">
        <v>78</v>
      </c>
      <c r="AK88" s="3" t="s">
        <v>138</v>
      </c>
      <c r="AL88" s="3" t="s">
        <v>91</v>
      </c>
      <c r="AM88" s="3" t="s">
        <v>701</v>
      </c>
      <c r="AN88" t="s">
        <v>701</v>
      </c>
      <c r="AO88" t="str">
        <f>IF(OR(ISBLANK(AY88),AY88=""),"",INDEX([1]局站!$C$4:$C$172,MATCH(AY88,[1]局站!$D$4:$D$172,0)))</f>
        <v>潍坊市-潍坊四平路</v>
      </c>
      <c r="AP88" t="str">
        <f>IF(OR(ISBLANK(AZ88),AZ88=""),"",INDEX([1]局站!$C$4:$C$172,MATCH(AZ88,[1]局站!$D$4:$D$172,0)))</f>
        <v>潍坊市-高密</v>
      </c>
      <c r="AQ88" t="str">
        <f>IF(OR(ISBLANK(BA88),BA88=""),"",INDEX([1]局站!$C$4:$C$172,MATCH(BA88,[1]局站!$D$4:$D$172,0)))</f>
        <v>青岛市-城阳</v>
      </c>
      <c r="AR88" t="str">
        <f>IF(OR(ISBLANK(BB88),BB88=""),"",INDEX([1]局站!$C$4:$C$172,MATCH(BB88,[1]局站!$D$4:$D$172,0)))</f>
        <v>青岛市-青岛辽阳东路</v>
      </c>
      <c r="AS88" t="str">
        <f>IF(OR(ISBLANK(BC88),BC88=""),"",INDEX([1]局站!$C$4:$C$172,MATCH(BC88,[1]局站!$D$4:$D$172,0)))</f>
        <v/>
      </c>
      <c r="AT88" t="str">
        <f>IF(OR(ISBLANK(BD88),BD88=""),"",INDEX([1]局站!$C$4:$C$172,MATCH(BD88,[1]局站!$D$4:$D$172,0)))</f>
        <v/>
      </c>
      <c r="AU88" t="str">
        <f>IF(OR(ISBLANK(BE88),BE88=""),"",INDEX([1]局站!$C$4:$C$172,MATCH(BE88,[1]局站!$D$4:$D$172,0)))</f>
        <v/>
      </c>
      <c r="AV88" t="str">
        <f>IF(OR(ISBLANK(BF88),BF88=""),"",INDEX([1]局站!$C$4:$C$172,MATCH(BF88,[1]局站!$D$4:$D$172,0)))</f>
        <v/>
      </c>
      <c r="AW88" t="str">
        <f>IF(OR(ISBLANK(BG88),BG88=""),"",INDEX([1]局站!$C$4:$C$172,MATCH(BG88,[1]局站!$D$4:$D$172,0)))</f>
        <v/>
      </c>
      <c r="AY88" t="s">
        <v>66</v>
      </c>
      <c r="AZ88" t="s">
        <v>60</v>
      </c>
      <c r="BA88" t="s">
        <v>62</v>
      </c>
      <c r="BB88" t="s">
        <v>154</v>
      </c>
      <c r="BC88" t="s">
        <v>701</v>
      </c>
      <c r="BD88" t="s">
        <v>701</v>
      </c>
      <c r="BE88" t="s">
        <v>701</v>
      </c>
      <c r="BF88" t="s">
        <v>701</v>
      </c>
      <c r="BG88" t="s">
        <v>701</v>
      </c>
    </row>
    <row r="89" spans="1:59" ht="16.5" x14ac:dyDescent="0.2">
      <c r="A89" s="3">
        <v>86</v>
      </c>
      <c r="B89" s="3">
        <f t="shared" si="5"/>
        <v>37058100000</v>
      </c>
      <c r="C89" s="3" t="s">
        <v>599</v>
      </c>
      <c r="D89" s="3">
        <v>2003</v>
      </c>
      <c r="E89" s="3" t="s">
        <v>609</v>
      </c>
      <c r="F89" s="3">
        <v>233.32300000000001</v>
      </c>
      <c r="G89" s="3" t="s">
        <v>259</v>
      </c>
      <c r="H89" s="3" t="s">
        <v>259</v>
      </c>
      <c r="I89" s="3">
        <f>INDEX(光缆!$B$4:$B$66,MATCH(中继段!H89,光缆!$E$4:$E$66,0))</f>
        <v>37058000000</v>
      </c>
      <c r="J89" s="3">
        <f>COUNTIF(H$4:H89,"="&amp;H89)</f>
        <v>1</v>
      </c>
      <c r="K89" s="3">
        <v>12</v>
      </c>
      <c r="L89" s="3" t="s">
        <v>626</v>
      </c>
      <c r="M89" s="3" t="s">
        <v>175</v>
      </c>
      <c r="N89" s="3" t="s">
        <v>626</v>
      </c>
      <c r="O89" s="3" t="s">
        <v>171</v>
      </c>
      <c r="P89" s="3" t="str">
        <f t="shared" si="6"/>
        <v>烟台市-烟台大海阳</v>
      </c>
      <c r="Q89" s="3" t="str">
        <f t="shared" si="7"/>
        <v>青岛市-青岛山东路</v>
      </c>
      <c r="R89" s="3" t="s">
        <v>894</v>
      </c>
      <c r="S89" s="3" t="s">
        <v>920</v>
      </c>
      <c r="T89" s="3" t="s">
        <v>921</v>
      </c>
      <c r="U89" s="3" t="s">
        <v>701</v>
      </c>
      <c r="V89" s="3" t="s">
        <v>701</v>
      </c>
      <c r="W89" s="3" t="s">
        <v>701</v>
      </c>
      <c r="X89" s="3" t="s">
        <v>701</v>
      </c>
      <c r="Y89" s="3" t="s">
        <v>701</v>
      </c>
      <c r="Z89" s="3" t="s">
        <v>701</v>
      </c>
      <c r="AA89" s="3"/>
      <c r="AB89" s="3" t="b">
        <f>IF(COUNTIF(G$4:G89,"="&amp;G89)&gt;1,FALSE,TRUE)</f>
        <v>1</v>
      </c>
      <c r="AC89" s="3">
        <f t="shared" si="8"/>
        <v>0</v>
      </c>
      <c r="AD89" s="3" t="str">
        <f t="shared" si="9"/>
        <v>烟台日照光缆:烟台大海阳+青岛山东路</v>
      </c>
      <c r="AE89" s="3"/>
      <c r="AF89" s="3" t="s">
        <v>132</v>
      </c>
      <c r="AG89" s="3" t="s">
        <v>140</v>
      </c>
      <c r="AH89" s="3"/>
      <c r="AI89" s="3"/>
      <c r="AJ89" s="3" t="s">
        <v>132</v>
      </c>
      <c r="AK89" s="3" t="s">
        <v>140</v>
      </c>
      <c r="AL89" s="3" t="s">
        <v>141</v>
      </c>
      <c r="AM89" s="3" t="s">
        <v>156</v>
      </c>
      <c r="AN89" t="s">
        <v>701</v>
      </c>
      <c r="AO89" t="str">
        <f>IF(OR(ISBLANK(AY89),AY89=""),"",INDEX([1]局站!$C$4:$C$172,MATCH(AY89,[1]局站!$D$4:$D$172,0)))</f>
        <v>济南市-济南山大路</v>
      </c>
      <c r="AP89" t="str">
        <f>IF(OR(ISBLANK(AZ89),AZ89=""),"",INDEX([1]局站!$C$4:$C$172,MATCH(AZ89,[1]局站!$D$4:$D$172,0)))</f>
        <v>济南市-章丘普集</v>
      </c>
      <c r="AQ89" t="str">
        <f>IF(OR(ISBLANK(BA89),BA89=""),"",INDEX([1]局站!$C$4:$C$172,MATCH(BA89,[1]局站!$D$4:$D$172,0)))</f>
        <v>淄博市-淄博人民路</v>
      </c>
      <c r="AR89" t="str">
        <f>IF(OR(ISBLANK(BB89),BB89=""),"",INDEX([1]局站!$C$4:$C$172,MATCH(BB89,[1]局站!$D$4:$D$172,0)))</f>
        <v/>
      </c>
      <c r="AS89" t="str">
        <f>IF(OR(ISBLANK(BC89),BC89=""),"",INDEX([1]局站!$C$4:$C$172,MATCH(BC89,[1]局站!$D$4:$D$172,0)))</f>
        <v/>
      </c>
      <c r="AT89" t="str">
        <f>IF(OR(ISBLANK(BD89),BD89=""),"",INDEX([1]局站!$C$4:$C$172,MATCH(BD89,[1]局站!$D$4:$D$172,0)))</f>
        <v/>
      </c>
      <c r="AU89" t="str">
        <f>IF(OR(ISBLANK(BE89),BE89=""),"",INDEX([1]局站!$C$4:$C$172,MATCH(BE89,[1]局站!$D$4:$D$172,0)))</f>
        <v/>
      </c>
      <c r="AV89" t="str">
        <f>IF(OR(ISBLANK(BF89),BF89=""),"",INDEX([1]局站!$C$4:$C$172,MATCH(BF89,[1]局站!$D$4:$D$172,0)))</f>
        <v/>
      </c>
      <c r="AW89" t="str">
        <f>IF(OR(ISBLANK(BG89),BG89=""),"",INDEX([1]局站!$C$4:$C$172,MATCH(BG89,[1]局站!$D$4:$D$172,0)))</f>
        <v/>
      </c>
      <c r="AY89" t="s">
        <v>44</v>
      </c>
      <c r="AZ89" t="s">
        <v>67</v>
      </c>
      <c r="BA89" t="s">
        <v>68</v>
      </c>
      <c r="BB89" t="s">
        <v>701</v>
      </c>
      <c r="BC89" t="s">
        <v>701</v>
      </c>
      <c r="BD89" t="s">
        <v>701</v>
      </c>
      <c r="BE89" t="s">
        <v>701</v>
      </c>
      <c r="BF89" t="s">
        <v>701</v>
      </c>
      <c r="BG89" t="s">
        <v>701</v>
      </c>
    </row>
    <row r="90" spans="1:59" ht="16.5" x14ac:dyDescent="0.2">
      <c r="A90" s="3">
        <v>87</v>
      </c>
      <c r="B90" s="3">
        <f t="shared" si="5"/>
        <v>37058200000</v>
      </c>
      <c r="C90" s="3" t="s">
        <v>600</v>
      </c>
      <c r="D90" s="3">
        <v>2003</v>
      </c>
      <c r="E90" s="3" t="s">
        <v>609</v>
      </c>
      <c r="F90" s="3">
        <v>87.626999999999995</v>
      </c>
      <c r="G90" s="3" t="s">
        <v>259</v>
      </c>
      <c r="H90" s="3" t="s">
        <v>259</v>
      </c>
      <c r="I90" s="3">
        <f>INDEX(光缆!$B$4:$B$66,MATCH(中继段!H90,光缆!$E$4:$E$66,0))</f>
        <v>37058000000</v>
      </c>
      <c r="J90" s="3">
        <f>COUNTIF(H$4:H90,"="&amp;H90)</f>
        <v>2</v>
      </c>
      <c r="K90" s="3">
        <v>12</v>
      </c>
      <c r="L90" s="3" t="s">
        <v>626</v>
      </c>
      <c r="M90" s="3" t="s">
        <v>171</v>
      </c>
      <c r="N90" s="3" t="s">
        <v>626</v>
      </c>
      <c r="O90" s="3" t="s">
        <v>171</v>
      </c>
      <c r="P90" s="3" t="str">
        <f t="shared" si="6"/>
        <v>青岛市-青岛山东路</v>
      </c>
      <c r="Q90" s="3" t="str">
        <f t="shared" si="7"/>
        <v>青岛市-青岛香江路</v>
      </c>
      <c r="R90" s="3" t="s">
        <v>894</v>
      </c>
      <c r="S90" s="3" t="s">
        <v>920</v>
      </c>
      <c r="T90" s="3" t="s">
        <v>921</v>
      </c>
      <c r="U90" s="3" t="s">
        <v>701</v>
      </c>
      <c r="V90" s="3" t="s">
        <v>701</v>
      </c>
      <c r="W90" s="3" t="s">
        <v>701</v>
      </c>
      <c r="X90" s="3" t="s">
        <v>701</v>
      </c>
      <c r="Y90" s="3" t="s">
        <v>701</v>
      </c>
      <c r="Z90" s="3" t="s">
        <v>701</v>
      </c>
      <c r="AA90" s="3"/>
      <c r="AB90" s="3" t="b">
        <f>IF(COUNTIF(G$4:G90,"="&amp;G90)&gt;1,FALSE,TRUE)</f>
        <v>0</v>
      </c>
      <c r="AC90" s="3">
        <f t="shared" si="8"/>
        <v>0</v>
      </c>
      <c r="AD90" s="3" t="str">
        <f t="shared" si="9"/>
        <v>烟台日照光缆:青岛山东路+青岛香江路</v>
      </c>
      <c r="AE90" s="3"/>
      <c r="AF90" s="3" t="s">
        <v>140</v>
      </c>
      <c r="AG90" s="3" t="s">
        <v>141</v>
      </c>
      <c r="AH90" s="3"/>
      <c r="AI90" s="3"/>
      <c r="AJ90" s="3" t="s">
        <v>132</v>
      </c>
      <c r="AK90" s="3" t="s">
        <v>140</v>
      </c>
      <c r="AL90" s="3" t="s">
        <v>141</v>
      </c>
      <c r="AM90" s="3" t="s">
        <v>156</v>
      </c>
      <c r="AN90" t="s">
        <v>701</v>
      </c>
      <c r="AO90" t="str">
        <f>IF(OR(ISBLANK(AY90),AY90=""),"",INDEX([1]局站!$C$4:$C$172,MATCH(AY90,[1]局站!$D$4:$D$172,0)))</f>
        <v>济南市-济南山大路</v>
      </c>
      <c r="AP90" t="str">
        <f>IF(OR(ISBLANK(AZ90),AZ90=""),"",INDEX([1]局站!$C$4:$C$172,MATCH(AZ90,[1]局站!$D$4:$D$172,0)))</f>
        <v>济南市-章丘普集</v>
      </c>
      <c r="AQ90" t="str">
        <f>IF(OR(ISBLANK(BA90),BA90=""),"",INDEX([1]局站!$C$4:$C$172,MATCH(BA90,[1]局站!$D$4:$D$172,0)))</f>
        <v>淄博市-淄博人民路</v>
      </c>
      <c r="AR90" t="str">
        <f>IF(OR(ISBLANK(BB90),BB90=""),"",INDEX([1]局站!$C$4:$C$172,MATCH(BB90,[1]局站!$D$4:$D$172,0)))</f>
        <v/>
      </c>
      <c r="AS90" t="str">
        <f>IF(OR(ISBLANK(BC90),BC90=""),"",INDEX([1]局站!$C$4:$C$172,MATCH(BC90,[1]局站!$D$4:$D$172,0)))</f>
        <v/>
      </c>
      <c r="AT90" t="str">
        <f>IF(OR(ISBLANK(BD90),BD90=""),"",INDEX([1]局站!$C$4:$C$172,MATCH(BD90,[1]局站!$D$4:$D$172,0)))</f>
        <v/>
      </c>
      <c r="AU90" t="str">
        <f>IF(OR(ISBLANK(BE90),BE90=""),"",INDEX([1]局站!$C$4:$C$172,MATCH(BE90,[1]局站!$D$4:$D$172,0)))</f>
        <v/>
      </c>
      <c r="AV90" t="str">
        <f>IF(OR(ISBLANK(BF90),BF90=""),"",INDEX([1]局站!$C$4:$C$172,MATCH(BF90,[1]局站!$D$4:$D$172,0)))</f>
        <v/>
      </c>
      <c r="AW90" t="str">
        <f>IF(OR(ISBLANK(BG90),BG90=""),"",INDEX([1]局站!$C$4:$C$172,MATCH(BG90,[1]局站!$D$4:$D$172,0)))</f>
        <v/>
      </c>
      <c r="AY90" t="s">
        <v>44</v>
      </c>
      <c r="AZ90" t="s">
        <v>67</v>
      </c>
      <c r="BA90" t="s">
        <v>68</v>
      </c>
      <c r="BB90" t="s">
        <v>701</v>
      </c>
      <c r="BC90" t="s">
        <v>701</v>
      </c>
      <c r="BD90" t="s">
        <v>701</v>
      </c>
      <c r="BE90" t="s">
        <v>701</v>
      </c>
      <c r="BF90" t="s">
        <v>701</v>
      </c>
      <c r="BG90" t="s">
        <v>701</v>
      </c>
    </row>
    <row r="91" spans="1:59" ht="16.5" x14ac:dyDescent="0.2">
      <c r="A91" s="3">
        <v>88</v>
      </c>
      <c r="B91" s="3">
        <f t="shared" si="5"/>
        <v>37058300000</v>
      </c>
      <c r="C91" s="3" t="s">
        <v>601</v>
      </c>
      <c r="D91" s="3">
        <v>2003</v>
      </c>
      <c r="E91" s="3" t="s">
        <v>609</v>
      </c>
      <c r="F91" s="3">
        <v>110.065</v>
      </c>
      <c r="G91" s="3" t="s">
        <v>259</v>
      </c>
      <c r="H91" s="3" t="s">
        <v>259</v>
      </c>
      <c r="I91" s="3">
        <f>INDEX(光缆!$B$4:$B$66,MATCH(中继段!H91,光缆!$E$4:$E$66,0))</f>
        <v>37058000000</v>
      </c>
      <c r="J91" s="3">
        <f>COUNTIF(H$4:H91,"="&amp;H91)</f>
        <v>3</v>
      </c>
      <c r="K91" s="3">
        <v>12</v>
      </c>
      <c r="L91" s="3" t="s">
        <v>626</v>
      </c>
      <c r="M91" s="3" t="s">
        <v>171</v>
      </c>
      <c r="N91" s="3" t="s">
        <v>626</v>
      </c>
      <c r="O91" s="3" t="s">
        <v>180</v>
      </c>
      <c r="P91" s="3" t="str">
        <f t="shared" si="6"/>
        <v>青岛市-青岛香江路</v>
      </c>
      <c r="Q91" s="3" t="str">
        <f t="shared" si="7"/>
        <v>日照市-日照正阳路</v>
      </c>
      <c r="R91" s="3" t="s">
        <v>921</v>
      </c>
      <c r="S91" s="3" t="s">
        <v>922</v>
      </c>
      <c r="T91" s="3" t="s">
        <v>701</v>
      </c>
      <c r="U91" s="3" t="s">
        <v>701</v>
      </c>
      <c r="V91" s="3" t="s">
        <v>701</v>
      </c>
      <c r="W91" s="3" t="s">
        <v>701</v>
      </c>
      <c r="X91" s="3" t="s">
        <v>701</v>
      </c>
      <c r="Y91" s="3" t="s">
        <v>701</v>
      </c>
      <c r="Z91" s="3" t="s">
        <v>701</v>
      </c>
      <c r="AA91" s="3"/>
      <c r="AB91" s="3" t="b">
        <f>IF(COUNTIF(G$4:G91,"="&amp;G91)&gt;1,FALSE,TRUE)</f>
        <v>0</v>
      </c>
      <c r="AC91" s="3">
        <f t="shared" si="8"/>
        <v>0</v>
      </c>
      <c r="AD91" s="3" t="str">
        <f t="shared" si="9"/>
        <v>烟台日照光缆:青岛香江路+日照正阳路</v>
      </c>
      <c r="AE91" s="3"/>
      <c r="AF91" s="3" t="s">
        <v>141</v>
      </c>
      <c r="AG91" s="3" t="s">
        <v>156</v>
      </c>
      <c r="AH91" s="3"/>
      <c r="AI91" s="3"/>
      <c r="AJ91" s="3" t="s">
        <v>132</v>
      </c>
      <c r="AK91" s="3" t="s">
        <v>140</v>
      </c>
      <c r="AL91" s="3" t="s">
        <v>141</v>
      </c>
      <c r="AM91" s="3" t="s">
        <v>156</v>
      </c>
      <c r="AN91" t="s">
        <v>701</v>
      </c>
      <c r="AO91" t="str">
        <f>IF(OR(ISBLANK(AY91),AY91=""),"",INDEX([1]局站!$C$4:$C$172,MATCH(AY91,[1]局站!$D$4:$D$172,0)))</f>
        <v>淄博市-淄博人民路</v>
      </c>
      <c r="AP91" t="str">
        <f>IF(OR(ISBLANK(AZ91),AZ91=""),"",INDEX([1]局站!$C$4:$C$172,MATCH(AZ91,[1]局站!$D$4:$D$172,0)))</f>
        <v>潍坊市-潍坊东方路</v>
      </c>
      <c r="AQ91" t="str">
        <f>IF(OR(ISBLANK(BA91),BA91=""),"",INDEX([1]局站!$C$4:$C$172,MATCH(BA91,[1]局站!$D$4:$D$172,0)))</f>
        <v/>
      </c>
      <c r="AR91" t="str">
        <f>IF(OR(ISBLANK(BB91),BB91=""),"",INDEX([1]局站!$C$4:$C$172,MATCH(BB91,[1]局站!$D$4:$D$172,0)))</f>
        <v/>
      </c>
      <c r="AS91" t="str">
        <f>IF(OR(ISBLANK(BC91),BC91=""),"",INDEX([1]局站!$C$4:$C$172,MATCH(BC91,[1]局站!$D$4:$D$172,0)))</f>
        <v/>
      </c>
      <c r="AT91" t="str">
        <f>IF(OR(ISBLANK(BD91),BD91=""),"",INDEX([1]局站!$C$4:$C$172,MATCH(BD91,[1]局站!$D$4:$D$172,0)))</f>
        <v/>
      </c>
      <c r="AU91" t="str">
        <f>IF(OR(ISBLANK(BE91),BE91=""),"",INDEX([1]局站!$C$4:$C$172,MATCH(BE91,[1]局站!$D$4:$D$172,0)))</f>
        <v/>
      </c>
      <c r="AV91" t="str">
        <f>IF(OR(ISBLANK(BF91),BF91=""),"",INDEX([1]局站!$C$4:$C$172,MATCH(BF91,[1]局站!$D$4:$D$172,0)))</f>
        <v/>
      </c>
      <c r="AW91" t="str">
        <f>IF(OR(ISBLANK(BG91),BG91=""),"",INDEX([1]局站!$C$4:$C$172,MATCH(BG91,[1]局站!$D$4:$D$172,0)))</f>
        <v/>
      </c>
      <c r="AY91" t="s">
        <v>68</v>
      </c>
      <c r="AZ91" t="s">
        <v>69</v>
      </c>
      <c r="BA91" t="s">
        <v>701</v>
      </c>
      <c r="BB91" t="s">
        <v>701</v>
      </c>
      <c r="BC91" t="s">
        <v>701</v>
      </c>
      <c r="BD91" t="s">
        <v>701</v>
      </c>
      <c r="BE91" t="s">
        <v>701</v>
      </c>
      <c r="BF91" t="s">
        <v>701</v>
      </c>
      <c r="BG91" t="s">
        <v>701</v>
      </c>
    </row>
    <row r="92" spans="1:59" ht="16.5" x14ac:dyDescent="0.2">
      <c r="A92" s="3">
        <v>89</v>
      </c>
      <c r="B92" s="3">
        <f t="shared" si="5"/>
        <v>37059100000</v>
      </c>
      <c r="C92" s="3" t="s">
        <v>489</v>
      </c>
      <c r="D92" s="3">
        <v>2003</v>
      </c>
      <c r="E92" s="3" t="s">
        <v>611</v>
      </c>
      <c r="F92" s="3">
        <v>33.973999999999997</v>
      </c>
      <c r="G92" s="3" t="s">
        <v>260</v>
      </c>
      <c r="H92" s="3" t="s">
        <v>260</v>
      </c>
      <c r="I92" s="3">
        <f>INDEX(光缆!$B$4:$B$66,MATCH(中继段!H92,光缆!$E$4:$E$66,0))</f>
        <v>37059000000</v>
      </c>
      <c r="J92" s="3">
        <f>COUNTIF(H$4:H92,"="&amp;H92)</f>
        <v>1</v>
      </c>
      <c r="K92" s="3">
        <v>6</v>
      </c>
      <c r="L92" s="3" t="s">
        <v>626</v>
      </c>
      <c r="M92" s="3" t="s">
        <v>173</v>
      </c>
      <c r="N92" s="3" t="s">
        <v>626</v>
      </c>
      <c r="O92" s="3" t="s">
        <v>173</v>
      </c>
      <c r="P92" s="3" t="str">
        <f t="shared" si="6"/>
        <v>枣庄市-薛城441局</v>
      </c>
      <c r="Q92" s="3" t="str">
        <f t="shared" si="7"/>
        <v>枣庄市-枣庄振兴路</v>
      </c>
      <c r="R92" s="3" t="s">
        <v>922</v>
      </c>
      <c r="S92" s="3" t="s">
        <v>923</v>
      </c>
      <c r="T92" s="3" t="s">
        <v>924</v>
      </c>
      <c r="U92" s="3" t="s">
        <v>925</v>
      </c>
      <c r="V92" s="3" t="s">
        <v>701</v>
      </c>
      <c r="W92" s="3" t="s">
        <v>701</v>
      </c>
      <c r="X92" s="3" t="s">
        <v>701</v>
      </c>
      <c r="Y92" s="3" t="s">
        <v>701</v>
      </c>
      <c r="Z92" s="3" t="s">
        <v>701</v>
      </c>
      <c r="AA92" s="3"/>
      <c r="AB92" s="3" t="b">
        <f>IF(COUNTIF(G$4:G92,"="&amp;G92)&gt;1,FALSE,TRUE)</f>
        <v>1</v>
      </c>
      <c r="AC92" s="3">
        <f t="shared" si="8"/>
        <v>0</v>
      </c>
      <c r="AD92" s="3" t="str">
        <f t="shared" si="9"/>
        <v>枣庄薛城架空光缆:薛城441局+枣庄振兴路</v>
      </c>
      <c r="AE92" s="3"/>
      <c r="AF92" s="3" t="s">
        <v>78</v>
      </c>
      <c r="AG92" s="3" t="s">
        <v>138</v>
      </c>
      <c r="AH92" s="3"/>
      <c r="AI92" s="3"/>
      <c r="AJ92" s="3" t="s">
        <v>78</v>
      </c>
      <c r="AK92" s="3" t="s">
        <v>138</v>
      </c>
      <c r="AL92" s="3" t="s">
        <v>701</v>
      </c>
      <c r="AM92" s="3" t="s">
        <v>701</v>
      </c>
      <c r="AN92" t="s">
        <v>701</v>
      </c>
      <c r="AO92" t="str">
        <f>IF(OR(ISBLANK(AY92),AY92=""),"",INDEX([1]局站!$C$4:$C$172,MATCH(AY92,[1]局站!$D$4:$D$172,0)))</f>
        <v>潍坊市-潍坊东方路</v>
      </c>
      <c r="AP92" t="str">
        <f>IF(OR(ISBLANK(AZ92),AZ92=""),"",INDEX([1]局站!$C$4:$C$172,MATCH(AZ92,[1]局站!$D$4:$D$172,0)))</f>
        <v>潍坊市-高密火车站</v>
      </c>
      <c r="AQ92" t="str">
        <f>IF(OR(ISBLANK(BA92),BA92=""),"",INDEX([1]局站!$C$4:$C$172,MATCH(BA92,[1]局站!$D$4:$D$172,0)))</f>
        <v>青岛市-即墨蓝村</v>
      </c>
      <c r="AR92" t="str">
        <f>IF(OR(ISBLANK(BB92),BB92=""),"",INDEX([1]局站!$C$4:$C$172,MATCH(BB92,[1]局站!$D$4:$D$172,0)))</f>
        <v>青岛市-青岛振华路</v>
      </c>
      <c r="AS92" t="str">
        <f>IF(OR(ISBLANK(BC92),BC92=""),"",INDEX([1]局站!$C$4:$C$172,MATCH(BC92,[1]局站!$D$4:$D$172,0)))</f>
        <v/>
      </c>
      <c r="AT92" t="str">
        <f>IF(OR(ISBLANK(BD92),BD92=""),"",INDEX([1]局站!$C$4:$C$172,MATCH(BD92,[1]局站!$D$4:$D$172,0)))</f>
        <v/>
      </c>
      <c r="AU92" t="str">
        <f>IF(OR(ISBLANK(BE92),BE92=""),"",INDEX([1]局站!$C$4:$C$172,MATCH(BE92,[1]局站!$D$4:$D$172,0)))</f>
        <v/>
      </c>
      <c r="AV92" t="str">
        <f>IF(OR(ISBLANK(BF92),BF92=""),"",INDEX([1]局站!$C$4:$C$172,MATCH(BF92,[1]局站!$D$4:$D$172,0)))</f>
        <v/>
      </c>
      <c r="AW92" t="str">
        <f>IF(OR(ISBLANK(BG92),BG92=""),"",INDEX([1]局站!$C$4:$C$172,MATCH(BG92,[1]局站!$D$4:$D$172,0)))</f>
        <v/>
      </c>
      <c r="AY92" t="s">
        <v>69</v>
      </c>
      <c r="AZ92" t="s">
        <v>70</v>
      </c>
      <c r="BA92" t="s">
        <v>71</v>
      </c>
      <c r="BB92" t="s">
        <v>102</v>
      </c>
      <c r="BC92" t="s">
        <v>701</v>
      </c>
      <c r="BD92" t="s">
        <v>701</v>
      </c>
      <c r="BE92" t="s">
        <v>701</v>
      </c>
      <c r="BF92" t="s">
        <v>701</v>
      </c>
      <c r="BG92" t="s">
        <v>701</v>
      </c>
    </row>
    <row r="93" spans="1:59" ht="16.5" x14ac:dyDescent="0.2">
      <c r="A93" s="3">
        <v>90</v>
      </c>
      <c r="B93" s="3">
        <f t="shared" si="5"/>
        <v>37060100000</v>
      </c>
      <c r="C93" s="3" t="s">
        <v>602</v>
      </c>
      <c r="D93" s="3">
        <v>1994</v>
      </c>
      <c r="E93" s="3" t="s">
        <v>611</v>
      </c>
      <c r="F93" s="3">
        <v>109.52500000000001</v>
      </c>
      <c r="G93" s="3" t="s">
        <v>261</v>
      </c>
      <c r="H93" s="3" t="s">
        <v>261</v>
      </c>
      <c r="I93" s="3">
        <f>INDEX(光缆!$B$4:$B$66,MATCH(中继段!H93,光缆!$E$4:$E$66,0))</f>
        <v>37060000000</v>
      </c>
      <c r="J93" s="3">
        <f>COUNTIF(H$4:H93,"="&amp;H93)</f>
        <v>1</v>
      </c>
      <c r="K93" s="3">
        <v>12</v>
      </c>
      <c r="L93" s="3" t="s">
        <v>626</v>
      </c>
      <c r="M93" s="3" t="s">
        <v>172</v>
      </c>
      <c r="N93" s="3" t="s">
        <v>626</v>
      </c>
      <c r="O93" s="3" t="s">
        <v>174</v>
      </c>
      <c r="P93" s="3" t="str">
        <f t="shared" si="6"/>
        <v>淄博市-淄博中心路</v>
      </c>
      <c r="Q93" s="3" t="str">
        <f t="shared" si="7"/>
        <v>东营市-东营济南路</v>
      </c>
      <c r="R93" s="3" t="s">
        <v>922</v>
      </c>
      <c r="S93" s="3" t="s">
        <v>923</v>
      </c>
      <c r="T93" s="3" t="s">
        <v>924</v>
      </c>
      <c r="U93" s="3" t="s">
        <v>925</v>
      </c>
      <c r="V93" s="3" t="s">
        <v>701</v>
      </c>
      <c r="W93" s="3" t="s">
        <v>701</v>
      </c>
      <c r="X93" s="3" t="s">
        <v>701</v>
      </c>
      <c r="Y93" s="3" t="s">
        <v>701</v>
      </c>
      <c r="Z93" s="3" t="s">
        <v>701</v>
      </c>
      <c r="AA93" s="3"/>
      <c r="AB93" s="3" t="b">
        <f>IF(COUNTIF(G$4:G93,"="&amp;G93)&gt;1,FALSE,TRUE)</f>
        <v>1</v>
      </c>
      <c r="AC93" s="3">
        <f t="shared" si="8"/>
        <v>0</v>
      </c>
      <c r="AD93" s="3" t="str">
        <f t="shared" si="9"/>
        <v>张东滨1号架空光缆:淄博中心路+东营济南路</v>
      </c>
      <c r="AE93" s="3"/>
      <c r="AF93" s="3" t="s">
        <v>57</v>
      </c>
      <c r="AG93" s="3" t="s">
        <v>146</v>
      </c>
      <c r="AH93" s="3"/>
      <c r="AI93" s="3"/>
      <c r="AJ93" s="3" t="s">
        <v>57</v>
      </c>
      <c r="AK93" s="3" t="s">
        <v>146</v>
      </c>
      <c r="AL93" s="3" t="s">
        <v>701</v>
      </c>
      <c r="AM93" s="3" t="s">
        <v>701</v>
      </c>
      <c r="AN93" t="s">
        <v>701</v>
      </c>
      <c r="AO93" t="str">
        <f>IF(OR(ISBLANK(AY93),AY93=""),"",INDEX([1]局站!$C$4:$C$172,MATCH(AY93,[1]局站!$D$4:$D$172,0)))</f>
        <v>潍坊市-潍坊东方路</v>
      </c>
      <c r="AP93" t="str">
        <f>IF(OR(ISBLANK(AZ93),AZ93=""),"",INDEX([1]局站!$C$4:$C$172,MATCH(AZ93,[1]局站!$D$4:$D$172,0)))</f>
        <v>潍坊市-高密火车站</v>
      </c>
      <c r="AQ93" t="str">
        <f>IF(OR(ISBLANK(BA93),BA93=""),"",INDEX([1]局站!$C$4:$C$172,MATCH(BA93,[1]局站!$D$4:$D$172,0)))</f>
        <v>青岛市-即墨蓝村</v>
      </c>
      <c r="AR93" t="str">
        <f>IF(OR(ISBLANK(BB93),BB93=""),"",INDEX([1]局站!$C$4:$C$172,MATCH(BB93,[1]局站!$D$4:$D$172,0)))</f>
        <v>青岛市-青岛振华路</v>
      </c>
      <c r="AS93" t="str">
        <f>IF(OR(ISBLANK(BC93),BC93=""),"",INDEX([1]局站!$C$4:$C$172,MATCH(BC93,[1]局站!$D$4:$D$172,0)))</f>
        <v/>
      </c>
      <c r="AT93" t="str">
        <f>IF(OR(ISBLANK(BD93),BD93=""),"",INDEX([1]局站!$C$4:$C$172,MATCH(BD93,[1]局站!$D$4:$D$172,0)))</f>
        <v/>
      </c>
      <c r="AU93" t="str">
        <f>IF(OR(ISBLANK(BE93),BE93=""),"",INDEX([1]局站!$C$4:$C$172,MATCH(BE93,[1]局站!$D$4:$D$172,0)))</f>
        <v/>
      </c>
      <c r="AV93" t="str">
        <f>IF(OR(ISBLANK(BF93),BF93=""),"",INDEX([1]局站!$C$4:$C$172,MATCH(BF93,[1]局站!$D$4:$D$172,0)))</f>
        <v/>
      </c>
      <c r="AW93" t="str">
        <f>IF(OR(ISBLANK(BG93),BG93=""),"",INDEX([1]局站!$C$4:$C$172,MATCH(BG93,[1]局站!$D$4:$D$172,0)))</f>
        <v/>
      </c>
      <c r="AY93" t="s">
        <v>69</v>
      </c>
      <c r="AZ93" t="s">
        <v>70</v>
      </c>
      <c r="BA93" t="s">
        <v>71</v>
      </c>
      <c r="BB93" t="s">
        <v>102</v>
      </c>
      <c r="BC93" t="s">
        <v>701</v>
      </c>
      <c r="BD93" t="s">
        <v>701</v>
      </c>
      <c r="BE93" t="s">
        <v>701</v>
      </c>
      <c r="BF93" t="s">
        <v>701</v>
      </c>
      <c r="BG93" t="s">
        <v>701</v>
      </c>
    </row>
    <row r="94" spans="1:59" ht="16.5" x14ac:dyDescent="0.2">
      <c r="A94" s="3">
        <v>91</v>
      </c>
      <c r="B94" s="3">
        <f t="shared" si="5"/>
        <v>37061100000</v>
      </c>
      <c r="C94" s="3" t="s">
        <v>603</v>
      </c>
      <c r="D94" s="3">
        <v>1994</v>
      </c>
      <c r="E94" s="3" t="s">
        <v>611</v>
      </c>
      <c r="F94" s="3">
        <v>39.738</v>
      </c>
      <c r="G94" s="3" t="s">
        <v>262</v>
      </c>
      <c r="H94" s="3" t="s">
        <v>262</v>
      </c>
      <c r="I94" s="3">
        <f>INDEX(光缆!$B$4:$B$66,MATCH(中继段!H94,光缆!$E$4:$E$66,0))</f>
        <v>37061000000</v>
      </c>
      <c r="J94" s="3">
        <f>COUNTIF(H$4:H94,"="&amp;H94)</f>
        <v>1</v>
      </c>
      <c r="K94" s="3">
        <v>8</v>
      </c>
      <c r="L94" s="3" t="s">
        <v>626</v>
      </c>
      <c r="M94" s="3" t="s">
        <v>181</v>
      </c>
      <c r="N94" s="3" t="s">
        <v>626</v>
      </c>
      <c r="O94" s="3" t="s">
        <v>181</v>
      </c>
      <c r="P94" s="3" t="str">
        <f t="shared" si="6"/>
        <v>滨州市-博兴安柴</v>
      </c>
      <c r="Q94" s="3" t="str">
        <f t="shared" si="7"/>
        <v>滨州市-滨州渤海七路</v>
      </c>
      <c r="R94" s="3" t="s">
        <v>922</v>
      </c>
      <c r="S94" s="3" t="s">
        <v>923</v>
      </c>
      <c r="T94" s="3" t="s">
        <v>924</v>
      </c>
      <c r="U94" s="3" t="s">
        <v>925</v>
      </c>
      <c r="V94" s="3" t="s">
        <v>701</v>
      </c>
      <c r="W94" s="3" t="s">
        <v>701</v>
      </c>
      <c r="X94" s="3" t="s">
        <v>701</v>
      </c>
      <c r="Y94" s="3" t="s">
        <v>701</v>
      </c>
      <c r="Z94" s="3" t="s">
        <v>701</v>
      </c>
      <c r="AA94" s="3"/>
      <c r="AB94" s="3" t="b">
        <f>IF(COUNTIF(G$4:G94,"="&amp;G94)&gt;1,FALSE,TRUE)</f>
        <v>1</v>
      </c>
      <c r="AC94" s="3">
        <f t="shared" si="8"/>
        <v>0</v>
      </c>
      <c r="AD94" s="3" t="str">
        <f t="shared" si="9"/>
        <v>张东滨1号架空光缆(滨州安柴支线):博兴安柴+滨州渤海七路</v>
      </c>
      <c r="AE94" s="3"/>
      <c r="AF94" s="3" t="s">
        <v>144</v>
      </c>
      <c r="AG94" s="3" t="s">
        <v>162</v>
      </c>
      <c r="AH94" s="3"/>
      <c r="AI94" s="3"/>
      <c r="AJ94" s="3" t="s">
        <v>144</v>
      </c>
      <c r="AK94" s="3" t="s">
        <v>162</v>
      </c>
      <c r="AL94" s="3" t="s">
        <v>701</v>
      </c>
      <c r="AM94" s="3" t="s">
        <v>701</v>
      </c>
      <c r="AN94" t="s">
        <v>701</v>
      </c>
      <c r="AO94" t="str">
        <f>IF(OR(ISBLANK(AY94),AY94=""),"",INDEX([1]局站!$C$4:$C$172,MATCH(AY94,[1]局站!$D$4:$D$172,0)))</f>
        <v>潍坊市-潍坊东方路</v>
      </c>
      <c r="AP94" t="str">
        <f>IF(OR(ISBLANK(AZ94),AZ94=""),"",INDEX([1]局站!$C$4:$C$172,MATCH(AZ94,[1]局站!$D$4:$D$172,0)))</f>
        <v>潍坊市-高密火车站</v>
      </c>
      <c r="AQ94" t="str">
        <f>IF(OR(ISBLANK(BA94),BA94=""),"",INDEX([1]局站!$C$4:$C$172,MATCH(BA94,[1]局站!$D$4:$D$172,0)))</f>
        <v>青岛市-即墨蓝村</v>
      </c>
      <c r="AR94" t="str">
        <f>IF(OR(ISBLANK(BB94),BB94=""),"",INDEX([1]局站!$C$4:$C$172,MATCH(BB94,[1]局站!$D$4:$D$172,0)))</f>
        <v>青岛市-青岛振华路</v>
      </c>
      <c r="AS94" t="str">
        <f>IF(OR(ISBLANK(BC94),BC94=""),"",INDEX([1]局站!$C$4:$C$172,MATCH(BC94,[1]局站!$D$4:$D$172,0)))</f>
        <v/>
      </c>
      <c r="AT94" t="str">
        <f>IF(OR(ISBLANK(BD94),BD94=""),"",INDEX([1]局站!$C$4:$C$172,MATCH(BD94,[1]局站!$D$4:$D$172,0)))</f>
        <v/>
      </c>
      <c r="AU94" t="str">
        <f>IF(OR(ISBLANK(BE94),BE94=""),"",INDEX([1]局站!$C$4:$C$172,MATCH(BE94,[1]局站!$D$4:$D$172,0)))</f>
        <v/>
      </c>
      <c r="AV94" t="str">
        <f>IF(OR(ISBLANK(BF94),BF94=""),"",INDEX([1]局站!$C$4:$C$172,MATCH(BF94,[1]局站!$D$4:$D$172,0)))</f>
        <v/>
      </c>
      <c r="AW94" t="str">
        <f>IF(OR(ISBLANK(BG94),BG94=""),"",INDEX([1]局站!$C$4:$C$172,MATCH(BG94,[1]局站!$D$4:$D$172,0)))</f>
        <v/>
      </c>
      <c r="AY94" t="s">
        <v>69</v>
      </c>
      <c r="AZ94" t="s">
        <v>70</v>
      </c>
      <c r="BA94" t="s">
        <v>71</v>
      </c>
      <c r="BB94" t="s">
        <v>102</v>
      </c>
      <c r="BC94" t="s">
        <v>701</v>
      </c>
      <c r="BD94" t="s">
        <v>701</v>
      </c>
      <c r="BE94" t="s">
        <v>701</v>
      </c>
      <c r="BF94" t="s">
        <v>701</v>
      </c>
      <c r="BG94" t="s">
        <v>701</v>
      </c>
    </row>
    <row r="95" spans="1:59" ht="16.5" x14ac:dyDescent="0.2">
      <c r="A95" s="3">
        <v>92</v>
      </c>
      <c r="B95" s="3">
        <f t="shared" si="5"/>
        <v>37062100000</v>
      </c>
      <c r="C95" s="3" t="s">
        <v>495</v>
      </c>
      <c r="D95" s="3">
        <v>1994</v>
      </c>
      <c r="E95" s="3" t="s">
        <v>609</v>
      </c>
      <c r="F95" s="3">
        <v>76.900000000000006</v>
      </c>
      <c r="G95" s="3" t="s">
        <v>263</v>
      </c>
      <c r="H95" s="3" t="s">
        <v>263</v>
      </c>
      <c r="I95" s="3">
        <f>INDEX(光缆!$B$4:$B$66,MATCH(中继段!H95,光缆!$E$4:$E$66,0))</f>
        <v>37062000000</v>
      </c>
      <c r="J95" s="3">
        <f>COUNTIF(H$4:H95,"="&amp;H95)</f>
        <v>1</v>
      </c>
      <c r="K95" s="3">
        <v>8</v>
      </c>
      <c r="L95" s="3" t="s">
        <v>626</v>
      </c>
      <c r="M95" s="3" t="s">
        <v>174</v>
      </c>
      <c r="N95" s="3" t="s">
        <v>626</v>
      </c>
      <c r="O95" s="3" t="s">
        <v>172</v>
      </c>
      <c r="P95" s="3" t="str">
        <f t="shared" si="6"/>
        <v>东营市-东营济南路</v>
      </c>
      <c r="Q95" s="3" t="str">
        <f t="shared" si="7"/>
        <v>淄博市-淄博人民路</v>
      </c>
      <c r="R95" s="3" t="s">
        <v>890</v>
      </c>
      <c r="S95" s="3" t="s">
        <v>926</v>
      </c>
      <c r="T95" s="3" t="s">
        <v>701</v>
      </c>
      <c r="U95" s="3" t="s">
        <v>701</v>
      </c>
      <c r="V95" s="3" t="s">
        <v>701</v>
      </c>
      <c r="W95" s="3" t="s">
        <v>701</v>
      </c>
      <c r="X95" s="3" t="s">
        <v>701</v>
      </c>
      <c r="Y95" s="3" t="s">
        <v>701</v>
      </c>
      <c r="Z95" s="3" t="s">
        <v>701</v>
      </c>
      <c r="AA95" s="3"/>
      <c r="AB95" s="3" t="b">
        <f>IF(COUNTIF(G$4:G95,"="&amp;G95)&gt;1,FALSE,TRUE)</f>
        <v>1</v>
      </c>
      <c r="AC95" s="3">
        <f t="shared" si="8"/>
        <v>0</v>
      </c>
      <c r="AD95" s="3" t="str">
        <f t="shared" si="9"/>
        <v>张东滨2号光缆:东营济南路+淄博人民路</v>
      </c>
      <c r="AE95" s="3"/>
      <c r="AF95" s="3" t="s">
        <v>146</v>
      </c>
      <c r="AG95" s="3" t="s">
        <v>68</v>
      </c>
      <c r="AH95" s="3"/>
      <c r="AI95" s="3"/>
      <c r="AJ95" s="3" t="s">
        <v>146</v>
      </c>
      <c r="AK95" s="3" t="s">
        <v>68</v>
      </c>
      <c r="AL95" s="3" t="s">
        <v>17</v>
      </c>
      <c r="AM95" s="3" t="s">
        <v>701</v>
      </c>
      <c r="AN95" t="s">
        <v>701</v>
      </c>
      <c r="AO95" t="str">
        <f>IF(OR(ISBLANK(AY95),AY95=""),"",INDEX([1]局站!$C$4:$C$172,MATCH(AY95,[1]局站!$D$4:$D$172,0)))</f>
        <v>济南市-济南经十路</v>
      </c>
      <c r="AP95" t="str">
        <f>IF(OR(ISBLANK(AZ95),AZ95=""),"",INDEX([1]局站!$C$4:$C$172,MATCH(AZ95,[1]局站!$D$4:$D$172,0)))</f>
        <v>泰安市-泰安东岳大街</v>
      </c>
      <c r="AQ95" t="str">
        <f>IF(OR(ISBLANK(BA95),BA95=""),"",INDEX([1]局站!$C$4:$C$172,MATCH(BA95,[1]局站!$D$4:$D$172,0)))</f>
        <v/>
      </c>
      <c r="AR95" t="str">
        <f>IF(OR(ISBLANK(BB95),BB95=""),"",INDEX([1]局站!$C$4:$C$172,MATCH(BB95,[1]局站!$D$4:$D$172,0)))</f>
        <v/>
      </c>
      <c r="AS95" t="str">
        <f>IF(OR(ISBLANK(BC95),BC95=""),"",INDEX([1]局站!$C$4:$C$172,MATCH(BC95,[1]局站!$D$4:$D$172,0)))</f>
        <v/>
      </c>
      <c r="AT95" t="str">
        <f>IF(OR(ISBLANK(BD95),BD95=""),"",INDEX([1]局站!$C$4:$C$172,MATCH(BD95,[1]局站!$D$4:$D$172,0)))</f>
        <v/>
      </c>
      <c r="AU95" t="str">
        <f>IF(OR(ISBLANK(BE95),BE95=""),"",INDEX([1]局站!$C$4:$C$172,MATCH(BE95,[1]局站!$D$4:$D$172,0)))</f>
        <v/>
      </c>
      <c r="AV95" t="str">
        <f>IF(OR(ISBLANK(BF95),BF95=""),"",INDEX([1]局站!$C$4:$C$172,MATCH(BF95,[1]局站!$D$4:$D$172,0)))</f>
        <v/>
      </c>
      <c r="AW95" t="str">
        <f>IF(OR(ISBLANK(BG95),BG95=""),"",INDEX([1]局站!$C$4:$C$172,MATCH(BG95,[1]局站!$D$4:$D$172,0)))</f>
        <v/>
      </c>
      <c r="AY95" t="s">
        <v>41</v>
      </c>
      <c r="AZ95" t="s">
        <v>72</v>
      </c>
      <c r="BA95" t="s">
        <v>701</v>
      </c>
      <c r="BB95" t="s">
        <v>701</v>
      </c>
      <c r="BC95" t="s">
        <v>701</v>
      </c>
      <c r="BD95" t="s">
        <v>701</v>
      </c>
      <c r="BE95" t="s">
        <v>701</v>
      </c>
      <c r="BF95" t="s">
        <v>701</v>
      </c>
      <c r="BG95" t="s">
        <v>701</v>
      </c>
    </row>
    <row r="96" spans="1:59" ht="16.5" x14ac:dyDescent="0.2">
      <c r="A96" s="3">
        <v>93</v>
      </c>
      <c r="B96" s="3">
        <f t="shared" si="5"/>
        <v>37062200000</v>
      </c>
      <c r="C96" s="3" t="s">
        <v>496</v>
      </c>
      <c r="D96" s="3">
        <v>1998</v>
      </c>
      <c r="E96" s="3" t="s">
        <v>609</v>
      </c>
      <c r="F96" s="3">
        <v>77.3</v>
      </c>
      <c r="G96" s="3" t="s">
        <v>263</v>
      </c>
      <c r="H96" s="3" t="s">
        <v>263</v>
      </c>
      <c r="I96" s="3">
        <f>INDEX(光缆!$B$4:$B$66,MATCH(中继段!H96,光缆!$E$4:$E$66,0))</f>
        <v>37062000000</v>
      </c>
      <c r="J96" s="3">
        <f>COUNTIF(H$4:H96,"="&amp;H96)</f>
        <v>2</v>
      </c>
      <c r="K96" s="3">
        <v>8</v>
      </c>
      <c r="L96" s="3" t="s">
        <v>626</v>
      </c>
      <c r="M96" s="3" t="s">
        <v>172</v>
      </c>
      <c r="N96" s="3" t="s">
        <v>626</v>
      </c>
      <c r="O96" s="3" t="s">
        <v>181</v>
      </c>
      <c r="P96" s="3" t="str">
        <f t="shared" si="6"/>
        <v>淄博市-淄博人民路</v>
      </c>
      <c r="Q96" s="3" t="str">
        <f t="shared" si="7"/>
        <v>滨州市-滨州黄五审计局</v>
      </c>
      <c r="R96" s="3" t="s">
        <v>897</v>
      </c>
      <c r="S96" s="3" t="s">
        <v>926</v>
      </c>
      <c r="T96" s="3" t="s">
        <v>701</v>
      </c>
      <c r="U96" s="3" t="s">
        <v>701</v>
      </c>
      <c r="V96" s="3" t="s">
        <v>701</v>
      </c>
      <c r="W96" s="3" t="s">
        <v>701</v>
      </c>
      <c r="X96" s="3" t="s">
        <v>701</v>
      </c>
      <c r="Y96" s="3" t="s">
        <v>701</v>
      </c>
      <c r="Z96" s="3" t="s">
        <v>701</v>
      </c>
      <c r="AA96" s="3"/>
      <c r="AB96" s="3" t="b">
        <f>IF(COUNTIF(G$4:G96,"="&amp;G96)&gt;1,FALSE,TRUE)</f>
        <v>0</v>
      </c>
      <c r="AC96" s="3">
        <f t="shared" si="8"/>
        <v>0</v>
      </c>
      <c r="AD96" s="3" t="str">
        <f t="shared" si="9"/>
        <v>张东滨2号光缆:淄博人民路+滨州黄五审计局</v>
      </c>
      <c r="AE96" s="3"/>
      <c r="AF96" s="3" t="s">
        <v>68</v>
      </c>
      <c r="AG96" s="3" t="s">
        <v>17</v>
      </c>
      <c r="AH96" s="3"/>
      <c r="AI96" s="3"/>
      <c r="AJ96" s="3" t="s">
        <v>146</v>
      </c>
      <c r="AK96" s="3" t="s">
        <v>68</v>
      </c>
      <c r="AL96" s="3" t="s">
        <v>17</v>
      </c>
      <c r="AM96" s="3" t="s">
        <v>701</v>
      </c>
      <c r="AN96" t="s">
        <v>701</v>
      </c>
      <c r="AO96" t="str">
        <f>IF(OR(ISBLANK(AY96),AY96=""),"",INDEX([1]局站!$C$4:$C$172,MATCH(AY96,[1]局站!$D$4:$D$172,0)))</f>
        <v>济南市-济南四里村</v>
      </c>
      <c r="AP96" t="str">
        <f>IF(OR(ISBLANK(AZ96),AZ96=""),"",INDEX([1]局站!$C$4:$C$172,MATCH(AZ96,[1]局站!$D$4:$D$172,0)))</f>
        <v>泰安市-泰安东岳大街</v>
      </c>
      <c r="AQ96" t="str">
        <f>IF(OR(ISBLANK(BA96),BA96=""),"",INDEX([1]局站!$C$4:$C$172,MATCH(BA96,[1]局站!$D$4:$D$172,0)))</f>
        <v/>
      </c>
      <c r="AR96" t="str">
        <f>IF(OR(ISBLANK(BB96),BB96=""),"",INDEX([1]局站!$C$4:$C$172,MATCH(BB96,[1]局站!$D$4:$D$172,0)))</f>
        <v/>
      </c>
      <c r="AS96" t="str">
        <f>IF(OR(ISBLANK(BC96),BC96=""),"",INDEX([1]局站!$C$4:$C$172,MATCH(BC96,[1]局站!$D$4:$D$172,0)))</f>
        <v/>
      </c>
      <c r="AT96" t="str">
        <f>IF(OR(ISBLANK(BD96),BD96=""),"",INDEX([1]局站!$C$4:$C$172,MATCH(BD96,[1]局站!$D$4:$D$172,0)))</f>
        <v/>
      </c>
      <c r="AU96" t="str">
        <f>IF(OR(ISBLANK(BE96),BE96=""),"",INDEX([1]局站!$C$4:$C$172,MATCH(BE96,[1]局站!$D$4:$D$172,0)))</f>
        <v/>
      </c>
      <c r="AV96" t="str">
        <f>IF(OR(ISBLANK(BF96),BF96=""),"",INDEX([1]局站!$C$4:$C$172,MATCH(BF96,[1]局站!$D$4:$D$172,0)))</f>
        <v/>
      </c>
      <c r="AW96" t="str">
        <f>IF(OR(ISBLANK(BG96),BG96=""),"",INDEX([1]局站!$C$4:$C$172,MATCH(BG96,[1]局站!$D$4:$D$172,0)))</f>
        <v/>
      </c>
      <c r="AY96" t="s">
        <v>47</v>
      </c>
      <c r="AZ96" t="s">
        <v>72</v>
      </c>
      <c r="BA96" t="s">
        <v>701</v>
      </c>
      <c r="BB96" t="s">
        <v>701</v>
      </c>
      <c r="BC96" t="s">
        <v>701</v>
      </c>
      <c r="BD96" t="s">
        <v>701</v>
      </c>
      <c r="BE96" t="s">
        <v>701</v>
      </c>
      <c r="BF96" t="s">
        <v>701</v>
      </c>
      <c r="BG96" t="s">
        <v>701</v>
      </c>
    </row>
    <row r="97" spans="1:59" ht="16.5" x14ac:dyDescent="0.2">
      <c r="A97" s="3">
        <v>94</v>
      </c>
      <c r="B97" s="3">
        <f t="shared" si="5"/>
        <v>37063100000</v>
      </c>
      <c r="C97" s="3" t="s">
        <v>604</v>
      </c>
      <c r="D97" s="3">
        <v>2008</v>
      </c>
      <c r="E97" s="3" t="s">
        <v>609</v>
      </c>
      <c r="F97" s="3">
        <v>76</v>
      </c>
      <c r="G97" s="3" t="s">
        <v>264</v>
      </c>
      <c r="H97" s="3" t="s">
        <v>264</v>
      </c>
      <c r="I97" s="3">
        <f>INDEX(光缆!$B$4:$B$66,MATCH(中继段!H97,光缆!$E$4:$E$66,0))</f>
        <v>37063000000</v>
      </c>
      <c r="J97" s="3">
        <f>COUNTIF(H$4:H97,"="&amp;H97)</f>
        <v>1</v>
      </c>
      <c r="K97" s="3">
        <v>36</v>
      </c>
      <c r="L97" s="3" t="s">
        <v>626</v>
      </c>
      <c r="M97" s="3" t="s">
        <v>172</v>
      </c>
      <c r="N97" s="3" t="s">
        <v>626</v>
      </c>
      <c r="O97" s="3" t="s">
        <v>181</v>
      </c>
      <c r="P97" s="3" t="str">
        <f t="shared" si="6"/>
        <v>淄博市-淄博柳泉路</v>
      </c>
      <c r="Q97" s="3" t="str">
        <f t="shared" si="7"/>
        <v>滨州市-滨州渤海七路</v>
      </c>
      <c r="R97" s="3" t="s">
        <v>926</v>
      </c>
      <c r="S97" s="3" t="s">
        <v>927</v>
      </c>
      <c r="T97" s="3" t="s">
        <v>701</v>
      </c>
      <c r="U97" s="3" t="s">
        <v>701</v>
      </c>
      <c r="V97" s="3" t="s">
        <v>701</v>
      </c>
      <c r="W97" s="3" t="s">
        <v>701</v>
      </c>
      <c r="X97" s="3" t="s">
        <v>701</v>
      </c>
      <c r="Y97" s="3" t="s">
        <v>701</v>
      </c>
      <c r="Z97" s="3" t="s">
        <v>701</v>
      </c>
      <c r="AA97" s="3"/>
      <c r="AB97" s="3" t="b">
        <f>IF(COUNTIF(G$4:G97,"="&amp;G97)&gt;1,FALSE,TRUE)</f>
        <v>1</v>
      </c>
      <c r="AC97" s="3">
        <f t="shared" si="8"/>
        <v>0</v>
      </c>
      <c r="AD97" s="3" t="str">
        <f t="shared" si="9"/>
        <v>淄博滨州光缆:淄博柳泉路+滨州渤海七路</v>
      </c>
      <c r="AE97" s="3"/>
      <c r="AF97" s="3" t="s">
        <v>64</v>
      </c>
      <c r="AG97" s="3" t="s">
        <v>162</v>
      </c>
      <c r="AH97" s="3"/>
      <c r="AI97" s="3"/>
      <c r="AJ97" s="3" t="s">
        <v>64</v>
      </c>
      <c r="AK97" s="3" t="s">
        <v>162</v>
      </c>
      <c r="AL97" s="3" t="s">
        <v>701</v>
      </c>
      <c r="AM97" s="3" t="s">
        <v>701</v>
      </c>
      <c r="AN97" t="s">
        <v>701</v>
      </c>
      <c r="AO97" t="str">
        <f>IF(OR(ISBLANK(AY97),AY97=""),"",INDEX([1]局站!$C$4:$C$172,MATCH(AY97,[1]局站!$D$4:$D$172,0)))</f>
        <v>泰安市-泰安东岳大街</v>
      </c>
      <c r="AP97" t="str">
        <f>IF(OR(ISBLANK(AZ97),AZ97=""),"",INDEX([1]局站!$C$4:$C$172,MATCH(AZ97,[1]局站!$D$4:$D$172,0)))</f>
        <v>济宁市-兖州建设路</v>
      </c>
      <c r="AQ97" t="str">
        <f>IF(OR(ISBLANK(BA97),BA97=""),"",INDEX([1]局站!$C$4:$C$172,MATCH(BA97,[1]局站!$D$4:$D$172,0)))</f>
        <v/>
      </c>
      <c r="AR97" t="str">
        <f>IF(OR(ISBLANK(BB97),BB97=""),"",INDEX([1]局站!$C$4:$C$172,MATCH(BB97,[1]局站!$D$4:$D$172,0)))</f>
        <v/>
      </c>
      <c r="AS97" t="str">
        <f>IF(OR(ISBLANK(BC97),BC97=""),"",INDEX([1]局站!$C$4:$C$172,MATCH(BC97,[1]局站!$D$4:$D$172,0)))</f>
        <v/>
      </c>
      <c r="AT97" t="str">
        <f>IF(OR(ISBLANK(BD97),BD97=""),"",INDEX([1]局站!$C$4:$C$172,MATCH(BD97,[1]局站!$D$4:$D$172,0)))</f>
        <v/>
      </c>
      <c r="AU97" t="str">
        <f>IF(OR(ISBLANK(BE97),BE97=""),"",INDEX([1]局站!$C$4:$C$172,MATCH(BE97,[1]局站!$D$4:$D$172,0)))</f>
        <v/>
      </c>
      <c r="AV97" t="str">
        <f>IF(OR(ISBLANK(BF97),BF97=""),"",INDEX([1]局站!$C$4:$C$172,MATCH(BF97,[1]局站!$D$4:$D$172,0)))</f>
        <v/>
      </c>
      <c r="AW97" t="str">
        <f>IF(OR(ISBLANK(BG97),BG97=""),"",INDEX([1]局站!$C$4:$C$172,MATCH(BG97,[1]局站!$D$4:$D$172,0)))</f>
        <v/>
      </c>
      <c r="AY97" t="s">
        <v>72</v>
      </c>
      <c r="AZ97" t="s">
        <v>74</v>
      </c>
      <c r="BA97" t="s">
        <v>701</v>
      </c>
      <c r="BB97" t="s">
        <v>701</v>
      </c>
      <c r="BC97" t="s">
        <v>701</v>
      </c>
      <c r="BD97" t="s">
        <v>701</v>
      </c>
      <c r="BE97" t="s">
        <v>701</v>
      </c>
      <c r="BF97" t="s">
        <v>701</v>
      </c>
      <c r="BG97" t="s">
        <v>701</v>
      </c>
    </row>
    <row r="98" spans="1:59" x14ac:dyDescent="0.2">
      <c r="AY98" t="s">
        <v>73</v>
      </c>
      <c r="AZ98" t="s">
        <v>74</v>
      </c>
      <c r="BA98" t="s">
        <v>75</v>
      </c>
      <c r="BB98" t="s">
        <v>701</v>
      </c>
      <c r="BC98" t="s">
        <v>701</v>
      </c>
      <c r="BD98" t="s">
        <v>701</v>
      </c>
      <c r="BE98" t="s">
        <v>701</v>
      </c>
      <c r="BF98" t="s">
        <v>701</v>
      </c>
      <c r="BG98" t="s">
        <v>701</v>
      </c>
    </row>
    <row r="99" spans="1:59" x14ac:dyDescent="0.2">
      <c r="AY99" t="s">
        <v>73</v>
      </c>
      <c r="AZ99" t="s">
        <v>74</v>
      </c>
      <c r="BA99" t="s">
        <v>75</v>
      </c>
      <c r="BB99" t="s">
        <v>701</v>
      </c>
      <c r="BC99" t="s">
        <v>701</v>
      </c>
      <c r="BD99" t="s">
        <v>701</v>
      </c>
      <c r="BE99" t="s">
        <v>701</v>
      </c>
      <c r="BF99" t="s">
        <v>701</v>
      </c>
      <c r="BG99" t="s">
        <v>701</v>
      </c>
    </row>
    <row r="100" spans="1:59" x14ac:dyDescent="0.2">
      <c r="AY100" t="s">
        <v>75</v>
      </c>
      <c r="AZ100" t="s">
        <v>76</v>
      </c>
      <c r="BA100" t="s">
        <v>77</v>
      </c>
      <c r="BB100" t="s">
        <v>78</v>
      </c>
      <c r="BC100" t="s">
        <v>138</v>
      </c>
      <c r="BD100" t="s">
        <v>701</v>
      </c>
      <c r="BE100" t="s">
        <v>701</v>
      </c>
      <c r="BF100" t="s">
        <v>701</v>
      </c>
      <c r="BG100" t="s">
        <v>701</v>
      </c>
    </row>
    <row r="101" spans="1:59" x14ac:dyDescent="0.2">
      <c r="AY101" t="s">
        <v>75</v>
      </c>
      <c r="AZ101" t="s">
        <v>76</v>
      </c>
      <c r="BA101" t="s">
        <v>77</v>
      </c>
      <c r="BB101" t="s">
        <v>78</v>
      </c>
      <c r="BC101" t="s">
        <v>138</v>
      </c>
      <c r="BD101" t="s">
        <v>701</v>
      </c>
      <c r="BE101" t="s">
        <v>701</v>
      </c>
      <c r="BF101" t="s">
        <v>701</v>
      </c>
      <c r="BG101" t="s">
        <v>701</v>
      </c>
    </row>
    <row r="102" spans="1:59" x14ac:dyDescent="0.2">
      <c r="AY102" t="s">
        <v>75</v>
      </c>
      <c r="AZ102" t="s">
        <v>76</v>
      </c>
      <c r="BA102" t="s">
        <v>77</v>
      </c>
      <c r="BB102" t="s">
        <v>78</v>
      </c>
      <c r="BC102" t="s">
        <v>138</v>
      </c>
      <c r="BD102" t="s">
        <v>701</v>
      </c>
      <c r="BE102" t="s">
        <v>701</v>
      </c>
      <c r="BF102" t="s">
        <v>701</v>
      </c>
      <c r="BG102" t="s">
        <v>701</v>
      </c>
    </row>
    <row r="103" spans="1:59" x14ac:dyDescent="0.2">
      <c r="AY103" t="s">
        <v>75</v>
      </c>
      <c r="AZ103" t="s">
        <v>76</v>
      </c>
      <c r="BA103" t="s">
        <v>77</v>
      </c>
      <c r="BB103" t="s">
        <v>78</v>
      </c>
      <c r="BC103" t="s">
        <v>138</v>
      </c>
      <c r="BD103" t="s">
        <v>701</v>
      </c>
      <c r="BE103" t="s">
        <v>701</v>
      </c>
      <c r="BF103" t="s">
        <v>701</v>
      </c>
      <c r="BG103" t="s">
        <v>701</v>
      </c>
    </row>
    <row r="104" spans="1:59" x14ac:dyDescent="0.2">
      <c r="AY104" t="s">
        <v>47</v>
      </c>
      <c r="AZ104" t="s">
        <v>63</v>
      </c>
      <c r="BA104" t="s">
        <v>79</v>
      </c>
      <c r="BB104" t="s">
        <v>64</v>
      </c>
      <c r="BC104" t="s">
        <v>701</v>
      </c>
      <c r="BD104" t="s">
        <v>701</v>
      </c>
      <c r="BE104" t="s">
        <v>701</v>
      </c>
      <c r="BF104" t="s">
        <v>701</v>
      </c>
      <c r="BG104" t="s">
        <v>701</v>
      </c>
    </row>
    <row r="105" spans="1:59" x14ac:dyDescent="0.2">
      <c r="AY105" t="s">
        <v>47</v>
      </c>
      <c r="AZ105" t="s">
        <v>63</v>
      </c>
      <c r="BA105" t="s">
        <v>79</v>
      </c>
      <c r="BB105" t="s">
        <v>64</v>
      </c>
      <c r="BC105" t="s">
        <v>701</v>
      </c>
      <c r="BD105" t="s">
        <v>701</v>
      </c>
      <c r="BE105" t="s">
        <v>701</v>
      </c>
      <c r="BF105" t="s">
        <v>701</v>
      </c>
      <c r="BG105" t="s">
        <v>701</v>
      </c>
    </row>
    <row r="106" spans="1:59" x14ac:dyDescent="0.2">
      <c r="AY106" t="s">
        <v>47</v>
      </c>
      <c r="AZ106" t="s">
        <v>63</v>
      </c>
      <c r="BA106" t="s">
        <v>79</v>
      </c>
      <c r="BB106" t="s">
        <v>64</v>
      </c>
      <c r="BC106" t="s">
        <v>701</v>
      </c>
      <c r="BD106" t="s">
        <v>701</v>
      </c>
      <c r="BE106" t="s">
        <v>701</v>
      </c>
      <c r="BF106" t="s">
        <v>701</v>
      </c>
      <c r="BG106" t="s">
        <v>701</v>
      </c>
    </row>
    <row r="107" spans="1:59" x14ac:dyDescent="0.2">
      <c r="AY107" t="s">
        <v>64</v>
      </c>
      <c r="AZ107" t="s">
        <v>65</v>
      </c>
      <c r="BA107" t="s">
        <v>66</v>
      </c>
      <c r="BB107" t="s">
        <v>701</v>
      </c>
      <c r="BC107" t="s">
        <v>701</v>
      </c>
      <c r="BD107" t="s">
        <v>701</v>
      </c>
      <c r="BE107" t="s">
        <v>701</v>
      </c>
      <c r="BF107" t="s">
        <v>701</v>
      </c>
      <c r="BG107" t="s">
        <v>701</v>
      </c>
    </row>
    <row r="108" spans="1:59" x14ac:dyDescent="0.2">
      <c r="AY108" t="s">
        <v>64</v>
      </c>
      <c r="AZ108" t="s">
        <v>65</v>
      </c>
      <c r="BA108" t="s">
        <v>66</v>
      </c>
      <c r="BB108" t="s">
        <v>701</v>
      </c>
      <c r="BC108" t="s">
        <v>701</v>
      </c>
      <c r="BD108" t="s">
        <v>701</v>
      </c>
      <c r="BE108" t="s">
        <v>701</v>
      </c>
      <c r="BF108" t="s">
        <v>701</v>
      </c>
      <c r="BG108" t="s">
        <v>701</v>
      </c>
    </row>
    <row r="109" spans="1:59" x14ac:dyDescent="0.2">
      <c r="AY109" t="s">
        <v>66</v>
      </c>
      <c r="AZ109" t="s">
        <v>69</v>
      </c>
      <c r="BA109" t="s">
        <v>60</v>
      </c>
      <c r="BB109" t="s">
        <v>71</v>
      </c>
      <c r="BC109" t="s">
        <v>62</v>
      </c>
      <c r="BD109" t="s">
        <v>154</v>
      </c>
      <c r="BE109" t="s">
        <v>701</v>
      </c>
      <c r="BF109" t="s">
        <v>701</v>
      </c>
      <c r="BG109" t="s">
        <v>701</v>
      </c>
    </row>
    <row r="110" spans="1:59" x14ac:dyDescent="0.2">
      <c r="AY110" t="s">
        <v>66</v>
      </c>
      <c r="AZ110" t="s">
        <v>69</v>
      </c>
      <c r="BA110" t="s">
        <v>60</v>
      </c>
      <c r="BB110" t="s">
        <v>71</v>
      </c>
      <c r="BC110" t="s">
        <v>62</v>
      </c>
      <c r="BD110" t="s">
        <v>154</v>
      </c>
      <c r="BE110" t="s">
        <v>701</v>
      </c>
      <c r="BF110" t="s">
        <v>701</v>
      </c>
      <c r="BG110" t="s">
        <v>701</v>
      </c>
    </row>
    <row r="111" spans="1:59" x14ac:dyDescent="0.2">
      <c r="AY111" t="s">
        <v>66</v>
      </c>
      <c r="AZ111" t="s">
        <v>69</v>
      </c>
      <c r="BA111" t="s">
        <v>60</v>
      </c>
      <c r="BB111" t="s">
        <v>71</v>
      </c>
      <c r="BC111" t="s">
        <v>62</v>
      </c>
      <c r="BD111" t="s">
        <v>154</v>
      </c>
      <c r="BE111" t="s">
        <v>701</v>
      </c>
      <c r="BF111" t="s">
        <v>701</v>
      </c>
      <c r="BG111" t="s">
        <v>701</v>
      </c>
    </row>
    <row r="112" spans="1:59" x14ac:dyDescent="0.2">
      <c r="AY112" t="s">
        <v>66</v>
      </c>
      <c r="AZ112" t="s">
        <v>69</v>
      </c>
      <c r="BA112" t="s">
        <v>60</v>
      </c>
      <c r="BB112" t="s">
        <v>71</v>
      </c>
      <c r="BC112" t="s">
        <v>62</v>
      </c>
      <c r="BD112" t="s">
        <v>154</v>
      </c>
      <c r="BE112" t="s">
        <v>701</v>
      </c>
      <c r="BF112" t="s">
        <v>701</v>
      </c>
      <c r="BG112" t="s">
        <v>701</v>
      </c>
    </row>
    <row r="113" spans="51:59" x14ac:dyDescent="0.2">
      <c r="AY113" t="s">
        <v>66</v>
      </c>
      <c r="AZ113" t="s">
        <v>69</v>
      </c>
      <c r="BA113" t="s">
        <v>60</v>
      </c>
      <c r="BB113" t="s">
        <v>71</v>
      </c>
      <c r="BC113" t="s">
        <v>62</v>
      </c>
      <c r="BD113" t="s">
        <v>154</v>
      </c>
      <c r="BE113" t="s">
        <v>701</v>
      </c>
      <c r="BF113" t="s">
        <v>701</v>
      </c>
      <c r="BG113" t="s">
        <v>701</v>
      </c>
    </row>
    <row r="114" spans="51:59" x14ac:dyDescent="0.2">
      <c r="AY114" t="s">
        <v>71</v>
      </c>
      <c r="AZ114" t="s">
        <v>718</v>
      </c>
      <c r="BA114" t="s">
        <v>80</v>
      </c>
      <c r="BB114" t="s">
        <v>132</v>
      </c>
      <c r="BC114" t="s">
        <v>701</v>
      </c>
      <c r="BD114" t="s">
        <v>701</v>
      </c>
      <c r="BE114" t="s">
        <v>701</v>
      </c>
      <c r="BF114" t="s">
        <v>701</v>
      </c>
      <c r="BG114" t="s">
        <v>701</v>
      </c>
    </row>
    <row r="115" spans="51:59" x14ac:dyDescent="0.2">
      <c r="AY115" t="s">
        <v>71</v>
      </c>
      <c r="AZ115" t="s">
        <v>718</v>
      </c>
      <c r="BA115" t="s">
        <v>80</v>
      </c>
      <c r="BB115" t="s">
        <v>132</v>
      </c>
      <c r="BC115" t="s">
        <v>701</v>
      </c>
      <c r="BD115" t="s">
        <v>701</v>
      </c>
      <c r="BE115" t="s">
        <v>701</v>
      </c>
      <c r="BF115" t="s">
        <v>701</v>
      </c>
      <c r="BG115" t="s">
        <v>701</v>
      </c>
    </row>
    <row r="116" spans="51:59" x14ac:dyDescent="0.2">
      <c r="AY116" t="s">
        <v>71</v>
      </c>
      <c r="AZ116" t="s">
        <v>718</v>
      </c>
      <c r="BA116" t="s">
        <v>80</v>
      </c>
      <c r="BB116" t="s">
        <v>132</v>
      </c>
      <c r="BC116" t="s">
        <v>701</v>
      </c>
      <c r="BD116" t="s">
        <v>701</v>
      </c>
      <c r="BE116" t="s">
        <v>701</v>
      </c>
      <c r="BF116" t="s">
        <v>701</v>
      </c>
      <c r="BG116" t="s">
        <v>701</v>
      </c>
    </row>
    <row r="117" spans="51:59" x14ac:dyDescent="0.2">
      <c r="AY117" t="s">
        <v>80</v>
      </c>
      <c r="AZ117" t="s">
        <v>148</v>
      </c>
      <c r="BA117" t="s">
        <v>701</v>
      </c>
      <c r="BB117" t="s">
        <v>701</v>
      </c>
      <c r="BC117" t="s">
        <v>701</v>
      </c>
      <c r="BD117" t="s">
        <v>701</v>
      </c>
      <c r="BE117" t="s">
        <v>701</v>
      </c>
      <c r="BF117" t="s">
        <v>701</v>
      </c>
      <c r="BG117" t="s">
        <v>701</v>
      </c>
    </row>
    <row r="118" spans="51:59" x14ac:dyDescent="0.2">
      <c r="AY118" t="s">
        <v>47</v>
      </c>
      <c r="AZ118" t="s">
        <v>81</v>
      </c>
      <c r="BA118" t="s">
        <v>701</v>
      </c>
      <c r="BB118" t="s">
        <v>701</v>
      </c>
      <c r="BC118" t="s">
        <v>701</v>
      </c>
      <c r="BD118" t="s">
        <v>701</v>
      </c>
      <c r="BE118" t="s">
        <v>701</v>
      </c>
      <c r="BF118" t="s">
        <v>701</v>
      </c>
      <c r="BG118" t="s">
        <v>701</v>
      </c>
    </row>
    <row r="119" spans="51:59" x14ac:dyDescent="0.2">
      <c r="AY119" t="s">
        <v>81</v>
      </c>
      <c r="AZ119" t="s">
        <v>73</v>
      </c>
      <c r="BA119" t="s">
        <v>82</v>
      </c>
      <c r="BB119" t="s">
        <v>83</v>
      </c>
      <c r="BC119" t="s">
        <v>91</v>
      </c>
      <c r="BD119" t="s">
        <v>701</v>
      </c>
      <c r="BE119" t="s">
        <v>701</v>
      </c>
      <c r="BF119" t="s">
        <v>701</v>
      </c>
      <c r="BG119" t="s">
        <v>701</v>
      </c>
    </row>
    <row r="120" spans="51:59" x14ac:dyDescent="0.2">
      <c r="AY120" t="s">
        <v>81</v>
      </c>
      <c r="AZ120" t="s">
        <v>73</v>
      </c>
      <c r="BA120" t="s">
        <v>82</v>
      </c>
      <c r="BB120" t="s">
        <v>83</v>
      </c>
      <c r="BC120" t="s">
        <v>91</v>
      </c>
      <c r="BD120" t="s">
        <v>701</v>
      </c>
      <c r="BE120" t="s">
        <v>701</v>
      </c>
      <c r="BF120" t="s">
        <v>701</v>
      </c>
      <c r="BG120" t="s">
        <v>701</v>
      </c>
    </row>
    <row r="121" spans="51:59" x14ac:dyDescent="0.2">
      <c r="AY121" t="s">
        <v>81</v>
      </c>
      <c r="AZ121" t="s">
        <v>73</v>
      </c>
      <c r="BA121" t="s">
        <v>82</v>
      </c>
      <c r="BB121" t="s">
        <v>83</v>
      </c>
      <c r="BC121" t="s">
        <v>91</v>
      </c>
      <c r="BD121" t="s">
        <v>701</v>
      </c>
      <c r="BE121" t="s">
        <v>701</v>
      </c>
      <c r="BF121" t="s">
        <v>701</v>
      </c>
      <c r="BG121" t="s">
        <v>701</v>
      </c>
    </row>
    <row r="122" spans="51:59" x14ac:dyDescent="0.2">
      <c r="AY122" t="s">
        <v>81</v>
      </c>
      <c r="AZ122" t="s">
        <v>73</v>
      </c>
      <c r="BA122" t="s">
        <v>82</v>
      </c>
      <c r="BB122" t="s">
        <v>83</v>
      </c>
      <c r="BC122" t="s">
        <v>91</v>
      </c>
      <c r="BD122" t="s">
        <v>701</v>
      </c>
      <c r="BE122" t="s">
        <v>701</v>
      </c>
      <c r="BF122" t="s">
        <v>701</v>
      </c>
      <c r="BG122" t="s">
        <v>701</v>
      </c>
    </row>
    <row r="123" spans="51:59" x14ac:dyDescent="0.2">
      <c r="AY123" t="s">
        <v>84</v>
      </c>
      <c r="AZ123" t="s">
        <v>155</v>
      </c>
      <c r="BA123" t="s">
        <v>701</v>
      </c>
      <c r="BB123" t="s">
        <v>701</v>
      </c>
      <c r="BC123" t="s">
        <v>701</v>
      </c>
      <c r="BD123" t="s">
        <v>701</v>
      </c>
      <c r="BE123" t="s">
        <v>701</v>
      </c>
      <c r="BF123" t="s">
        <v>701</v>
      </c>
      <c r="BG123" t="s">
        <v>701</v>
      </c>
    </row>
    <row r="124" spans="51:59" x14ac:dyDescent="0.2">
      <c r="AY124" t="s">
        <v>84</v>
      </c>
      <c r="AZ124" t="s">
        <v>85</v>
      </c>
      <c r="BA124" t="s">
        <v>86</v>
      </c>
      <c r="BB124" t="s">
        <v>87</v>
      </c>
      <c r="BC124" t="s">
        <v>88</v>
      </c>
      <c r="BD124" t="s">
        <v>140</v>
      </c>
      <c r="BE124" t="s">
        <v>701</v>
      </c>
      <c r="BF124" t="s">
        <v>701</v>
      </c>
      <c r="BG124" t="s">
        <v>701</v>
      </c>
    </row>
    <row r="125" spans="51:59" x14ac:dyDescent="0.2">
      <c r="AY125" t="s">
        <v>84</v>
      </c>
      <c r="AZ125" t="s">
        <v>85</v>
      </c>
      <c r="BA125" t="s">
        <v>86</v>
      </c>
      <c r="BB125" t="s">
        <v>87</v>
      </c>
      <c r="BC125" t="s">
        <v>88</v>
      </c>
      <c r="BD125" t="s">
        <v>140</v>
      </c>
      <c r="BE125" t="s">
        <v>701</v>
      </c>
      <c r="BF125" t="s">
        <v>701</v>
      </c>
      <c r="BG125" t="s">
        <v>701</v>
      </c>
    </row>
    <row r="126" spans="51:59" x14ac:dyDescent="0.2">
      <c r="AY126" t="s">
        <v>84</v>
      </c>
      <c r="AZ126" t="s">
        <v>85</v>
      </c>
      <c r="BA126" t="s">
        <v>86</v>
      </c>
      <c r="BB126" t="s">
        <v>87</v>
      </c>
      <c r="BC126" t="s">
        <v>88</v>
      </c>
      <c r="BD126" t="s">
        <v>140</v>
      </c>
      <c r="BE126" t="s">
        <v>701</v>
      </c>
      <c r="BF126" t="s">
        <v>701</v>
      </c>
      <c r="BG126" t="s">
        <v>701</v>
      </c>
    </row>
    <row r="127" spans="51:59" x14ac:dyDescent="0.2">
      <c r="AY127" t="s">
        <v>84</v>
      </c>
      <c r="AZ127" t="s">
        <v>85</v>
      </c>
      <c r="BA127" t="s">
        <v>86</v>
      </c>
      <c r="BB127" t="s">
        <v>87</v>
      </c>
      <c r="BC127" t="s">
        <v>88</v>
      </c>
      <c r="BD127" t="s">
        <v>140</v>
      </c>
      <c r="BE127" t="s">
        <v>701</v>
      </c>
      <c r="BF127" t="s">
        <v>701</v>
      </c>
      <c r="BG127" t="s">
        <v>701</v>
      </c>
    </row>
    <row r="128" spans="51:59" x14ac:dyDescent="0.2">
      <c r="AY128" t="s">
        <v>84</v>
      </c>
      <c r="AZ128" t="s">
        <v>85</v>
      </c>
      <c r="BA128" t="s">
        <v>86</v>
      </c>
      <c r="BB128" t="s">
        <v>87</v>
      </c>
      <c r="BC128" t="s">
        <v>88</v>
      </c>
      <c r="BD128" t="s">
        <v>140</v>
      </c>
      <c r="BE128" t="s">
        <v>701</v>
      </c>
      <c r="BF128" t="s">
        <v>701</v>
      </c>
      <c r="BG128" t="s">
        <v>701</v>
      </c>
    </row>
    <row r="129" spans="51:59" x14ac:dyDescent="0.2">
      <c r="AY129" t="s">
        <v>84</v>
      </c>
      <c r="AZ129" t="s">
        <v>64</v>
      </c>
      <c r="BA129" t="s">
        <v>701</v>
      </c>
      <c r="BB129" t="s">
        <v>701</v>
      </c>
      <c r="BC129" t="s">
        <v>701</v>
      </c>
      <c r="BD129" t="s">
        <v>701</v>
      </c>
      <c r="BE129" t="s">
        <v>701</v>
      </c>
      <c r="BF129" t="s">
        <v>701</v>
      </c>
      <c r="BG129" t="s">
        <v>701</v>
      </c>
    </row>
    <row r="130" spans="51:59" x14ac:dyDescent="0.2">
      <c r="AY130" t="s">
        <v>89</v>
      </c>
      <c r="AZ130" t="s">
        <v>90</v>
      </c>
      <c r="BA130" t="s">
        <v>79</v>
      </c>
      <c r="BB130" t="s">
        <v>701</v>
      </c>
      <c r="BC130" t="s">
        <v>701</v>
      </c>
      <c r="BD130" t="s">
        <v>701</v>
      </c>
      <c r="BE130" t="s">
        <v>701</v>
      </c>
      <c r="BF130" t="s">
        <v>701</v>
      </c>
      <c r="BG130" t="s">
        <v>701</v>
      </c>
    </row>
    <row r="131" spans="51:59" x14ac:dyDescent="0.2">
      <c r="AY131" t="s">
        <v>89</v>
      </c>
      <c r="AZ131" t="s">
        <v>90</v>
      </c>
      <c r="BA131" t="s">
        <v>79</v>
      </c>
      <c r="BB131" t="s">
        <v>701</v>
      </c>
      <c r="BC131" t="s">
        <v>701</v>
      </c>
      <c r="BD131" t="s">
        <v>701</v>
      </c>
      <c r="BE131" t="s">
        <v>701</v>
      </c>
      <c r="BF131" t="s">
        <v>701</v>
      </c>
      <c r="BG131" t="s">
        <v>701</v>
      </c>
    </row>
    <row r="132" spans="51:59" x14ac:dyDescent="0.2">
      <c r="AY132" t="s">
        <v>52</v>
      </c>
      <c r="AZ132" t="s">
        <v>53</v>
      </c>
      <c r="BA132" t="s">
        <v>54</v>
      </c>
      <c r="BB132" t="s">
        <v>27</v>
      </c>
      <c r="BC132" t="s">
        <v>701</v>
      </c>
      <c r="BD132" t="s">
        <v>701</v>
      </c>
      <c r="BE132" t="s">
        <v>701</v>
      </c>
      <c r="BF132" t="s">
        <v>701</v>
      </c>
      <c r="BG132" t="s">
        <v>701</v>
      </c>
    </row>
    <row r="133" spans="51:59" x14ac:dyDescent="0.2">
      <c r="AY133" t="s">
        <v>52</v>
      </c>
      <c r="AZ133" t="s">
        <v>53</v>
      </c>
      <c r="BA133" t="s">
        <v>54</v>
      </c>
      <c r="BB133" t="s">
        <v>27</v>
      </c>
      <c r="BC133" t="s">
        <v>701</v>
      </c>
      <c r="BD133" t="s">
        <v>701</v>
      </c>
      <c r="BE133" t="s">
        <v>701</v>
      </c>
      <c r="BF133" t="s">
        <v>701</v>
      </c>
      <c r="BG133" t="s">
        <v>701</v>
      </c>
    </row>
    <row r="134" spans="51:59" x14ac:dyDescent="0.2">
      <c r="AY134" t="s">
        <v>52</v>
      </c>
      <c r="AZ134" t="s">
        <v>53</v>
      </c>
      <c r="BA134" t="s">
        <v>54</v>
      </c>
      <c r="BB134" t="s">
        <v>27</v>
      </c>
      <c r="BC134" t="s">
        <v>701</v>
      </c>
      <c r="BD134" t="s">
        <v>701</v>
      </c>
      <c r="BE134" t="s">
        <v>701</v>
      </c>
      <c r="BF134" t="s">
        <v>701</v>
      </c>
      <c r="BG134" t="s">
        <v>701</v>
      </c>
    </row>
    <row r="135" spans="51:59" x14ac:dyDescent="0.2">
      <c r="AY135" t="s">
        <v>91</v>
      </c>
      <c r="AZ135" t="s">
        <v>92</v>
      </c>
      <c r="BA135" t="s">
        <v>93</v>
      </c>
      <c r="BB135" t="s">
        <v>94</v>
      </c>
      <c r="BC135" t="s">
        <v>95</v>
      </c>
      <c r="BD135" t="s">
        <v>96</v>
      </c>
      <c r="BE135" t="s">
        <v>156</v>
      </c>
      <c r="BF135" t="s">
        <v>701</v>
      </c>
      <c r="BG135" t="s">
        <v>701</v>
      </c>
    </row>
    <row r="136" spans="51:59" x14ac:dyDescent="0.2">
      <c r="AY136" t="s">
        <v>91</v>
      </c>
      <c r="AZ136" t="s">
        <v>92</v>
      </c>
      <c r="BA136" t="s">
        <v>93</v>
      </c>
      <c r="BB136" t="s">
        <v>94</v>
      </c>
      <c r="BC136" t="s">
        <v>95</v>
      </c>
      <c r="BD136" t="s">
        <v>96</v>
      </c>
      <c r="BE136" t="s">
        <v>156</v>
      </c>
      <c r="BF136" t="s">
        <v>701</v>
      </c>
      <c r="BG136" t="s">
        <v>701</v>
      </c>
    </row>
    <row r="137" spans="51:59" x14ac:dyDescent="0.2">
      <c r="AY137" t="s">
        <v>91</v>
      </c>
      <c r="AZ137" t="s">
        <v>92</v>
      </c>
      <c r="BA137" t="s">
        <v>93</v>
      </c>
      <c r="BB137" t="s">
        <v>94</v>
      </c>
      <c r="BC137" t="s">
        <v>95</v>
      </c>
      <c r="BD137" t="s">
        <v>96</v>
      </c>
      <c r="BE137" t="s">
        <v>156</v>
      </c>
      <c r="BF137" t="s">
        <v>701</v>
      </c>
      <c r="BG137" t="s">
        <v>701</v>
      </c>
    </row>
    <row r="138" spans="51:59" x14ac:dyDescent="0.2">
      <c r="AY138" t="s">
        <v>91</v>
      </c>
      <c r="AZ138" t="s">
        <v>92</v>
      </c>
      <c r="BA138" t="s">
        <v>93</v>
      </c>
      <c r="BB138" t="s">
        <v>94</v>
      </c>
      <c r="BC138" t="s">
        <v>95</v>
      </c>
      <c r="BD138" t="s">
        <v>96</v>
      </c>
      <c r="BE138" t="s">
        <v>156</v>
      </c>
      <c r="BF138" t="s">
        <v>701</v>
      </c>
      <c r="BG138" t="s">
        <v>701</v>
      </c>
    </row>
    <row r="139" spans="51:59" x14ac:dyDescent="0.2">
      <c r="AY139" t="s">
        <v>91</v>
      </c>
      <c r="AZ139" t="s">
        <v>92</v>
      </c>
      <c r="BA139" t="s">
        <v>93</v>
      </c>
      <c r="BB139" t="s">
        <v>94</v>
      </c>
      <c r="BC139" t="s">
        <v>95</v>
      </c>
      <c r="BD139" t="s">
        <v>96</v>
      </c>
      <c r="BE139" t="s">
        <v>156</v>
      </c>
      <c r="BF139" t="s">
        <v>701</v>
      </c>
      <c r="BG139" t="s">
        <v>701</v>
      </c>
    </row>
    <row r="140" spans="51:59" x14ac:dyDescent="0.2">
      <c r="AY140" t="s">
        <v>91</v>
      </c>
      <c r="AZ140" t="s">
        <v>92</v>
      </c>
      <c r="BA140" t="s">
        <v>93</v>
      </c>
      <c r="BB140" t="s">
        <v>94</v>
      </c>
      <c r="BC140" t="s">
        <v>95</v>
      </c>
      <c r="BD140" t="s">
        <v>96</v>
      </c>
      <c r="BE140" t="s">
        <v>156</v>
      </c>
      <c r="BF140" t="s">
        <v>701</v>
      </c>
      <c r="BG140" t="s">
        <v>701</v>
      </c>
    </row>
    <row r="141" spans="51:59" x14ac:dyDescent="0.2">
      <c r="AY141" t="s">
        <v>97</v>
      </c>
      <c r="AZ141" t="s">
        <v>98</v>
      </c>
      <c r="BA141" t="s">
        <v>157</v>
      </c>
      <c r="BB141" t="s">
        <v>701</v>
      </c>
      <c r="BC141" t="s">
        <v>701</v>
      </c>
      <c r="BD141" t="s">
        <v>701</v>
      </c>
      <c r="BE141" t="s">
        <v>701</v>
      </c>
      <c r="BF141" t="s">
        <v>701</v>
      </c>
      <c r="BG141" t="s">
        <v>701</v>
      </c>
    </row>
    <row r="142" spans="51:59" x14ac:dyDescent="0.2">
      <c r="AY142" t="s">
        <v>97</v>
      </c>
      <c r="AZ142" t="s">
        <v>98</v>
      </c>
      <c r="BA142" t="s">
        <v>157</v>
      </c>
      <c r="BB142" t="s">
        <v>701</v>
      </c>
      <c r="BC142" t="s">
        <v>701</v>
      </c>
      <c r="BD142" t="s">
        <v>701</v>
      </c>
      <c r="BE142" t="s">
        <v>701</v>
      </c>
      <c r="BF142" t="s">
        <v>701</v>
      </c>
      <c r="BG142" t="s">
        <v>701</v>
      </c>
    </row>
    <row r="143" spans="51:59" x14ac:dyDescent="0.2">
      <c r="AY143" t="s">
        <v>91</v>
      </c>
      <c r="AZ143" t="s">
        <v>98</v>
      </c>
      <c r="BA143" t="s">
        <v>138</v>
      </c>
      <c r="BB143" t="s">
        <v>701</v>
      </c>
      <c r="BC143" t="s">
        <v>701</v>
      </c>
      <c r="BD143" t="s">
        <v>701</v>
      </c>
      <c r="BE143" t="s">
        <v>701</v>
      </c>
      <c r="BF143" t="s">
        <v>701</v>
      </c>
      <c r="BG143" t="s">
        <v>701</v>
      </c>
    </row>
    <row r="144" spans="51:59" x14ac:dyDescent="0.2">
      <c r="AY144" t="s">
        <v>91</v>
      </c>
      <c r="AZ144" t="s">
        <v>98</v>
      </c>
      <c r="BA144" t="s">
        <v>138</v>
      </c>
      <c r="BB144" t="s">
        <v>701</v>
      </c>
      <c r="BC144" t="s">
        <v>701</v>
      </c>
      <c r="BD144" t="s">
        <v>701</v>
      </c>
      <c r="BE144" t="s">
        <v>701</v>
      </c>
      <c r="BF144" t="s">
        <v>701</v>
      </c>
      <c r="BG144" t="s">
        <v>701</v>
      </c>
    </row>
    <row r="145" spans="51:59" x14ac:dyDescent="0.2">
      <c r="AY145" t="s">
        <v>91</v>
      </c>
      <c r="AZ145" t="s">
        <v>99</v>
      </c>
      <c r="BA145" t="s">
        <v>156</v>
      </c>
      <c r="BB145" t="s">
        <v>701</v>
      </c>
      <c r="BC145" t="s">
        <v>701</v>
      </c>
      <c r="BD145" t="s">
        <v>701</v>
      </c>
      <c r="BE145" t="s">
        <v>701</v>
      </c>
      <c r="BF145" t="s">
        <v>701</v>
      </c>
      <c r="BG145" t="s">
        <v>701</v>
      </c>
    </row>
    <row r="146" spans="51:59" x14ac:dyDescent="0.2">
      <c r="AY146" t="s">
        <v>91</v>
      </c>
      <c r="AZ146" t="s">
        <v>99</v>
      </c>
      <c r="BA146" t="s">
        <v>156</v>
      </c>
      <c r="BB146" t="s">
        <v>701</v>
      </c>
      <c r="BC146" t="s">
        <v>701</v>
      </c>
      <c r="BD146" t="s">
        <v>701</v>
      </c>
      <c r="BE146" t="s">
        <v>701</v>
      </c>
      <c r="BF146" t="s">
        <v>701</v>
      </c>
      <c r="BG146" t="s">
        <v>701</v>
      </c>
    </row>
    <row r="147" spans="51:59" x14ac:dyDescent="0.2">
      <c r="AY147" t="s">
        <v>100</v>
      </c>
      <c r="AZ147" t="s">
        <v>101</v>
      </c>
      <c r="BA147" t="s">
        <v>158</v>
      </c>
      <c r="BB147" t="s">
        <v>701</v>
      </c>
      <c r="BC147" t="s">
        <v>701</v>
      </c>
      <c r="BD147" t="s">
        <v>701</v>
      </c>
      <c r="BE147" t="s">
        <v>701</v>
      </c>
      <c r="BF147" t="s">
        <v>701</v>
      </c>
      <c r="BG147" t="s">
        <v>701</v>
      </c>
    </row>
    <row r="148" spans="51:59" x14ac:dyDescent="0.2">
      <c r="AY148" t="s">
        <v>100</v>
      </c>
      <c r="AZ148" t="s">
        <v>101</v>
      </c>
      <c r="BA148" t="s">
        <v>158</v>
      </c>
      <c r="BB148" t="s">
        <v>701</v>
      </c>
      <c r="BC148" t="s">
        <v>701</v>
      </c>
      <c r="BD148" t="s">
        <v>701</v>
      </c>
      <c r="BE148" t="s">
        <v>701</v>
      </c>
      <c r="BF148" t="s">
        <v>701</v>
      </c>
      <c r="BG148" t="s">
        <v>701</v>
      </c>
    </row>
    <row r="149" spans="51:59" x14ac:dyDescent="0.2">
      <c r="AY149" t="s">
        <v>102</v>
      </c>
      <c r="AZ149" t="s">
        <v>71</v>
      </c>
      <c r="BA149" t="s">
        <v>701</v>
      </c>
      <c r="BB149" t="s">
        <v>701</v>
      </c>
      <c r="BC149" t="s">
        <v>701</v>
      </c>
      <c r="BD149" t="s">
        <v>701</v>
      </c>
      <c r="BE149" t="s">
        <v>701</v>
      </c>
      <c r="BF149" t="s">
        <v>701</v>
      </c>
      <c r="BG149" t="s">
        <v>701</v>
      </c>
    </row>
    <row r="150" spans="51:59" x14ac:dyDescent="0.2">
      <c r="AY150" t="s">
        <v>102</v>
      </c>
      <c r="AZ150" t="s">
        <v>103</v>
      </c>
      <c r="BA150" t="s">
        <v>104</v>
      </c>
      <c r="BB150" t="s">
        <v>158</v>
      </c>
      <c r="BC150" t="s">
        <v>701</v>
      </c>
      <c r="BD150" t="s">
        <v>701</v>
      </c>
      <c r="BE150" t="s">
        <v>701</v>
      </c>
      <c r="BF150" t="s">
        <v>701</v>
      </c>
      <c r="BG150" t="s">
        <v>701</v>
      </c>
    </row>
    <row r="151" spans="51:59" x14ac:dyDescent="0.2">
      <c r="AY151" t="s">
        <v>102</v>
      </c>
      <c r="AZ151" t="s">
        <v>103</v>
      </c>
      <c r="BA151" t="s">
        <v>104</v>
      </c>
      <c r="BB151" t="s">
        <v>158</v>
      </c>
      <c r="BC151" t="s">
        <v>701</v>
      </c>
      <c r="BD151" t="s">
        <v>701</v>
      </c>
      <c r="BE151" t="s">
        <v>701</v>
      </c>
      <c r="BF151" t="s">
        <v>701</v>
      </c>
      <c r="BG151" t="s">
        <v>701</v>
      </c>
    </row>
    <row r="152" spans="51:59" x14ac:dyDescent="0.2">
      <c r="AY152" t="s">
        <v>102</v>
      </c>
      <c r="AZ152" t="s">
        <v>103</v>
      </c>
      <c r="BA152" t="s">
        <v>104</v>
      </c>
      <c r="BB152" t="s">
        <v>158</v>
      </c>
      <c r="BC152" t="s">
        <v>701</v>
      </c>
      <c r="BD152" t="s">
        <v>701</v>
      </c>
      <c r="BE152" t="s">
        <v>701</v>
      </c>
      <c r="BF152" t="s">
        <v>701</v>
      </c>
      <c r="BG152" t="s">
        <v>701</v>
      </c>
    </row>
    <row r="153" spans="51:59" x14ac:dyDescent="0.2">
      <c r="AY153" t="s">
        <v>105</v>
      </c>
      <c r="AZ153" t="s">
        <v>106</v>
      </c>
      <c r="BA153" t="s">
        <v>107</v>
      </c>
      <c r="BB153" t="s">
        <v>108</v>
      </c>
      <c r="BC153" t="s">
        <v>109</v>
      </c>
      <c r="BD153" t="s">
        <v>110</v>
      </c>
      <c r="BE153" t="s">
        <v>148</v>
      </c>
      <c r="BF153" t="s">
        <v>701</v>
      </c>
      <c r="BG153" t="s">
        <v>701</v>
      </c>
    </row>
    <row r="154" spans="51:59" x14ac:dyDescent="0.2">
      <c r="AY154" t="s">
        <v>105</v>
      </c>
      <c r="AZ154" t="s">
        <v>106</v>
      </c>
      <c r="BA154" t="s">
        <v>107</v>
      </c>
      <c r="BB154" t="s">
        <v>108</v>
      </c>
      <c r="BC154" t="s">
        <v>109</v>
      </c>
      <c r="BD154" t="s">
        <v>110</v>
      </c>
      <c r="BE154" t="s">
        <v>148</v>
      </c>
      <c r="BF154" t="s">
        <v>701</v>
      </c>
      <c r="BG154" t="s">
        <v>701</v>
      </c>
    </row>
    <row r="155" spans="51:59" x14ac:dyDescent="0.2">
      <c r="AY155" t="s">
        <v>105</v>
      </c>
      <c r="AZ155" t="s">
        <v>106</v>
      </c>
      <c r="BA155" t="s">
        <v>107</v>
      </c>
      <c r="BB155" t="s">
        <v>108</v>
      </c>
      <c r="BC155" t="s">
        <v>109</v>
      </c>
      <c r="BD155" t="s">
        <v>110</v>
      </c>
      <c r="BE155" t="s">
        <v>148</v>
      </c>
      <c r="BF155" t="s">
        <v>701</v>
      </c>
      <c r="BG155" t="s">
        <v>701</v>
      </c>
    </row>
    <row r="156" spans="51:59" x14ac:dyDescent="0.2">
      <c r="AY156" t="s">
        <v>105</v>
      </c>
      <c r="AZ156" t="s">
        <v>106</v>
      </c>
      <c r="BA156" t="s">
        <v>107</v>
      </c>
      <c r="BB156" t="s">
        <v>108</v>
      </c>
      <c r="BC156" t="s">
        <v>109</v>
      </c>
      <c r="BD156" t="s">
        <v>110</v>
      </c>
      <c r="BE156" t="s">
        <v>148</v>
      </c>
      <c r="BF156" t="s">
        <v>701</v>
      </c>
      <c r="BG156" t="s">
        <v>701</v>
      </c>
    </row>
    <row r="157" spans="51:59" x14ac:dyDescent="0.2">
      <c r="AY157" t="s">
        <v>105</v>
      </c>
      <c r="AZ157" t="s">
        <v>106</v>
      </c>
      <c r="BA157" t="s">
        <v>107</v>
      </c>
      <c r="BB157" t="s">
        <v>108</v>
      </c>
      <c r="BC157" t="s">
        <v>109</v>
      </c>
      <c r="BD157" t="s">
        <v>110</v>
      </c>
      <c r="BE157" t="s">
        <v>148</v>
      </c>
      <c r="BF157" t="s">
        <v>701</v>
      </c>
      <c r="BG157" t="s">
        <v>701</v>
      </c>
    </row>
    <row r="158" spans="51:59" x14ac:dyDescent="0.2">
      <c r="AY158" t="s">
        <v>105</v>
      </c>
      <c r="AZ158" t="s">
        <v>106</v>
      </c>
      <c r="BA158" t="s">
        <v>107</v>
      </c>
      <c r="BB158" t="s">
        <v>108</v>
      </c>
      <c r="BC158" t="s">
        <v>109</v>
      </c>
      <c r="BD158" t="s">
        <v>110</v>
      </c>
      <c r="BE158" t="s">
        <v>148</v>
      </c>
      <c r="BF158" t="s">
        <v>701</v>
      </c>
      <c r="BG158" t="s">
        <v>701</v>
      </c>
    </row>
    <row r="159" spans="51:59" x14ac:dyDescent="0.2">
      <c r="AY159" t="s">
        <v>102</v>
      </c>
      <c r="AZ159" t="s">
        <v>106</v>
      </c>
      <c r="BA159" t="s">
        <v>111</v>
      </c>
      <c r="BB159" t="s">
        <v>112</v>
      </c>
      <c r="BC159" t="s">
        <v>148</v>
      </c>
      <c r="BD159" t="s">
        <v>701</v>
      </c>
      <c r="BE159" t="s">
        <v>701</v>
      </c>
      <c r="BF159" t="s">
        <v>701</v>
      </c>
      <c r="BG159" t="s">
        <v>701</v>
      </c>
    </row>
    <row r="160" spans="51:59" x14ac:dyDescent="0.2">
      <c r="AY160" t="s">
        <v>102</v>
      </c>
      <c r="AZ160" t="s">
        <v>106</v>
      </c>
      <c r="BA160" t="s">
        <v>111</v>
      </c>
      <c r="BB160" t="s">
        <v>112</v>
      </c>
      <c r="BC160" t="s">
        <v>148</v>
      </c>
      <c r="BD160" t="s">
        <v>701</v>
      </c>
      <c r="BE160" t="s">
        <v>701</v>
      </c>
      <c r="BF160" t="s">
        <v>701</v>
      </c>
      <c r="BG160" t="s">
        <v>701</v>
      </c>
    </row>
    <row r="161" spans="51:59" x14ac:dyDescent="0.2">
      <c r="AY161" t="s">
        <v>102</v>
      </c>
      <c r="AZ161" t="s">
        <v>106</v>
      </c>
      <c r="BA161" t="s">
        <v>111</v>
      </c>
      <c r="BB161" t="s">
        <v>112</v>
      </c>
      <c r="BC161" t="s">
        <v>148</v>
      </c>
      <c r="BD161" t="s">
        <v>701</v>
      </c>
      <c r="BE161" t="s">
        <v>701</v>
      </c>
      <c r="BF161" t="s">
        <v>701</v>
      </c>
      <c r="BG161" t="s">
        <v>701</v>
      </c>
    </row>
    <row r="162" spans="51:59" x14ac:dyDescent="0.2">
      <c r="AY162" t="s">
        <v>102</v>
      </c>
      <c r="AZ162" t="s">
        <v>106</v>
      </c>
      <c r="BA162" t="s">
        <v>111</v>
      </c>
      <c r="BB162" t="s">
        <v>112</v>
      </c>
      <c r="BC162" t="s">
        <v>148</v>
      </c>
      <c r="BD162" t="s">
        <v>701</v>
      </c>
      <c r="BE162" t="s">
        <v>701</v>
      </c>
      <c r="BF162" t="s">
        <v>701</v>
      </c>
      <c r="BG162" t="s">
        <v>701</v>
      </c>
    </row>
    <row r="163" spans="51:59" x14ac:dyDescent="0.2">
      <c r="AY163" t="s">
        <v>73</v>
      </c>
      <c r="AZ163" t="s">
        <v>75</v>
      </c>
      <c r="BA163" t="s">
        <v>701</v>
      </c>
      <c r="BB163" t="s">
        <v>701</v>
      </c>
      <c r="BC163" t="s">
        <v>701</v>
      </c>
      <c r="BD163" t="s">
        <v>701</v>
      </c>
      <c r="BE163" t="s">
        <v>701</v>
      </c>
      <c r="BF163" t="s">
        <v>701</v>
      </c>
      <c r="BG163" t="s">
        <v>701</v>
      </c>
    </row>
    <row r="164" spans="51:59" x14ac:dyDescent="0.2">
      <c r="AY164" t="s">
        <v>75</v>
      </c>
      <c r="AZ164" t="s">
        <v>113</v>
      </c>
      <c r="BA164" t="s">
        <v>114</v>
      </c>
      <c r="BB164" t="s">
        <v>149</v>
      </c>
      <c r="BC164" t="s">
        <v>701</v>
      </c>
      <c r="BD164" t="s">
        <v>701</v>
      </c>
      <c r="BE164" t="s">
        <v>701</v>
      </c>
      <c r="BF164" t="s">
        <v>701</v>
      </c>
      <c r="BG164" t="s">
        <v>701</v>
      </c>
    </row>
    <row r="165" spans="51:59" x14ac:dyDescent="0.2">
      <c r="AY165" t="s">
        <v>75</v>
      </c>
      <c r="AZ165" t="s">
        <v>113</v>
      </c>
      <c r="BA165" t="s">
        <v>114</v>
      </c>
      <c r="BB165" t="s">
        <v>149</v>
      </c>
      <c r="BC165" t="s">
        <v>701</v>
      </c>
      <c r="BD165" t="s">
        <v>701</v>
      </c>
      <c r="BE165" t="s">
        <v>701</v>
      </c>
      <c r="BF165" t="s">
        <v>701</v>
      </c>
      <c r="BG165" t="s">
        <v>701</v>
      </c>
    </row>
    <row r="166" spans="51:59" x14ac:dyDescent="0.2">
      <c r="AY166" t="s">
        <v>75</v>
      </c>
      <c r="AZ166" t="s">
        <v>113</v>
      </c>
      <c r="BA166" t="s">
        <v>114</v>
      </c>
      <c r="BB166" t="s">
        <v>149</v>
      </c>
      <c r="BC166" t="s">
        <v>701</v>
      </c>
      <c r="BD166" t="s">
        <v>701</v>
      </c>
      <c r="BE166" t="s">
        <v>701</v>
      </c>
      <c r="BF166" t="s">
        <v>701</v>
      </c>
      <c r="BG166" t="s">
        <v>701</v>
      </c>
    </row>
    <row r="167" spans="51:59" x14ac:dyDescent="0.2">
      <c r="AY167" t="s">
        <v>81</v>
      </c>
      <c r="AZ167" t="s">
        <v>159</v>
      </c>
      <c r="BA167" t="s">
        <v>701</v>
      </c>
      <c r="BB167" t="s">
        <v>701</v>
      </c>
      <c r="BC167" t="s">
        <v>701</v>
      </c>
      <c r="BD167" t="s">
        <v>701</v>
      </c>
      <c r="BE167" t="s">
        <v>701</v>
      </c>
      <c r="BF167" t="s">
        <v>701</v>
      </c>
      <c r="BG167" t="s">
        <v>701</v>
      </c>
    </row>
    <row r="168" spans="51:59" x14ac:dyDescent="0.2">
      <c r="AY168" t="s">
        <v>115</v>
      </c>
      <c r="AZ168" t="s">
        <v>84</v>
      </c>
      <c r="BA168" t="s">
        <v>701</v>
      </c>
      <c r="BB168" t="s">
        <v>701</v>
      </c>
      <c r="BC168" t="s">
        <v>701</v>
      </c>
      <c r="BD168" t="s">
        <v>701</v>
      </c>
      <c r="BE168" t="s">
        <v>701</v>
      </c>
      <c r="BF168" t="s">
        <v>701</v>
      </c>
      <c r="BG168" t="s">
        <v>701</v>
      </c>
    </row>
    <row r="169" spans="51:59" x14ac:dyDescent="0.2">
      <c r="AY169" t="s">
        <v>115</v>
      </c>
      <c r="AZ169" t="s">
        <v>84</v>
      </c>
      <c r="BA169" t="s">
        <v>701</v>
      </c>
      <c r="BB169" t="s">
        <v>701</v>
      </c>
      <c r="BC169" t="s">
        <v>701</v>
      </c>
      <c r="BD169" t="s">
        <v>701</v>
      </c>
      <c r="BE169" t="s">
        <v>701</v>
      </c>
      <c r="BF169" t="s">
        <v>701</v>
      </c>
      <c r="BG169" t="s">
        <v>701</v>
      </c>
    </row>
    <row r="170" spans="51:59" x14ac:dyDescent="0.2">
      <c r="AY170" t="s">
        <v>72</v>
      </c>
      <c r="AZ170" t="s">
        <v>89</v>
      </c>
      <c r="BA170" t="s">
        <v>701</v>
      </c>
      <c r="BB170" t="s">
        <v>701</v>
      </c>
      <c r="BC170" t="s">
        <v>701</v>
      </c>
      <c r="BD170" t="s">
        <v>701</v>
      </c>
      <c r="BE170" t="s">
        <v>701</v>
      </c>
      <c r="BF170" t="s">
        <v>701</v>
      </c>
      <c r="BG170" t="s">
        <v>701</v>
      </c>
    </row>
    <row r="171" spans="51:59" x14ac:dyDescent="0.2">
      <c r="AY171" t="s">
        <v>72</v>
      </c>
      <c r="AZ171" t="s">
        <v>89</v>
      </c>
      <c r="BA171" t="s">
        <v>701</v>
      </c>
      <c r="BB171" t="s">
        <v>701</v>
      </c>
      <c r="BC171" t="s">
        <v>701</v>
      </c>
      <c r="BD171" t="s">
        <v>701</v>
      </c>
      <c r="BE171" t="s">
        <v>701</v>
      </c>
      <c r="BF171" t="s">
        <v>701</v>
      </c>
      <c r="BG171" t="s">
        <v>701</v>
      </c>
    </row>
    <row r="172" spans="51:59" x14ac:dyDescent="0.2">
      <c r="AY172" t="s">
        <v>71</v>
      </c>
      <c r="AZ172" t="s">
        <v>116</v>
      </c>
      <c r="BA172" t="s">
        <v>117</v>
      </c>
      <c r="BB172" t="s">
        <v>109</v>
      </c>
      <c r="BC172" t="s">
        <v>160</v>
      </c>
      <c r="BD172" t="s">
        <v>701</v>
      </c>
      <c r="BE172" t="s">
        <v>701</v>
      </c>
      <c r="BF172" t="s">
        <v>701</v>
      </c>
      <c r="BG172" t="s">
        <v>701</v>
      </c>
    </row>
    <row r="173" spans="51:59" x14ac:dyDescent="0.2">
      <c r="AY173" t="s">
        <v>71</v>
      </c>
      <c r="AZ173" t="s">
        <v>116</v>
      </c>
      <c r="BA173" t="s">
        <v>117</v>
      </c>
      <c r="BB173" t="s">
        <v>109</v>
      </c>
      <c r="BC173" t="s">
        <v>160</v>
      </c>
      <c r="BD173" t="s">
        <v>701</v>
      </c>
      <c r="BE173" t="s">
        <v>701</v>
      </c>
      <c r="BF173" t="s">
        <v>701</v>
      </c>
      <c r="BG173" t="s">
        <v>701</v>
      </c>
    </row>
    <row r="174" spans="51:59" x14ac:dyDescent="0.2">
      <c r="AY174" t="s">
        <v>71</v>
      </c>
      <c r="AZ174" t="s">
        <v>116</v>
      </c>
      <c r="BA174" t="s">
        <v>117</v>
      </c>
      <c r="BB174" t="s">
        <v>109</v>
      </c>
      <c r="BC174" t="s">
        <v>160</v>
      </c>
      <c r="BD174" t="s">
        <v>701</v>
      </c>
      <c r="BE174" t="s">
        <v>701</v>
      </c>
      <c r="BF174" t="s">
        <v>701</v>
      </c>
      <c r="BG174" t="s">
        <v>701</v>
      </c>
    </row>
    <row r="175" spans="51:59" x14ac:dyDescent="0.2">
      <c r="AY175" t="s">
        <v>71</v>
      </c>
      <c r="AZ175" t="s">
        <v>116</v>
      </c>
      <c r="BA175" t="s">
        <v>117</v>
      </c>
      <c r="BB175" t="s">
        <v>109</v>
      </c>
      <c r="BC175" t="s">
        <v>160</v>
      </c>
      <c r="BD175" t="s">
        <v>701</v>
      </c>
      <c r="BE175" t="s">
        <v>701</v>
      </c>
      <c r="BF175" t="s">
        <v>701</v>
      </c>
      <c r="BG175" t="s">
        <v>701</v>
      </c>
    </row>
    <row r="176" spans="51:59" x14ac:dyDescent="0.2">
      <c r="AY176" t="s">
        <v>117</v>
      </c>
      <c r="AZ176" t="s">
        <v>161</v>
      </c>
      <c r="BA176" t="s">
        <v>701</v>
      </c>
      <c r="BB176" t="s">
        <v>701</v>
      </c>
      <c r="BC176" t="s">
        <v>701</v>
      </c>
      <c r="BD176" t="s">
        <v>701</v>
      </c>
      <c r="BE176" t="s">
        <v>701</v>
      </c>
      <c r="BF176" t="s">
        <v>701</v>
      </c>
      <c r="BG176" t="s">
        <v>701</v>
      </c>
    </row>
    <row r="177" spans="51:59" x14ac:dyDescent="0.2">
      <c r="AY177" t="s">
        <v>58</v>
      </c>
      <c r="AZ177" t="s">
        <v>118</v>
      </c>
      <c r="BA177" t="s">
        <v>119</v>
      </c>
      <c r="BB177" t="s">
        <v>146</v>
      </c>
      <c r="BC177" t="s">
        <v>701</v>
      </c>
      <c r="BD177" t="s">
        <v>701</v>
      </c>
      <c r="BE177" t="s">
        <v>701</v>
      </c>
      <c r="BF177" t="s">
        <v>701</v>
      </c>
      <c r="BG177" t="s">
        <v>701</v>
      </c>
    </row>
    <row r="178" spans="51:59" x14ac:dyDescent="0.2">
      <c r="AY178" t="s">
        <v>58</v>
      </c>
      <c r="AZ178" t="s">
        <v>118</v>
      </c>
      <c r="BA178" t="s">
        <v>119</v>
      </c>
      <c r="BB178" t="s">
        <v>146</v>
      </c>
      <c r="BC178" t="s">
        <v>701</v>
      </c>
      <c r="BD178" t="s">
        <v>701</v>
      </c>
      <c r="BE178" t="s">
        <v>701</v>
      </c>
      <c r="BF178" t="s">
        <v>701</v>
      </c>
      <c r="BG178" t="s">
        <v>701</v>
      </c>
    </row>
    <row r="179" spans="51:59" x14ac:dyDescent="0.2">
      <c r="AY179" t="s">
        <v>58</v>
      </c>
      <c r="AZ179" t="s">
        <v>118</v>
      </c>
      <c r="BA179" t="s">
        <v>119</v>
      </c>
      <c r="BB179" t="s">
        <v>146</v>
      </c>
      <c r="BC179" t="s">
        <v>701</v>
      </c>
      <c r="BD179" t="s">
        <v>701</v>
      </c>
      <c r="BE179" t="s">
        <v>701</v>
      </c>
      <c r="BF179" t="s">
        <v>701</v>
      </c>
      <c r="BG179" t="s">
        <v>701</v>
      </c>
    </row>
    <row r="180" spans="51:59" x14ac:dyDescent="0.2">
      <c r="AY180" t="s">
        <v>58</v>
      </c>
      <c r="AZ180" t="s">
        <v>118</v>
      </c>
      <c r="BA180" t="s">
        <v>119</v>
      </c>
      <c r="BB180" t="s">
        <v>701</v>
      </c>
      <c r="BC180" t="s">
        <v>701</v>
      </c>
      <c r="BD180" t="s">
        <v>701</v>
      </c>
      <c r="BE180" t="s">
        <v>701</v>
      </c>
      <c r="BF180" t="s">
        <v>701</v>
      </c>
      <c r="BG180" t="s">
        <v>701</v>
      </c>
    </row>
    <row r="181" spans="51:59" x14ac:dyDescent="0.2">
      <c r="AY181" t="s">
        <v>58</v>
      </c>
      <c r="AZ181" t="s">
        <v>118</v>
      </c>
      <c r="BA181" t="s">
        <v>119</v>
      </c>
      <c r="BB181" t="s">
        <v>701</v>
      </c>
      <c r="BC181" t="s">
        <v>701</v>
      </c>
      <c r="BD181" t="s">
        <v>701</v>
      </c>
      <c r="BE181" t="s">
        <v>701</v>
      </c>
      <c r="BF181" t="s">
        <v>701</v>
      </c>
      <c r="BG181" t="s">
        <v>701</v>
      </c>
    </row>
    <row r="182" spans="51:59" x14ac:dyDescent="0.2">
      <c r="AY182" t="s">
        <v>69</v>
      </c>
      <c r="AZ182" t="s">
        <v>120</v>
      </c>
      <c r="BA182" t="s">
        <v>86</v>
      </c>
      <c r="BB182" t="s">
        <v>121</v>
      </c>
      <c r="BC182" t="s">
        <v>91</v>
      </c>
      <c r="BD182" t="s">
        <v>701</v>
      </c>
      <c r="BE182" t="s">
        <v>701</v>
      </c>
      <c r="BF182" t="s">
        <v>701</v>
      </c>
      <c r="BG182" t="s">
        <v>701</v>
      </c>
    </row>
    <row r="183" spans="51:59" x14ac:dyDescent="0.2">
      <c r="AY183" t="s">
        <v>69</v>
      </c>
      <c r="AZ183" t="s">
        <v>120</v>
      </c>
      <c r="BA183" t="s">
        <v>86</v>
      </c>
      <c r="BB183" t="s">
        <v>121</v>
      </c>
      <c r="BC183" t="s">
        <v>91</v>
      </c>
      <c r="BD183" t="s">
        <v>701</v>
      </c>
      <c r="BE183" t="s">
        <v>701</v>
      </c>
      <c r="BF183" t="s">
        <v>701</v>
      </c>
      <c r="BG183" t="s">
        <v>701</v>
      </c>
    </row>
    <row r="184" spans="51:59" x14ac:dyDescent="0.2">
      <c r="AY184" t="s">
        <v>69</v>
      </c>
      <c r="AZ184" t="s">
        <v>120</v>
      </c>
      <c r="BA184" t="s">
        <v>86</v>
      </c>
      <c r="BB184" t="s">
        <v>121</v>
      </c>
      <c r="BC184" t="s">
        <v>91</v>
      </c>
      <c r="BD184" t="s">
        <v>701</v>
      </c>
      <c r="BE184" t="s">
        <v>701</v>
      </c>
      <c r="BF184" t="s">
        <v>701</v>
      </c>
      <c r="BG184" t="s">
        <v>701</v>
      </c>
    </row>
    <row r="185" spans="51:59" x14ac:dyDescent="0.2">
      <c r="AY185" t="s">
        <v>69</v>
      </c>
      <c r="AZ185" t="s">
        <v>120</v>
      </c>
      <c r="BA185" t="s">
        <v>86</v>
      </c>
      <c r="BB185" t="s">
        <v>121</v>
      </c>
      <c r="BC185" t="s">
        <v>91</v>
      </c>
      <c r="BD185" t="s">
        <v>701</v>
      </c>
      <c r="BE185" t="s">
        <v>701</v>
      </c>
      <c r="BF185" t="s">
        <v>701</v>
      </c>
      <c r="BG185" t="s">
        <v>701</v>
      </c>
    </row>
    <row r="186" spans="51:59" x14ac:dyDescent="0.2">
      <c r="AY186" t="s">
        <v>69</v>
      </c>
      <c r="AZ186" t="s">
        <v>20</v>
      </c>
      <c r="BA186" t="s">
        <v>701</v>
      </c>
      <c r="BB186" t="s">
        <v>701</v>
      </c>
      <c r="BC186" t="s">
        <v>701</v>
      </c>
      <c r="BD186" t="s">
        <v>701</v>
      </c>
      <c r="BE186" t="s">
        <v>701</v>
      </c>
      <c r="BF186" t="s">
        <v>701</v>
      </c>
      <c r="BG186" t="s">
        <v>701</v>
      </c>
    </row>
    <row r="187" spans="51:59" x14ac:dyDescent="0.2">
      <c r="AY187" t="s">
        <v>69</v>
      </c>
      <c r="AZ187" t="s">
        <v>122</v>
      </c>
      <c r="BA187" t="s">
        <v>158</v>
      </c>
      <c r="BB187" t="s">
        <v>701</v>
      </c>
      <c r="BC187" t="s">
        <v>701</v>
      </c>
      <c r="BD187" t="s">
        <v>701</v>
      </c>
      <c r="BE187" t="s">
        <v>701</v>
      </c>
      <c r="BF187" t="s">
        <v>701</v>
      </c>
      <c r="BG187" t="s">
        <v>701</v>
      </c>
    </row>
    <row r="188" spans="51:59" x14ac:dyDescent="0.2">
      <c r="AY188" t="s">
        <v>69</v>
      </c>
      <c r="AZ188" t="s">
        <v>122</v>
      </c>
      <c r="BA188" t="s">
        <v>158</v>
      </c>
      <c r="BB188" t="s">
        <v>701</v>
      </c>
      <c r="BC188" t="s">
        <v>701</v>
      </c>
      <c r="BD188" t="s">
        <v>701</v>
      </c>
      <c r="BE188" t="s">
        <v>701</v>
      </c>
      <c r="BF188" t="s">
        <v>701</v>
      </c>
      <c r="BG188" t="s">
        <v>701</v>
      </c>
    </row>
    <row r="189" spans="51:59" x14ac:dyDescent="0.2">
      <c r="AY189" t="s">
        <v>58</v>
      </c>
      <c r="AZ189" t="s">
        <v>123</v>
      </c>
      <c r="BA189" t="s">
        <v>87</v>
      </c>
      <c r="BB189" t="s">
        <v>96</v>
      </c>
      <c r="BC189" t="s">
        <v>701</v>
      </c>
      <c r="BD189" t="s">
        <v>701</v>
      </c>
      <c r="BE189" t="s">
        <v>701</v>
      </c>
      <c r="BF189" t="s">
        <v>701</v>
      </c>
      <c r="BG189" t="s">
        <v>701</v>
      </c>
    </row>
    <row r="190" spans="51:59" x14ac:dyDescent="0.2">
      <c r="AY190" t="s">
        <v>58</v>
      </c>
      <c r="AZ190" t="s">
        <v>123</v>
      </c>
      <c r="BA190" t="s">
        <v>87</v>
      </c>
      <c r="BB190" t="s">
        <v>96</v>
      </c>
      <c r="BC190" t="s">
        <v>701</v>
      </c>
      <c r="BD190" t="s">
        <v>701</v>
      </c>
      <c r="BE190" t="s">
        <v>701</v>
      </c>
      <c r="BF190" t="s">
        <v>701</v>
      </c>
      <c r="BG190" t="s">
        <v>701</v>
      </c>
    </row>
    <row r="191" spans="51:59" x14ac:dyDescent="0.2">
      <c r="AY191" t="s">
        <v>58</v>
      </c>
      <c r="AZ191" t="s">
        <v>123</v>
      </c>
      <c r="BA191" t="s">
        <v>87</v>
      </c>
      <c r="BB191" t="s">
        <v>96</v>
      </c>
      <c r="BC191" t="s">
        <v>701</v>
      </c>
      <c r="BD191" t="s">
        <v>701</v>
      </c>
      <c r="BE191" t="s">
        <v>701</v>
      </c>
      <c r="BF191" t="s">
        <v>701</v>
      </c>
      <c r="BG191" t="s">
        <v>701</v>
      </c>
    </row>
    <row r="192" spans="51:59" x14ac:dyDescent="0.2">
      <c r="AY192" t="s">
        <v>58</v>
      </c>
      <c r="AZ192" t="s">
        <v>124</v>
      </c>
      <c r="BA192" t="s">
        <v>125</v>
      </c>
      <c r="BB192" t="s">
        <v>126</v>
      </c>
      <c r="BC192" t="s">
        <v>127</v>
      </c>
      <c r="BD192" t="s">
        <v>128</v>
      </c>
      <c r="BE192" t="s">
        <v>129</v>
      </c>
      <c r="BF192" t="s">
        <v>130</v>
      </c>
      <c r="BG192" t="s">
        <v>131</v>
      </c>
    </row>
    <row r="193" spans="51:59" x14ac:dyDescent="0.2">
      <c r="AY193" t="s">
        <v>58</v>
      </c>
      <c r="AZ193" t="s">
        <v>124</v>
      </c>
      <c r="BA193" t="s">
        <v>125</v>
      </c>
      <c r="BB193" t="s">
        <v>126</v>
      </c>
      <c r="BC193" t="s">
        <v>127</v>
      </c>
      <c r="BD193" t="s">
        <v>128</v>
      </c>
      <c r="BE193" t="s">
        <v>129</v>
      </c>
      <c r="BF193" t="s">
        <v>130</v>
      </c>
      <c r="BG193" t="s">
        <v>131</v>
      </c>
    </row>
    <row r="194" spans="51:59" x14ac:dyDescent="0.2">
      <c r="AY194" t="s">
        <v>58</v>
      </c>
      <c r="AZ194" t="s">
        <v>124</v>
      </c>
      <c r="BA194" t="s">
        <v>125</v>
      </c>
      <c r="BB194" t="s">
        <v>126</v>
      </c>
      <c r="BC194" t="s">
        <v>127</v>
      </c>
      <c r="BD194" t="s">
        <v>128</v>
      </c>
      <c r="BE194" t="s">
        <v>129</v>
      </c>
      <c r="BF194" t="s">
        <v>130</v>
      </c>
      <c r="BG194" t="s">
        <v>131</v>
      </c>
    </row>
    <row r="195" spans="51:59" x14ac:dyDescent="0.2">
      <c r="AY195" t="s">
        <v>58</v>
      </c>
      <c r="AZ195" t="s">
        <v>124</v>
      </c>
      <c r="BA195" t="s">
        <v>125</v>
      </c>
      <c r="BB195" t="s">
        <v>126</v>
      </c>
      <c r="BC195" t="s">
        <v>127</v>
      </c>
      <c r="BD195" t="s">
        <v>128</v>
      </c>
      <c r="BE195" t="s">
        <v>129</v>
      </c>
      <c r="BF195" t="s">
        <v>130</v>
      </c>
      <c r="BG195" t="s">
        <v>131</v>
      </c>
    </row>
    <row r="196" spans="51:59" x14ac:dyDescent="0.2">
      <c r="AY196" t="s">
        <v>58</v>
      </c>
      <c r="AZ196" t="s">
        <v>124</v>
      </c>
      <c r="BA196" t="s">
        <v>125</v>
      </c>
      <c r="BB196" t="s">
        <v>126</v>
      </c>
      <c r="BC196" t="s">
        <v>127</v>
      </c>
      <c r="BD196" t="s">
        <v>128</v>
      </c>
      <c r="BE196" t="s">
        <v>129</v>
      </c>
      <c r="BF196" t="s">
        <v>130</v>
      </c>
      <c r="BG196" t="s">
        <v>131</v>
      </c>
    </row>
    <row r="197" spans="51:59" x14ac:dyDescent="0.2">
      <c r="AY197" t="s">
        <v>58</v>
      </c>
      <c r="AZ197" t="s">
        <v>124</v>
      </c>
      <c r="BA197" t="s">
        <v>125</v>
      </c>
      <c r="BB197" t="s">
        <v>126</v>
      </c>
      <c r="BC197" t="s">
        <v>127</v>
      </c>
      <c r="BD197" t="s">
        <v>128</v>
      </c>
      <c r="BE197" t="s">
        <v>129</v>
      </c>
      <c r="BF197" t="s">
        <v>130</v>
      </c>
      <c r="BG197" t="s">
        <v>131</v>
      </c>
    </row>
    <row r="198" spans="51:59" x14ac:dyDescent="0.2">
      <c r="AY198" t="s">
        <v>58</v>
      </c>
      <c r="AZ198" t="s">
        <v>124</v>
      </c>
      <c r="BA198" t="s">
        <v>125</v>
      </c>
      <c r="BB198" t="s">
        <v>126</v>
      </c>
      <c r="BC198" t="s">
        <v>127</v>
      </c>
      <c r="BD198" t="s">
        <v>128</v>
      </c>
      <c r="BE198" t="s">
        <v>129</v>
      </c>
      <c r="BF198" t="s">
        <v>130</v>
      </c>
      <c r="BG198" t="s">
        <v>131</v>
      </c>
    </row>
    <row r="199" spans="51:59" x14ac:dyDescent="0.2">
      <c r="AY199" t="s">
        <v>58</v>
      </c>
      <c r="AZ199" t="s">
        <v>124</v>
      </c>
      <c r="BA199" t="s">
        <v>125</v>
      </c>
      <c r="BB199" t="s">
        <v>126</v>
      </c>
      <c r="BC199" t="s">
        <v>127</v>
      </c>
      <c r="BD199" t="s">
        <v>128</v>
      </c>
      <c r="BE199" t="s">
        <v>129</v>
      </c>
      <c r="BF199" t="s">
        <v>130</v>
      </c>
      <c r="BG199" t="s">
        <v>131</v>
      </c>
    </row>
    <row r="200" spans="51:59" x14ac:dyDescent="0.2">
      <c r="AY200" t="s">
        <v>131</v>
      </c>
      <c r="AZ200" t="s">
        <v>132</v>
      </c>
      <c r="BA200" t="s">
        <v>701</v>
      </c>
      <c r="BB200" t="s">
        <v>701</v>
      </c>
      <c r="BC200" t="s">
        <v>701</v>
      </c>
      <c r="BD200" t="s">
        <v>701</v>
      </c>
      <c r="BE200" t="s">
        <v>701</v>
      </c>
      <c r="BF200" t="s">
        <v>701</v>
      </c>
      <c r="BG200" t="s">
        <v>701</v>
      </c>
    </row>
    <row r="201" spans="51:59" x14ac:dyDescent="0.2">
      <c r="AY201" t="s">
        <v>132</v>
      </c>
      <c r="AZ201" t="s">
        <v>133</v>
      </c>
      <c r="BA201" t="s">
        <v>134</v>
      </c>
      <c r="BB201" t="s">
        <v>701</v>
      </c>
      <c r="BC201" t="s">
        <v>701</v>
      </c>
      <c r="BD201" t="s">
        <v>701</v>
      </c>
      <c r="BE201" t="s">
        <v>701</v>
      </c>
      <c r="BF201" t="s">
        <v>701</v>
      </c>
      <c r="BG201" t="s">
        <v>701</v>
      </c>
    </row>
    <row r="202" spans="51:59" x14ac:dyDescent="0.2">
      <c r="AY202" t="s">
        <v>132</v>
      </c>
      <c r="AZ202" t="s">
        <v>133</v>
      </c>
      <c r="BA202" t="s">
        <v>134</v>
      </c>
      <c r="BB202" t="s">
        <v>701</v>
      </c>
      <c r="BC202" t="s">
        <v>701</v>
      </c>
      <c r="BD202" t="s">
        <v>701</v>
      </c>
      <c r="BE202" t="s">
        <v>701</v>
      </c>
      <c r="BF202" t="s">
        <v>701</v>
      </c>
      <c r="BG202" t="s">
        <v>701</v>
      </c>
    </row>
    <row r="203" spans="51:59" x14ac:dyDescent="0.2">
      <c r="AY203" t="s">
        <v>134</v>
      </c>
      <c r="AZ203" t="s">
        <v>148</v>
      </c>
      <c r="BA203" t="s">
        <v>701</v>
      </c>
      <c r="BB203" t="s">
        <v>701</v>
      </c>
      <c r="BC203" t="s">
        <v>701</v>
      </c>
      <c r="BD203" t="s">
        <v>701</v>
      </c>
      <c r="BE203" t="s">
        <v>701</v>
      </c>
      <c r="BF203" t="s">
        <v>701</v>
      </c>
      <c r="BG203" t="s">
        <v>701</v>
      </c>
    </row>
    <row r="204" spans="51:59" x14ac:dyDescent="0.2">
      <c r="AY204" t="s">
        <v>66</v>
      </c>
      <c r="AZ204" t="s">
        <v>124</v>
      </c>
      <c r="BA204" t="s">
        <v>126</v>
      </c>
      <c r="BB204" t="s">
        <v>128</v>
      </c>
      <c r="BC204" t="s">
        <v>130</v>
      </c>
      <c r="BD204" t="s">
        <v>135</v>
      </c>
      <c r="BE204" t="s">
        <v>136</v>
      </c>
      <c r="BF204" t="s">
        <v>701</v>
      </c>
      <c r="BG204" t="s">
        <v>701</v>
      </c>
    </row>
    <row r="205" spans="51:59" x14ac:dyDescent="0.2">
      <c r="AY205" t="s">
        <v>66</v>
      </c>
      <c r="AZ205" t="s">
        <v>124</v>
      </c>
      <c r="BA205" t="s">
        <v>126</v>
      </c>
      <c r="BB205" t="s">
        <v>128</v>
      </c>
      <c r="BC205" t="s">
        <v>130</v>
      </c>
      <c r="BD205" t="s">
        <v>135</v>
      </c>
      <c r="BE205" t="s">
        <v>136</v>
      </c>
      <c r="BF205" t="s">
        <v>701</v>
      </c>
      <c r="BG205" t="s">
        <v>701</v>
      </c>
    </row>
    <row r="206" spans="51:59" x14ac:dyDescent="0.2">
      <c r="AY206" t="s">
        <v>66</v>
      </c>
      <c r="AZ206" t="s">
        <v>124</v>
      </c>
      <c r="BA206" t="s">
        <v>126</v>
      </c>
      <c r="BB206" t="s">
        <v>128</v>
      </c>
      <c r="BC206" t="s">
        <v>130</v>
      </c>
      <c r="BD206" t="s">
        <v>135</v>
      </c>
      <c r="BE206" t="s">
        <v>136</v>
      </c>
      <c r="BF206" t="s">
        <v>701</v>
      </c>
      <c r="BG206" t="s">
        <v>701</v>
      </c>
    </row>
    <row r="207" spans="51:59" x14ac:dyDescent="0.2">
      <c r="AY207" t="s">
        <v>66</v>
      </c>
      <c r="AZ207" t="s">
        <v>124</v>
      </c>
      <c r="BA207" t="s">
        <v>126</v>
      </c>
      <c r="BB207" t="s">
        <v>128</v>
      </c>
      <c r="BC207" t="s">
        <v>130</v>
      </c>
      <c r="BD207" t="s">
        <v>135</v>
      </c>
      <c r="BE207" t="s">
        <v>136</v>
      </c>
      <c r="BF207" t="s">
        <v>701</v>
      </c>
      <c r="BG207" t="s">
        <v>701</v>
      </c>
    </row>
    <row r="208" spans="51:59" x14ac:dyDescent="0.2">
      <c r="AY208" t="s">
        <v>66</v>
      </c>
      <c r="AZ208" t="s">
        <v>124</v>
      </c>
      <c r="BA208" t="s">
        <v>126</v>
      </c>
      <c r="BB208" t="s">
        <v>128</v>
      </c>
      <c r="BC208" t="s">
        <v>130</v>
      </c>
      <c r="BD208" t="s">
        <v>135</v>
      </c>
      <c r="BE208" t="s">
        <v>136</v>
      </c>
      <c r="BF208" t="s">
        <v>701</v>
      </c>
      <c r="BG208" t="s">
        <v>701</v>
      </c>
    </row>
    <row r="209" spans="51:59" x14ac:dyDescent="0.2">
      <c r="AY209" t="s">
        <v>66</v>
      </c>
      <c r="AZ209" t="s">
        <v>124</v>
      </c>
      <c r="BA209" t="s">
        <v>126</v>
      </c>
      <c r="BB209" t="s">
        <v>128</v>
      </c>
      <c r="BC209" t="s">
        <v>130</v>
      </c>
      <c r="BD209" t="s">
        <v>135</v>
      </c>
      <c r="BE209" t="s">
        <v>136</v>
      </c>
      <c r="BF209" t="s">
        <v>701</v>
      </c>
      <c r="BG209" t="s">
        <v>701</v>
      </c>
    </row>
    <row r="210" spans="51:59" x14ac:dyDescent="0.2">
      <c r="AY210" t="s">
        <v>136</v>
      </c>
      <c r="AZ210" t="s">
        <v>132</v>
      </c>
      <c r="BA210" t="s">
        <v>701</v>
      </c>
      <c r="BB210" t="s">
        <v>701</v>
      </c>
      <c r="BC210" t="s">
        <v>701</v>
      </c>
      <c r="BD210" t="s">
        <v>701</v>
      </c>
      <c r="BE210" t="s">
        <v>701</v>
      </c>
      <c r="BF210" t="s">
        <v>701</v>
      </c>
      <c r="BG210" t="s">
        <v>701</v>
      </c>
    </row>
    <row r="211" spans="51:59" x14ac:dyDescent="0.2">
      <c r="AY211" t="s">
        <v>132</v>
      </c>
      <c r="AZ211" t="s">
        <v>133</v>
      </c>
      <c r="BA211" t="s">
        <v>137</v>
      </c>
      <c r="BB211" t="s">
        <v>701</v>
      </c>
      <c r="BC211" t="s">
        <v>701</v>
      </c>
      <c r="BD211" t="s">
        <v>701</v>
      </c>
      <c r="BE211" t="s">
        <v>701</v>
      </c>
      <c r="BF211" t="s">
        <v>701</v>
      </c>
      <c r="BG211" t="s">
        <v>701</v>
      </c>
    </row>
    <row r="212" spans="51:59" x14ac:dyDescent="0.2">
      <c r="AY212" t="s">
        <v>132</v>
      </c>
      <c r="AZ212" t="s">
        <v>133</v>
      </c>
      <c r="BA212" t="s">
        <v>137</v>
      </c>
      <c r="BB212" t="s">
        <v>701</v>
      </c>
      <c r="BC212" t="s">
        <v>701</v>
      </c>
      <c r="BD212" t="s">
        <v>701</v>
      </c>
      <c r="BE212" t="s">
        <v>701</v>
      </c>
      <c r="BF212" t="s">
        <v>701</v>
      </c>
      <c r="BG212" t="s">
        <v>701</v>
      </c>
    </row>
    <row r="213" spans="51:59" x14ac:dyDescent="0.2">
      <c r="AY213" t="s">
        <v>137</v>
      </c>
      <c r="AZ213" t="s">
        <v>148</v>
      </c>
      <c r="BA213" t="s">
        <v>701</v>
      </c>
      <c r="BB213" t="s">
        <v>701</v>
      </c>
      <c r="BC213" t="s">
        <v>701</v>
      </c>
      <c r="BD213" t="s">
        <v>701</v>
      </c>
      <c r="BE213" t="s">
        <v>701</v>
      </c>
      <c r="BF213" t="s">
        <v>701</v>
      </c>
      <c r="BG213" t="s">
        <v>701</v>
      </c>
    </row>
    <row r="214" spans="51:59" x14ac:dyDescent="0.2">
      <c r="AY214" t="s">
        <v>132</v>
      </c>
      <c r="AZ214" t="s">
        <v>117</v>
      </c>
      <c r="BA214" t="s">
        <v>701</v>
      </c>
      <c r="BB214" t="s">
        <v>701</v>
      </c>
      <c r="BC214" t="s">
        <v>701</v>
      </c>
      <c r="BD214" t="s">
        <v>701</v>
      </c>
      <c r="BE214" t="s">
        <v>701</v>
      </c>
      <c r="BF214" t="s">
        <v>701</v>
      </c>
      <c r="BG214" t="s">
        <v>701</v>
      </c>
    </row>
    <row r="215" spans="51:59" x14ac:dyDescent="0.2">
      <c r="AY215" t="s">
        <v>78</v>
      </c>
      <c r="AZ215" t="s">
        <v>138</v>
      </c>
      <c r="BA215" t="s">
        <v>701</v>
      </c>
      <c r="BB215" t="s">
        <v>701</v>
      </c>
      <c r="BC215" t="s">
        <v>701</v>
      </c>
      <c r="BD215" t="s">
        <v>701</v>
      </c>
      <c r="BE215" t="s">
        <v>701</v>
      </c>
      <c r="BF215" t="s">
        <v>701</v>
      </c>
      <c r="BG215" t="s">
        <v>701</v>
      </c>
    </row>
    <row r="216" spans="51:59" x14ac:dyDescent="0.2">
      <c r="AY216" t="s">
        <v>138</v>
      </c>
      <c r="AZ216" t="s">
        <v>98</v>
      </c>
      <c r="BA216" t="s">
        <v>91</v>
      </c>
      <c r="BB216" t="s">
        <v>701</v>
      </c>
      <c r="BC216" t="s">
        <v>701</v>
      </c>
      <c r="BD216" t="s">
        <v>701</v>
      </c>
      <c r="BE216" t="s">
        <v>701</v>
      </c>
      <c r="BF216" t="s">
        <v>701</v>
      </c>
      <c r="BG216" t="s">
        <v>701</v>
      </c>
    </row>
    <row r="217" spans="51:59" x14ac:dyDescent="0.2">
      <c r="AY217" t="s">
        <v>138</v>
      </c>
      <c r="AZ217" t="s">
        <v>98</v>
      </c>
      <c r="BA217" t="s">
        <v>91</v>
      </c>
      <c r="BB217" t="s">
        <v>701</v>
      </c>
      <c r="BC217" t="s">
        <v>701</v>
      </c>
      <c r="BD217" t="s">
        <v>701</v>
      </c>
      <c r="BE217" t="s">
        <v>701</v>
      </c>
      <c r="BF217" t="s">
        <v>701</v>
      </c>
      <c r="BG217" t="s">
        <v>701</v>
      </c>
    </row>
    <row r="218" spans="51:59" x14ac:dyDescent="0.2">
      <c r="AY218" t="s">
        <v>132</v>
      </c>
      <c r="AZ218" t="s">
        <v>80</v>
      </c>
      <c r="BA218" t="s">
        <v>116</v>
      </c>
      <c r="BB218" t="s">
        <v>139</v>
      </c>
      <c r="BC218" t="s">
        <v>105</v>
      </c>
      <c r="BD218" t="s">
        <v>140</v>
      </c>
      <c r="BE218" t="s">
        <v>701</v>
      </c>
      <c r="BF218" t="s">
        <v>701</v>
      </c>
      <c r="BG218" t="s">
        <v>701</v>
      </c>
    </row>
    <row r="219" spans="51:59" x14ac:dyDescent="0.2">
      <c r="AY219" t="s">
        <v>132</v>
      </c>
      <c r="AZ219" t="s">
        <v>80</v>
      </c>
      <c r="BA219" t="s">
        <v>116</v>
      </c>
      <c r="BB219" t="s">
        <v>139</v>
      </c>
      <c r="BC219" t="s">
        <v>105</v>
      </c>
      <c r="BD219" t="s">
        <v>140</v>
      </c>
      <c r="BE219" t="s">
        <v>701</v>
      </c>
      <c r="BF219" t="s">
        <v>701</v>
      </c>
      <c r="BG219" t="s">
        <v>701</v>
      </c>
    </row>
    <row r="220" spans="51:59" x14ac:dyDescent="0.2">
      <c r="AY220" t="s">
        <v>132</v>
      </c>
      <c r="AZ220" t="s">
        <v>80</v>
      </c>
      <c r="BA220" t="s">
        <v>116</v>
      </c>
      <c r="BB220" t="s">
        <v>139</v>
      </c>
      <c r="BC220" t="s">
        <v>105</v>
      </c>
      <c r="BD220" t="s">
        <v>140</v>
      </c>
      <c r="BE220" t="s">
        <v>701</v>
      </c>
      <c r="BF220" t="s">
        <v>701</v>
      </c>
      <c r="BG220" t="s">
        <v>701</v>
      </c>
    </row>
    <row r="221" spans="51:59" x14ac:dyDescent="0.2">
      <c r="AY221" t="s">
        <v>132</v>
      </c>
      <c r="AZ221" t="s">
        <v>80</v>
      </c>
      <c r="BA221" t="s">
        <v>116</v>
      </c>
      <c r="BB221" t="s">
        <v>139</v>
      </c>
      <c r="BC221" t="s">
        <v>105</v>
      </c>
      <c r="BD221" t="s">
        <v>140</v>
      </c>
      <c r="BE221" t="s">
        <v>701</v>
      </c>
      <c r="BF221" t="s">
        <v>701</v>
      </c>
      <c r="BG221" t="s">
        <v>701</v>
      </c>
    </row>
    <row r="222" spans="51:59" x14ac:dyDescent="0.2">
      <c r="AY222" t="s">
        <v>132</v>
      </c>
      <c r="AZ222" t="s">
        <v>80</v>
      </c>
      <c r="BA222" t="s">
        <v>116</v>
      </c>
      <c r="BB222" t="s">
        <v>139</v>
      </c>
      <c r="BC222" t="s">
        <v>105</v>
      </c>
      <c r="BD222" t="s">
        <v>140</v>
      </c>
      <c r="BE222" t="s">
        <v>701</v>
      </c>
      <c r="BF222" t="s">
        <v>701</v>
      </c>
      <c r="BG222" t="s">
        <v>701</v>
      </c>
    </row>
    <row r="223" spans="51:59" x14ac:dyDescent="0.2">
      <c r="AY223" t="s">
        <v>140</v>
      </c>
      <c r="AZ223" t="s">
        <v>88</v>
      </c>
      <c r="BA223" t="s">
        <v>141</v>
      </c>
      <c r="BB223" t="s">
        <v>701</v>
      </c>
      <c r="BC223" t="s">
        <v>701</v>
      </c>
      <c r="BD223" t="s">
        <v>701</v>
      </c>
      <c r="BE223" t="s">
        <v>701</v>
      </c>
      <c r="BF223" t="s">
        <v>701</v>
      </c>
      <c r="BG223" t="s">
        <v>701</v>
      </c>
    </row>
    <row r="224" spans="51:59" x14ac:dyDescent="0.2">
      <c r="AY224" t="s">
        <v>140</v>
      </c>
      <c r="AZ224" t="s">
        <v>88</v>
      </c>
      <c r="BA224" t="s">
        <v>141</v>
      </c>
      <c r="BB224" t="s">
        <v>701</v>
      </c>
      <c r="BC224" t="s">
        <v>701</v>
      </c>
      <c r="BD224" t="s">
        <v>701</v>
      </c>
      <c r="BE224" t="s">
        <v>701</v>
      </c>
      <c r="BF224" t="s">
        <v>701</v>
      </c>
      <c r="BG224" t="s">
        <v>701</v>
      </c>
    </row>
    <row r="225" spans="51:59" x14ac:dyDescent="0.2">
      <c r="AY225" t="s">
        <v>141</v>
      </c>
      <c r="AZ225" t="s">
        <v>142</v>
      </c>
      <c r="BA225" t="s">
        <v>143</v>
      </c>
      <c r="BB225" t="s">
        <v>156</v>
      </c>
      <c r="BC225" t="s">
        <v>701</v>
      </c>
      <c r="BD225" t="s">
        <v>701</v>
      </c>
      <c r="BE225" t="s">
        <v>701</v>
      </c>
      <c r="BF225" t="s">
        <v>701</v>
      </c>
      <c r="BG225" t="s">
        <v>701</v>
      </c>
    </row>
    <row r="226" spans="51:59" x14ac:dyDescent="0.2">
      <c r="AY226" t="s">
        <v>141</v>
      </c>
      <c r="AZ226" t="s">
        <v>142</v>
      </c>
      <c r="BA226" t="s">
        <v>143</v>
      </c>
      <c r="BB226" t="s">
        <v>156</v>
      </c>
      <c r="BC226" t="s">
        <v>701</v>
      </c>
      <c r="BD226" t="s">
        <v>701</v>
      </c>
      <c r="BE226" t="s">
        <v>701</v>
      </c>
      <c r="BF226" t="s">
        <v>701</v>
      </c>
      <c r="BG226" t="s">
        <v>701</v>
      </c>
    </row>
    <row r="227" spans="51:59" x14ac:dyDescent="0.2">
      <c r="AY227" t="s">
        <v>141</v>
      </c>
      <c r="AZ227" t="s">
        <v>142</v>
      </c>
      <c r="BA227" t="s">
        <v>143</v>
      </c>
      <c r="BB227" t="s">
        <v>156</v>
      </c>
      <c r="BC227" t="s">
        <v>701</v>
      </c>
      <c r="BD227" t="s">
        <v>701</v>
      </c>
      <c r="BE227" t="s">
        <v>701</v>
      </c>
      <c r="BF227" t="s">
        <v>701</v>
      </c>
      <c r="BG227" t="s">
        <v>701</v>
      </c>
    </row>
    <row r="228" spans="51:59" x14ac:dyDescent="0.2">
      <c r="AY228" t="s">
        <v>78</v>
      </c>
      <c r="AZ228" t="s">
        <v>138</v>
      </c>
      <c r="BA228" t="s">
        <v>701</v>
      </c>
      <c r="BB228" t="s">
        <v>701</v>
      </c>
      <c r="BC228" t="s">
        <v>701</v>
      </c>
      <c r="BD228" t="s">
        <v>701</v>
      </c>
      <c r="BE228" t="s">
        <v>701</v>
      </c>
      <c r="BF228" t="s">
        <v>701</v>
      </c>
      <c r="BG228" t="s">
        <v>701</v>
      </c>
    </row>
    <row r="229" spans="51:59" x14ac:dyDescent="0.2">
      <c r="AY229" t="s">
        <v>57</v>
      </c>
      <c r="AZ229" t="s">
        <v>144</v>
      </c>
      <c r="BA229" t="s">
        <v>119</v>
      </c>
      <c r="BB229" t="s">
        <v>146</v>
      </c>
      <c r="BC229" t="s">
        <v>701</v>
      </c>
      <c r="BD229" t="s">
        <v>701</v>
      </c>
      <c r="BE229" t="s">
        <v>701</v>
      </c>
      <c r="BF229" t="s">
        <v>701</v>
      </c>
      <c r="BG229" t="s">
        <v>701</v>
      </c>
    </row>
    <row r="230" spans="51:59" x14ac:dyDescent="0.2">
      <c r="AY230" t="s">
        <v>57</v>
      </c>
      <c r="AZ230" t="s">
        <v>144</v>
      </c>
      <c r="BA230" t="s">
        <v>119</v>
      </c>
      <c r="BB230" t="s">
        <v>146</v>
      </c>
      <c r="BC230" t="s">
        <v>701</v>
      </c>
      <c r="BD230" t="s">
        <v>701</v>
      </c>
      <c r="BE230" t="s">
        <v>701</v>
      </c>
      <c r="BF230" t="s">
        <v>701</v>
      </c>
      <c r="BG230" t="s">
        <v>701</v>
      </c>
    </row>
    <row r="231" spans="51:59" x14ac:dyDescent="0.2">
      <c r="AY231" t="s">
        <v>57</v>
      </c>
      <c r="AZ231" t="s">
        <v>144</v>
      </c>
      <c r="BA231" t="s">
        <v>119</v>
      </c>
      <c r="BB231" t="s">
        <v>146</v>
      </c>
      <c r="BC231" t="s">
        <v>701</v>
      </c>
      <c r="BD231" t="s">
        <v>701</v>
      </c>
      <c r="BE231" t="s">
        <v>701</v>
      </c>
      <c r="BF231" t="s">
        <v>701</v>
      </c>
      <c r="BG231" t="s">
        <v>701</v>
      </c>
    </row>
    <row r="232" spans="51:59" x14ac:dyDescent="0.2">
      <c r="AY232" t="s">
        <v>144</v>
      </c>
      <c r="AZ232" t="s">
        <v>145</v>
      </c>
      <c r="BA232" t="s">
        <v>162</v>
      </c>
      <c r="BB232" t="s">
        <v>701</v>
      </c>
      <c r="BC232" t="s">
        <v>701</v>
      </c>
      <c r="BD232" t="s">
        <v>701</v>
      </c>
      <c r="BE232" t="s">
        <v>701</v>
      </c>
      <c r="BF232" t="s">
        <v>701</v>
      </c>
      <c r="BG232" t="s">
        <v>701</v>
      </c>
    </row>
    <row r="233" spans="51:59" x14ac:dyDescent="0.2">
      <c r="AY233" t="s">
        <v>144</v>
      </c>
      <c r="AZ233" t="s">
        <v>145</v>
      </c>
      <c r="BA233" t="s">
        <v>162</v>
      </c>
      <c r="BB233" t="s">
        <v>701</v>
      </c>
      <c r="BC233" t="s">
        <v>701</v>
      </c>
      <c r="BD233" t="s">
        <v>701</v>
      </c>
      <c r="BE233" t="s">
        <v>701</v>
      </c>
      <c r="BF233" t="s">
        <v>701</v>
      </c>
      <c r="BG233" t="s">
        <v>701</v>
      </c>
    </row>
    <row r="234" spans="51:59" x14ac:dyDescent="0.2">
      <c r="AY234" t="s">
        <v>146</v>
      </c>
      <c r="AZ234" t="s">
        <v>68</v>
      </c>
      <c r="BA234" t="s">
        <v>701</v>
      </c>
      <c r="BB234" t="s">
        <v>701</v>
      </c>
      <c r="BC234" t="s">
        <v>701</v>
      </c>
      <c r="BD234" t="s">
        <v>701</v>
      </c>
      <c r="BE234" t="s">
        <v>701</v>
      </c>
      <c r="BF234" t="s">
        <v>701</v>
      </c>
      <c r="BG234" t="s">
        <v>701</v>
      </c>
    </row>
    <row r="235" spans="51:59" x14ac:dyDescent="0.2">
      <c r="AY235" t="s">
        <v>68</v>
      </c>
      <c r="AZ235" t="s">
        <v>17</v>
      </c>
      <c r="BA235" t="s">
        <v>701</v>
      </c>
      <c r="BB235" t="s">
        <v>701</v>
      </c>
      <c r="BC235" t="s">
        <v>701</v>
      </c>
      <c r="BD235" t="s">
        <v>701</v>
      </c>
      <c r="BE235" t="s">
        <v>701</v>
      </c>
      <c r="BF235" t="s">
        <v>701</v>
      </c>
      <c r="BG235" t="s">
        <v>701</v>
      </c>
    </row>
    <row r="236" spans="51:59" x14ac:dyDescent="0.2">
      <c r="AY236" t="s">
        <v>64</v>
      </c>
      <c r="AZ236" t="s">
        <v>147</v>
      </c>
      <c r="BA236" t="s">
        <v>162</v>
      </c>
      <c r="BB236" t="s">
        <v>701</v>
      </c>
      <c r="BC236" t="s">
        <v>701</v>
      </c>
      <c r="BD236" t="s">
        <v>701</v>
      </c>
      <c r="BE236" t="s">
        <v>701</v>
      </c>
      <c r="BF236" t="s">
        <v>701</v>
      </c>
      <c r="BG236" t="s">
        <v>701</v>
      </c>
    </row>
    <row r="237" spans="51:59" x14ac:dyDescent="0.2">
      <c r="AY237" t="s">
        <v>64</v>
      </c>
      <c r="AZ237" t="s">
        <v>147</v>
      </c>
      <c r="BA237" t="s">
        <v>162</v>
      </c>
      <c r="BB237" t="s">
        <v>701</v>
      </c>
      <c r="BC237" t="s">
        <v>701</v>
      </c>
      <c r="BD237" t="s">
        <v>701</v>
      </c>
      <c r="BE237" t="s">
        <v>701</v>
      </c>
      <c r="BF237" t="s">
        <v>701</v>
      </c>
      <c r="BG237" t="s">
        <v>701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B02D-2FB7-45C4-9D78-3BE72779A5D7}">
  <dimension ref="A1:AH237"/>
  <sheetViews>
    <sheetView topLeftCell="J1" workbookViewId="0">
      <pane ySplit="3" topLeftCell="A13" activePane="bottomLeft" state="frozen"/>
      <selection pane="bottomLeft" activeCell="U1" sqref="U1"/>
    </sheetView>
  </sheetViews>
  <sheetFormatPr defaultRowHeight="14.25" x14ac:dyDescent="0.2"/>
  <cols>
    <col min="1" max="1" width="12.625" customWidth="1"/>
    <col min="2" max="2" width="18" customWidth="1"/>
    <col min="3" max="3" width="58.75" customWidth="1"/>
    <col min="4" max="4" width="32.5" customWidth="1"/>
    <col min="5" max="5" width="63.25" customWidth="1"/>
    <col min="6" max="6" width="27.25" customWidth="1"/>
    <col min="7" max="7" width="21.625" customWidth="1"/>
    <col min="8" max="8" width="13.25" customWidth="1"/>
    <col min="9" max="9" width="18.875" customWidth="1"/>
    <col min="10" max="12" width="18.5" customWidth="1"/>
    <col min="13" max="13" width="31.25" customWidth="1"/>
    <col min="14" max="16" width="18.875" customWidth="1"/>
    <col min="17" max="17" width="32.5" customWidth="1"/>
    <col min="25" max="25" width="9.625" customWidth="1"/>
    <col min="27" max="27" width="26.75" customWidth="1"/>
    <col min="28" max="28" width="26" customWidth="1"/>
    <col min="30" max="30" width="21.125" customWidth="1"/>
    <col min="31" max="31" width="27" customWidth="1"/>
    <col min="32" max="32" width="51.375" customWidth="1"/>
    <col min="34" max="34" width="13.875" customWidth="1"/>
  </cols>
  <sheetData>
    <row r="1" spans="1:34" ht="15" x14ac:dyDescent="0.2">
      <c r="A1" s="5" t="s">
        <v>164</v>
      </c>
      <c r="B1" s="5" t="s">
        <v>510</v>
      </c>
      <c r="C1" s="5" t="s">
        <v>163</v>
      </c>
      <c r="D1" s="5" t="s">
        <v>187</v>
      </c>
      <c r="E1" s="5" t="s">
        <v>728</v>
      </c>
      <c r="F1" s="5" t="s">
        <v>729</v>
      </c>
      <c r="G1" s="5" t="s">
        <v>735</v>
      </c>
      <c r="H1" s="5" t="s">
        <v>186</v>
      </c>
      <c r="I1" s="5" t="s">
        <v>192</v>
      </c>
      <c r="J1" s="5" t="s">
        <v>194</v>
      </c>
      <c r="K1" s="5" t="s">
        <v>523</v>
      </c>
      <c r="L1" s="5" t="s">
        <v>525</v>
      </c>
      <c r="M1" s="5" t="s">
        <v>197</v>
      </c>
      <c r="N1" s="5" t="s">
        <v>198</v>
      </c>
      <c r="O1" s="5" t="s">
        <v>527</v>
      </c>
      <c r="P1" s="5" t="s">
        <v>529</v>
      </c>
      <c r="Q1" s="5" t="s">
        <v>200</v>
      </c>
    </row>
    <row r="2" spans="1:34" x14ac:dyDescent="0.2">
      <c r="A2" t="s">
        <v>606</v>
      </c>
      <c r="B2" t="s">
        <v>511</v>
      </c>
      <c r="C2" t="s">
        <v>166</v>
      </c>
      <c r="D2" t="s">
        <v>166</v>
      </c>
      <c r="E2" t="s">
        <v>727</v>
      </c>
      <c r="F2" t="s">
        <v>730</v>
      </c>
      <c r="G2" t="s">
        <v>838</v>
      </c>
      <c r="H2" t="s">
        <v>167</v>
      </c>
      <c r="I2" t="s">
        <v>165</v>
      </c>
      <c r="J2" t="s">
        <v>839</v>
      </c>
      <c r="K2" t="s">
        <v>170</v>
      </c>
      <c r="L2" t="s">
        <v>170</v>
      </c>
      <c r="M2" t="s">
        <v>202</v>
      </c>
      <c r="N2" t="s">
        <v>839</v>
      </c>
      <c r="O2" t="s">
        <v>170</v>
      </c>
      <c r="P2" t="s">
        <v>170</v>
      </c>
      <c r="Q2" t="s">
        <v>202</v>
      </c>
    </row>
    <row r="3" spans="1:34" ht="15" x14ac:dyDescent="0.2">
      <c r="A3" s="2" t="s">
        <v>168</v>
      </c>
      <c r="B3" s="2" t="s">
        <v>512</v>
      </c>
      <c r="C3" s="2" t="s">
        <v>188</v>
      </c>
      <c r="D3" s="2" t="s">
        <v>189</v>
      </c>
      <c r="E3" s="2" t="s">
        <v>191</v>
      </c>
      <c r="F3" s="2" t="s">
        <v>732</v>
      </c>
      <c r="G3" s="2" t="s">
        <v>736</v>
      </c>
      <c r="H3" s="2" t="s">
        <v>190</v>
      </c>
      <c r="I3" s="2" t="s">
        <v>193</v>
      </c>
      <c r="J3" s="2" t="s">
        <v>195</v>
      </c>
      <c r="K3" s="2" t="s">
        <v>515</v>
      </c>
      <c r="L3" s="2" t="s">
        <v>517</v>
      </c>
      <c r="M3" s="2" t="s">
        <v>196</v>
      </c>
      <c r="N3" s="2" t="s">
        <v>199</v>
      </c>
      <c r="O3" s="2" t="s">
        <v>519</v>
      </c>
      <c r="P3" s="2" t="s">
        <v>521</v>
      </c>
      <c r="Q3" s="2" t="s">
        <v>201</v>
      </c>
      <c r="S3" s="2" t="s">
        <v>719</v>
      </c>
      <c r="V3" s="2" t="s">
        <v>516</v>
      </c>
      <c r="W3" s="2" t="s">
        <v>518</v>
      </c>
      <c r="X3" s="2" t="s">
        <v>520</v>
      </c>
      <c r="Y3" s="2" t="s">
        <v>522</v>
      </c>
      <c r="AA3" s="2" t="s">
        <v>723</v>
      </c>
      <c r="AB3" s="2" t="s">
        <v>724</v>
      </c>
      <c r="AD3" s="2" t="s">
        <v>725</v>
      </c>
      <c r="AE3" s="2" t="s">
        <v>726</v>
      </c>
      <c r="AF3" s="2" t="s">
        <v>722</v>
      </c>
      <c r="AH3" s="2" t="s">
        <v>733</v>
      </c>
    </row>
    <row r="4" spans="1:34" ht="16.5" x14ac:dyDescent="0.2">
      <c r="A4" s="3">
        <v>1</v>
      </c>
      <c r="B4" s="3">
        <f>F4+G4*1000</f>
        <v>37001101000</v>
      </c>
      <c r="C4" s="3" t="s">
        <v>265</v>
      </c>
      <c r="D4" s="4" t="s">
        <v>720</v>
      </c>
      <c r="E4" s="3" t="str">
        <f>INDEX(中继段!$C$4:$C$97,AH4)</f>
        <v>山东二干|乐陵滨州光缆:乐陵兴隆南大街-滨州黄河十路</v>
      </c>
      <c r="F4" s="3">
        <f>INDEX(中继段!$B$4:$B$97,光放段!AH4)</f>
        <v>37001100000</v>
      </c>
      <c r="G4" s="3">
        <f>COUNTIF(E$4:E4,"="&amp;E4)</f>
        <v>1</v>
      </c>
      <c r="H4" s="3">
        <v>19.045999999999999</v>
      </c>
      <c r="I4" s="3">
        <v>72</v>
      </c>
      <c r="J4" s="3" t="b">
        <f>G4=1</f>
        <v>1</v>
      </c>
      <c r="K4" s="3" t="s">
        <v>625</v>
      </c>
      <c r="L4" s="3" t="s">
        <v>182</v>
      </c>
      <c r="M4" s="3" t="str">
        <f t="shared" ref="M4:M67" si="0">L4&amp;"-"&amp;AA4</f>
        <v>德州市-乐陵兴隆南大街</v>
      </c>
      <c r="N4" s="3" t="b">
        <f>F5&lt;&gt;F4</f>
        <v>0</v>
      </c>
      <c r="O4" s="3" t="s">
        <v>625</v>
      </c>
      <c r="P4" s="3" t="s">
        <v>182</v>
      </c>
      <c r="Q4" s="3" t="str">
        <f t="shared" ref="Q4:Q67" si="1">P4&amp;"-"&amp;AB4</f>
        <v>德州市-庆云新华路</v>
      </c>
      <c r="R4" s="3"/>
      <c r="S4" s="3"/>
      <c r="T4" s="3"/>
      <c r="U4" s="3"/>
      <c r="V4" s="3" t="s">
        <v>626</v>
      </c>
      <c r="W4" s="3" t="s">
        <v>182</v>
      </c>
      <c r="X4" s="3" t="s">
        <v>625</v>
      </c>
      <c r="Y4" s="3" t="s">
        <v>182</v>
      </c>
      <c r="Z4" s="3"/>
      <c r="AA4" s="3" t="s">
        <v>7</v>
      </c>
      <c r="AB4" s="3" t="s">
        <v>8</v>
      </c>
      <c r="AC4" s="3"/>
      <c r="AD4" s="3" t="s">
        <v>7</v>
      </c>
      <c r="AE4" s="3" t="s">
        <v>12</v>
      </c>
      <c r="AF4" s="3" t="str">
        <f t="shared" ref="AF4:AF67" si="2">D4&amp;":"&amp;AD4&amp;"+"&amp;AE4</f>
        <v>乐陵滨州光缆:乐陵兴隆南大街+滨州黄河十路</v>
      </c>
      <c r="AH4" s="3">
        <f>MATCH(AF4,中继段!$AD$4:$AD$97,0)</f>
        <v>1</v>
      </c>
    </row>
    <row r="5" spans="1:34" ht="16.5" x14ac:dyDescent="0.2">
      <c r="A5" s="3">
        <v>2</v>
      </c>
      <c r="B5" s="3">
        <f t="shared" ref="B5:B68" si="3">F5+G5*1000</f>
        <v>37001102000</v>
      </c>
      <c r="C5" s="3" t="s">
        <v>266</v>
      </c>
      <c r="D5" s="4" t="s">
        <v>720</v>
      </c>
      <c r="E5" s="3" t="str">
        <f>INDEX(中继段!$C$4:$C$97,AH5)</f>
        <v>山东二干|乐陵滨州光缆:乐陵兴隆南大街-滨州黄河十路</v>
      </c>
      <c r="F5" s="3">
        <f>INDEX(中继段!$B$4:$B$97,光放段!AH5)</f>
        <v>37001100000</v>
      </c>
      <c r="G5" s="3">
        <f>COUNTIF(E$4:E5,"="&amp;E5)</f>
        <v>2</v>
      </c>
      <c r="H5" s="3">
        <v>27.655000000000001</v>
      </c>
      <c r="I5" s="3">
        <v>36</v>
      </c>
      <c r="J5" s="3" t="b">
        <f t="shared" ref="J5:J68" si="4">G5=1</f>
        <v>0</v>
      </c>
      <c r="K5" s="3" t="s">
        <v>625</v>
      </c>
      <c r="L5" s="3" t="s">
        <v>182</v>
      </c>
      <c r="M5" s="3" t="str">
        <f t="shared" si="0"/>
        <v>德州市-庆云新华路</v>
      </c>
      <c r="N5" s="3" t="b">
        <f t="shared" ref="N5:N68" si="5">F6&lt;&gt;F5</f>
        <v>0</v>
      </c>
      <c r="O5" s="3" t="s">
        <v>625</v>
      </c>
      <c r="P5" s="3" t="s">
        <v>181</v>
      </c>
      <c r="Q5" s="3" t="str">
        <f t="shared" si="1"/>
        <v>滨州市-无棣中心大街</v>
      </c>
      <c r="R5" s="3"/>
      <c r="S5" s="3"/>
      <c r="T5" s="3"/>
      <c r="U5" s="3"/>
      <c r="V5" s="3" t="s">
        <v>626</v>
      </c>
      <c r="W5" s="3" t="s">
        <v>182</v>
      </c>
      <c r="X5" s="3" t="s">
        <v>625</v>
      </c>
      <c r="Y5" s="3" t="s">
        <v>181</v>
      </c>
      <c r="Z5" s="3"/>
      <c r="AA5" s="3" t="s">
        <v>8</v>
      </c>
      <c r="AB5" s="3" t="s">
        <v>9</v>
      </c>
      <c r="AC5" s="3"/>
      <c r="AD5" s="3" t="s">
        <v>7</v>
      </c>
      <c r="AE5" s="3" t="s">
        <v>12</v>
      </c>
      <c r="AF5" s="3" t="str">
        <f t="shared" si="2"/>
        <v>乐陵滨州光缆:乐陵兴隆南大街+滨州黄河十路</v>
      </c>
      <c r="AH5" s="3">
        <f>MATCH(AF5,中继段!$AD$4:$AD$97,0)</f>
        <v>1</v>
      </c>
    </row>
    <row r="6" spans="1:34" ht="16.5" x14ac:dyDescent="0.2">
      <c r="A6" s="3">
        <v>3</v>
      </c>
      <c r="B6" s="3">
        <f t="shared" si="3"/>
        <v>37001103000</v>
      </c>
      <c r="C6" s="3" t="s">
        <v>267</v>
      </c>
      <c r="D6" s="4" t="s">
        <v>720</v>
      </c>
      <c r="E6" s="3" t="str">
        <f>INDEX(中继段!$C$4:$C$97,AH6)</f>
        <v>山东二干|乐陵滨州光缆:乐陵兴隆南大街-滨州黄河十路</v>
      </c>
      <c r="F6" s="3">
        <f>INDEX(中继段!$B$4:$B$97,光放段!AH6)</f>
        <v>37001100000</v>
      </c>
      <c r="G6" s="3">
        <f>COUNTIF(E$4:E6,"="&amp;E6)</f>
        <v>3</v>
      </c>
      <c r="H6" s="3">
        <v>14.715</v>
      </c>
      <c r="I6" s="3">
        <v>72</v>
      </c>
      <c r="J6" s="3" t="b">
        <f t="shared" si="4"/>
        <v>0</v>
      </c>
      <c r="K6" s="3" t="s">
        <v>625</v>
      </c>
      <c r="L6" s="3" t="s">
        <v>181</v>
      </c>
      <c r="M6" s="3" t="str">
        <f t="shared" si="0"/>
        <v>滨州市-无棣中心大街</v>
      </c>
      <c r="N6" s="3" t="b">
        <f t="shared" si="5"/>
        <v>0</v>
      </c>
      <c r="O6" s="3" t="s">
        <v>625</v>
      </c>
      <c r="P6" s="3" t="s">
        <v>181</v>
      </c>
      <c r="Q6" s="3" t="str">
        <f t="shared" si="1"/>
        <v>滨州市-阳信幸福三路</v>
      </c>
      <c r="R6" s="3"/>
      <c r="S6" s="3"/>
      <c r="T6" s="3"/>
      <c r="U6" s="3"/>
      <c r="V6" s="3" t="s">
        <v>626</v>
      </c>
      <c r="W6" s="3" t="s">
        <v>181</v>
      </c>
      <c r="X6" s="3" t="s">
        <v>625</v>
      </c>
      <c r="Y6" s="3" t="s">
        <v>181</v>
      </c>
      <c r="Z6" s="3"/>
      <c r="AA6" s="3" t="s">
        <v>9</v>
      </c>
      <c r="AB6" s="3" t="s">
        <v>10</v>
      </c>
      <c r="AC6" s="3"/>
      <c r="AD6" s="3" t="s">
        <v>7</v>
      </c>
      <c r="AE6" s="3" t="s">
        <v>12</v>
      </c>
      <c r="AF6" s="3" t="str">
        <f t="shared" si="2"/>
        <v>乐陵滨州光缆:乐陵兴隆南大街+滨州黄河十路</v>
      </c>
      <c r="AH6" s="3">
        <f>MATCH(AF6,中继段!$AD$4:$AD$97,0)</f>
        <v>1</v>
      </c>
    </row>
    <row r="7" spans="1:34" ht="16.5" x14ac:dyDescent="0.2">
      <c r="A7" s="3">
        <v>4</v>
      </c>
      <c r="B7" s="3">
        <f t="shared" si="3"/>
        <v>37001104000</v>
      </c>
      <c r="C7" s="3" t="s">
        <v>268</v>
      </c>
      <c r="D7" s="4" t="s">
        <v>720</v>
      </c>
      <c r="E7" s="3" t="str">
        <f>INDEX(中继段!$C$4:$C$97,AH7)</f>
        <v>山东二干|乐陵滨州光缆:乐陵兴隆南大街-滨州黄河十路</v>
      </c>
      <c r="F7" s="3">
        <f>INDEX(中继段!$B$4:$B$97,光放段!AH7)</f>
        <v>37001100000</v>
      </c>
      <c r="G7" s="3">
        <f>COUNTIF(E$4:E7,"="&amp;E7)</f>
        <v>4</v>
      </c>
      <c r="H7" s="3">
        <v>23.67</v>
      </c>
      <c r="I7" s="3">
        <v>72</v>
      </c>
      <c r="J7" s="3" t="b">
        <f t="shared" si="4"/>
        <v>0</v>
      </c>
      <c r="K7" s="3" t="s">
        <v>625</v>
      </c>
      <c r="L7" s="3" t="s">
        <v>181</v>
      </c>
      <c r="M7" s="3" t="str">
        <f t="shared" si="0"/>
        <v>滨州市-阳信幸福三路</v>
      </c>
      <c r="N7" s="3" t="b">
        <f t="shared" si="5"/>
        <v>0</v>
      </c>
      <c r="O7" s="3" t="s">
        <v>625</v>
      </c>
      <c r="P7" s="3" t="s">
        <v>181</v>
      </c>
      <c r="Q7" s="3" t="str">
        <f t="shared" si="1"/>
        <v>滨州市-惠民南门街</v>
      </c>
      <c r="R7" s="3"/>
      <c r="S7" s="3"/>
      <c r="T7" s="3"/>
      <c r="U7" s="3"/>
      <c r="V7" s="3" t="s">
        <v>626</v>
      </c>
      <c r="W7" s="3" t="s">
        <v>181</v>
      </c>
      <c r="X7" s="3" t="s">
        <v>625</v>
      </c>
      <c r="Y7" s="3" t="s">
        <v>181</v>
      </c>
      <c r="Z7" s="3"/>
      <c r="AA7" s="3" t="s">
        <v>10</v>
      </c>
      <c r="AB7" s="3" t="s">
        <v>11</v>
      </c>
      <c r="AC7" s="3"/>
      <c r="AD7" s="3" t="s">
        <v>7</v>
      </c>
      <c r="AE7" s="3" t="s">
        <v>12</v>
      </c>
      <c r="AF7" s="3" t="str">
        <f t="shared" si="2"/>
        <v>乐陵滨州光缆:乐陵兴隆南大街+滨州黄河十路</v>
      </c>
      <c r="AH7" s="3">
        <f>MATCH(AF7,中继段!$AD$4:$AD$97,0)</f>
        <v>1</v>
      </c>
    </row>
    <row r="8" spans="1:34" ht="16.5" x14ac:dyDescent="0.2">
      <c r="A8" s="3">
        <v>5</v>
      </c>
      <c r="B8" s="3">
        <f t="shared" si="3"/>
        <v>37001105000</v>
      </c>
      <c r="C8" s="3" t="s">
        <v>269</v>
      </c>
      <c r="D8" s="4" t="s">
        <v>720</v>
      </c>
      <c r="E8" s="3" t="str">
        <f>INDEX(中继段!$C$4:$C$97,AH8)</f>
        <v>山东二干|乐陵滨州光缆:乐陵兴隆南大街-滨州黄河十路</v>
      </c>
      <c r="F8" s="3">
        <f>INDEX(中继段!$B$4:$B$97,光放段!AH8)</f>
        <v>37001100000</v>
      </c>
      <c r="G8" s="3">
        <f>COUNTIF(E$4:E8,"="&amp;E8)</f>
        <v>5</v>
      </c>
      <c r="H8" s="3">
        <v>57.762</v>
      </c>
      <c r="I8" s="3">
        <v>72</v>
      </c>
      <c r="J8" s="3" t="b">
        <f t="shared" si="4"/>
        <v>0</v>
      </c>
      <c r="K8" s="3" t="s">
        <v>625</v>
      </c>
      <c r="L8" s="3" t="s">
        <v>181</v>
      </c>
      <c r="M8" s="3" t="str">
        <f t="shared" si="0"/>
        <v>滨州市-惠民南门街</v>
      </c>
      <c r="N8" s="3" t="b">
        <f t="shared" si="5"/>
        <v>1</v>
      </c>
      <c r="O8" s="3" t="s">
        <v>625</v>
      </c>
      <c r="P8" s="3" t="s">
        <v>181</v>
      </c>
      <c r="Q8" s="3" t="str">
        <f t="shared" si="1"/>
        <v>滨州市-滨州黄河十路</v>
      </c>
      <c r="R8" s="3"/>
      <c r="S8" s="3"/>
      <c r="T8" s="3"/>
      <c r="U8" s="3"/>
      <c r="V8" s="3" t="s">
        <v>626</v>
      </c>
      <c r="W8" s="3" t="s">
        <v>181</v>
      </c>
      <c r="X8" s="3" t="s">
        <v>625</v>
      </c>
      <c r="Y8" s="3" t="s">
        <v>181</v>
      </c>
      <c r="Z8" s="3"/>
      <c r="AA8" s="3" t="s">
        <v>11</v>
      </c>
      <c r="AB8" s="3" t="s">
        <v>12</v>
      </c>
      <c r="AC8" s="3"/>
      <c r="AD8" s="3" t="s">
        <v>7</v>
      </c>
      <c r="AE8" s="3" t="s">
        <v>12</v>
      </c>
      <c r="AF8" s="3" t="str">
        <f t="shared" si="2"/>
        <v>乐陵滨州光缆:乐陵兴隆南大街+滨州黄河十路</v>
      </c>
      <c r="AH8" s="3">
        <f>MATCH(AF8,中继段!$AD$4:$AD$97,0)</f>
        <v>1</v>
      </c>
    </row>
    <row r="9" spans="1:34" ht="16.5" x14ac:dyDescent="0.2">
      <c r="A9" s="3">
        <v>6</v>
      </c>
      <c r="B9" s="3">
        <f t="shared" si="3"/>
        <v>37002101000</v>
      </c>
      <c r="C9" s="3" t="s">
        <v>270</v>
      </c>
      <c r="D9" s="3" t="s">
        <v>203</v>
      </c>
      <c r="E9" s="3" t="str">
        <f>INDEX(中继段!$C$4:$C$97,AH9)</f>
        <v>山东二干|滨州东营光缆:滨州黄河十路-东营济南路</v>
      </c>
      <c r="F9" s="3">
        <f>INDEX(中继段!$B$4:$B$97,光放段!AH9)</f>
        <v>37002100000</v>
      </c>
      <c r="G9" s="3">
        <f>COUNTIF(E$4:E9,"="&amp;E9)</f>
        <v>1</v>
      </c>
      <c r="H9" s="3">
        <v>31.952000000000002</v>
      </c>
      <c r="I9" s="3">
        <v>36</v>
      </c>
      <c r="J9" s="3" t="b">
        <f t="shared" si="4"/>
        <v>1</v>
      </c>
      <c r="K9" s="3" t="s">
        <v>625</v>
      </c>
      <c r="L9" s="3" t="s">
        <v>181</v>
      </c>
      <c r="M9" s="3" t="str">
        <f t="shared" si="0"/>
        <v>滨州市-滨州黄河十路</v>
      </c>
      <c r="N9" s="3" t="b">
        <f t="shared" si="5"/>
        <v>0</v>
      </c>
      <c r="O9" s="3" t="s">
        <v>625</v>
      </c>
      <c r="P9" s="3" t="s">
        <v>174</v>
      </c>
      <c r="Q9" s="3" t="str">
        <f t="shared" si="1"/>
        <v>东营市-利津通信楼</v>
      </c>
      <c r="R9" s="3"/>
      <c r="S9" s="3"/>
      <c r="T9" s="3"/>
      <c r="U9" s="3"/>
      <c r="V9" s="3" t="s">
        <v>626</v>
      </c>
      <c r="W9" s="3" t="s">
        <v>181</v>
      </c>
      <c r="X9" s="3" t="s">
        <v>625</v>
      </c>
      <c r="Y9" s="3" t="s">
        <v>174</v>
      </c>
      <c r="Z9" s="3"/>
      <c r="AA9" s="3" t="s">
        <v>12</v>
      </c>
      <c r="AB9" s="3" t="s">
        <v>13</v>
      </c>
      <c r="AC9" s="3"/>
      <c r="AD9" s="3" t="s">
        <v>12</v>
      </c>
      <c r="AE9" s="3" t="s">
        <v>146</v>
      </c>
      <c r="AF9" s="3" t="str">
        <f t="shared" si="2"/>
        <v>滨州东营光缆:滨州黄河十路+东营济南路</v>
      </c>
      <c r="AH9" s="3">
        <f>MATCH(AF9,中继段!$AD$4:$AD$97,0)</f>
        <v>2</v>
      </c>
    </row>
    <row r="10" spans="1:34" ht="16.5" x14ac:dyDescent="0.2">
      <c r="A10" s="3">
        <v>7</v>
      </c>
      <c r="B10" s="3">
        <f t="shared" si="3"/>
        <v>37002102000</v>
      </c>
      <c r="C10" s="3" t="s">
        <v>271</v>
      </c>
      <c r="D10" s="3" t="s">
        <v>203</v>
      </c>
      <c r="E10" s="3" t="str">
        <f>INDEX(中继段!$C$4:$C$97,AH10)</f>
        <v>山东二干|滨州东营光缆:滨州黄河十路-东营济南路</v>
      </c>
      <c r="F10" s="3">
        <f>INDEX(中继段!$B$4:$B$97,光放段!AH10)</f>
        <v>37002100000</v>
      </c>
      <c r="G10" s="3">
        <f>COUNTIF(E$4:E10,"="&amp;E10)</f>
        <v>2</v>
      </c>
      <c r="H10" s="3">
        <v>26.792000000000002</v>
      </c>
      <c r="I10" s="3">
        <v>48</v>
      </c>
      <c r="J10" s="3" t="b">
        <f t="shared" si="4"/>
        <v>0</v>
      </c>
      <c r="K10" s="3" t="s">
        <v>625</v>
      </c>
      <c r="L10" s="3" t="s">
        <v>174</v>
      </c>
      <c r="M10" s="3" t="str">
        <f t="shared" si="0"/>
        <v>东营市-利津通信楼</v>
      </c>
      <c r="N10" s="3" t="b">
        <f t="shared" si="5"/>
        <v>1</v>
      </c>
      <c r="O10" s="3" t="s">
        <v>625</v>
      </c>
      <c r="P10" s="3" t="s">
        <v>174</v>
      </c>
      <c r="Q10" s="3" t="str">
        <f t="shared" si="1"/>
        <v>东营市-东营济南路</v>
      </c>
      <c r="R10" s="3"/>
      <c r="S10" s="3"/>
      <c r="T10" s="3"/>
      <c r="U10" s="3"/>
      <c r="V10" s="3" t="s">
        <v>626</v>
      </c>
      <c r="W10" s="3" t="s">
        <v>174</v>
      </c>
      <c r="X10" s="3" t="s">
        <v>625</v>
      </c>
      <c r="Y10" s="3" t="s">
        <v>174</v>
      </c>
      <c r="Z10" s="3"/>
      <c r="AA10" s="3" t="s">
        <v>13</v>
      </c>
      <c r="AB10" s="3" t="s">
        <v>146</v>
      </c>
      <c r="AC10" s="3"/>
      <c r="AD10" s="3" t="s">
        <v>12</v>
      </c>
      <c r="AE10" s="3" t="s">
        <v>146</v>
      </c>
      <c r="AF10" s="3" t="str">
        <f t="shared" si="2"/>
        <v>滨州东营光缆:滨州黄河十路+东营济南路</v>
      </c>
      <c r="AH10" s="3">
        <f>MATCH(AF10,中继段!$AD$4:$AD$97,0)</f>
        <v>2</v>
      </c>
    </row>
    <row r="11" spans="1:34" ht="16.5" x14ac:dyDescent="0.2">
      <c r="A11" s="3">
        <v>8</v>
      </c>
      <c r="B11" s="3">
        <f t="shared" si="3"/>
        <v>37003101000</v>
      </c>
      <c r="C11" s="3" t="s">
        <v>272</v>
      </c>
      <c r="D11" s="3" t="s">
        <v>204</v>
      </c>
      <c r="E11" s="3" t="str">
        <f>INDEX(中继段!$C$4:$C$97,AH11)</f>
        <v>山东二干|德东威光缆:德州东风中路-滨州黄五审计局</v>
      </c>
      <c r="F11" s="3">
        <f>INDEX(中继段!$B$4:$B$97,光放段!AH11)</f>
        <v>37003100000</v>
      </c>
      <c r="G11" s="3">
        <f>COUNTIF(E$4:E11,"="&amp;E11)</f>
        <v>1</v>
      </c>
      <c r="H11" s="3">
        <v>61.8</v>
      </c>
      <c r="I11" s="3">
        <v>24</v>
      </c>
      <c r="J11" s="3" t="b">
        <f t="shared" si="4"/>
        <v>1</v>
      </c>
      <c r="K11" s="3" t="s">
        <v>625</v>
      </c>
      <c r="L11" s="3" t="s">
        <v>182</v>
      </c>
      <c r="M11" s="3" t="str">
        <f t="shared" si="0"/>
        <v>德州市-德州东风中路</v>
      </c>
      <c r="N11" s="3" t="b">
        <f t="shared" si="5"/>
        <v>0</v>
      </c>
      <c r="O11" s="3" t="s">
        <v>625</v>
      </c>
      <c r="P11" s="3" t="s">
        <v>182</v>
      </c>
      <c r="Q11" s="3" t="str">
        <f t="shared" si="1"/>
        <v>德州市-临邑临盘</v>
      </c>
      <c r="R11" s="3"/>
      <c r="S11" s="3"/>
      <c r="T11" s="3"/>
      <c r="U11" s="3"/>
      <c r="V11" s="3" t="s">
        <v>626</v>
      </c>
      <c r="W11" s="3" t="s">
        <v>182</v>
      </c>
      <c r="X11" s="3" t="s">
        <v>625</v>
      </c>
      <c r="Y11" s="3" t="s">
        <v>182</v>
      </c>
      <c r="Z11" s="3"/>
      <c r="AA11" s="3" t="s">
        <v>14</v>
      </c>
      <c r="AB11" s="3" t="s">
        <v>15</v>
      </c>
      <c r="AC11" s="3"/>
      <c r="AD11" s="3" t="s">
        <v>14</v>
      </c>
      <c r="AE11" s="3" t="s">
        <v>17</v>
      </c>
      <c r="AF11" s="3" t="str">
        <f t="shared" si="2"/>
        <v>德东威光缆:德州东风中路+滨州黄五审计局</v>
      </c>
      <c r="AH11" s="3">
        <f>MATCH(AF11,中继段!$AD$4:$AD$97,0)</f>
        <v>3</v>
      </c>
    </row>
    <row r="12" spans="1:34" ht="16.5" x14ac:dyDescent="0.2">
      <c r="A12" s="3">
        <v>9</v>
      </c>
      <c r="B12" s="3">
        <f t="shared" si="3"/>
        <v>37003102000</v>
      </c>
      <c r="C12" s="3" t="s">
        <v>273</v>
      </c>
      <c r="D12" s="3" t="s">
        <v>204</v>
      </c>
      <c r="E12" s="3" t="str">
        <f>INDEX(中继段!$C$4:$C$97,AH12)</f>
        <v>山东二干|德东威光缆:德州东风中路-滨州黄五审计局</v>
      </c>
      <c r="F12" s="3">
        <f>INDEX(中继段!$B$4:$B$97,光放段!AH12)</f>
        <v>37003100000</v>
      </c>
      <c r="G12" s="3">
        <f>COUNTIF(E$4:E12,"="&amp;E12)</f>
        <v>2</v>
      </c>
      <c r="H12" s="3">
        <v>84.2</v>
      </c>
      <c r="I12" s="3">
        <v>24</v>
      </c>
      <c r="J12" s="3" t="b">
        <f t="shared" si="4"/>
        <v>0</v>
      </c>
      <c r="K12" s="3" t="s">
        <v>625</v>
      </c>
      <c r="L12" s="3" t="s">
        <v>182</v>
      </c>
      <c r="M12" s="3" t="str">
        <f t="shared" si="0"/>
        <v>德州市-临邑临盘</v>
      </c>
      <c r="N12" s="3" t="b">
        <f t="shared" si="5"/>
        <v>0</v>
      </c>
      <c r="O12" s="3" t="s">
        <v>625</v>
      </c>
      <c r="P12" s="3" t="s">
        <v>181</v>
      </c>
      <c r="Q12" s="3" t="str">
        <f t="shared" si="1"/>
        <v>滨州市-惠民姜楼</v>
      </c>
      <c r="R12" s="3"/>
      <c r="S12" s="3"/>
      <c r="T12" s="3"/>
      <c r="U12" s="3"/>
      <c r="V12" s="3" t="s">
        <v>626</v>
      </c>
      <c r="W12" s="3" t="s">
        <v>182</v>
      </c>
      <c r="X12" s="3" t="s">
        <v>625</v>
      </c>
      <c r="Y12" s="3" t="s">
        <v>181</v>
      </c>
      <c r="Z12" s="3"/>
      <c r="AA12" s="3" t="s">
        <v>15</v>
      </c>
      <c r="AB12" s="3" t="s">
        <v>16</v>
      </c>
      <c r="AC12" s="3"/>
      <c r="AD12" s="3" t="s">
        <v>14</v>
      </c>
      <c r="AE12" s="3" t="s">
        <v>17</v>
      </c>
      <c r="AF12" s="3" t="str">
        <f t="shared" si="2"/>
        <v>德东威光缆:德州东风中路+滨州黄五审计局</v>
      </c>
      <c r="AH12" s="3">
        <f>MATCH(AF12,中继段!$AD$4:$AD$97,0)</f>
        <v>3</v>
      </c>
    </row>
    <row r="13" spans="1:34" ht="16.5" x14ac:dyDescent="0.2">
      <c r="A13" s="3">
        <v>10</v>
      </c>
      <c r="B13" s="3">
        <f t="shared" si="3"/>
        <v>37003103000</v>
      </c>
      <c r="C13" s="3" t="s">
        <v>274</v>
      </c>
      <c r="D13" s="3" t="s">
        <v>204</v>
      </c>
      <c r="E13" s="3" t="str">
        <f>INDEX(中继段!$C$4:$C$97,AH13)</f>
        <v>山东二干|德东威光缆:德州东风中路-滨州黄五审计局</v>
      </c>
      <c r="F13" s="3">
        <f>INDEX(中继段!$B$4:$B$97,光放段!AH13)</f>
        <v>37003100000</v>
      </c>
      <c r="G13" s="3">
        <f>COUNTIF(E$4:E13,"="&amp;E13)</f>
        <v>3</v>
      </c>
      <c r="H13" s="3">
        <v>55.1</v>
      </c>
      <c r="I13" s="3">
        <v>24</v>
      </c>
      <c r="J13" s="3" t="b">
        <f t="shared" si="4"/>
        <v>0</v>
      </c>
      <c r="K13" s="3" t="s">
        <v>625</v>
      </c>
      <c r="L13" s="3" t="s">
        <v>181</v>
      </c>
      <c r="M13" s="3" t="str">
        <f t="shared" si="0"/>
        <v>滨州市-惠民姜楼</v>
      </c>
      <c r="N13" s="3" t="b">
        <f t="shared" si="5"/>
        <v>1</v>
      </c>
      <c r="O13" s="3" t="s">
        <v>625</v>
      </c>
      <c r="P13" s="3" t="s">
        <v>181</v>
      </c>
      <c r="Q13" s="3" t="str">
        <f t="shared" si="1"/>
        <v>滨州市-滨州黄五审计局</v>
      </c>
      <c r="R13" s="3"/>
      <c r="S13" s="3"/>
      <c r="T13" s="3"/>
      <c r="U13" s="3"/>
      <c r="V13" s="3" t="s">
        <v>626</v>
      </c>
      <c r="W13" s="3" t="s">
        <v>181</v>
      </c>
      <c r="X13" s="3" t="s">
        <v>625</v>
      </c>
      <c r="Y13" s="3" t="s">
        <v>181</v>
      </c>
      <c r="Z13" s="3"/>
      <c r="AA13" s="3" t="s">
        <v>16</v>
      </c>
      <c r="AB13" s="3" t="s">
        <v>17</v>
      </c>
      <c r="AC13" s="3"/>
      <c r="AD13" s="3" t="s">
        <v>14</v>
      </c>
      <c r="AE13" s="3" t="s">
        <v>17</v>
      </c>
      <c r="AF13" s="3" t="str">
        <f t="shared" si="2"/>
        <v>德东威光缆:德州东风中路+滨州黄五审计局</v>
      </c>
      <c r="AH13" s="3">
        <f>MATCH(AF13,中继段!$AD$4:$AD$97,0)</f>
        <v>3</v>
      </c>
    </row>
    <row r="14" spans="1:34" ht="16.5" x14ac:dyDescent="0.2">
      <c r="A14" s="3">
        <v>11</v>
      </c>
      <c r="B14" s="3">
        <f t="shared" si="3"/>
        <v>37003201000</v>
      </c>
      <c r="C14" s="3" t="s">
        <v>275</v>
      </c>
      <c r="D14" s="3" t="s">
        <v>204</v>
      </c>
      <c r="E14" s="3" t="str">
        <f>INDEX(中继段!$C$4:$C$97,AH14)</f>
        <v>山东二干|德东威光缆:滨州黄五审计局-东营运河路</v>
      </c>
      <c r="F14" s="3">
        <f>INDEX(中继段!$B$4:$B$97,光放段!AH14)</f>
        <v>37003200000</v>
      </c>
      <c r="G14" s="3">
        <f>COUNTIF(E$4:E14,"="&amp;E14)</f>
        <v>1</v>
      </c>
      <c r="H14" s="3">
        <v>63.6</v>
      </c>
      <c r="I14" s="3">
        <v>24</v>
      </c>
      <c r="J14" s="3" t="b">
        <f t="shared" si="4"/>
        <v>1</v>
      </c>
      <c r="K14" s="3" t="s">
        <v>625</v>
      </c>
      <c r="L14" s="3" t="s">
        <v>181</v>
      </c>
      <c r="M14" s="3" t="str">
        <f t="shared" si="0"/>
        <v>滨州市-滨州黄五审计局</v>
      </c>
      <c r="N14" s="3" t="b">
        <f t="shared" si="5"/>
        <v>1</v>
      </c>
      <c r="O14" s="3" t="s">
        <v>625</v>
      </c>
      <c r="P14" s="3" t="s">
        <v>174</v>
      </c>
      <c r="Q14" s="3" t="str">
        <f t="shared" si="1"/>
        <v>东营市-东营运河路</v>
      </c>
      <c r="R14" s="3"/>
      <c r="S14" s="3"/>
      <c r="T14" s="3"/>
      <c r="U14" s="3"/>
      <c r="V14" s="3" t="s">
        <v>626</v>
      </c>
      <c r="W14" s="3" t="s">
        <v>181</v>
      </c>
      <c r="X14" s="3" t="s">
        <v>625</v>
      </c>
      <c r="Y14" s="3" t="s">
        <v>174</v>
      </c>
      <c r="Z14" s="3"/>
      <c r="AA14" s="3" t="s">
        <v>17</v>
      </c>
      <c r="AB14" s="3" t="s">
        <v>18</v>
      </c>
      <c r="AC14" s="3"/>
      <c r="AD14" s="3" t="s">
        <v>17</v>
      </c>
      <c r="AE14" s="3" t="s">
        <v>18</v>
      </c>
      <c r="AF14" s="3" t="str">
        <f t="shared" si="2"/>
        <v>德东威光缆:滨州黄五审计局+东营运河路</v>
      </c>
      <c r="AH14" s="3">
        <f>MATCH(AF14,中继段!$AD$4:$AD$97,0)</f>
        <v>4</v>
      </c>
    </row>
    <row r="15" spans="1:34" ht="16.5" x14ac:dyDescent="0.2">
      <c r="A15" s="3">
        <v>12</v>
      </c>
      <c r="B15" s="3">
        <f t="shared" si="3"/>
        <v>37003301000</v>
      </c>
      <c r="C15" s="3" t="s">
        <v>276</v>
      </c>
      <c r="D15" s="3" t="s">
        <v>204</v>
      </c>
      <c r="E15" s="3" t="str">
        <f>INDEX(中继段!$C$4:$C$97,AH15)</f>
        <v>山东二干|德东威光缆:东营运河路-威海南竹岛</v>
      </c>
      <c r="F15" s="3">
        <f>INDEX(中继段!$B$4:$B$97,光放段!AH15)</f>
        <v>37003300000</v>
      </c>
      <c r="G15" s="3">
        <f>COUNTIF(E$4:E15,"="&amp;E15)</f>
        <v>1</v>
      </c>
      <c r="H15" s="3">
        <v>67.400000000000006</v>
      </c>
      <c r="I15" s="3">
        <v>24</v>
      </c>
      <c r="J15" s="3" t="b">
        <f t="shared" si="4"/>
        <v>1</v>
      </c>
      <c r="K15" s="3" t="s">
        <v>625</v>
      </c>
      <c r="L15" s="3" t="s">
        <v>174</v>
      </c>
      <c r="M15" s="3" t="str">
        <f t="shared" si="0"/>
        <v>东营市-东营运河路</v>
      </c>
      <c r="N15" s="3" t="b">
        <f t="shared" si="5"/>
        <v>0</v>
      </c>
      <c r="O15" s="3" t="s">
        <v>625</v>
      </c>
      <c r="P15" s="3" t="s">
        <v>176</v>
      </c>
      <c r="Q15" s="3" t="str">
        <f t="shared" si="1"/>
        <v>潍坊市-寿光营里</v>
      </c>
      <c r="R15" s="3"/>
      <c r="S15" s="3"/>
      <c r="T15" s="3"/>
      <c r="U15" s="3"/>
      <c r="V15" s="3" t="s">
        <v>626</v>
      </c>
      <c r="W15" s="3" t="s">
        <v>174</v>
      </c>
      <c r="X15" s="3" t="s">
        <v>625</v>
      </c>
      <c r="Y15" s="3" t="s">
        <v>176</v>
      </c>
      <c r="Z15" s="3"/>
      <c r="AA15" s="3" t="s">
        <v>18</v>
      </c>
      <c r="AB15" s="3" t="s">
        <v>19</v>
      </c>
      <c r="AC15" s="3"/>
      <c r="AD15" s="3" t="s">
        <v>18</v>
      </c>
      <c r="AE15" s="3" t="s">
        <v>148</v>
      </c>
      <c r="AF15" s="3" t="str">
        <f t="shared" si="2"/>
        <v>德东威光缆:东营运河路+威海南竹岛</v>
      </c>
      <c r="AH15" s="3">
        <f>MATCH(AF15,中继段!$AD$4:$AD$97,0)</f>
        <v>5</v>
      </c>
    </row>
    <row r="16" spans="1:34" ht="16.5" x14ac:dyDescent="0.2">
      <c r="A16" s="3">
        <v>13</v>
      </c>
      <c r="B16" s="3">
        <f t="shared" si="3"/>
        <v>37003302000</v>
      </c>
      <c r="C16" s="3" t="s">
        <v>277</v>
      </c>
      <c r="D16" s="3" t="s">
        <v>204</v>
      </c>
      <c r="E16" s="3" t="str">
        <f>INDEX(中继段!$C$4:$C$97,AH16)</f>
        <v>山东二干|德东威光缆:东营运河路-威海南竹岛</v>
      </c>
      <c r="F16" s="3">
        <f>INDEX(中继段!$B$4:$B$97,光放段!AH16)</f>
        <v>37003300000</v>
      </c>
      <c r="G16" s="3">
        <f>COUNTIF(E$4:E16,"="&amp;E16)</f>
        <v>2</v>
      </c>
      <c r="H16" s="3">
        <v>62.4</v>
      </c>
      <c r="I16" s="3">
        <v>24</v>
      </c>
      <c r="J16" s="3" t="b">
        <f t="shared" si="4"/>
        <v>0</v>
      </c>
      <c r="K16" s="3" t="s">
        <v>625</v>
      </c>
      <c r="L16" s="3" t="s">
        <v>176</v>
      </c>
      <c r="M16" s="3" t="str">
        <f t="shared" si="0"/>
        <v>潍坊市-寿光营里</v>
      </c>
      <c r="N16" s="3" t="b">
        <f t="shared" si="5"/>
        <v>0</v>
      </c>
      <c r="O16" s="3" t="s">
        <v>625</v>
      </c>
      <c r="P16" s="3" t="s">
        <v>176</v>
      </c>
      <c r="Q16" s="3" t="str">
        <f t="shared" si="1"/>
        <v>潍坊市-昌邑青乡</v>
      </c>
      <c r="R16" s="3"/>
      <c r="S16" s="3"/>
      <c r="T16" s="3"/>
      <c r="U16" s="3"/>
      <c r="V16" s="3" t="s">
        <v>626</v>
      </c>
      <c r="W16" s="3" t="s">
        <v>176</v>
      </c>
      <c r="X16" s="3" t="s">
        <v>625</v>
      </c>
      <c r="Y16" s="3" t="s">
        <v>176</v>
      </c>
      <c r="Z16" s="3"/>
      <c r="AA16" s="3" t="s">
        <v>19</v>
      </c>
      <c r="AB16" s="3" t="s">
        <v>20</v>
      </c>
      <c r="AC16" s="3"/>
      <c r="AD16" s="3" t="s">
        <v>18</v>
      </c>
      <c r="AE16" s="3" t="s">
        <v>148</v>
      </c>
      <c r="AF16" s="3" t="str">
        <f t="shared" si="2"/>
        <v>德东威光缆:东营运河路+威海南竹岛</v>
      </c>
      <c r="AH16" s="3">
        <f>MATCH(AF16,中继段!$AD$4:$AD$97,0)</f>
        <v>5</v>
      </c>
    </row>
    <row r="17" spans="1:34" ht="16.5" x14ac:dyDescent="0.2">
      <c r="A17" s="3">
        <v>14</v>
      </c>
      <c r="B17" s="3">
        <f t="shared" si="3"/>
        <v>37003303000</v>
      </c>
      <c r="C17" s="3" t="s">
        <v>278</v>
      </c>
      <c r="D17" s="3" t="s">
        <v>204</v>
      </c>
      <c r="E17" s="3" t="str">
        <f>INDEX(中继段!$C$4:$C$97,AH17)</f>
        <v>山东二干|德东威光缆:东营运河路-威海南竹岛</v>
      </c>
      <c r="F17" s="3">
        <f>INDEX(中继段!$B$4:$B$97,光放段!AH17)</f>
        <v>37003300000</v>
      </c>
      <c r="G17" s="3">
        <f>COUNTIF(E$4:E17,"="&amp;E17)</f>
        <v>3</v>
      </c>
      <c r="H17" s="3">
        <v>82</v>
      </c>
      <c r="I17" s="3">
        <v>24</v>
      </c>
      <c r="J17" s="3" t="b">
        <f t="shared" si="4"/>
        <v>0</v>
      </c>
      <c r="K17" s="3" t="s">
        <v>625</v>
      </c>
      <c r="L17" s="3" t="s">
        <v>176</v>
      </c>
      <c r="M17" s="3" t="str">
        <f t="shared" si="0"/>
        <v>潍坊市-昌邑青乡</v>
      </c>
      <c r="N17" s="3" t="b">
        <f t="shared" si="5"/>
        <v>0</v>
      </c>
      <c r="O17" s="3" t="s">
        <v>625</v>
      </c>
      <c r="P17" s="3" t="s">
        <v>175</v>
      </c>
      <c r="Q17" s="3" t="str">
        <f t="shared" si="1"/>
        <v>烟台市-莱州平里店</v>
      </c>
      <c r="R17" s="3"/>
      <c r="S17" s="3"/>
      <c r="T17" s="3"/>
      <c r="U17" s="3"/>
      <c r="V17" s="3" t="s">
        <v>626</v>
      </c>
      <c r="W17" s="3" t="s">
        <v>176</v>
      </c>
      <c r="X17" s="3" t="s">
        <v>625</v>
      </c>
      <c r="Y17" s="3" t="s">
        <v>175</v>
      </c>
      <c r="Z17" s="3"/>
      <c r="AA17" s="3" t="s">
        <v>20</v>
      </c>
      <c r="AB17" s="3" t="s">
        <v>21</v>
      </c>
      <c r="AC17" s="3"/>
      <c r="AD17" s="3" t="s">
        <v>18</v>
      </c>
      <c r="AE17" s="3" t="s">
        <v>148</v>
      </c>
      <c r="AF17" s="3" t="str">
        <f t="shared" si="2"/>
        <v>德东威光缆:东营运河路+威海南竹岛</v>
      </c>
      <c r="AH17" s="3">
        <f>MATCH(AF17,中继段!$AD$4:$AD$97,0)</f>
        <v>5</v>
      </c>
    </row>
    <row r="18" spans="1:34" ht="16.5" x14ac:dyDescent="0.2">
      <c r="A18" s="3">
        <v>15</v>
      </c>
      <c r="B18" s="3">
        <f t="shared" si="3"/>
        <v>37003304000</v>
      </c>
      <c r="C18" s="3" t="s">
        <v>279</v>
      </c>
      <c r="D18" s="3" t="s">
        <v>204</v>
      </c>
      <c r="E18" s="3" t="str">
        <f>INDEX(中继段!$C$4:$C$97,AH18)</f>
        <v>山东二干|德东威光缆:东营运河路-威海南竹岛</v>
      </c>
      <c r="F18" s="3">
        <f>INDEX(中继段!$B$4:$B$97,光放段!AH18)</f>
        <v>37003300000</v>
      </c>
      <c r="G18" s="3">
        <f>COUNTIF(E$4:E18,"="&amp;E18)</f>
        <v>4</v>
      </c>
      <c r="H18" s="3">
        <v>90.4</v>
      </c>
      <c r="I18" s="3">
        <v>24</v>
      </c>
      <c r="J18" s="3" t="b">
        <f t="shared" si="4"/>
        <v>0</v>
      </c>
      <c r="K18" s="3" t="s">
        <v>625</v>
      </c>
      <c r="L18" s="3" t="s">
        <v>175</v>
      </c>
      <c r="M18" s="3" t="str">
        <f t="shared" si="0"/>
        <v>烟台市-莱州平里店</v>
      </c>
      <c r="N18" s="3" t="b">
        <f t="shared" si="5"/>
        <v>0</v>
      </c>
      <c r="O18" s="3" t="s">
        <v>625</v>
      </c>
      <c r="P18" s="3" t="s">
        <v>175</v>
      </c>
      <c r="Q18" s="3" t="str">
        <f t="shared" si="1"/>
        <v>烟台市-龙口黄城</v>
      </c>
      <c r="R18" s="3"/>
      <c r="S18" s="3"/>
      <c r="T18" s="3"/>
      <c r="U18" s="3"/>
      <c r="V18" s="3" t="s">
        <v>626</v>
      </c>
      <c r="W18" s="3" t="s">
        <v>175</v>
      </c>
      <c r="X18" s="3" t="s">
        <v>625</v>
      </c>
      <c r="Y18" s="3" t="s">
        <v>175</v>
      </c>
      <c r="Z18" s="3"/>
      <c r="AA18" s="3" t="s">
        <v>21</v>
      </c>
      <c r="AB18" s="3" t="s">
        <v>129</v>
      </c>
      <c r="AC18" s="3"/>
      <c r="AD18" s="3" t="s">
        <v>18</v>
      </c>
      <c r="AE18" s="3" t="s">
        <v>148</v>
      </c>
      <c r="AF18" s="3" t="str">
        <f t="shared" si="2"/>
        <v>德东威光缆:东营运河路+威海南竹岛</v>
      </c>
      <c r="AH18" s="3">
        <f>MATCH(AF18,中继段!$AD$4:$AD$97,0)</f>
        <v>5</v>
      </c>
    </row>
    <row r="19" spans="1:34" ht="16.5" x14ac:dyDescent="0.2">
      <c r="A19" s="3">
        <v>16</v>
      </c>
      <c r="B19" s="3">
        <f t="shared" si="3"/>
        <v>37003305000</v>
      </c>
      <c r="C19" s="3" t="s">
        <v>280</v>
      </c>
      <c r="D19" s="3" t="s">
        <v>204</v>
      </c>
      <c r="E19" s="3" t="str">
        <f>INDEX(中继段!$C$4:$C$97,AH19)</f>
        <v>山东二干|德东威光缆:东营运河路-威海南竹岛</v>
      </c>
      <c r="F19" s="3">
        <f>INDEX(中继段!$B$4:$B$97,光放段!AH19)</f>
        <v>37003300000</v>
      </c>
      <c r="G19" s="3">
        <f>COUNTIF(E$4:E19,"="&amp;E19)</f>
        <v>5</v>
      </c>
      <c r="H19" s="3">
        <v>92.3</v>
      </c>
      <c r="I19" s="3">
        <v>24</v>
      </c>
      <c r="J19" s="3" t="b">
        <f t="shared" si="4"/>
        <v>0</v>
      </c>
      <c r="K19" s="3" t="s">
        <v>625</v>
      </c>
      <c r="L19" s="3" t="s">
        <v>175</v>
      </c>
      <c r="M19" s="3" t="str">
        <f t="shared" si="0"/>
        <v>烟台市-龙口黄城</v>
      </c>
      <c r="N19" s="3" t="b">
        <f t="shared" si="5"/>
        <v>0</v>
      </c>
      <c r="O19" s="3" t="s">
        <v>625</v>
      </c>
      <c r="P19" s="3" t="s">
        <v>175</v>
      </c>
      <c r="Q19" s="3" t="str">
        <f t="shared" si="1"/>
        <v>烟台市-莱山迎春大街</v>
      </c>
      <c r="R19" s="3"/>
      <c r="S19" s="3"/>
      <c r="T19" s="3"/>
      <c r="U19" s="3"/>
      <c r="V19" s="3" t="s">
        <v>626</v>
      </c>
      <c r="W19" s="3" t="s">
        <v>175</v>
      </c>
      <c r="X19" s="3" t="s">
        <v>625</v>
      </c>
      <c r="Y19" s="3" t="s">
        <v>175</v>
      </c>
      <c r="Z19" s="3"/>
      <c r="AA19" s="3" t="s">
        <v>129</v>
      </c>
      <c r="AB19" s="3" t="s">
        <v>22</v>
      </c>
      <c r="AC19" s="3"/>
      <c r="AD19" s="3" t="s">
        <v>18</v>
      </c>
      <c r="AE19" s="3" t="s">
        <v>148</v>
      </c>
      <c r="AF19" s="3" t="str">
        <f t="shared" si="2"/>
        <v>德东威光缆:东营运河路+威海南竹岛</v>
      </c>
      <c r="AH19" s="3">
        <f>MATCH(AF19,中继段!$AD$4:$AD$97,0)</f>
        <v>5</v>
      </c>
    </row>
    <row r="20" spans="1:34" ht="16.5" x14ac:dyDescent="0.2">
      <c r="A20" s="3">
        <v>17</v>
      </c>
      <c r="B20" s="3">
        <f t="shared" si="3"/>
        <v>37003306000</v>
      </c>
      <c r="C20" s="3" t="s">
        <v>281</v>
      </c>
      <c r="D20" s="3" t="s">
        <v>204</v>
      </c>
      <c r="E20" s="3" t="str">
        <f>INDEX(中继段!$C$4:$C$97,AH20)</f>
        <v>山东二干|德东威光缆:东营运河路-威海南竹岛</v>
      </c>
      <c r="F20" s="3">
        <f>INDEX(中继段!$B$4:$B$97,光放段!AH20)</f>
        <v>37003300000</v>
      </c>
      <c r="G20" s="3">
        <f>COUNTIF(E$4:E20,"="&amp;E20)</f>
        <v>6</v>
      </c>
      <c r="H20" s="3">
        <v>92.9</v>
      </c>
      <c r="I20" s="3">
        <v>24</v>
      </c>
      <c r="J20" s="3" t="b">
        <f t="shared" si="4"/>
        <v>0</v>
      </c>
      <c r="K20" s="3" t="s">
        <v>625</v>
      </c>
      <c r="L20" s="3" t="s">
        <v>175</v>
      </c>
      <c r="M20" s="3" t="str">
        <f t="shared" si="0"/>
        <v>烟台市-莱山迎春大街</v>
      </c>
      <c r="N20" s="3" t="b">
        <f t="shared" si="5"/>
        <v>1</v>
      </c>
      <c r="O20" s="3" t="s">
        <v>625</v>
      </c>
      <c r="P20" s="3" t="s">
        <v>179</v>
      </c>
      <c r="Q20" s="3" t="str">
        <f t="shared" si="1"/>
        <v>威海市-威海南竹岛</v>
      </c>
      <c r="R20" s="3"/>
      <c r="S20" s="3"/>
      <c r="T20" s="3"/>
      <c r="U20" s="3"/>
      <c r="V20" s="3" t="s">
        <v>626</v>
      </c>
      <c r="W20" s="3" t="s">
        <v>175</v>
      </c>
      <c r="X20" s="3" t="s">
        <v>625</v>
      </c>
      <c r="Y20" s="3" t="s">
        <v>179</v>
      </c>
      <c r="Z20" s="3"/>
      <c r="AA20" s="3" t="s">
        <v>22</v>
      </c>
      <c r="AB20" s="3" t="s">
        <v>148</v>
      </c>
      <c r="AC20" s="3"/>
      <c r="AD20" s="3" t="s">
        <v>18</v>
      </c>
      <c r="AE20" s="3" t="s">
        <v>148</v>
      </c>
      <c r="AF20" s="3" t="str">
        <f t="shared" si="2"/>
        <v>德东威光缆:东营运河路+威海南竹岛</v>
      </c>
      <c r="AH20" s="3">
        <f>MATCH(AF20,中继段!$AD$4:$AD$97,0)</f>
        <v>5</v>
      </c>
    </row>
    <row r="21" spans="1:34" ht="16.5" x14ac:dyDescent="0.2">
      <c r="A21" s="3">
        <v>18</v>
      </c>
      <c r="B21" s="3">
        <f t="shared" si="3"/>
        <v>37004101000</v>
      </c>
      <c r="C21" s="3" t="s">
        <v>282</v>
      </c>
      <c r="D21" s="3" t="s">
        <v>205</v>
      </c>
      <c r="E21" s="3" t="str">
        <f>INDEX(中继段!$C$4:$C$97,AH21)</f>
        <v>山东二干|德聊菏1号架空光缆:德州共青团路-聊城东昌西路</v>
      </c>
      <c r="F21" s="3">
        <f>INDEX(中继段!$B$4:$B$97,光放段!AH21)</f>
        <v>37004100000</v>
      </c>
      <c r="G21" s="3">
        <f>COUNTIF(E$4:E21,"="&amp;E21)</f>
        <v>1</v>
      </c>
      <c r="H21" s="3">
        <v>39</v>
      </c>
      <c r="I21" s="3">
        <v>16</v>
      </c>
      <c r="J21" s="3" t="b">
        <f t="shared" si="4"/>
        <v>1</v>
      </c>
      <c r="K21" s="3" t="s">
        <v>625</v>
      </c>
      <c r="L21" s="3" t="s">
        <v>182</v>
      </c>
      <c r="M21" s="3" t="str">
        <f t="shared" si="0"/>
        <v>德州市-德州共青团路</v>
      </c>
      <c r="N21" s="3" t="b">
        <f t="shared" si="5"/>
        <v>0</v>
      </c>
      <c r="O21" s="3" t="s">
        <v>625</v>
      </c>
      <c r="P21" s="3" t="s">
        <v>182</v>
      </c>
      <c r="Q21" s="3" t="str">
        <f t="shared" si="1"/>
        <v>德州市-武城振华街</v>
      </c>
      <c r="R21" s="3"/>
      <c r="S21" s="3"/>
      <c r="T21" s="3"/>
      <c r="U21" s="3"/>
      <c r="V21" s="3" t="s">
        <v>626</v>
      </c>
      <c r="W21" s="3" t="s">
        <v>182</v>
      </c>
      <c r="X21" s="3" t="s">
        <v>625</v>
      </c>
      <c r="Y21" s="3" t="s">
        <v>182</v>
      </c>
      <c r="Z21" s="3"/>
      <c r="AA21" s="3" t="s">
        <v>23</v>
      </c>
      <c r="AB21" s="3" t="s">
        <v>24</v>
      </c>
      <c r="AC21" s="3"/>
      <c r="AD21" s="3" t="s">
        <v>23</v>
      </c>
      <c r="AE21" s="3" t="s">
        <v>27</v>
      </c>
      <c r="AF21" s="3" t="str">
        <f t="shared" si="2"/>
        <v>德聊菏1号架空光缆:德州共青团路+聊城东昌西路</v>
      </c>
      <c r="AH21" s="3">
        <f>MATCH(AF21,中继段!$AD$4:$AD$97,0)</f>
        <v>6</v>
      </c>
    </row>
    <row r="22" spans="1:34" ht="16.5" x14ac:dyDescent="0.2">
      <c r="A22" s="3">
        <v>19</v>
      </c>
      <c r="B22" s="3">
        <f t="shared" si="3"/>
        <v>37004102000</v>
      </c>
      <c r="C22" s="3" t="s">
        <v>283</v>
      </c>
      <c r="D22" s="3" t="s">
        <v>205</v>
      </c>
      <c r="E22" s="3" t="str">
        <f>INDEX(中继段!$C$4:$C$97,AH22)</f>
        <v>山东二干|德聊菏1号架空光缆:德州共青团路-聊城东昌西路</v>
      </c>
      <c r="F22" s="3">
        <f>INDEX(中继段!$B$4:$B$97,光放段!AH22)</f>
        <v>37004100000</v>
      </c>
      <c r="G22" s="3">
        <f>COUNTIF(E$4:E22,"="&amp;E22)</f>
        <v>2</v>
      </c>
      <c r="H22" s="3">
        <v>40</v>
      </c>
      <c r="I22" s="3">
        <v>16</v>
      </c>
      <c r="J22" s="3" t="b">
        <f t="shared" si="4"/>
        <v>0</v>
      </c>
      <c r="K22" s="3" t="s">
        <v>625</v>
      </c>
      <c r="L22" s="3" t="s">
        <v>182</v>
      </c>
      <c r="M22" s="3" t="str">
        <f t="shared" si="0"/>
        <v>德州市-武城振华街</v>
      </c>
      <c r="N22" s="3" t="b">
        <f t="shared" si="5"/>
        <v>0</v>
      </c>
      <c r="O22" s="3" t="s">
        <v>625</v>
      </c>
      <c r="P22" s="3" t="s">
        <v>182</v>
      </c>
      <c r="Q22" s="3" t="str">
        <f t="shared" si="1"/>
        <v>德州市-夏津中山南街</v>
      </c>
      <c r="R22" s="3"/>
      <c r="S22" s="3"/>
      <c r="T22" s="3"/>
      <c r="U22" s="3"/>
      <c r="V22" s="3" t="s">
        <v>626</v>
      </c>
      <c r="W22" s="3" t="s">
        <v>182</v>
      </c>
      <c r="X22" s="3" t="s">
        <v>625</v>
      </c>
      <c r="Y22" s="3" t="s">
        <v>182</v>
      </c>
      <c r="Z22" s="3"/>
      <c r="AA22" s="3" t="s">
        <v>24</v>
      </c>
      <c r="AB22" s="3" t="s">
        <v>25</v>
      </c>
      <c r="AC22" s="3"/>
      <c r="AD22" s="3" t="s">
        <v>23</v>
      </c>
      <c r="AE22" s="3" t="s">
        <v>27</v>
      </c>
      <c r="AF22" s="3" t="str">
        <f t="shared" si="2"/>
        <v>德聊菏1号架空光缆:德州共青团路+聊城东昌西路</v>
      </c>
      <c r="AH22" s="3">
        <f>MATCH(AF22,中继段!$AD$4:$AD$97,0)</f>
        <v>6</v>
      </c>
    </row>
    <row r="23" spans="1:34" ht="16.5" x14ac:dyDescent="0.2">
      <c r="A23" s="3">
        <v>20</v>
      </c>
      <c r="B23" s="3">
        <f t="shared" si="3"/>
        <v>37004103000</v>
      </c>
      <c r="C23" s="3" t="s">
        <v>284</v>
      </c>
      <c r="D23" s="3" t="s">
        <v>205</v>
      </c>
      <c r="E23" s="3" t="str">
        <f>INDEX(中继段!$C$4:$C$97,AH23)</f>
        <v>山东二干|德聊菏1号架空光缆:德州共青团路-聊城东昌西路</v>
      </c>
      <c r="F23" s="3">
        <f>INDEX(中继段!$B$4:$B$97,光放段!AH23)</f>
        <v>37004100000</v>
      </c>
      <c r="G23" s="3">
        <f>COUNTIF(E$4:E23,"="&amp;E23)</f>
        <v>3</v>
      </c>
      <c r="H23" s="3">
        <v>35</v>
      </c>
      <c r="I23" s="3">
        <v>14</v>
      </c>
      <c r="J23" s="3" t="b">
        <f t="shared" si="4"/>
        <v>0</v>
      </c>
      <c r="K23" s="3" t="s">
        <v>625</v>
      </c>
      <c r="L23" s="3" t="s">
        <v>182</v>
      </c>
      <c r="M23" s="3" t="str">
        <f t="shared" si="0"/>
        <v>德州市-夏津中山南街</v>
      </c>
      <c r="N23" s="3" t="b">
        <f t="shared" si="5"/>
        <v>0</v>
      </c>
      <c r="O23" s="3" t="s">
        <v>625</v>
      </c>
      <c r="P23" s="3" t="s">
        <v>183</v>
      </c>
      <c r="Q23" s="3" t="str">
        <f t="shared" si="1"/>
        <v>聊城市-临清红星路东段</v>
      </c>
      <c r="R23" s="3"/>
      <c r="S23" s="3"/>
      <c r="T23" s="3"/>
      <c r="U23" s="3"/>
      <c r="V23" s="3" t="s">
        <v>626</v>
      </c>
      <c r="W23" s="3" t="s">
        <v>182</v>
      </c>
      <c r="X23" s="3" t="s">
        <v>625</v>
      </c>
      <c r="Y23" s="3" t="s">
        <v>183</v>
      </c>
      <c r="Z23" s="3"/>
      <c r="AA23" s="3" t="s">
        <v>25</v>
      </c>
      <c r="AB23" s="3" t="s">
        <v>26</v>
      </c>
      <c r="AC23" s="3"/>
      <c r="AD23" s="3" t="s">
        <v>23</v>
      </c>
      <c r="AE23" s="3" t="s">
        <v>27</v>
      </c>
      <c r="AF23" s="3" t="str">
        <f t="shared" si="2"/>
        <v>德聊菏1号架空光缆:德州共青团路+聊城东昌西路</v>
      </c>
      <c r="AH23" s="3">
        <f>MATCH(AF23,中继段!$AD$4:$AD$97,0)</f>
        <v>6</v>
      </c>
    </row>
    <row r="24" spans="1:34" ht="16.5" x14ac:dyDescent="0.2">
      <c r="A24" s="3">
        <v>21</v>
      </c>
      <c r="B24" s="3">
        <f t="shared" si="3"/>
        <v>37004104000</v>
      </c>
      <c r="C24" s="3" t="s">
        <v>285</v>
      </c>
      <c r="D24" s="3" t="s">
        <v>205</v>
      </c>
      <c r="E24" s="3" t="str">
        <f>INDEX(中继段!$C$4:$C$97,AH24)</f>
        <v>山东二干|德聊菏1号架空光缆:德州共青团路-聊城东昌西路</v>
      </c>
      <c r="F24" s="3">
        <f>INDEX(中继段!$B$4:$B$97,光放段!AH24)</f>
        <v>37004100000</v>
      </c>
      <c r="G24" s="3">
        <f>COUNTIF(E$4:E24,"="&amp;E24)</f>
        <v>4</v>
      </c>
      <c r="H24" s="3">
        <v>60</v>
      </c>
      <c r="I24" s="3">
        <v>8</v>
      </c>
      <c r="J24" s="3" t="b">
        <f t="shared" si="4"/>
        <v>0</v>
      </c>
      <c r="K24" s="3" t="s">
        <v>625</v>
      </c>
      <c r="L24" s="3" t="s">
        <v>183</v>
      </c>
      <c r="M24" s="3" t="str">
        <f t="shared" si="0"/>
        <v>聊城市-临清红星路东段</v>
      </c>
      <c r="N24" s="3" t="b">
        <f t="shared" si="5"/>
        <v>1</v>
      </c>
      <c r="O24" s="3" t="s">
        <v>625</v>
      </c>
      <c r="P24" s="3" t="s">
        <v>183</v>
      </c>
      <c r="Q24" s="3" t="str">
        <f t="shared" si="1"/>
        <v>聊城市-聊城东昌西路</v>
      </c>
      <c r="R24" s="3"/>
      <c r="S24" s="3"/>
      <c r="T24" s="3"/>
      <c r="U24" s="3"/>
      <c r="V24" s="3" t="s">
        <v>626</v>
      </c>
      <c r="W24" s="3" t="s">
        <v>183</v>
      </c>
      <c r="X24" s="3" t="s">
        <v>625</v>
      </c>
      <c r="Y24" s="3" t="s">
        <v>183</v>
      </c>
      <c r="Z24" s="3"/>
      <c r="AA24" s="3" t="s">
        <v>26</v>
      </c>
      <c r="AB24" s="3" t="s">
        <v>27</v>
      </c>
      <c r="AC24" s="3"/>
      <c r="AD24" s="3" t="s">
        <v>23</v>
      </c>
      <c r="AE24" s="3" t="s">
        <v>27</v>
      </c>
      <c r="AF24" s="3" t="str">
        <f t="shared" si="2"/>
        <v>德聊菏1号架空光缆:德州共青团路+聊城东昌西路</v>
      </c>
      <c r="AH24" s="3">
        <f>MATCH(AF24,中继段!$AD$4:$AD$97,0)</f>
        <v>6</v>
      </c>
    </row>
    <row r="25" spans="1:34" ht="16.5" x14ac:dyDescent="0.2">
      <c r="A25" s="3">
        <v>22</v>
      </c>
      <c r="B25" s="3">
        <f t="shared" si="3"/>
        <v>37004201000</v>
      </c>
      <c r="C25" s="3" t="s">
        <v>286</v>
      </c>
      <c r="D25" s="3" t="s">
        <v>205</v>
      </c>
      <c r="E25" s="3" t="str">
        <f>INDEX(中继段!$C$4:$C$97,AH25)</f>
        <v>山东二干|德聊菏1号架空光缆:聊城东昌西路-菏泽中华东路</v>
      </c>
      <c r="F25" s="3">
        <f>INDEX(中继段!$B$4:$B$97,光放段!AH25)</f>
        <v>37004200000</v>
      </c>
      <c r="G25" s="3">
        <f>COUNTIF(E$4:E25,"="&amp;E25)</f>
        <v>1</v>
      </c>
      <c r="H25" s="3">
        <v>46</v>
      </c>
      <c r="I25" s="3">
        <v>8</v>
      </c>
      <c r="J25" s="3" t="b">
        <f t="shared" si="4"/>
        <v>1</v>
      </c>
      <c r="K25" s="3" t="s">
        <v>625</v>
      </c>
      <c r="L25" s="3" t="s">
        <v>183</v>
      </c>
      <c r="M25" s="3" t="str">
        <f t="shared" si="0"/>
        <v>聊城市-聊城东昌西路</v>
      </c>
      <c r="N25" s="3" t="b">
        <f t="shared" si="5"/>
        <v>0</v>
      </c>
      <c r="O25" s="3" t="s">
        <v>625</v>
      </c>
      <c r="P25" s="3" t="s">
        <v>183</v>
      </c>
      <c r="Q25" s="3" t="str">
        <f t="shared" si="1"/>
        <v>聊城市-阳谷谷山路</v>
      </c>
      <c r="R25" s="3"/>
      <c r="S25" s="3"/>
      <c r="T25" s="3"/>
      <c r="U25" s="3"/>
      <c r="V25" s="3" t="s">
        <v>626</v>
      </c>
      <c r="W25" s="3" t="s">
        <v>183</v>
      </c>
      <c r="X25" s="3" t="s">
        <v>625</v>
      </c>
      <c r="Y25" s="3" t="s">
        <v>183</v>
      </c>
      <c r="Z25" s="3"/>
      <c r="AA25" s="3" t="s">
        <v>27</v>
      </c>
      <c r="AB25" s="3" t="s">
        <v>28</v>
      </c>
      <c r="AC25" s="3"/>
      <c r="AD25" s="3" t="s">
        <v>27</v>
      </c>
      <c r="AE25" s="3" t="s">
        <v>149</v>
      </c>
      <c r="AF25" s="3" t="str">
        <f t="shared" si="2"/>
        <v>德聊菏1号架空光缆:聊城东昌西路+菏泽中华东路</v>
      </c>
      <c r="AH25" s="3">
        <f>MATCH(AF25,中继段!$AD$4:$AD$97,0)</f>
        <v>7</v>
      </c>
    </row>
    <row r="26" spans="1:34" ht="16.5" x14ac:dyDescent="0.2">
      <c r="A26" s="3">
        <v>23</v>
      </c>
      <c r="B26" s="3">
        <f t="shared" si="3"/>
        <v>37004202000</v>
      </c>
      <c r="C26" s="3" t="s">
        <v>287</v>
      </c>
      <c r="D26" s="3" t="s">
        <v>205</v>
      </c>
      <c r="E26" s="3" t="str">
        <f>INDEX(中继段!$C$4:$C$97,AH26)</f>
        <v>山东二干|德聊菏1号架空光缆:聊城东昌西路-菏泽中华东路</v>
      </c>
      <c r="F26" s="3">
        <f>INDEX(中继段!$B$4:$B$97,光放段!AH26)</f>
        <v>37004200000</v>
      </c>
      <c r="G26" s="3">
        <f>COUNTIF(E$4:E26,"="&amp;E26)</f>
        <v>2</v>
      </c>
      <c r="H26" s="3">
        <v>56.35</v>
      </c>
      <c r="I26" s="3">
        <v>8</v>
      </c>
      <c r="J26" s="3" t="b">
        <f t="shared" si="4"/>
        <v>0</v>
      </c>
      <c r="K26" s="3" t="s">
        <v>625</v>
      </c>
      <c r="L26" s="3" t="s">
        <v>183</v>
      </c>
      <c r="M26" s="3" t="str">
        <f t="shared" si="0"/>
        <v>聊城市-阳谷谷山路</v>
      </c>
      <c r="N26" s="3" t="b">
        <f t="shared" si="5"/>
        <v>0</v>
      </c>
      <c r="O26" s="3" t="s">
        <v>625</v>
      </c>
      <c r="P26" s="3" t="s">
        <v>177</v>
      </c>
      <c r="Q26" s="3" t="str">
        <f t="shared" si="1"/>
        <v>济宁市-梁山水泊路</v>
      </c>
      <c r="R26" s="3"/>
      <c r="S26" s="3"/>
      <c r="T26" s="3"/>
      <c r="U26" s="3"/>
      <c r="V26" s="3" t="s">
        <v>626</v>
      </c>
      <c r="W26" s="3" t="s">
        <v>183</v>
      </c>
      <c r="X26" s="3" t="s">
        <v>625</v>
      </c>
      <c r="Y26" s="3" t="s">
        <v>177</v>
      </c>
      <c r="Z26" s="3"/>
      <c r="AA26" s="3" t="s">
        <v>28</v>
      </c>
      <c r="AB26" s="3" t="s">
        <v>29</v>
      </c>
      <c r="AC26" s="3"/>
      <c r="AD26" s="3" t="s">
        <v>27</v>
      </c>
      <c r="AE26" s="3" t="s">
        <v>149</v>
      </c>
      <c r="AF26" s="3" t="str">
        <f t="shared" si="2"/>
        <v>德聊菏1号架空光缆:聊城东昌西路+菏泽中华东路</v>
      </c>
      <c r="AH26" s="3">
        <f>MATCH(AF26,中继段!$AD$4:$AD$97,0)</f>
        <v>7</v>
      </c>
    </row>
    <row r="27" spans="1:34" ht="16.5" x14ac:dyDescent="0.2">
      <c r="A27" s="3">
        <v>24</v>
      </c>
      <c r="B27" s="3">
        <f t="shared" si="3"/>
        <v>37004203000</v>
      </c>
      <c r="C27" s="3" t="s">
        <v>288</v>
      </c>
      <c r="D27" s="3" t="s">
        <v>205</v>
      </c>
      <c r="E27" s="3" t="str">
        <f>INDEX(中继段!$C$4:$C$97,AH27)</f>
        <v>山东二干|德聊菏1号架空光缆:聊城东昌西路-菏泽中华东路</v>
      </c>
      <c r="F27" s="3">
        <f>INDEX(中继段!$B$4:$B$97,光放段!AH27)</f>
        <v>37004200000</v>
      </c>
      <c r="G27" s="3">
        <f>COUNTIF(E$4:E27,"="&amp;E27)</f>
        <v>3</v>
      </c>
      <c r="H27" s="3">
        <v>35.18</v>
      </c>
      <c r="I27" s="3">
        <v>14</v>
      </c>
      <c r="J27" s="3" t="b">
        <f t="shared" si="4"/>
        <v>0</v>
      </c>
      <c r="K27" s="3" t="s">
        <v>625</v>
      </c>
      <c r="L27" s="3" t="s">
        <v>177</v>
      </c>
      <c r="M27" s="3" t="str">
        <f t="shared" si="0"/>
        <v>济宁市-梁山水泊路</v>
      </c>
      <c r="N27" s="3" t="b">
        <f t="shared" si="5"/>
        <v>0</v>
      </c>
      <c r="O27" s="3" t="s">
        <v>625</v>
      </c>
      <c r="P27" s="3" t="s">
        <v>185</v>
      </c>
      <c r="Q27" s="3" t="str">
        <f t="shared" si="1"/>
        <v>菏泽市-郓城通信楼</v>
      </c>
      <c r="R27" s="3"/>
      <c r="S27" s="3"/>
      <c r="T27" s="3"/>
      <c r="U27" s="3"/>
      <c r="V27" s="3" t="s">
        <v>626</v>
      </c>
      <c r="W27" s="3" t="s">
        <v>177</v>
      </c>
      <c r="X27" s="3" t="s">
        <v>625</v>
      </c>
      <c r="Y27" s="3" t="s">
        <v>185</v>
      </c>
      <c r="Z27" s="3"/>
      <c r="AA27" s="3" t="s">
        <v>29</v>
      </c>
      <c r="AB27" s="3" t="s">
        <v>30</v>
      </c>
      <c r="AC27" s="3"/>
      <c r="AD27" s="3" t="s">
        <v>27</v>
      </c>
      <c r="AE27" s="3" t="s">
        <v>149</v>
      </c>
      <c r="AF27" s="3" t="str">
        <f t="shared" si="2"/>
        <v>德聊菏1号架空光缆:聊城东昌西路+菏泽中华东路</v>
      </c>
      <c r="AH27" s="3">
        <f>MATCH(AF27,中继段!$AD$4:$AD$97,0)</f>
        <v>7</v>
      </c>
    </row>
    <row r="28" spans="1:34" ht="16.5" x14ac:dyDescent="0.2">
      <c r="A28" s="3">
        <v>25</v>
      </c>
      <c r="B28" s="3">
        <f t="shared" si="3"/>
        <v>37004204000</v>
      </c>
      <c r="C28" s="3" t="s">
        <v>289</v>
      </c>
      <c r="D28" s="3" t="s">
        <v>205</v>
      </c>
      <c r="E28" s="3" t="str">
        <f>INDEX(中继段!$C$4:$C$97,AH28)</f>
        <v>山东二干|德聊菏1号架空光缆:聊城东昌西路-菏泽中华东路</v>
      </c>
      <c r="F28" s="3">
        <f>INDEX(中继段!$B$4:$B$97,光放段!AH28)</f>
        <v>37004200000</v>
      </c>
      <c r="G28" s="3">
        <f>COUNTIF(E$4:E28,"="&amp;E28)</f>
        <v>4</v>
      </c>
      <c r="H28" s="3">
        <v>65.97</v>
      </c>
      <c r="I28" s="3">
        <v>18</v>
      </c>
      <c r="J28" s="3" t="b">
        <f t="shared" si="4"/>
        <v>0</v>
      </c>
      <c r="K28" s="3" t="s">
        <v>625</v>
      </c>
      <c r="L28" s="3" t="s">
        <v>185</v>
      </c>
      <c r="M28" s="3" t="str">
        <f t="shared" si="0"/>
        <v>菏泽市-郓城通信楼</v>
      </c>
      <c r="N28" s="3" t="b">
        <f t="shared" si="5"/>
        <v>1</v>
      </c>
      <c r="O28" s="3" t="s">
        <v>625</v>
      </c>
      <c r="P28" s="3" t="s">
        <v>185</v>
      </c>
      <c r="Q28" s="3" t="str">
        <f t="shared" si="1"/>
        <v>菏泽市-菏泽中华东路</v>
      </c>
      <c r="R28" s="3"/>
      <c r="S28" s="3"/>
      <c r="T28" s="3"/>
      <c r="U28" s="3"/>
      <c r="V28" s="3" t="s">
        <v>626</v>
      </c>
      <c r="W28" s="3" t="s">
        <v>185</v>
      </c>
      <c r="X28" s="3" t="s">
        <v>625</v>
      </c>
      <c r="Y28" s="3" t="s">
        <v>185</v>
      </c>
      <c r="Z28" s="3"/>
      <c r="AA28" s="3" t="s">
        <v>30</v>
      </c>
      <c r="AB28" s="3" t="s">
        <v>149</v>
      </c>
      <c r="AC28" s="3"/>
      <c r="AD28" s="3" t="s">
        <v>27</v>
      </c>
      <c r="AE28" s="3" t="s">
        <v>149</v>
      </c>
      <c r="AF28" s="3" t="str">
        <f t="shared" si="2"/>
        <v>德聊菏1号架空光缆:聊城东昌西路+菏泽中华东路</v>
      </c>
      <c r="AH28" s="3">
        <f>MATCH(AF28,中继段!$AD$4:$AD$97,0)</f>
        <v>7</v>
      </c>
    </row>
    <row r="29" spans="1:34" ht="16.5" x14ac:dyDescent="0.2">
      <c r="A29" s="3">
        <v>26</v>
      </c>
      <c r="B29" s="3">
        <f t="shared" si="3"/>
        <v>37005101000</v>
      </c>
      <c r="C29" s="3" t="s">
        <v>290</v>
      </c>
      <c r="D29" s="3" t="s">
        <v>206</v>
      </c>
      <c r="E29" s="3" t="str">
        <f>INDEX(中继段!$C$4:$C$97,AH29)</f>
        <v>山东二干|德聊菏2号光缆:德州共青团路-聊城东昌西路</v>
      </c>
      <c r="F29" s="3">
        <f>INDEX(中继段!$B$4:$B$97,光放段!AH29)</f>
        <v>37005100000</v>
      </c>
      <c r="G29" s="3">
        <f>COUNTIF(E$4:E29,"="&amp;E29)</f>
        <v>1</v>
      </c>
      <c r="H29" s="3">
        <v>79.756</v>
      </c>
      <c r="I29" s="3">
        <v>24</v>
      </c>
      <c r="J29" s="3" t="b">
        <f t="shared" si="4"/>
        <v>1</v>
      </c>
      <c r="K29" s="3" t="s">
        <v>625</v>
      </c>
      <c r="L29" s="3" t="s">
        <v>182</v>
      </c>
      <c r="M29" s="3" t="str">
        <f t="shared" si="0"/>
        <v>德州市-德州共青团路</v>
      </c>
      <c r="N29" s="3" t="b">
        <f t="shared" si="5"/>
        <v>0</v>
      </c>
      <c r="O29" s="3" t="s">
        <v>625</v>
      </c>
      <c r="P29" s="3" t="s">
        <v>182</v>
      </c>
      <c r="Q29" s="3" t="str">
        <f t="shared" si="1"/>
        <v>德州市-夏津中山南街</v>
      </c>
      <c r="R29" s="3"/>
      <c r="S29" s="3"/>
      <c r="T29" s="3"/>
      <c r="U29" s="3"/>
      <c r="V29" s="3" t="s">
        <v>626</v>
      </c>
      <c r="W29" s="3" t="s">
        <v>182</v>
      </c>
      <c r="X29" s="3" t="s">
        <v>625</v>
      </c>
      <c r="Y29" s="3" t="s">
        <v>182</v>
      </c>
      <c r="Z29" s="3"/>
      <c r="AA29" s="3" t="s">
        <v>23</v>
      </c>
      <c r="AB29" s="3" t="s">
        <v>25</v>
      </c>
      <c r="AC29" s="3"/>
      <c r="AD29" s="3" t="s">
        <v>23</v>
      </c>
      <c r="AE29" s="3" t="s">
        <v>27</v>
      </c>
      <c r="AF29" s="3" t="str">
        <f t="shared" si="2"/>
        <v>德聊菏2号光缆:德州共青团路+聊城东昌西路</v>
      </c>
      <c r="AH29" s="3">
        <f>MATCH(AF29,中继段!$AD$4:$AD$97,0)</f>
        <v>8</v>
      </c>
    </row>
    <row r="30" spans="1:34" ht="16.5" x14ac:dyDescent="0.2">
      <c r="A30" s="3">
        <v>27</v>
      </c>
      <c r="B30" s="3">
        <f t="shared" si="3"/>
        <v>37005102000</v>
      </c>
      <c r="C30" s="3" t="s">
        <v>291</v>
      </c>
      <c r="D30" s="3" t="s">
        <v>206</v>
      </c>
      <c r="E30" s="3" t="str">
        <f>INDEX(中继段!$C$4:$C$97,AH30)</f>
        <v>山东二干|德聊菏2号光缆:德州共青团路-聊城东昌西路</v>
      </c>
      <c r="F30" s="3">
        <f>INDEX(中继段!$B$4:$B$97,光放段!AH30)</f>
        <v>37005100000</v>
      </c>
      <c r="G30" s="3">
        <f>COUNTIF(E$4:E30,"="&amp;E30)</f>
        <v>2</v>
      </c>
      <c r="H30" s="3">
        <v>35.610999999999997</v>
      </c>
      <c r="I30" s="3">
        <v>24</v>
      </c>
      <c r="J30" s="3" t="b">
        <f t="shared" si="4"/>
        <v>0</v>
      </c>
      <c r="K30" s="3" t="s">
        <v>625</v>
      </c>
      <c r="L30" s="3" t="s">
        <v>182</v>
      </c>
      <c r="M30" s="3" t="str">
        <f t="shared" si="0"/>
        <v>德州市-夏津中山南街</v>
      </c>
      <c r="N30" s="3" t="b">
        <f t="shared" si="5"/>
        <v>0</v>
      </c>
      <c r="O30" s="3" t="s">
        <v>625</v>
      </c>
      <c r="P30" s="3" t="s">
        <v>183</v>
      </c>
      <c r="Q30" s="3" t="str">
        <f t="shared" si="1"/>
        <v>聊城市-临东机房</v>
      </c>
      <c r="R30" s="3"/>
      <c r="S30" s="3"/>
      <c r="T30" s="3"/>
      <c r="U30" s="3"/>
      <c r="V30" s="3" t="s">
        <v>626</v>
      </c>
      <c r="W30" s="3" t="s">
        <v>182</v>
      </c>
      <c r="X30" s="3" t="s">
        <v>625</v>
      </c>
      <c r="Y30" s="3" t="s">
        <v>183</v>
      </c>
      <c r="Z30" s="3"/>
      <c r="AA30" s="3" t="s">
        <v>25</v>
      </c>
      <c r="AB30" s="3" t="s">
        <v>31</v>
      </c>
      <c r="AC30" s="3"/>
      <c r="AD30" s="3" t="s">
        <v>23</v>
      </c>
      <c r="AE30" s="3" t="s">
        <v>27</v>
      </c>
      <c r="AF30" s="3" t="str">
        <f t="shared" si="2"/>
        <v>德聊菏2号光缆:德州共青团路+聊城东昌西路</v>
      </c>
      <c r="AH30" s="3">
        <f>MATCH(AF30,中继段!$AD$4:$AD$97,0)</f>
        <v>8</v>
      </c>
    </row>
    <row r="31" spans="1:34" ht="16.5" x14ac:dyDescent="0.2">
      <c r="A31" s="3">
        <v>28</v>
      </c>
      <c r="B31" s="3">
        <f t="shared" si="3"/>
        <v>37005103000</v>
      </c>
      <c r="C31" s="3" t="s">
        <v>292</v>
      </c>
      <c r="D31" s="3" t="s">
        <v>206</v>
      </c>
      <c r="E31" s="3" t="str">
        <f>INDEX(中继段!$C$4:$C$97,AH31)</f>
        <v>山东二干|德聊菏2号光缆:德州共青团路-聊城东昌西路</v>
      </c>
      <c r="F31" s="3">
        <f>INDEX(中继段!$B$4:$B$97,光放段!AH31)</f>
        <v>37005100000</v>
      </c>
      <c r="G31" s="3">
        <f>COUNTIF(E$4:E31,"="&amp;E31)</f>
        <v>3</v>
      </c>
      <c r="H31" s="3">
        <v>60.11</v>
      </c>
      <c r="I31" s="3">
        <v>24</v>
      </c>
      <c r="J31" s="3" t="b">
        <f t="shared" si="4"/>
        <v>0</v>
      </c>
      <c r="K31" s="3" t="s">
        <v>625</v>
      </c>
      <c r="L31" s="3" t="s">
        <v>183</v>
      </c>
      <c r="M31" s="3" t="str">
        <f t="shared" si="0"/>
        <v>聊城市-临东机房</v>
      </c>
      <c r="N31" s="3" t="b">
        <f t="shared" si="5"/>
        <v>1</v>
      </c>
      <c r="O31" s="3" t="s">
        <v>625</v>
      </c>
      <c r="P31" s="3" t="s">
        <v>183</v>
      </c>
      <c r="Q31" s="3" t="str">
        <f t="shared" si="1"/>
        <v>聊城市-聊城东昌西路</v>
      </c>
      <c r="R31" s="3"/>
      <c r="S31" s="3"/>
      <c r="T31" s="3"/>
      <c r="U31" s="3"/>
      <c r="V31" s="3" t="s">
        <v>626</v>
      </c>
      <c r="W31" s="3" t="s">
        <v>183</v>
      </c>
      <c r="X31" s="3" t="s">
        <v>625</v>
      </c>
      <c r="Y31" s="3" t="s">
        <v>183</v>
      </c>
      <c r="Z31" s="3"/>
      <c r="AA31" s="3" t="s">
        <v>31</v>
      </c>
      <c r="AB31" s="3" t="s">
        <v>27</v>
      </c>
      <c r="AC31" s="3"/>
      <c r="AD31" s="3" t="s">
        <v>23</v>
      </c>
      <c r="AE31" s="3" t="s">
        <v>27</v>
      </c>
      <c r="AF31" s="3" t="str">
        <f t="shared" si="2"/>
        <v>德聊菏2号光缆:德州共青团路+聊城东昌西路</v>
      </c>
      <c r="AH31" s="3">
        <f>MATCH(AF31,中继段!$AD$4:$AD$97,0)</f>
        <v>8</v>
      </c>
    </row>
    <row r="32" spans="1:34" ht="16.5" x14ac:dyDescent="0.2">
      <c r="A32" s="3">
        <v>29</v>
      </c>
      <c r="B32" s="3">
        <f t="shared" si="3"/>
        <v>37005201000</v>
      </c>
      <c r="C32" s="3" t="s">
        <v>293</v>
      </c>
      <c r="D32" s="3" t="s">
        <v>206</v>
      </c>
      <c r="E32" s="3" t="str">
        <f>INDEX(中继段!$C$4:$C$97,AH32)</f>
        <v>山东二干|德聊菏2号光缆:聊城东昌西路-菏泽中华东路</v>
      </c>
      <c r="F32" s="3">
        <f>INDEX(中继段!$B$4:$B$97,光放段!AH32)</f>
        <v>37005200000</v>
      </c>
      <c r="G32" s="3">
        <f>COUNTIF(E$4:E32,"="&amp;E32)</f>
        <v>1</v>
      </c>
      <c r="H32" s="3">
        <v>49.69</v>
      </c>
      <c r="I32" s="3">
        <v>24</v>
      </c>
      <c r="J32" s="3" t="b">
        <f t="shared" si="4"/>
        <v>1</v>
      </c>
      <c r="K32" s="3" t="s">
        <v>625</v>
      </c>
      <c r="L32" s="3" t="s">
        <v>183</v>
      </c>
      <c r="M32" s="3" t="str">
        <f t="shared" si="0"/>
        <v>聊城市-聊城东昌西路</v>
      </c>
      <c r="N32" s="3" t="b">
        <f t="shared" si="5"/>
        <v>0</v>
      </c>
      <c r="O32" s="3" t="s">
        <v>625</v>
      </c>
      <c r="P32" s="3" t="s">
        <v>183</v>
      </c>
      <c r="Q32" s="3" t="str">
        <f t="shared" si="1"/>
        <v>聊城市-阳谷谷山路</v>
      </c>
      <c r="R32" s="3"/>
      <c r="S32" s="3"/>
      <c r="T32" s="3"/>
      <c r="U32" s="3"/>
      <c r="V32" s="3" t="s">
        <v>626</v>
      </c>
      <c r="W32" s="3" t="s">
        <v>183</v>
      </c>
      <c r="X32" s="3" t="s">
        <v>625</v>
      </c>
      <c r="Y32" s="3" t="s">
        <v>183</v>
      </c>
      <c r="Z32" s="3"/>
      <c r="AA32" s="3" t="s">
        <v>27</v>
      </c>
      <c r="AB32" s="3" t="s">
        <v>28</v>
      </c>
      <c r="AC32" s="3"/>
      <c r="AD32" s="3" t="s">
        <v>27</v>
      </c>
      <c r="AE32" s="3" t="s">
        <v>149</v>
      </c>
      <c r="AF32" s="3" t="str">
        <f t="shared" si="2"/>
        <v>德聊菏2号光缆:聊城东昌西路+菏泽中华东路</v>
      </c>
      <c r="AH32" s="3">
        <f>MATCH(AF32,中继段!$AD$4:$AD$97,0)</f>
        <v>9</v>
      </c>
    </row>
    <row r="33" spans="1:34" ht="16.5" x14ac:dyDescent="0.2">
      <c r="A33" s="3">
        <v>30</v>
      </c>
      <c r="B33" s="3">
        <f t="shared" si="3"/>
        <v>37005202000</v>
      </c>
      <c r="C33" s="3" t="s">
        <v>294</v>
      </c>
      <c r="D33" s="3" t="s">
        <v>206</v>
      </c>
      <c r="E33" s="3" t="str">
        <f>INDEX(中继段!$C$4:$C$97,AH33)</f>
        <v>山东二干|德聊菏2号光缆:聊城东昌西路-菏泽中华东路</v>
      </c>
      <c r="F33" s="3">
        <f>INDEX(中继段!$B$4:$B$97,光放段!AH33)</f>
        <v>37005200000</v>
      </c>
      <c r="G33" s="3">
        <f>COUNTIF(E$4:E33,"="&amp;E33)</f>
        <v>2</v>
      </c>
      <c r="H33" s="3">
        <v>56.344999999999999</v>
      </c>
      <c r="I33" s="3">
        <v>24</v>
      </c>
      <c r="J33" s="3" t="b">
        <f t="shared" si="4"/>
        <v>0</v>
      </c>
      <c r="K33" s="3" t="s">
        <v>625</v>
      </c>
      <c r="L33" s="3" t="s">
        <v>183</v>
      </c>
      <c r="M33" s="3" t="str">
        <f t="shared" si="0"/>
        <v>聊城市-阳谷谷山路</v>
      </c>
      <c r="N33" s="3" t="b">
        <f t="shared" si="5"/>
        <v>0</v>
      </c>
      <c r="O33" s="3" t="s">
        <v>625</v>
      </c>
      <c r="P33" s="3" t="s">
        <v>177</v>
      </c>
      <c r="Q33" s="3" t="str">
        <f t="shared" si="1"/>
        <v>济宁市-梁山水泊路</v>
      </c>
      <c r="R33" s="3"/>
      <c r="S33" s="3"/>
      <c r="T33" s="3"/>
      <c r="U33" s="3"/>
      <c r="V33" s="3" t="s">
        <v>626</v>
      </c>
      <c r="W33" s="3" t="s">
        <v>183</v>
      </c>
      <c r="X33" s="3" t="s">
        <v>625</v>
      </c>
      <c r="Y33" s="3" t="s">
        <v>177</v>
      </c>
      <c r="Z33" s="3"/>
      <c r="AA33" s="3" t="s">
        <v>28</v>
      </c>
      <c r="AB33" s="3" t="s">
        <v>29</v>
      </c>
      <c r="AC33" s="3"/>
      <c r="AD33" s="3" t="s">
        <v>27</v>
      </c>
      <c r="AE33" s="3" t="s">
        <v>149</v>
      </c>
      <c r="AF33" s="3" t="str">
        <f t="shared" si="2"/>
        <v>德聊菏2号光缆:聊城东昌西路+菏泽中华东路</v>
      </c>
      <c r="AH33" s="3">
        <f>MATCH(AF33,中继段!$AD$4:$AD$97,0)</f>
        <v>9</v>
      </c>
    </row>
    <row r="34" spans="1:34" ht="16.5" x14ac:dyDescent="0.2">
      <c r="A34" s="3">
        <v>31</v>
      </c>
      <c r="B34" s="3">
        <f t="shared" si="3"/>
        <v>37005203000</v>
      </c>
      <c r="C34" s="3" t="s">
        <v>295</v>
      </c>
      <c r="D34" s="3" t="s">
        <v>206</v>
      </c>
      <c r="E34" s="3" t="str">
        <f>INDEX(中继段!$C$4:$C$97,AH34)</f>
        <v>山东二干|德聊菏2号光缆:聊城东昌西路-菏泽中华东路</v>
      </c>
      <c r="F34" s="3">
        <f>INDEX(中继段!$B$4:$B$97,光放段!AH34)</f>
        <v>37005200000</v>
      </c>
      <c r="G34" s="3">
        <f>COUNTIF(E$4:E34,"="&amp;E34)</f>
        <v>3</v>
      </c>
      <c r="H34" s="3">
        <v>35.179000000000002</v>
      </c>
      <c r="I34" s="3">
        <v>24</v>
      </c>
      <c r="J34" s="3" t="b">
        <f t="shared" si="4"/>
        <v>0</v>
      </c>
      <c r="K34" s="3" t="s">
        <v>625</v>
      </c>
      <c r="L34" s="3" t="s">
        <v>177</v>
      </c>
      <c r="M34" s="3" t="str">
        <f t="shared" si="0"/>
        <v>济宁市-梁山水泊路</v>
      </c>
      <c r="N34" s="3" t="b">
        <f t="shared" si="5"/>
        <v>0</v>
      </c>
      <c r="O34" s="3" t="s">
        <v>625</v>
      </c>
      <c r="P34" s="3" t="s">
        <v>185</v>
      </c>
      <c r="Q34" s="3" t="str">
        <f t="shared" si="1"/>
        <v>菏泽市-郓城通信楼</v>
      </c>
      <c r="R34" s="3"/>
      <c r="S34" s="3"/>
      <c r="T34" s="3"/>
      <c r="U34" s="3"/>
      <c r="V34" s="3" t="s">
        <v>626</v>
      </c>
      <c r="W34" s="3" t="s">
        <v>177</v>
      </c>
      <c r="X34" s="3" t="s">
        <v>625</v>
      </c>
      <c r="Y34" s="3" t="s">
        <v>185</v>
      </c>
      <c r="Z34" s="3"/>
      <c r="AA34" s="3" t="s">
        <v>29</v>
      </c>
      <c r="AB34" s="3" t="s">
        <v>30</v>
      </c>
      <c r="AC34" s="3"/>
      <c r="AD34" s="3" t="s">
        <v>27</v>
      </c>
      <c r="AE34" s="3" t="s">
        <v>149</v>
      </c>
      <c r="AF34" s="3" t="str">
        <f t="shared" si="2"/>
        <v>德聊菏2号光缆:聊城东昌西路+菏泽中华东路</v>
      </c>
      <c r="AH34" s="3">
        <f>MATCH(AF34,中继段!$AD$4:$AD$97,0)</f>
        <v>9</v>
      </c>
    </row>
    <row r="35" spans="1:34" ht="16.5" x14ac:dyDescent="0.2">
      <c r="A35" s="3">
        <v>32</v>
      </c>
      <c r="B35" s="3">
        <f t="shared" si="3"/>
        <v>37005204000</v>
      </c>
      <c r="C35" s="3" t="s">
        <v>296</v>
      </c>
      <c r="D35" s="3" t="s">
        <v>206</v>
      </c>
      <c r="E35" s="3" t="str">
        <f>INDEX(中继段!$C$4:$C$97,AH35)</f>
        <v>山东二干|德聊菏2号光缆:聊城东昌西路-菏泽中华东路</v>
      </c>
      <c r="F35" s="3">
        <f>INDEX(中继段!$B$4:$B$97,光放段!AH35)</f>
        <v>37005200000</v>
      </c>
      <c r="G35" s="3">
        <f>COUNTIF(E$4:E35,"="&amp;E35)</f>
        <v>4</v>
      </c>
      <c r="H35" s="3">
        <v>66.233000000000004</v>
      </c>
      <c r="I35" s="3">
        <v>48</v>
      </c>
      <c r="J35" s="3" t="b">
        <f t="shared" si="4"/>
        <v>0</v>
      </c>
      <c r="K35" s="3" t="s">
        <v>625</v>
      </c>
      <c r="L35" s="3" t="s">
        <v>185</v>
      </c>
      <c r="M35" s="3" t="str">
        <f t="shared" si="0"/>
        <v>菏泽市-郓城通信楼</v>
      </c>
      <c r="N35" s="3" t="b">
        <f t="shared" si="5"/>
        <v>1</v>
      </c>
      <c r="O35" s="3" t="s">
        <v>625</v>
      </c>
      <c r="P35" s="3" t="s">
        <v>185</v>
      </c>
      <c r="Q35" s="3" t="str">
        <f t="shared" si="1"/>
        <v>菏泽市-菏泽中华东路</v>
      </c>
      <c r="R35" s="3"/>
      <c r="S35" s="3"/>
      <c r="T35" s="3"/>
      <c r="U35" s="3"/>
      <c r="V35" s="3" t="s">
        <v>626</v>
      </c>
      <c r="W35" s="3" t="s">
        <v>185</v>
      </c>
      <c r="X35" s="3" t="s">
        <v>625</v>
      </c>
      <c r="Y35" s="3" t="s">
        <v>185</v>
      </c>
      <c r="Z35" s="3"/>
      <c r="AA35" s="3" t="s">
        <v>30</v>
      </c>
      <c r="AB35" s="3" t="s">
        <v>149</v>
      </c>
      <c r="AC35" s="3"/>
      <c r="AD35" s="3" t="s">
        <v>27</v>
      </c>
      <c r="AE35" s="3" t="s">
        <v>149</v>
      </c>
      <c r="AF35" s="3" t="str">
        <f t="shared" si="2"/>
        <v>德聊菏2号光缆:聊城东昌西路+菏泽中华东路</v>
      </c>
      <c r="AH35" s="3">
        <f>MATCH(AF35,中继段!$AD$4:$AD$97,0)</f>
        <v>9</v>
      </c>
    </row>
    <row r="36" spans="1:34" ht="16.5" x14ac:dyDescent="0.2">
      <c r="A36" s="3">
        <v>33</v>
      </c>
      <c r="B36" s="3">
        <f t="shared" si="3"/>
        <v>37006101000</v>
      </c>
      <c r="C36" s="3" t="s">
        <v>297</v>
      </c>
      <c r="D36" s="3" t="s">
        <v>207</v>
      </c>
      <c r="E36" s="3" t="str">
        <f>INDEX(中继段!$C$4:$C$97,AH36)</f>
        <v>山东二干|德州滨州架空光缆:德州共青团路-滨州黄河十路</v>
      </c>
      <c r="F36" s="3">
        <f>INDEX(中继段!$B$4:$B$97,光放段!AH36)</f>
        <v>37006100000</v>
      </c>
      <c r="G36" s="3">
        <f>COUNTIF(E$4:E36,"="&amp;E36)</f>
        <v>1</v>
      </c>
      <c r="H36" s="3">
        <v>64</v>
      </c>
      <c r="I36" s="3">
        <v>16</v>
      </c>
      <c r="J36" s="3" t="b">
        <f t="shared" si="4"/>
        <v>1</v>
      </c>
      <c r="K36" s="3" t="s">
        <v>625</v>
      </c>
      <c r="L36" s="3" t="s">
        <v>182</v>
      </c>
      <c r="M36" s="3" t="str">
        <f t="shared" si="0"/>
        <v>德州市-德州共青团路</v>
      </c>
      <c r="N36" s="3" t="b">
        <f t="shared" si="5"/>
        <v>0</v>
      </c>
      <c r="O36" s="3" t="s">
        <v>625</v>
      </c>
      <c r="P36" s="3" t="s">
        <v>182</v>
      </c>
      <c r="Q36" s="3" t="str">
        <f t="shared" si="1"/>
        <v>德州市-宁津中心大街</v>
      </c>
      <c r="R36" s="3"/>
      <c r="S36" s="3"/>
      <c r="T36" s="3"/>
      <c r="U36" s="3"/>
      <c r="V36" s="3" t="s">
        <v>626</v>
      </c>
      <c r="W36" s="3" t="s">
        <v>182</v>
      </c>
      <c r="X36" s="3" t="s">
        <v>625</v>
      </c>
      <c r="Y36" s="3" t="s">
        <v>182</v>
      </c>
      <c r="Z36" s="3"/>
      <c r="AA36" s="3" t="s">
        <v>23</v>
      </c>
      <c r="AB36" s="3" t="s">
        <v>32</v>
      </c>
      <c r="AC36" s="3"/>
      <c r="AD36" s="3" t="s">
        <v>23</v>
      </c>
      <c r="AE36" s="3" t="s">
        <v>12</v>
      </c>
      <c r="AF36" s="3" t="str">
        <f t="shared" si="2"/>
        <v>德州滨州架空光缆:德州共青团路+滨州黄河十路</v>
      </c>
      <c r="AH36" s="3">
        <f>MATCH(AF36,中继段!$AD$4:$AD$97,0)</f>
        <v>10</v>
      </c>
    </row>
    <row r="37" spans="1:34" ht="16.5" x14ac:dyDescent="0.2">
      <c r="A37" s="3">
        <v>34</v>
      </c>
      <c r="B37" s="3">
        <f t="shared" si="3"/>
        <v>37006102000</v>
      </c>
      <c r="C37" s="3" t="s">
        <v>298</v>
      </c>
      <c r="D37" s="3" t="s">
        <v>207</v>
      </c>
      <c r="E37" s="3" t="str">
        <f>INDEX(中继段!$C$4:$C$97,AH37)</f>
        <v>山东二干|德州滨州架空光缆:德州共青团路-滨州黄河十路</v>
      </c>
      <c r="F37" s="3">
        <f>INDEX(中继段!$B$4:$B$97,光放段!AH37)</f>
        <v>37006100000</v>
      </c>
      <c r="G37" s="3">
        <f>COUNTIF(E$4:E37,"="&amp;E37)</f>
        <v>2</v>
      </c>
      <c r="H37" s="3">
        <v>47</v>
      </c>
      <c r="I37" s="3">
        <v>16</v>
      </c>
      <c r="J37" s="3" t="b">
        <f t="shared" si="4"/>
        <v>0</v>
      </c>
      <c r="K37" s="3" t="s">
        <v>625</v>
      </c>
      <c r="L37" s="3" t="s">
        <v>182</v>
      </c>
      <c r="M37" s="3" t="str">
        <f t="shared" si="0"/>
        <v>德州市-宁津中心大街</v>
      </c>
      <c r="N37" s="3" t="b">
        <f t="shared" si="5"/>
        <v>0</v>
      </c>
      <c r="O37" s="3" t="s">
        <v>625</v>
      </c>
      <c r="P37" s="3" t="s">
        <v>182</v>
      </c>
      <c r="Q37" s="3" t="str">
        <f t="shared" si="1"/>
        <v>德州市-乐陵兴隆南大街</v>
      </c>
      <c r="R37" s="3"/>
      <c r="S37" s="3"/>
      <c r="T37" s="3"/>
      <c r="U37" s="3"/>
      <c r="V37" s="3" t="s">
        <v>626</v>
      </c>
      <c r="W37" s="3" t="s">
        <v>182</v>
      </c>
      <c r="X37" s="3" t="s">
        <v>625</v>
      </c>
      <c r="Y37" s="3" t="s">
        <v>182</v>
      </c>
      <c r="Z37" s="3"/>
      <c r="AA37" s="3" t="s">
        <v>32</v>
      </c>
      <c r="AB37" s="3" t="s">
        <v>7</v>
      </c>
      <c r="AC37" s="3"/>
      <c r="AD37" s="3" t="s">
        <v>23</v>
      </c>
      <c r="AE37" s="3" t="s">
        <v>12</v>
      </c>
      <c r="AF37" s="3" t="str">
        <f t="shared" si="2"/>
        <v>德州滨州架空光缆:德州共青团路+滨州黄河十路</v>
      </c>
      <c r="AH37" s="3">
        <f>MATCH(AF37,中继段!$AD$4:$AD$97,0)</f>
        <v>10</v>
      </c>
    </row>
    <row r="38" spans="1:34" ht="16.5" x14ac:dyDescent="0.2">
      <c r="A38" s="3">
        <v>35</v>
      </c>
      <c r="B38" s="3">
        <f t="shared" si="3"/>
        <v>37006103000</v>
      </c>
      <c r="C38" s="3" t="s">
        <v>299</v>
      </c>
      <c r="D38" s="3" t="s">
        <v>207</v>
      </c>
      <c r="E38" s="3" t="str">
        <f>INDEX(中继段!$C$4:$C$97,AH38)</f>
        <v>山东二干|德州滨州架空光缆:德州共青团路-滨州黄河十路</v>
      </c>
      <c r="F38" s="3">
        <f>INDEX(中继段!$B$4:$B$97,光放段!AH38)</f>
        <v>37006100000</v>
      </c>
      <c r="G38" s="3">
        <f>COUNTIF(E$4:E38,"="&amp;E38)</f>
        <v>3</v>
      </c>
      <c r="H38" s="3">
        <v>19</v>
      </c>
      <c r="I38" s="3">
        <v>16</v>
      </c>
      <c r="J38" s="3" t="b">
        <f t="shared" si="4"/>
        <v>0</v>
      </c>
      <c r="K38" s="3" t="s">
        <v>625</v>
      </c>
      <c r="L38" s="3" t="s">
        <v>182</v>
      </c>
      <c r="M38" s="3" t="str">
        <f t="shared" si="0"/>
        <v>德州市-乐陵兴隆南大街</v>
      </c>
      <c r="N38" s="3" t="b">
        <f t="shared" si="5"/>
        <v>0</v>
      </c>
      <c r="O38" s="3" t="s">
        <v>625</v>
      </c>
      <c r="P38" s="3" t="s">
        <v>182</v>
      </c>
      <c r="Q38" s="3" t="str">
        <f t="shared" si="1"/>
        <v>德州市-庆云新华路</v>
      </c>
      <c r="R38" s="3"/>
      <c r="S38" s="3"/>
      <c r="T38" s="3"/>
      <c r="U38" s="3"/>
      <c r="V38" s="3" t="s">
        <v>626</v>
      </c>
      <c r="W38" s="3" t="s">
        <v>182</v>
      </c>
      <c r="X38" s="3" t="s">
        <v>625</v>
      </c>
      <c r="Y38" s="3" t="s">
        <v>182</v>
      </c>
      <c r="Z38" s="3"/>
      <c r="AA38" s="3" t="s">
        <v>7</v>
      </c>
      <c r="AB38" s="3" t="s">
        <v>8</v>
      </c>
      <c r="AC38" s="3"/>
      <c r="AD38" s="3" t="s">
        <v>23</v>
      </c>
      <c r="AE38" s="3" t="s">
        <v>12</v>
      </c>
      <c r="AF38" s="3" t="str">
        <f t="shared" si="2"/>
        <v>德州滨州架空光缆:德州共青团路+滨州黄河十路</v>
      </c>
      <c r="AH38" s="3">
        <f>MATCH(AF38,中继段!$AD$4:$AD$97,0)</f>
        <v>10</v>
      </c>
    </row>
    <row r="39" spans="1:34" ht="16.5" x14ac:dyDescent="0.2">
      <c r="A39" s="3">
        <v>36</v>
      </c>
      <c r="B39" s="3">
        <f t="shared" si="3"/>
        <v>37006104000</v>
      </c>
      <c r="C39" s="3" t="s">
        <v>300</v>
      </c>
      <c r="D39" s="3" t="s">
        <v>207</v>
      </c>
      <c r="E39" s="3" t="str">
        <f>INDEX(中继段!$C$4:$C$97,AH39)</f>
        <v>山东二干|德州滨州架空光缆:德州共青团路-滨州黄河十路</v>
      </c>
      <c r="F39" s="3">
        <f>INDEX(中继段!$B$4:$B$97,光放段!AH39)</f>
        <v>37006100000</v>
      </c>
      <c r="G39" s="3">
        <f>COUNTIF(E$4:E39,"="&amp;E39)</f>
        <v>4</v>
      </c>
      <c r="H39" s="3">
        <v>24</v>
      </c>
      <c r="I39" s="3">
        <v>12</v>
      </c>
      <c r="J39" s="3" t="b">
        <f t="shared" si="4"/>
        <v>0</v>
      </c>
      <c r="K39" s="3" t="s">
        <v>625</v>
      </c>
      <c r="L39" s="3" t="s">
        <v>182</v>
      </c>
      <c r="M39" s="3" t="str">
        <f t="shared" si="0"/>
        <v>德州市-庆云新华路</v>
      </c>
      <c r="N39" s="3" t="b">
        <f t="shared" si="5"/>
        <v>0</v>
      </c>
      <c r="O39" s="3" t="s">
        <v>625</v>
      </c>
      <c r="P39" s="3" t="s">
        <v>181</v>
      </c>
      <c r="Q39" s="3" t="str">
        <f t="shared" si="1"/>
        <v>滨州市-无棣中心大街</v>
      </c>
      <c r="R39" s="3"/>
      <c r="S39" s="3"/>
      <c r="T39" s="3"/>
      <c r="U39" s="3"/>
      <c r="V39" s="3" t="s">
        <v>626</v>
      </c>
      <c r="W39" s="3" t="s">
        <v>182</v>
      </c>
      <c r="X39" s="3" t="s">
        <v>625</v>
      </c>
      <c r="Y39" s="3" t="s">
        <v>181</v>
      </c>
      <c r="Z39" s="3"/>
      <c r="AA39" s="3" t="s">
        <v>8</v>
      </c>
      <c r="AB39" s="3" t="s">
        <v>9</v>
      </c>
      <c r="AC39" s="3"/>
      <c r="AD39" s="3" t="s">
        <v>23</v>
      </c>
      <c r="AE39" s="3" t="s">
        <v>12</v>
      </c>
      <c r="AF39" s="3" t="str">
        <f t="shared" si="2"/>
        <v>德州滨州架空光缆:德州共青团路+滨州黄河十路</v>
      </c>
      <c r="AH39" s="3">
        <f>MATCH(AF39,中继段!$AD$4:$AD$97,0)</f>
        <v>10</v>
      </c>
    </row>
    <row r="40" spans="1:34" ht="16.5" x14ac:dyDescent="0.2">
      <c r="A40" s="3">
        <v>37</v>
      </c>
      <c r="B40" s="3">
        <f t="shared" si="3"/>
        <v>37006105000</v>
      </c>
      <c r="C40" s="3" t="s">
        <v>301</v>
      </c>
      <c r="D40" s="3" t="s">
        <v>207</v>
      </c>
      <c r="E40" s="3" t="str">
        <f>INDEX(中继段!$C$4:$C$97,AH40)</f>
        <v>山东二干|德州滨州架空光缆:德州共青团路-滨州黄河十路</v>
      </c>
      <c r="F40" s="3">
        <f>INDEX(中继段!$B$4:$B$97,光放段!AH40)</f>
        <v>37006100000</v>
      </c>
      <c r="G40" s="3">
        <f>COUNTIF(E$4:E40,"="&amp;E40)</f>
        <v>5</v>
      </c>
      <c r="H40" s="3">
        <v>16</v>
      </c>
      <c r="I40" s="3">
        <v>16</v>
      </c>
      <c r="J40" s="3" t="b">
        <f t="shared" si="4"/>
        <v>0</v>
      </c>
      <c r="K40" s="3" t="s">
        <v>625</v>
      </c>
      <c r="L40" s="3" t="s">
        <v>181</v>
      </c>
      <c r="M40" s="3" t="str">
        <f t="shared" si="0"/>
        <v>滨州市-无棣中心大街</v>
      </c>
      <c r="N40" s="3" t="b">
        <f t="shared" si="5"/>
        <v>0</v>
      </c>
      <c r="O40" s="3" t="s">
        <v>625</v>
      </c>
      <c r="P40" s="3" t="s">
        <v>181</v>
      </c>
      <c r="Q40" s="3" t="str">
        <f t="shared" si="1"/>
        <v>滨州市-阳信幸福三路</v>
      </c>
      <c r="R40" s="3"/>
      <c r="S40" s="3"/>
      <c r="T40" s="3"/>
      <c r="U40" s="3"/>
      <c r="V40" s="3" t="s">
        <v>626</v>
      </c>
      <c r="W40" s="3" t="s">
        <v>181</v>
      </c>
      <c r="X40" s="3" t="s">
        <v>625</v>
      </c>
      <c r="Y40" s="3" t="s">
        <v>181</v>
      </c>
      <c r="Z40" s="3"/>
      <c r="AA40" s="3" t="s">
        <v>9</v>
      </c>
      <c r="AB40" s="3" t="s">
        <v>10</v>
      </c>
      <c r="AC40" s="3"/>
      <c r="AD40" s="3" t="s">
        <v>23</v>
      </c>
      <c r="AE40" s="3" t="s">
        <v>12</v>
      </c>
      <c r="AF40" s="3" t="str">
        <f t="shared" si="2"/>
        <v>德州滨州架空光缆:德州共青团路+滨州黄河十路</v>
      </c>
      <c r="AH40" s="3">
        <f>MATCH(AF40,中继段!$AD$4:$AD$97,0)</f>
        <v>10</v>
      </c>
    </row>
    <row r="41" spans="1:34" ht="16.5" x14ac:dyDescent="0.2">
      <c r="A41" s="3">
        <v>38</v>
      </c>
      <c r="B41" s="3">
        <f t="shared" si="3"/>
        <v>37006106000</v>
      </c>
      <c r="C41" s="3" t="s">
        <v>302</v>
      </c>
      <c r="D41" s="3" t="s">
        <v>207</v>
      </c>
      <c r="E41" s="3" t="str">
        <f>INDEX(中继段!$C$4:$C$97,AH41)</f>
        <v>山东二干|德州滨州架空光缆:德州共青团路-滨州黄河十路</v>
      </c>
      <c r="F41" s="3">
        <f>INDEX(中继段!$B$4:$B$97,光放段!AH41)</f>
        <v>37006100000</v>
      </c>
      <c r="G41" s="3">
        <f>COUNTIF(E$4:E41,"="&amp;E41)</f>
        <v>6</v>
      </c>
      <c r="H41" s="3">
        <v>24</v>
      </c>
      <c r="I41" s="3">
        <v>16</v>
      </c>
      <c r="J41" s="3" t="b">
        <f t="shared" si="4"/>
        <v>0</v>
      </c>
      <c r="K41" s="3" t="s">
        <v>625</v>
      </c>
      <c r="L41" s="3" t="s">
        <v>181</v>
      </c>
      <c r="M41" s="3" t="str">
        <f t="shared" si="0"/>
        <v>滨州市-阳信幸福三路</v>
      </c>
      <c r="N41" s="3" t="b">
        <f t="shared" si="5"/>
        <v>0</v>
      </c>
      <c r="O41" s="3" t="s">
        <v>625</v>
      </c>
      <c r="P41" s="3" t="s">
        <v>181</v>
      </c>
      <c r="Q41" s="3" t="str">
        <f t="shared" si="1"/>
        <v>滨州市-惠民南门街</v>
      </c>
      <c r="R41" s="3"/>
      <c r="S41" s="3"/>
      <c r="T41" s="3"/>
      <c r="U41" s="3"/>
      <c r="V41" s="3" t="s">
        <v>626</v>
      </c>
      <c r="W41" s="3" t="s">
        <v>181</v>
      </c>
      <c r="X41" s="3" t="s">
        <v>625</v>
      </c>
      <c r="Y41" s="3" t="s">
        <v>181</v>
      </c>
      <c r="Z41" s="3"/>
      <c r="AA41" s="3" t="s">
        <v>10</v>
      </c>
      <c r="AB41" s="3" t="s">
        <v>11</v>
      </c>
      <c r="AC41" s="3"/>
      <c r="AD41" s="3" t="s">
        <v>23</v>
      </c>
      <c r="AE41" s="3" t="s">
        <v>12</v>
      </c>
      <c r="AF41" s="3" t="str">
        <f t="shared" si="2"/>
        <v>德州滨州架空光缆:德州共青团路+滨州黄河十路</v>
      </c>
      <c r="AH41" s="3">
        <f>MATCH(AF41,中继段!$AD$4:$AD$97,0)</f>
        <v>10</v>
      </c>
    </row>
    <row r="42" spans="1:34" ht="16.5" x14ac:dyDescent="0.2">
      <c r="A42" s="3">
        <v>39</v>
      </c>
      <c r="B42" s="3">
        <f t="shared" si="3"/>
        <v>37006107000</v>
      </c>
      <c r="C42" s="3" t="s">
        <v>303</v>
      </c>
      <c r="D42" s="3" t="s">
        <v>207</v>
      </c>
      <c r="E42" s="3" t="str">
        <f>INDEX(中继段!$C$4:$C$97,AH42)</f>
        <v>山东二干|德州滨州架空光缆:德州共青团路-滨州黄河十路</v>
      </c>
      <c r="F42" s="3">
        <f>INDEX(中继段!$B$4:$B$97,光放段!AH42)</f>
        <v>37006100000</v>
      </c>
      <c r="G42" s="3">
        <f>COUNTIF(E$4:E42,"="&amp;E42)</f>
        <v>7</v>
      </c>
      <c r="H42" s="3">
        <v>58</v>
      </c>
      <c r="I42" s="3">
        <v>16</v>
      </c>
      <c r="J42" s="3" t="b">
        <f t="shared" si="4"/>
        <v>0</v>
      </c>
      <c r="K42" s="3" t="s">
        <v>625</v>
      </c>
      <c r="L42" s="3" t="s">
        <v>181</v>
      </c>
      <c r="M42" s="3" t="str">
        <f t="shared" si="0"/>
        <v>滨州市-惠民南门街</v>
      </c>
      <c r="N42" s="3" t="b">
        <f t="shared" si="5"/>
        <v>1</v>
      </c>
      <c r="O42" s="3" t="s">
        <v>625</v>
      </c>
      <c r="P42" s="3" t="s">
        <v>181</v>
      </c>
      <c r="Q42" s="3" t="str">
        <f t="shared" si="1"/>
        <v>滨州市-滨州黄河十路</v>
      </c>
      <c r="R42" s="3"/>
      <c r="S42" s="3"/>
      <c r="T42" s="3"/>
      <c r="U42" s="3"/>
      <c r="V42" s="3" t="s">
        <v>626</v>
      </c>
      <c r="W42" s="3" t="s">
        <v>181</v>
      </c>
      <c r="X42" s="3" t="s">
        <v>625</v>
      </c>
      <c r="Y42" s="3" t="s">
        <v>181</v>
      </c>
      <c r="Z42" s="3"/>
      <c r="AA42" s="3" t="s">
        <v>11</v>
      </c>
      <c r="AB42" s="3" t="s">
        <v>12</v>
      </c>
      <c r="AC42" s="3"/>
      <c r="AD42" s="3" t="s">
        <v>23</v>
      </c>
      <c r="AE42" s="3" t="s">
        <v>12</v>
      </c>
      <c r="AF42" s="3" t="str">
        <f t="shared" si="2"/>
        <v>德州滨州架空光缆:德州共青团路+滨州黄河十路</v>
      </c>
      <c r="AH42" s="3">
        <f>MATCH(AF42,中继段!$AD$4:$AD$97,0)</f>
        <v>10</v>
      </c>
    </row>
    <row r="43" spans="1:34" ht="16.5" x14ac:dyDescent="0.2">
      <c r="A43" s="3">
        <v>40</v>
      </c>
      <c r="B43" s="3">
        <f t="shared" si="3"/>
        <v>37007101000</v>
      </c>
      <c r="C43" s="3" t="s">
        <v>304</v>
      </c>
      <c r="D43" s="3" t="s">
        <v>208</v>
      </c>
      <c r="E43" s="3" t="str">
        <f>INDEX(中继段!$C$4:$C$97,AH43)</f>
        <v>山东二干|德州乐陵光缆:德州湖滨南路-德州共青团路</v>
      </c>
      <c r="F43" s="3">
        <f>INDEX(中继段!$B$4:$B$97,光放段!AH43)</f>
        <v>37007100000</v>
      </c>
      <c r="G43" s="3">
        <f>COUNTIF(E$4:E43,"="&amp;E43)</f>
        <v>1</v>
      </c>
      <c r="H43" s="3">
        <v>4.8</v>
      </c>
      <c r="I43" s="3">
        <v>36</v>
      </c>
      <c r="J43" s="3" t="b">
        <f t="shared" si="4"/>
        <v>1</v>
      </c>
      <c r="K43" s="3" t="s">
        <v>625</v>
      </c>
      <c r="L43" s="3" t="s">
        <v>182</v>
      </c>
      <c r="M43" s="3" t="str">
        <f t="shared" si="0"/>
        <v>德州市-德州湖滨南路</v>
      </c>
      <c r="N43" s="3" t="b">
        <f t="shared" si="5"/>
        <v>1</v>
      </c>
      <c r="O43" s="3" t="s">
        <v>625</v>
      </c>
      <c r="P43" s="3" t="s">
        <v>182</v>
      </c>
      <c r="Q43" s="3" t="str">
        <f t="shared" si="1"/>
        <v>德州市-德州共青团路</v>
      </c>
      <c r="R43" s="3"/>
      <c r="S43" s="3"/>
      <c r="T43" s="3"/>
      <c r="U43" s="3"/>
      <c r="V43" s="3" t="s">
        <v>626</v>
      </c>
      <c r="W43" s="3" t="s">
        <v>182</v>
      </c>
      <c r="X43" s="3" t="s">
        <v>625</v>
      </c>
      <c r="Y43" s="3" t="s">
        <v>182</v>
      </c>
      <c r="Z43" s="3"/>
      <c r="AA43" s="3" t="s">
        <v>33</v>
      </c>
      <c r="AB43" s="3" t="s">
        <v>23</v>
      </c>
      <c r="AC43" s="3"/>
      <c r="AD43" s="3" t="s">
        <v>33</v>
      </c>
      <c r="AE43" s="3" t="s">
        <v>23</v>
      </c>
      <c r="AF43" s="3" t="str">
        <f t="shared" si="2"/>
        <v>德州乐陵光缆:德州湖滨南路+德州共青团路</v>
      </c>
      <c r="AH43" s="3">
        <f>MATCH(AF43,中继段!$AD$4:$AD$97,0)</f>
        <v>11</v>
      </c>
    </row>
    <row r="44" spans="1:34" ht="16.5" x14ac:dyDescent="0.2">
      <c r="A44" s="3">
        <v>41</v>
      </c>
      <c r="B44" s="3">
        <f t="shared" si="3"/>
        <v>37007201000</v>
      </c>
      <c r="C44" s="3" t="s">
        <v>305</v>
      </c>
      <c r="D44" s="3" t="s">
        <v>208</v>
      </c>
      <c r="E44" s="3" t="str">
        <f>INDEX(中继段!$C$4:$C$97,AH44)</f>
        <v>山东二干|德州乐陵光缆:德州共青团路-乐陵新局</v>
      </c>
      <c r="F44" s="3">
        <f>INDEX(中继段!$B$4:$B$97,光放段!AH44)</f>
        <v>37007200000</v>
      </c>
      <c r="G44" s="3">
        <f>COUNTIF(E$4:E44,"="&amp;E44)</f>
        <v>1</v>
      </c>
      <c r="H44" s="3">
        <v>70.2</v>
      </c>
      <c r="I44" s="3">
        <v>72</v>
      </c>
      <c r="J44" s="3" t="b">
        <f t="shared" si="4"/>
        <v>1</v>
      </c>
      <c r="K44" s="3" t="s">
        <v>625</v>
      </c>
      <c r="L44" s="3" t="s">
        <v>182</v>
      </c>
      <c r="M44" s="3" t="str">
        <f t="shared" si="0"/>
        <v>德州市-德州共青团路</v>
      </c>
      <c r="N44" s="3" t="b">
        <f t="shared" si="5"/>
        <v>0</v>
      </c>
      <c r="O44" s="3" t="s">
        <v>625</v>
      </c>
      <c r="P44" s="3" t="s">
        <v>182</v>
      </c>
      <c r="Q44" s="3" t="str">
        <f t="shared" si="1"/>
        <v>德州市-宁津中心大街</v>
      </c>
      <c r="R44" s="3"/>
      <c r="S44" s="3"/>
      <c r="T44" s="3"/>
      <c r="U44" s="3"/>
      <c r="V44" s="3" t="s">
        <v>626</v>
      </c>
      <c r="W44" s="3" t="s">
        <v>182</v>
      </c>
      <c r="X44" s="3" t="s">
        <v>625</v>
      </c>
      <c r="Y44" s="3" t="s">
        <v>182</v>
      </c>
      <c r="Z44" s="3"/>
      <c r="AA44" s="3" t="s">
        <v>23</v>
      </c>
      <c r="AB44" s="3" t="s">
        <v>32</v>
      </c>
      <c r="AC44" s="3"/>
      <c r="AD44" s="3" t="s">
        <v>23</v>
      </c>
      <c r="AE44" s="3" t="s">
        <v>150</v>
      </c>
      <c r="AF44" s="3" t="str">
        <f t="shared" si="2"/>
        <v>德州乐陵光缆:德州共青团路+乐陵新局</v>
      </c>
      <c r="AH44" s="3">
        <f>MATCH(AF44,中继段!$AD$4:$AD$97,0)</f>
        <v>12</v>
      </c>
    </row>
    <row r="45" spans="1:34" ht="16.5" x14ac:dyDescent="0.2">
      <c r="A45" s="3">
        <v>42</v>
      </c>
      <c r="B45" s="3">
        <f t="shared" si="3"/>
        <v>37007202000</v>
      </c>
      <c r="C45" s="3" t="s">
        <v>306</v>
      </c>
      <c r="D45" s="3" t="s">
        <v>208</v>
      </c>
      <c r="E45" s="3" t="str">
        <f>INDEX(中继段!$C$4:$C$97,AH45)</f>
        <v>山东二干|德州乐陵光缆:德州共青团路-乐陵新局</v>
      </c>
      <c r="F45" s="3">
        <f>INDEX(中继段!$B$4:$B$97,光放段!AH45)</f>
        <v>37007200000</v>
      </c>
      <c r="G45" s="3">
        <f>COUNTIF(E$4:E45,"="&amp;E45)</f>
        <v>2</v>
      </c>
      <c r="H45" s="3">
        <v>48.5</v>
      </c>
      <c r="I45" s="3">
        <v>72</v>
      </c>
      <c r="J45" s="3" t="b">
        <f t="shared" si="4"/>
        <v>0</v>
      </c>
      <c r="K45" s="3" t="s">
        <v>625</v>
      </c>
      <c r="L45" s="3" t="s">
        <v>182</v>
      </c>
      <c r="M45" s="3" t="str">
        <f t="shared" si="0"/>
        <v>德州市-宁津中心大街</v>
      </c>
      <c r="N45" s="3" t="b">
        <f t="shared" si="5"/>
        <v>0</v>
      </c>
      <c r="O45" s="3" t="s">
        <v>625</v>
      </c>
      <c r="P45" s="3" t="s">
        <v>182</v>
      </c>
      <c r="Q45" s="3" t="str">
        <f t="shared" si="1"/>
        <v>德州市-乐陵兴隆南大街</v>
      </c>
      <c r="R45" s="3"/>
      <c r="S45" s="3"/>
      <c r="T45" s="3"/>
      <c r="U45" s="3"/>
      <c r="V45" s="3" t="s">
        <v>626</v>
      </c>
      <c r="W45" s="3" t="s">
        <v>182</v>
      </c>
      <c r="X45" s="3" t="s">
        <v>625</v>
      </c>
      <c r="Y45" s="3" t="s">
        <v>182</v>
      </c>
      <c r="Z45" s="3"/>
      <c r="AA45" s="3" t="s">
        <v>32</v>
      </c>
      <c r="AB45" s="3" t="s">
        <v>7</v>
      </c>
      <c r="AC45" s="3"/>
      <c r="AD45" s="3" t="s">
        <v>23</v>
      </c>
      <c r="AE45" s="3" t="s">
        <v>150</v>
      </c>
      <c r="AF45" s="3" t="str">
        <f t="shared" si="2"/>
        <v>德州乐陵光缆:德州共青团路+乐陵新局</v>
      </c>
      <c r="AH45" s="3">
        <f>MATCH(AF45,中继段!$AD$4:$AD$97,0)</f>
        <v>12</v>
      </c>
    </row>
    <row r="46" spans="1:34" ht="16.5" x14ac:dyDescent="0.2">
      <c r="A46" s="3">
        <v>43</v>
      </c>
      <c r="B46" s="3">
        <f t="shared" si="3"/>
        <v>37007203000</v>
      </c>
      <c r="C46" s="3" t="s">
        <v>307</v>
      </c>
      <c r="D46" s="3" t="s">
        <v>208</v>
      </c>
      <c r="E46" s="3" t="str">
        <f>INDEX(中继段!$C$4:$C$97,AH46)</f>
        <v>山东二干|德州乐陵光缆:德州共青团路-乐陵新局</v>
      </c>
      <c r="F46" s="3">
        <f>INDEX(中继段!$B$4:$B$97,光放段!AH46)</f>
        <v>37007200000</v>
      </c>
      <c r="G46" s="3">
        <f>COUNTIF(E$4:E46,"="&amp;E46)</f>
        <v>3</v>
      </c>
      <c r="H46" s="3">
        <v>2.1</v>
      </c>
      <c r="I46" s="3">
        <v>36</v>
      </c>
      <c r="J46" s="3" t="b">
        <f t="shared" si="4"/>
        <v>0</v>
      </c>
      <c r="K46" s="3" t="s">
        <v>625</v>
      </c>
      <c r="L46" s="3" t="s">
        <v>182</v>
      </c>
      <c r="M46" s="3" t="str">
        <f t="shared" si="0"/>
        <v>德州市-乐陵兴隆南大街</v>
      </c>
      <c r="N46" s="3" t="b">
        <f t="shared" si="5"/>
        <v>1</v>
      </c>
      <c r="O46" s="3" t="s">
        <v>625</v>
      </c>
      <c r="P46" s="4" t="s">
        <v>840</v>
      </c>
      <c r="Q46" s="3" t="str">
        <f t="shared" si="1"/>
        <v>莱芜区-乐陵新局</v>
      </c>
      <c r="R46" s="3"/>
      <c r="S46" s="3"/>
      <c r="T46" s="3"/>
      <c r="U46" s="3"/>
      <c r="V46" s="3" t="s">
        <v>626</v>
      </c>
      <c r="W46" s="3" t="s">
        <v>182</v>
      </c>
      <c r="X46" s="3" t="s">
        <v>625</v>
      </c>
      <c r="Y46" s="3" t="s">
        <v>182</v>
      </c>
      <c r="Z46" s="3"/>
      <c r="AA46" s="3" t="s">
        <v>7</v>
      </c>
      <c r="AB46" s="3" t="s">
        <v>150</v>
      </c>
      <c r="AC46" s="3"/>
      <c r="AD46" s="3" t="s">
        <v>23</v>
      </c>
      <c r="AE46" s="3" t="s">
        <v>150</v>
      </c>
      <c r="AF46" s="3" t="str">
        <f t="shared" si="2"/>
        <v>德州乐陵光缆:德州共青团路+乐陵新局</v>
      </c>
      <c r="AH46" s="3">
        <f>MATCH(AF46,中继段!$AD$4:$AD$97,0)</f>
        <v>12</v>
      </c>
    </row>
    <row r="47" spans="1:34" ht="16.5" x14ac:dyDescent="0.2">
      <c r="A47" s="3">
        <v>44</v>
      </c>
      <c r="B47" s="3">
        <f t="shared" si="3"/>
        <v>37008101000</v>
      </c>
      <c r="C47" s="3" t="s">
        <v>308</v>
      </c>
      <c r="D47" s="3" t="s">
        <v>209</v>
      </c>
      <c r="E47" s="3" t="str">
        <f>INDEX(中继段!$C$4:$C$97,AH47)</f>
        <v>山东二干|菏泽薛城光缆:菏泽中华路老局-济宁洸河路</v>
      </c>
      <c r="F47" s="3">
        <f>INDEX(中继段!$B$4:$B$97,光放段!AH47)</f>
        <v>37008100000</v>
      </c>
      <c r="G47" s="3">
        <f>COUNTIF(E$4:E47,"="&amp;E47)</f>
        <v>1</v>
      </c>
      <c r="H47" s="3">
        <v>87</v>
      </c>
      <c r="I47" s="3">
        <v>24</v>
      </c>
      <c r="J47" s="3" t="b">
        <f t="shared" si="4"/>
        <v>1</v>
      </c>
      <c r="K47" s="3" t="s">
        <v>625</v>
      </c>
      <c r="L47" s="3" t="s">
        <v>185</v>
      </c>
      <c r="M47" s="3" t="str">
        <f t="shared" si="0"/>
        <v>菏泽市-菏泽中华路老局</v>
      </c>
      <c r="N47" s="3" t="b">
        <f t="shared" si="5"/>
        <v>0</v>
      </c>
      <c r="O47" s="3" t="s">
        <v>625</v>
      </c>
      <c r="P47" s="3" t="s">
        <v>185</v>
      </c>
      <c r="Q47" s="3" t="str">
        <f t="shared" si="1"/>
        <v>菏泽市-巨野新华路</v>
      </c>
      <c r="R47" s="3"/>
      <c r="S47" s="3"/>
      <c r="T47" s="3"/>
      <c r="U47" s="3"/>
      <c r="V47" s="3" t="s">
        <v>626</v>
      </c>
      <c r="W47" s="3" t="s">
        <v>185</v>
      </c>
      <c r="X47" s="3" t="s">
        <v>625</v>
      </c>
      <c r="Y47" s="3" t="s">
        <v>185</v>
      </c>
      <c r="Z47" s="3"/>
      <c r="AA47" s="3" t="s">
        <v>34</v>
      </c>
      <c r="AB47" s="3" t="s">
        <v>35</v>
      </c>
      <c r="AC47" s="3"/>
      <c r="AD47" s="3" t="s">
        <v>34</v>
      </c>
      <c r="AE47" s="3" t="s">
        <v>36</v>
      </c>
      <c r="AF47" s="3" t="str">
        <f t="shared" si="2"/>
        <v>菏泽薛城光缆:菏泽中华路老局+济宁洸河路</v>
      </c>
      <c r="AH47" s="3">
        <f>MATCH(AF47,中继段!$AD$4:$AD$97,0)</f>
        <v>13</v>
      </c>
    </row>
    <row r="48" spans="1:34" ht="16.5" x14ac:dyDescent="0.2">
      <c r="A48" s="3">
        <v>45</v>
      </c>
      <c r="B48" s="3">
        <f t="shared" si="3"/>
        <v>37008102000</v>
      </c>
      <c r="C48" s="3" t="s">
        <v>309</v>
      </c>
      <c r="D48" s="3" t="s">
        <v>209</v>
      </c>
      <c r="E48" s="3" t="str">
        <f>INDEX(中继段!$C$4:$C$97,AH48)</f>
        <v>山东二干|菏泽薛城光缆:菏泽中华路老局-济宁洸河路</v>
      </c>
      <c r="F48" s="3">
        <f>INDEX(中继段!$B$4:$B$97,光放段!AH48)</f>
        <v>37008100000</v>
      </c>
      <c r="G48" s="3">
        <f>COUNTIF(E$4:E48,"="&amp;E48)</f>
        <v>2</v>
      </c>
      <c r="H48" s="3">
        <v>48.6</v>
      </c>
      <c r="I48" s="3">
        <v>24</v>
      </c>
      <c r="J48" s="3" t="b">
        <f t="shared" si="4"/>
        <v>0</v>
      </c>
      <c r="K48" s="3" t="s">
        <v>625</v>
      </c>
      <c r="L48" s="3" t="s">
        <v>185</v>
      </c>
      <c r="M48" s="3" t="str">
        <f t="shared" si="0"/>
        <v>菏泽市-巨野新华路</v>
      </c>
      <c r="N48" s="3" t="b">
        <f t="shared" si="5"/>
        <v>1</v>
      </c>
      <c r="O48" s="3" t="s">
        <v>625</v>
      </c>
      <c r="P48" s="3" t="s">
        <v>177</v>
      </c>
      <c r="Q48" s="3" t="str">
        <f t="shared" si="1"/>
        <v>济宁市-济宁洸河路</v>
      </c>
      <c r="R48" s="3"/>
      <c r="S48" s="3"/>
      <c r="T48" s="3"/>
      <c r="U48" s="3"/>
      <c r="V48" s="3" t="s">
        <v>626</v>
      </c>
      <c r="W48" s="3" t="s">
        <v>185</v>
      </c>
      <c r="X48" s="3" t="s">
        <v>625</v>
      </c>
      <c r="Y48" s="3" t="s">
        <v>177</v>
      </c>
      <c r="Z48" s="3"/>
      <c r="AA48" s="3" t="s">
        <v>35</v>
      </c>
      <c r="AB48" s="3" t="s">
        <v>36</v>
      </c>
      <c r="AC48" s="3"/>
      <c r="AD48" s="3" t="s">
        <v>34</v>
      </c>
      <c r="AE48" s="3" t="s">
        <v>36</v>
      </c>
      <c r="AF48" s="3" t="str">
        <f t="shared" si="2"/>
        <v>菏泽薛城光缆:菏泽中华路老局+济宁洸河路</v>
      </c>
      <c r="AH48" s="3">
        <f>MATCH(AF48,中继段!$AD$4:$AD$97,0)</f>
        <v>13</v>
      </c>
    </row>
    <row r="49" spans="1:34" ht="16.5" x14ac:dyDescent="0.2">
      <c r="A49" s="3">
        <v>46</v>
      </c>
      <c r="B49" s="3">
        <f t="shared" si="3"/>
        <v>37008201000</v>
      </c>
      <c r="C49" s="3" t="s">
        <v>310</v>
      </c>
      <c r="D49" s="3" t="s">
        <v>209</v>
      </c>
      <c r="E49" s="3" t="str">
        <f>INDEX(中继段!$C$4:$C$97,AH49)</f>
        <v>山东二干|菏泽薛城光缆:济宁洸河路-滕州善国北路</v>
      </c>
      <c r="F49" s="3">
        <f>INDEX(中继段!$B$4:$B$97,光放段!AH49)</f>
        <v>37008200000</v>
      </c>
      <c r="G49" s="3">
        <f>COUNTIF(E$4:E49,"="&amp;E49)</f>
        <v>1</v>
      </c>
      <c r="H49" s="3">
        <v>42</v>
      </c>
      <c r="I49" s="3">
        <v>24</v>
      </c>
      <c r="J49" s="3" t="b">
        <f t="shared" si="4"/>
        <v>1</v>
      </c>
      <c r="K49" s="3" t="s">
        <v>625</v>
      </c>
      <c r="L49" s="3" t="s">
        <v>177</v>
      </c>
      <c r="M49" s="3" t="str">
        <f t="shared" si="0"/>
        <v>济宁市-济宁洸河路</v>
      </c>
      <c r="N49" s="3" t="b">
        <f t="shared" si="5"/>
        <v>0</v>
      </c>
      <c r="O49" s="3" t="s">
        <v>625</v>
      </c>
      <c r="P49" s="3" t="s">
        <v>177</v>
      </c>
      <c r="Q49" s="3" t="str">
        <f t="shared" si="1"/>
        <v>济宁市-兖州九仙桥路</v>
      </c>
      <c r="R49" s="3"/>
      <c r="S49" s="3"/>
      <c r="T49" s="3"/>
      <c r="U49" s="3"/>
      <c r="V49" s="3" t="s">
        <v>626</v>
      </c>
      <c r="W49" s="3" t="s">
        <v>177</v>
      </c>
      <c r="X49" s="3" t="s">
        <v>625</v>
      </c>
      <c r="Y49" s="3" t="s">
        <v>177</v>
      </c>
      <c r="Z49" s="3"/>
      <c r="AA49" s="3" t="s">
        <v>36</v>
      </c>
      <c r="AB49" s="3" t="s">
        <v>37</v>
      </c>
      <c r="AC49" s="3"/>
      <c r="AD49" s="3" t="s">
        <v>36</v>
      </c>
      <c r="AE49" s="3" t="s">
        <v>38</v>
      </c>
      <c r="AF49" s="3" t="str">
        <f t="shared" si="2"/>
        <v>菏泽薛城光缆:济宁洸河路+滕州善国北路</v>
      </c>
      <c r="AH49" s="3">
        <f>MATCH(AF49,中继段!$AD$4:$AD$97,0)</f>
        <v>14</v>
      </c>
    </row>
    <row r="50" spans="1:34" ht="16.5" x14ac:dyDescent="0.2">
      <c r="A50" s="3">
        <v>47</v>
      </c>
      <c r="B50" s="3">
        <f t="shared" si="3"/>
        <v>37008202000</v>
      </c>
      <c r="C50" s="3" t="s">
        <v>311</v>
      </c>
      <c r="D50" s="3" t="s">
        <v>209</v>
      </c>
      <c r="E50" s="3" t="str">
        <f>INDEX(中继段!$C$4:$C$97,AH50)</f>
        <v>山东二干|菏泽薛城光缆:济宁洸河路-滕州善国北路</v>
      </c>
      <c r="F50" s="3">
        <f>INDEX(中继段!$B$4:$B$97,光放段!AH50)</f>
        <v>37008200000</v>
      </c>
      <c r="G50" s="3">
        <f>COUNTIF(E$4:E50,"="&amp;E50)</f>
        <v>2</v>
      </c>
      <c r="H50" s="3">
        <v>68.2</v>
      </c>
      <c r="I50" s="3">
        <v>24</v>
      </c>
      <c r="J50" s="3" t="b">
        <f t="shared" si="4"/>
        <v>0</v>
      </c>
      <c r="K50" s="3" t="s">
        <v>625</v>
      </c>
      <c r="L50" s="3" t="s">
        <v>177</v>
      </c>
      <c r="M50" s="3" t="str">
        <f t="shared" si="0"/>
        <v>济宁市-兖州九仙桥路</v>
      </c>
      <c r="N50" s="3" t="b">
        <f t="shared" si="5"/>
        <v>1</v>
      </c>
      <c r="O50" s="3" t="s">
        <v>625</v>
      </c>
      <c r="P50" s="3" t="s">
        <v>173</v>
      </c>
      <c r="Q50" s="3" t="str">
        <f t="shared" si="1"/>
        <v>枣庄市-滕州善国北路</v>
      </c>
      <c r="R50" s="3"/>
      <c r="S50" s="3"/>
      <c r="T50" s="3"/>
      <c r="U50" s="3"/>
      <c r="V50" s="3" t="s">
        <v>626</v>
      </c>
      <c r="W50" s="3" t="s">
        <v>177</v>
      </c>
      <c r="X50" s="3" t="s">
        <v>625</v>
      </c>
      <c r="Y50" s="3" t="s">
        <v>173</v>
      </c>
      <c r="Z50" s="3"/>
      <c r="AA50" s="3" t="s">
        <v>37</v>
      </c>
      <c r="AB50" s="3" t="s">
        <v>38</v>
      </c>
      <c r="AC50" s="3"/>
      <c r="AD50" s="3" t="s">
        <v>36</v>
      </c>
      <c r="AE50" s="3" t="s">
        <v>38</v>
      </c>
      <c r="AF50" s="3" t="str">
        <f t="shared" si="2"/>
        <v>菏泽薛城光缆:济宁洸河路+滕州善国北路</v>
      </c>
      <c r="AH50" s="3">
        <f>MATCH(AF50,中继段!$AD$4:$AD$97,0)</f>
        <v>14</v>
      </c>
    </row>
    <row r="51" spans="1:34" ht="16.5" x14ac:dyDescent="0.2">
      <c r="A51" s="3">
        <v>48</v>
      </c>
      <c r="B51" s="3">
        <f t="shared" si="3"/>
        <v>37008301000</v>
      </c>
      <c r="C51" s="3" t="s">
        <v>312</v>
      </c>
      <c r="D51" s="3" t="s">
        <v>209</v>
      </c>
      <c r="E51" s="3" t="str">
        <f>INDEX(中继段!$C$4:$C$97,AH51)</f>
        <v>山东二干|菏泽薛城光缆:滕州善国北路-薛城天山路</v>
      </c>
      <c r="F51" s="3">
        <f>INDEX(中继段!$B$4:$B$97,光放段!AH51)</f>
        <v>37008300000</v>
      </c>
      <c r="G51" s="3">
        <f>COUNTIF(E$4:E51,"="&amp;E51)</f>
        <v>1</v>
      </c>
      <c r="H51" s="3">
        <v>38</v>
      </c>
      <c r="I51" s="3">
        <v>24</v>
      </c>
      <c r="J51" s="3" t="b">
        <f t="shared" si="4"/>
        <v>1</v>
      </c>
      <c r="K51" s="3" t="s">
        <v>625</v>
      </c>
      <c r="L51" s="3" t="s">
        <v>173</v>
      </c>
      <c r="M51" s="3" t="str">
        <f t="shared" si="0"/>
        <v>枣庄市-滕州善国北路</v>
      </c>
      <c r="N51" s="3" t="b">
        <f t="shared" si="5"/>
        <v>1</v>
      </c>
      <c r="O51" s="3" t="s">
        <v>625</v>
      </c>
      <c r="P51" s="3" t="s">
        <v>173</v>
      </c>
      <c r="Q51" s="3" t="str">
        <f t="shared" si="1"/>
        <v>枣庄市-薛城天山路</v>
      </c>
      <c r="R51" s="3"/>
      <c r="S51" s="3"/>
      <c r="T51" s="3"/>
      <c r="U51" s="3"/>
      <c r="V51" s="3" t="s">
        <v>626</v>
      </c>
      <c r="W51" s="3" t="s">
        <v>173</v>
      </c>
      <c r="X51" s="3" t="s">
        <v>625</v>
      </c>
      <c r="Y51" s="3" t="s">
        <v>173</v>
      </c>
      <c r="Z51" s="3"/>
      <c r="AA51" s="3" t="s">
        <v>38</v>
      </c>
      <c r="AB51" s="3" t="s">
        <v>151</v>
      </c>
      <c r="AC51" s="3"/>
      <c r="AD51" s="3" t="s">
        <v>38</v>
      </c>
      <c r="AE51" s="3" t="s">
        <v>151</v>
      </c>
      <c r="AF51" s="3" t="str">
        <f t="shared" si="2"/>
        <v>菏泽薛城光缆:滕州善国北路+薛城天山路</v>
      </c>
      <c r="AH51" s="3">
        <f>MATCH(AF51,中继段!$AD$4:$AD$97,0)</f>
        <v>15</v>
      </c>
    </row>
    <row r="52" spans="1:34" ht="16.5" x14ac:dyDescent="0.2">
      <c r="A52" s="3">
        <v>49</v>
      </c>
      <c r="B52" s="3">
        <f t="shared" si="3"/>
        <v>37009101000</v>
      </c>
      <c r="C52" s="3" t="s">
        <v>313</v>
      </c>
      <c r="D52" s="3" t="s">
        <v>210</v>
      </c>
      <c r="E52" s="3" t="str">
        <f>INDEX(中继段!$C$4:$C$97,AH52)</f>
        <v>山东二干|禹城务头光缆:禹城行政街-齐河务头中继站</v>
      </c>
      <c r="F52" s="3">
        <f>INDEX(中继段!$B$4:$B$97,光放段!AH52)</f>
        <v>37009100000</v>
      </c>
      <c r="G52" s="3">
        <f>COUNTIF(E$4:E52,"="&amp;E52)</f>
        <v>1</v>
      </c>
      <c r="H52" s="3">
        <v>27.562000000000001</v>
      </c>
      <c r="I52" s="3">
        <v>36</v>
      </c>
      <c r="J52" s="3" t="b">
        <f t="shared" si="4"/>
        <v>1</v>
      </c>
      <c r="K52" s="3" t="s">
        <v>625</v>
      </c>
      <c r="L52" s="3" t="s">
        <v>182</v>
      </c>
      <c r="M52" s="3" t="str">
        <f t="shared" si="0"/>
        <v>德州市-禹城行政街</v>
      </c>
      <c r="N52" s="3" t="b">
        <f t="shared" si="5"/>
        <v>0</v>
      </c>
      <c r="O52" s="3" t="s">
        <v>625</v>
      </c>
      <c r="P52" s="3" t="s">
        <v>182</v>
      </c>
      <c r="Q52" s="3" t="str">
        <f t="shared" si="1"/>
        <v>德州市-齐河新华路</v>
      </c>
      <c r="R52" s="3"/>
      <c r="S52" s="3"/>
      <c r="T52" s="3"/>
      <c r="U52" s="3"/>
      <c r="V52" s="3" t="s">
        <v>626</v>
      </c>
      <c r="W52" s="3" t="s">
        <v>182</v>
      </c>
      <c r="X52" s="3" t="s">
        <v>625</v>
      </c>
      <c r="Y52" s="3" t="s">
        <v>182</v>
      </c>
      <c r="Z52" s="3"/>
      <c r="AA52" s="3" t="s">
        <v>39</v>
      </c>
      <c r="AB52" s="3" t="s">
        <v>40</v>
      </c>
      <c r="AC52" s="3"/>
      <c r="AD52" s="3" t="s">
        <v>39</v>
      </c>
      <c r="AE52" s="3" t="s">
        <v>169</v>
      </c>
      <c r="AF52" s="3" t="str">
        <f t="shared" si="2"/>
        <v>禹城务头光缆:禹城行政街+齐河务头中继站</v>
      </c>
      <c r="AH52" s="3">
        <f>MATCH(AF52,中继段!$AD$4:$AD$97,0)</f>
        <v>16</v>
      </c>
    </row>
    <row r="53" spans="1:34" ht="16.5" x14ac:dyDescent="0.2">
      <c r="A53" s="3">
        <v>50</v>
      </c>
      <c r="B53" s="3">
        <f t="shared" si="3"/>
        <v>37009102000</v>
      </c>
      <c r="C53" s="3" t="s">
        <v>314</v>
      </c>
      <c r="D53" s="3" t="s">
        <v>210</v>
      </c>
      <c r="E53" s="3" t="str">
        <f>INDEX(中继段!$C$4:$C$97,AH53)</f>
        <v>山东二干|禹城务头光缆:禹城行政街-齐河务头中继站</v>
      </c>
      <c r="F53" s="3">
        <f>INDEX(中继段!$B$4:$B$97,光放段!AH53)</f>
        <v>37009100000</v>
      </c>
      <c r="G53" s="3">
        <f>COUNTIF(E$4:E53,"="&amp;E53)</f>
        <v>2</v>
      </c>
      <c r="H53" s="3">
        <v>40.82</v>
      </c>
      <c r="I53" s="3">
        <v>36</v>
      </c>
      <c r="J53" s="3" t="b">
        <f t="shared" si="4"/>
        <v>0</v>
      </c>
      <c r="K53" s="3" t="s">
        <v>625</v>
      </c>
      <c r="L53" s="3" t="s">
        <v>182</v>
      </c>
      <c r="M53" s="3" t="str">
        <f t="shared" si="0"/>
        <v>德州市-齐河新华路</v>
      </c>
      <c r="N53" s="3" t="b">
        <f t="shared" si="5"/>
        <v>1</v>
      </c>
      <c r="O53" s="3" t="s">
        <v>625</v>
      </c>
      <c r="P53" s="3" t="s">
        <v>182</v>
      </c>
      <c r="Q53" s="3" t="str">
        <f t="shared" si="1"/>
        <v>德州市-齐河务头</v>
      </c>
      <c r="R53" s="3"/>
      <c r="S53" s="3"/>
      <c r="T53" s="3"/>
      <c r="U53" s="3"/>
      <c r="V53" s="3" t="s">
        <v>626</v>
      </c>
      <c r="W53" s="3" t="s">
        <v>182</v>
      </c>
      <c r="X53" s="3" t="s">
        <v>625</v>
      </c>
      <c r="Y53" s="3" t="s">
        <v>182</v>
      </c>
      <c r="Z53" s="3"/>
      <c r="AA53" s="3" t="s">
        <v>40</v>
      </c>
      <c r="AB53" s="3" t="s">
        <v>45</v>
      </c>
      <c r="AC53" s="3"/>
      <c r="AD53" s="3" t="s">
        <v>39</v>
      </c>
      <c r="AE53" s="3" t="s">
        <v>169</v>
      </c>
      <c r="AF53" s="3" t="str">
        <f t="shared" si="2"/>
        <v>禹城务头光缆:禹城行政街+齐河务头中继站</v>
      </c>
      <c r="AH53" s="3">
        <f>MATCH(AF53,中继段!$AD$4:$AD$97,0)</f>
        <v>16</v>
      </c>
    </row>
    <row r="54" spans="1:34" ht="16.5" x14ac:dyDescent="0.2">
      <c r="A54" s="3">
        <v>51</v>
      </c>
      <c r="B54" s="3">
        <f t="shared" si="3"/>
        <v>37010101000</v>
      </c>
      <c r="C54" s="3" t="s">
        <v>315</v>
      </c>
      <c r="D54" s="3" t="s">
        <v>211</v>
      </c>
      <c r="E54" s="3" t="str">
        <f>INDEX(中继段!$C$4:$C$97,AH54)</f>
        <v>山东二干|济聊菏1号光缆:济南经十路-聊城龙山路</v>
      </c>
      <c r="F54" s="3">
        <f>INDEX(中继段!$B$4:$B$97,光放段!AH54)</f>
        <v>37010100000</v>
      </c>
      <c r="G54" s="3">
        <f>COUNTIF(E$4:E54,"="&amp;E54)</f>
        <v>1</v>
      </c>
      <c r="H54" s="3">
        <v>147.6</v>
      </c>
      <c r="I54" s="3">
        <v>36</v>
      </c>
      <c r="J54" s="3" t="b">
        <f t="shared" si="4"/>
        <v>1</v>
      </c>
      <c r="K54" s="3" t="s">
        <v>625</v>
      </c>
      <c r="L54" s="3" t="s">
        <v>622</v>
      </c>
      <c r="M54" s="3" t="str">
        <f t="shared" si="0"/>
        <v>济南市-济南经十路</v>
      </c>
      <c r="N54" s="3" t="b">
        <f t="shared" si="5"/>
        <v>1</v>
      </c>
      <c r="O54" s="3" t="s">
        <v>625</v>
      </c>
      <c r="P54" s="3" t="s">
        <v>183</v>
      </c>
      <c r="Q54" s="3" t="str">
        <f t="shared" si="1"/>
        <v>聊城市-聊城龙山路</v>
      </c>
      <c r="R54" s="3"/>
      <c r="S54" s="3"/>
      <c r="T54" s="3"/>
      <c r="U54" s="3"/>
      <c r="V54" s="3" t="s">
        <v>626</v>
      </c>
      <c r="W54" s="3" t="s">
        <v>622</v>
      </c>
      <c r="X54" s="3" t="s">
        <v>625</v>
      </c>
      <c r="Y54" s="3" t="s">
        <v>183</v>
      </c>
      <c r="Z54" s="3"/>
      <c r="AA54" s="3" t="s">
        <v>41</v>
      </c>
      <c r="AB54" s="3" t="s">
        <v>42</v>
      </c>
      <c r="AC54" s="3"/>
      <c r="AD54" s="3" t="s">
        <v>41</v>
      </c>
      <c r="AE54" s="3" t="s">
        <v>42</v>
      </c>
      <c r="AF54" s="3" t="str">
        <f t="shared" si="2"/>
        <v>济聊菏1号光缆:济南经十路+聊城龙山路</v>
      </c>
      <c r="AH54" s="3">
        <f>MATCH(AF54,中继段!$AD$4:$AD$97,0)</f>
        <v>17</v>
      </c>
    </row>
    <row r="55" spans="1:34" ht="16.5" x14ac:dyDescent="0.2">
      <c r="A55" s="3">
        <v>52</v>
      </c>
      <c r="B55" s="3">
        <f t="shared" si="3"/>
        <v>37010201000</v>
      </c>
      <c r="C55" s="3" t="s">
        <v>316</v>
      </c>
      <c r="D55" s="3" t="s">
        <v>211</v>
      </c>
      <c r="E55" s="3" t="str">
        <f>INDEX(中继段!$C$4:$C$97,AH55)</f>
        <v>山东二干|济聊菏1号光缆:聊城龙山路-菏泽中华路新局</v>
      </c>
      <c r="F55" s="3">
        <f>INDEX(中继段!$B$4:$B$97,光放段!AH55)</f>
        <v>37010200000</v>
      </c>
      <c r="G55" s="3">
        <f>COUNTIF(E$4:E55,"="&amp;E55)</f>
        <v>1</v>
      </c>
      <c r="H55" s="3">
        <v>82.4</v>
      </c>
      <c r="I55" s="3">
        <v>12</v>
      </c>
      <c r="J55" s="3" t="b">
        <f t="shared" si="4"/>
        <v>1</v>
      </c>
      <c r="K55" s="3" t="s">
        <v>625</v>
      </c>
      <c r="L55" s="3" t="s">
        <v>183</v>
      </c>
      <c r="M55" s="3" t="str">
        <f t="shared" si="0"/>
        <v>聊城市-聊城龙山路</v>
      </c>
      <c r="N55" s="3" t="b">
        <f t="shared" si="5"/>
        <v>0</v>
      </c>
      <c r="O55" s="3" t="s">
        <v>625</v>
      </c>
      <c r="P55" s="3" t="s">
        <v>185</v>
      </c>
      <c r="Q55" s="3" t="str">
        <f t="shared" si="1"/>
        <v>菏泽市-程屯支局</v>
      </c>
      <c r="R55" s="3"/>
      <c r="S55" s="3"/>
      <c r="T55" s="3"/>
      <c r="U55" s="3"/>
      <c r="V55" s="3" t="s">
        <v>626</v>
      </c>
      <c r="W55" s="3" t="s">
        <v>183</v>
      </c>
      <c r="X55" s="3" t="s">
        <v>625</v>
      </c>
      <c r="Y55" s="3" t="s">
        <v>185</v>
      </c>
      <c r="Z55" s="3"/>
      <c r="AA55" s="3" t="s">
        <v>42</v>
      </c>
      <c r="AB55" s="3" t="s">
        <v>43</v>
      </c>
      <c r="AC55" s="3"/>
      <c r="AD55" s="3" t="s">
        <v>42</v>
      </c>
      <c r="AE55" s="3" t="s">
        <v>152</v>
      </c>
      <c r="AF55" s="3" t="str">
        <f t="shared" si="2"/>
        <v>济聊菏1号光缆:聊城龙山路+菏泽中华路新局</v>
      </c>
      <c r="AH55" s="3">
        <f>MATCH(AF55,中继段!$AD$4:$AD$97,0)</f>
        <v>18</v>
      </c>
    </row>
    <row r="56" spans="1:34" ht="16.5" x14ac:dyDescent="0.2">
      <c r="A56" s="3">
        <v>53</v>
      </c>
      <c r="B56" s="3">
        <f t="shared" si="3"/>
        <v>37010202000</v>
      </c>
      <c r="C56" s="3" t="s">
        <v>317</v>
      </c>
      <c r="D56" s="3" t="s">
        <v>211</v>
      </c>
      <c r="E56" s="3" t="str">
        <f>INDEX(中继段!$C$4:$C$97,AH56)</f>
        <v>山东二干|济聊菏1号光缆:聊城龙山路-菏泽中华路新局</v>
      </c>
      <c r="F56" s="3">
        <f>INDEX(中继段!$B$4:$B$97,光放段!AH56)</f>
        <v>37010200000</v>
      </c>
      <c r="G56" s="3">
        <f>COUNTIF(E$4:E56,"="&amp;E56)</f>
        <v>2</v>
      </c>
      <c r="H56" s="3">
        <v>107.1</v>
      </c>
      <c r="I56" s="3">
        <v>12</v>
      </c>
      <c r="J56" s="3" t="b">
        <f t="shared" si="4"/>
        <v>0</v>
      </c>
      <c r="K56" s="3" t="s">
        <v>625</v>
      </c>
      <c r="L56" s="3" t="s">
        <v>185</v>
      </c>
      <c r="M56" s="3" t="str">
        <f t="shared" si="0"/>
        <v>菏泽市-程屯支局</v>
      </c>
      <c r="N56" s="3" t="b">
        <f t="shared" si="5"/>
        <v>1</v>
      </c>
      <c r="O56" s="3" t="s">
        <v>625</v>
      </c>
      <c r="P56" s="3" t="s">
        <v>185</v>
      </c>
      <c r="Q56" s="3" t="str">
        <f t="shared" si="1"/>
        <v>菏泽市-菏泽中华路新局</v>
      </c>
      <c r="R56" s="3"/>
      <c r="S56" s="3"/>
      <c r="T56" s="3"/>
      <c r="U56" s="3"/>
      <c r="V56" s="3" t="s">
        <v>626</v>
      </c>
      <c r="W56" s="3" t="s">
        <v>185</v>
      </c>
      <c r="X56" s="3" t="s">
        <v>625</v>
      </c>
      <c r="Y56" s="3" t="s">
        <v>185</v>
      </c>
      <c r="Z56" s="3"/>
      <c r="AA56" s="3" t="s">
        <v>43</v>
      </c>
      <c r="AB56" s="3" t="s">
        <v>152</v>
      </c>
      <c r="AC56" s="3"/>
      <c r="AD56" s="3" t="s">
        <v>42</v>
      </c>
      <c r="AE56" s="3" t="s">
        <v>152</v>
      </c>
      <c r="AF56" s="3" t="str">
        <f t="shared" si="2"/>
        <v>济聊菏1号光缆:聊城龙山路+菏泽中华路新局</v>
      </c>
      <c r="AH56" s="3">
        <f>MATCH(AF56,中继段!$AD$4:$AD$97,0)</f>
        <v>18</v>
      </c>
    </row>
    <row r="57" spans="1:34" ht="16.5" x14ac:dyDescent="0.2">
      <c r="A57" s="3">
        <v>54</v>
      </c>
      <c r="B57" s="3">
        <f t="shared" si="3"/>
        <v>37011101000</v>
      </c>
      <c r="C57" s="3" t="s">
        <v>318</v>
      </c>
      <c r="D57" s="3" t="s">
        <v>212</v>
      </c>
      <c r="E57" s="3" t="str">
        <f>INDEX(中继段!$C$4:$C$97,AH57)</f>
        <v>山东二干|济聊菏2号光缆:济南山大路-聊城联通建设路</v>
      </c>
      <c r="F57" s="3">
        <f>INDEX(中继段!$B$4:$B$97,光放段!AH57)</f>
        <v>37011100000</v>
      </c>
      <c r="G57" s="3">
        <f>COUNTIF(E$4:E57,"="&amp;E57)</f>
        <v>1</v>
      </c>
      <c r="H57" s="3">
        <v>75.7</v>
      </c>
      <c r="I57" s="3">
        <v>24</v>
      </c>
      <c r="J57" s="3" t="b">
        <f t="shared" si="4"/>
        <v>1</v>
      </c>
      <c r="K57" s="3" t="s">
        <v>625</v>
      </c>
      <c r="L57" s="3" t="s">
        <v>622</v>
      </c>
      <c r="M57" s="3" t="str">
        <f t="shared" si="0"/>
        <v>济南市-济南山大路</v>
      </c>
      <c r="N57" s="3" t="b">
        <f t="shared" si="5"/>
        <v>0</v>
      </c>
      <c r="O57" s="3" t="s">
        <v>625</v>
      </c>
      <c r="P57" s="3" t="s">
        <v>182</v>
      </c>
      <c r="Q57" s="3" t="str">
        <f t="shared" si="1"/>
        <v>德州市-齐河务头</v>
      </c>
      <c r="R57" s="3"/>
      <c r="S57" s="3"/>
      <c r="T57" s="3"/>
      <c r="U57" s="3"/>
      <c r="V57" s="3" t="s">
        <v>626</v>
      </c>
      <c r="W57" s="3" t="s">
        <v>622</v>
      </c>
      <c r="X57" s="3" t="s">
        <v>625</v>
      </c>
      <c r="Y57" s="3" t="s">
        <v>182</v>
      </c>
      <c r="Z57" s="3"/>
      <c r="AA57" s="3" t="s">
        <v>44</v>
      </c>
      <c r="AB57" s="3" t="s">
        <v>45</v>
      </c>
      <c r="AC57" s="3"/>
      <c r="AD57" s="3" t="s">
        <v>44</v>
      </c>
      <c r="AE57" s="3" t="s">
        <v>46</v>
      </c>
      <c r="AF57" s="3" t="str">
        <f t="shared" si="2"/>
        <v>济聊菏2号光缆:济南山大路+聊城联通建设路</v>
      </c>
      <c r="AH57" s="3">
        <f>MATCH(AF57,中继段!$AD$4:$AD$97,0)</f>
        <v>19</v>
      </c>
    </row>
    <row r="58" spans="1:34" ht="16.5" x14ac:dyDescent="0.2">
      <c r="A58" s="3">
        <v>55</v>
      </c>
      <c r="B58" s="3">
        <f t="shared" si="3"/>
        <v>37011102000</v>
      </c>
      <c r="C58" s="3" t="s">
        <v>319</v>
      </c>
      <c r="D58" s="3" t="s">
        <v>212</v>
      </c>
      <c r="E58" s="3" t="str">
        <f>INDEX(中继段!$C$4:$C$97,AH58)</f>
        <v>山东二干|济聊菏2号光缆:济南山大路-聊城联通建设路</v>
      </c>
      <c r="F58" s="3">
        <f>INDEX(中继段!$B$4:$B$97,光放段!AH58)</f>
        <v>37011100000</v>
      </c>
      <c r="G58" s="3">
        <f>COUNTIF(E$4:E58,"="&amp;E58)</f>
        <v>2</v>
      </c>
      <c r="H58" s="3">
        <v>68.5</v>
      </c>
      <c r="I58" s="3">
        <v>24</v>
      </c>
      <c r="J58" s="3" t="b">
        <f t="shared" si="4"/>
        <v>0</v>
      </c>
      <c r="K58" s="3" t="s">
        <v>625</v>
      </c>
      <c r="L58" s="3" t="s">
        <v>182</v>
      </c>
      <c r="M58" s="3" t="str">
        <f t="shared" si="0"/>
        <v>德州市-齐河务头</v>
      </c>
      <c r="N58" s="3" t="b">
        <f t="shared" si="5"/>
        <v>1</v>
      </c>
      <c r="O58" s="3" t="s">
        <v>625</v>
      </c>
      <c r="P58" s="3" t="s">
        <v>183</v>
      </c>
      <c r="Q58" s="3" t="str">
        <f t="shared" si="1"/>
        <v>聊城市-聊城联通建设路</v>
      </c>
      <c r="R58" s="3"/>
      <c r="S58" s="3"/>
      <c r="T58" s="3"/>
      <c r="U58" s="3"/>
      <c r="V58" s="3" t="s">
        <v>626</v>
      </c>
      <c r="W58" s="3" t="s">
        <v>182</v>
      </c>
      <c r="X58" s="3" t="s">
        <v>625</v>
      </c>
      <c r="Y58" s="3" t="s">
        <v>183</v>
      </c>
      <c r="Z58" s="3"/>
      <c r="AA58" s="3" t="s">
        <v>45</v>
      </c>
      <c r="AB58" s="3" t="s">
        <v>46</v>
      </c>
      <c r="AC58" s="3"/>
      <c r="AD58" s="3" t="s">
        <v>44</v>
      </c>
      <c r="AE58" s="3" t="s">
        <v>46</v>
      </c>
      <c r="AF58" s="3" t="str">
        <f t="shared" si="2"/>
        <v>济聊菏2号光缆:济南山大路+聊城联通建设路</v>
      </c>
      <c r="AH58" s="3">
        <f>MATCH(AF58,中继段!$AD$4:$AD$97,0)</f>
        <v>19</v>
      </c>
    </row>
    <row r="59" spans="1:34" ht="16.5" x14ac:dyDescent="0.2">
      <c r="A59" s="3">
        <v>56</v>
      </c>
      <c r="B59" s="3">
        <f t="shared" si="3"/>
        <v>37011201000</v>
      </c>
      <c r="C59" s="3" t="s">
        <v>320</v>
      </c>
      <c r="D59" s="3" t="s">
        <v>212</v>
      </c>
      <c r="E59" s="3" t="str">
        <f>INDEX(中继段!$C$4:$C$97,AH59)</f>
        <v>山东二干|济聊菏2号光缆:聊城联通建设路-菏泽中华路新局</v>
      </c>
      <c r="F59" s="3">
        <f>INDEX(中继段!$B$4:$B$97,光放段!AH59)</f>
        <v>37011200000</v>
      </c>
      <c r="G59" s="3">
        <f>COUNTIF(E$4:E59,"="&amp;E59)</f>
        <v>1</v>
      </c>
      <c r="H59" s="3">
        <v>89.8</v>
      </c>
      <c r="I59" s="3">
        <v>24</v>
      </c>
      <c r="J59" s="3" t="b">
        <f t="shared" si="4"/>
        <v>1</v>
      </c>
      <c r="K59" s="3" t="s">
        <v>625</v>
      </c>
      <c r="L59" s="3" t="s">
        <v>183</v>
      </c>
      <c r="M59" s="3" t="str">
        <f t="shared" si="0"/>
        <v>聊城市-聊城联通建设路</v>
      </c>
      <c r="N59" s="3" t="b">
        <f t="shared" si="5"/>
        <v>0</v>
      </c>
      <c r="O59" s="3" t="s">
        <v>625</v>
      </c>
      <c r="P59" s="3" t="s">
        <v>185</v>
      </c>
      <c r="Q59" s="3" t="str">
        <f t="shared" si="1"/>
        <v>菏泽市-程屯支局</v>
      </c>
      <c r="R59" s="3"/>
      <c r="S59" s="3"/>
      <c r="T59" s="3"/>
      <c r="U59" s="3"/>
      <c r="V59" s="3" t="s">
        <v>626</v>
      </c>
      <c r="W59" s="3" t="s">
        <v>183</v>
      </c>
      <c r="X59" s="3" t="s">
        <v>625</v>
      </c>
      <c r="Y59" s="3" t="s">
        <v>185</v>
      </c>
      <c r="Z59" s="3"/>
      <c r="AA59" s="3" t="s">
        <v>46</v>
      </c>
      <c r="AB59" s="3" t="s">
        <v>43</v>
      </c>
      <c r="AC59" s="3"/>
      <c r="AD59" s="3" t="s">
        <v>46</v>
      </c>
      <c r="AE59" s="3" t="s">
        <v>152</v>
      </c>
      <c r="AF59" s="3" t="str">
        <f t="shared" si="2"/>
        <v>济聊菏2号光缆:聊城联通建设路+菏泽中华路新局</v>
      </c>
      <c r="AH59" s="3">
        <f>MATCH(AF59,中继段!$AD$4:$AD$97,0)</f>
        <v>20</v>
      </c>
    </row>
    <row r="60" spans="1:34" ht="16.5" x14ac:dyDescent="0.2">
      <c r="A60" s="3">
        <v>57</v>
      </c>
      <c r="B60" s="3">
        <f t="shared" si="3"/>
        <v>37011202000</v>
      </c>
      <c r="C60" s="3" t="s">
        <v>321</v>
      </c>
      <c r="D60" s="3" t="s">
        <v>212</v>
      </c>
      <c r="E60" s="3" t="str">
        <f>INDEX(中继段!$C$4:$C$97,AH60)</f>
        <v>山东二干|济聊菏2号光缆:聊城联通建设路-菏泽中华路新局</v>
      </c>
      <c r="F60" s="3">
        <f>INDEX(中继段!$B$4:$B$97,光放段!AH60)</f>
        <v>37011200000</v>
      </c>
      <c r="G60" s="3">
        <f>COUNTIF(E$4:E60,"="&amp;E60)</f>
        <v>2</v>
      </c>
      <c r="H60" s="3">
        <v>87.8</v>
      </c>
      <c r="I60" s="3">
        <v>24</v>
      </c>
      <c r="J60" s="3" t="b">
        <f t="shared" si="4"/>
        <v>0</v>
      </c>
      <c r="K60" s="3" t="s">
        <v>625</v>
      </c>
      <c r="L60" s="3" t="s">
        <v>185</v>
      </c>
      <c r="M60" s="3" t="str">
        <f t="shared" si="0"/>
        <v>菏泽市-程屯支局</v>
      </c>
      <c r="N60" s="3" t="b">
        <f t="shared" si="5"/>
        <v>1</v>
      </c>
      <c r="O60" s="3" t="s">
        <v>625</v>
      </c>
      <c r="P60" s="3" t="s">
        <v>185</v>
      </c>
      <c r="Q60" s="3" t="str">
        <f t="shared" si="1"/>
        <v>菏泽市-菏泽中华路新局</v>
      </c>
      <c r="R60" s="3"/>
      <c r="S60" s="3"/>
      <c r="T60" s="3"/>
      <c r="U60" s="3"/>
      <c r="V60" s="3" t="s">
        <v>626</v>
      </c>
      <c r="W60" s="3" t="s">
        <v>185</v>
      </c>
      <c r="X60" s="3" t="s">
        <v>625</v>
      </c>
      <c r="Y60" s="3" t="s">
        <v>185</v>
      </c>
      <c r="Z60" s="3"/>
      <c r="AA60" s="3" t="s">
        <v>43</v>
      </c>
      <c r="AB60" s="3" t="s">
        <v>152</v>
      </c>
      <c r="AC60" s="3"/>
      <c r="AD60" s="3" t="s">
        <v>46</v>
      </c>
      <c r="AE60" s="3" t="s">
        <v>152</v>
      </c>
      <c r="AF60" s="3" t="str">
        <f t="shared" si="2"/>
        <v>济聊菏2号光缆:聊城联通建设路+菏泽中华路新局</v>
      </c>
      <c r="AH60" s="3">
        <f>MATCH(AF60,中继段!$AD$4:$AD$97,0)</f>
        <v>20</v>
      </c>
    </row>
    <row r="61" spans="1:34" ht="16.5" x14ac:dyDescent="0.2">
      <c r="A61" s="3">
        <v>58</v>
      </c>
      <c r="B61" s="3">
        <f t="shared" si="3"/>
        <v>37012101000</v>
      </c>
      <c r="C61" s="3" t="s">
        <v>322</v>
      </c>
      <c r="D61" s="3" t="s">
        <v>213</v>
      </c>
      <c r="E61" s="3" t="str">
        <f>INDEX(中继段!$C$4:$C$97,AH61)</f>
        <v>山东二干|济南德州1号管道光缆:济南四里村-德州湖滨南路</v>
      </c>
      <c r="F61" s="3">
        <f>INDEX(中继段!$B$4:$B$97,光放段!AH61)</f>
        <v>37012100000</v>
      </c>
      <c r="G61" s="3">
        <f>COUNTIF(E$4:E61,"="&amp;E61)</f>
        <v>1</v>
      </c>
      <c r="H61" s="3">
        <v>35.686999999999998</v>
      </c>
      <c r="I61" s="3">
        <v>64</v>
      </c>
      <c r="J61" s="3" t="b">
        <f t="shared" si="4"/>
        <v>1</v>
      </c>
      <c r="K61" s="3" t="s">
        <v>625</v>
      </c>
      <c r="L61" s="3" t="s">
        <v>622</v>
      </c>
      <c r="M61" s="3" t="str">
        <f t="shared" si="0"/>
        <v>济南市-济南四里村</v>
      </c>
      <c r="N61" s="3" t="b">
        <f t="shared" si="5"/>
        <v>0</v>
      </c>
      <c r="O61" s="3" t="s">
        <v>625</v>
      </c>
      <c r="P61" s="3" t="s">
        <v>182</v>
      </c>
      <c r="Q61" s="3" t="str">
        <f t="shared" si="1"/>
        <v>德州市-齐河新华路</v>
      </c>
      <c r="R61" s="3"/>
      <c r="S61" s="3"/>
      <c r="T61" s="3"/>
      <c r="U61" s="3"/>
      <c r="V61" s="3" t="s">
        <v>626</v>
      </c>
      <c r="W61" s="3" t="s">
        <v>622</v>
      </c>
      <c r="X61" s="3" t="s">
        <v>625</v>
      </c>
      <c r="Y61" s="3" t="s">
        <v>182</v>
      </c>
      <c r="Z61" s="3"/>
      <c r="AA61" s="3" t="s">
        <v>47</v>
      </c>
      <c r="AB61" s="3" t="s">
        <v>40</v>
      </c>
      <c r="AC61" s="3"/>
      <c r="AD61" s="3" t="s">
        <v>47</v>
      </c>
      <c r="AE61" s="3" t="s">
        <v>33</v>
      </c>
      <c r="AF61" s="3" t="str">
        <f t="shared" si="2"/>
        <v>济南德州1号管道光缆:济南四里村+德州湖滨南路</v>
      </c>
      <c r="AH61" s="3">
        <f>MATCH(AF61,中继段!$AD$4:$AD$97,0)</f>
        <v>21</v>
      </c>
    </row>
    <row r="62" spans="1:34" ht="16.5" x14ac:dyDescent="0.2">
      <c r="A62" s="3">
        <v>59</v>
      </c>
      <c r="B62" s="3">
        <f t="shared" si="3"/>
        <v>37012102000</v>
      </c>
      <c r="C62" s="3" t="s">
        <v>323</v>
      </c>
      <c r="D62" s="3" t="s">
        <v>213</v>
      </c>
      <c r="E62" s="3" t="str">
        <f>INDEX(中继段!$C$4:$C$97,AH62)</f>
        <v>山东二干|济南德州1号管道光缆:济南四里村-德州湖滨南路</v>
      </c>
      <c r="F62" s="3">
        <f>INDEX(中继段!$B$4:$B$97,光放段!AH62)</f>
        <v>37012100000</v>
      </c>
      <c r="G62" s="3">
        <f>COUNTIF(E$4:E62,"="&amp;E62)</f>
        <v>2</v>
      </c>
      <c r="H62" s="3">
        <v>28.108000000000001</v>
      </c>
      <c r="I62" s="3">
        <v>48</v>
      </c>
      <c r="J62" s="3" t="b">
        <f t="shared" si="4"/>
        <v>0</v>
      </c>
      <c r="K62" s="3" t="s">
        <v>625</v>
      </c>
      <c r="L62" s="3" t="s">
        <v>182</v>
      </c>
      <c r="M62" s="3" t="str">
        <f t="shared" si="0"/>
        <v>德州市-齐河新华路</v>
      </c>
      <c r="N62" s="3" t="b">
        <f t="shared" si="5"/>
        <v>0</v>
      </c>
      <c r="O62" s="3" t="s">
        <v>625</v>
      </c>
      <c r="P62" s="3" t="s">
        <v>182</v>
      </c>
      <c r="Q62" s="3" t="str">
        <f t="shared" si="1"/>
        <v>德州市-禹城行政街</v>
      </c>
      <c r="R62" s="3"/>
      <c r="S62" s="3"/>
      <c r="T62" s="3"/>
      <c r="U62" s="3"/>
      <c r="V62" s="3" t="s">
        <v>626</v>
      </c>
      <c r="W62" s="3" t="s">
        <v>182</v>
      </c>
      <c r="X62" s="3" t="s">
        <v>625</v>
      </c>
      <c r="Y62" s="3" t="s">
        <v>182</v>
      </c>
      <c r="Z62" s="3"/>
      <c r="AA62" s="3" t="s">
        <v>40</v>
      </c>
      <c r="AB62" s="3" t="s">
        <v>39</v>
      </c>
      <c r="AC62" s="3"/>
      <c r="AD62" s="3" t="s">
        <v>47</v>
      </c>
      <c r="AE62" s="3" t="s">
        <v>33</v>
      </c>
      <c r="AF62" s="3" t="str">
        <f t="shared" si="2"/>
        <v>济南德州1号管道光缆:济南四里村+德州湖滨南路</v>
      </c>
      <c r="AH62" s="3">
        <f>MATCH(AF62,中继段!$AD$4:$AD$97,0)</f>
        <v>21</v>
      </c>
    </row>
    <row r="63" spans="1:34" ht="16.5" x14ac:dyDescent="0.2">
      <c r="A63" s="3">
        <v>60</v>
      </c>
      <c r="B63" s="3">
        <f t="shared" si="3"/>
        <v>37012103000</v>
      </c>
      <c r="C63" s="3" t="s">
        <v>324</v>
      </c>
      <c r="D63" s="3" t="s">
        <v>213</v>
      </c>
      <c r="E63" s="3" t="str">
        <f>INDEX(中继段!$C$4:$C$97,AH63)</f>
        <v>山东二干|济南德州1号管道光缆:济南四里村-德州湖滨南路</v>
      </c>
      <c r="F63" s="3">
        <f>INDEX(中继段!$B$4:$B$97,光放段!AH63)</f>
        <v>37012100000</v>
      </c>
      <c r="G63" s="3">
        <f>COUNTIF(E$4:E63,"="&amp;E63)</f>
        <v>3</v>
      </c>
      <c r="H63" s="3">
        <v>37.658000000000001</v>
      </c>
      <c r="I63" s="3">
        <v>48</v>
      </c>
      <c r="J63" s="3" t="b">
        <f t="shared" si="4"/>
        <v>0</v>
      </c>
      <c r="K63" s="3" t="s">
        <v>625</v>
      </c>
      <c r="L63" s="3" t="s">
        <v>182</v>
      </c>
      <c r="M63" s="3" t="str">
        <f t="shared" si="0"/>
        <v>德州市-禹城行政街</v>
      </c>
      <c r="N63" s="3" t="b">
        <f t="shared" si="5"/>
        <v>0</v>
      </c>
      <c r="O63" s="3" t="s">
        <v>625</v>
      </c>
      <c r="P63" s="3" t="s">
        <v>182</v>
      </c>
      <c r="Q63" s="3" t="str">
        <f t="shared" si="1"/>
        <v>德州市-平原平安大街</v>
      </c>
      <c r="R63" s="3"/>
      <c r="S63" s="3"/>
      <c r="T63" s="3"/>
      <c r="U63" s="3"/>
      <c r="V63" s="3" t="s">
        <v>626</v>
      </c>
      <c r="W63" s="3" t="s">
        <v>182</v>
      </c>
      <c r="X63" s="3" t="s">
        <v>625</v>
      </c>
      <c r="Y63" s="3" t="s">
        <v>182</v>
      </c>
      <c r="Z63" s="3"/>
      <c r="AA63" s="3" t="s">
        <v>39</v>
      </c>
      <c r="AB63" s="3" t="s">
        <v>48</v>
      </c>
      <c r="AC63" s="3"/>
      <c r="AD63" s="3" t="s">
        <v>47</v>
      </c>
      <c r="AE63" s="3" t="s">
        <v>33</v>
      </c>
      <c r="AF63" s="3" t="str">
        <f t="shared" si="2"/>
        <v>济南德州1号管道光缆:济南四里村+德州湖滨南路</v>
      </c>
      <c r="AH63" s="3">
        <f>MATCH(AF63,中继段!$AD$4:$AD$97,0)</f>
        <v>21</v>
      </c>
    </row>
    <row r="64" spans="1:34" ht="16.5" x14ac:dyDescent="0.2">
      <c r="A64" s="3">
        <v>61</v>
      </c>
      <c r="B64" s="3">
        <f t="shared" si="3"/>
        <v>37012104000</v>
      </c>
      <c r="C64" s="3" t="s">
        <v>325</v>
      </c>
      <c r="D64" s="3" t="s">
        <v>213</v>
      </c>
      <c r="E64" s="3" t="str">
        <f>INDEX(中继段!$C$4:$C$97,AH64)</f>
        <v>山东二干|济南德州1号管道光缆:济南四里村-德州湖滨南路</v>
      </c>
      <c r="F64" s="3">
        <f>INDEX(中继段!$B$4:$B$97,光放段!AH64)</f>
        <v>37012100000</v>
      </c>
      <c r="G64" s="3">
        <f>COUNTIF(E$4:E64,"="&amp;E64)</f>
        <v>4</v>
      </c>
      <c r="H64" s="3">
        <v>41.883000000000003</v>
      </c>
      <c r="I64" s="3">
        <v>48</v>
      </c>
      <c r="J64" s="3" t="b">
        <f t="shared" si="4"/>
        <v>0</v>
      </c>
      <c r="K64" s="3" t="s">
        <v>625</v>
      </c>
      <c r="L64" s="3" t="s">
        <v>182</v>
      </c>
      <c r="M64" s="3" t="str">
        <f t="shared" si="0"/>
        <v>德州市-平原平安大街</v>
      </c>
      <c r="N64" s="3" t="b">
        <f t="shared" si="5"/>
        <v>1</v>
      </c>
      <c r="O64" s="3" t="s">
        <v>625</v>
      </c>
      <c r="P64" s="3" t="s">
        <v>182</v>
      </c>
      <c r="Q64" s="3" t="str">
        <f t="shared" si="1"/>
        <v>德州市-德州湖滨南路</v>
      </c>
      <c r="R64" s="3"/>
      <c r="S64" s="3"/>
      <c r="T64" s="3"/>
      <c r="U64" s="3"/>
      <c r="V64" s="3" t="s">
        <v>626</v>
      </c>
      <c r="W64" s="3" t="s">
        <v>182</v>
      </c>
      <c r="X64" s="3" t="s">
        <v>625</v>
      </c>
      <c r="Y64" s="3" t="s">
        <v>182</v>
      </c>
      <c r="Z64" s="3"/>
      <c r="AA64" s="3" t="s">
        <v>48</v>
      </c>
      <c r="AB64" s="3" t="s">
        <v>33</v>
      </c>
      <c r="AC64" s="3"/>
      <c r="AD64" s="3" t="s">
        <v>47</v>
      </c>
      <c r="AE64" s="3" t="s">
        <v>33</v>
      </c>
      <c r="AF64" s="3" t="str">
        <f t="shared" si="2"/>
        <v>济南德州1号管道光缆:济南四里村+德州湖滨南路</v>
      </c>
      <c r="AH64" s="3">
        <f>MATCH(AF64,中继段!$AD$4:$AD$97,0)</f>
        <v>21</v>
      </c>
    </row>
    <row r="65" spans="1:34" ht="16.5" x14ac:dyDescent="0.2">
      <c r="A65" s="3">
        <v>62</v>
      </c>
      <c r="B65" s="3">
        <f t="shared" si="3"/>
        <v>37013101000</v>
      </c>
      <c r="C65" s="3" t="s">
        <v>326</v>
      </c>
      <c r="D65" s="3" t="s">
        <v>214</v>
      </c>
      <c r="E65" s="3" t="str">
        <f>INDEX(中继段!$C$4:$C$97,AH65)</f>
        <v>山东二干|济南德州2号光缆:德州解放北路-济南经十路</v>
      </c>
      <c r="F65" s="3">
        <f>INDEX(中继段!$B$4:$B$97,光放段!AH65)</f>
        <v>37013100000</v>
      </c>
      <c r="G65" s="3">
        <f>COUNTIF(E$4:E65,"="&amp;E65)</f>
        <v>1</v>
      </c>
      <c r="H65" s="3">
        <v>75.2</v>
      </c>
      <c r="I65" s="3">
        <v>28</v>
      </c>
      <c r="J65" s="3" t="b">
        <f t="shared" si="4"/>
        <v>1</v>
      </c>
      <c r="K65" s="3" t="s">
        <v>625</v>
      </c>
      <c r="L65" s="3" t="s">
        <v>182</v>
      </c>
      <c r="M65" s="3" t="str">
        <f t="shared" si="0"/>
        <v>德州市-德州解放北路</v>
      </c>
      <c r="N65" s="3" t="b">
        <f t="shared" si="5"/>
        <v>0</v>
      </c>
      <c r="O65" s="3" t="s">
        <v>625</v>
      </c>
      <c r="P65" s="3" t="s">
        <v>182</v>
      </c>
      <c r="Q65" s="3" t="str">
        <f t="shared" si="1"/>
        <v>德州市-禹城火车站</v>
      </c>
      <c r="R65" s="3"/>
      <c r="S65" s="3"/>
      <c r="T65" s="3"/>
      <c r="U65" s="3"/>
      <c r="V65" s="3" t="s">
        <v>626</v>
      </c>
      <c r="W65" s="3" t="s">
        <v>182</v>
      </c>
      <c r="X65" s="3" t="s">
        <v>625</v>
      </c>
      <c r="Y65" s="3" t="s">
        <v>182</v>
      </c>
      <c r="Z65" s="3"/>
      <c r="AA65" s="3" t="s">
        <v>49</v>
      </c>
      <c r="AB65" s="3" t="s">
        <v>50</v>
      </c>
      <c r="AC65" s="3"/>
      <c r="AD65" s="3" t="s">
        <v>49</v>
      </c>
      <c r="AE65" s="3" t="s">
        <v>41</v>
      </c>
      <c r="AF65" s="3" t="str">
        <f t="shared" si="2"/>
        <v>济南德州2号光缆:德州解放北路+济南经十路</v>
      </c>
      <c r="AH65" s="3">
        <f>MATCH(AF65,中继段!$AD$4:$AD$97,0)</f>
        <v>22</v>
      </c>
    </row>
    <row r="66" spans="1:34" ht="16.5" x14ac:dyDescent="0.2">
      <c r="A66" s="3">
        <v>63</v>
      </c>
      <c r="B66" s="3">
        <f t="shared" si="3"/>
        <v>37013102000</v>
      </c>
      <c r="C66" s="3" t="s">
        <v>327</v>
      </c>
      <c r="D66" s="3" t="s">
        <v>214</v>
      </c>
      <c r="E66" s="3" t="str">
        <f>INDEX(中继段!$C$4:$C$97,AH66)</f>
        <v>山东二干|济南德州2号光缆:德州解放北路-济南经十路</v>
      </c>
      <c r="F66" s="3">
        <f>INDEX(中继段!$B$4:$B$97,光放段!AH66)</f>
        <v>37013100000</v>
      </c>
      <c r="G66" s="3">
        <f>COUNTIF(E$4:E66,"="&amp;E66)</f>
        <v>2</v>
      </c>
      <c r="H66" s="3">
        <v>66.900000000000006</v>
      </c>
      <c r="I66" s="3">
        <v>28</v>
      </c>
      <c r="J66" s="3" t="b">
        <f t="shared" si="4"/>
        <v>0</v>
      </c>
      <c r="K66" s="3" t="s">
        <v>625</v>
      </c>
      <c r="L66" s="3" t="s">
        <v>182</v>
      </c>
      <c r="M66" s="3" t="str">
        <f t="shared" si="0"/>
        <v>德州市-禹城火车站</v>
      </c>
      <c r="N66" s="3" t="b">
        <f t="shared" si="5"/>
        <v>1</v>
      </c>
      <c r="O66" s="3" t="s">
        <v>625</v>
      </c>
      <c r="P66" s="3" t="s">
        <v>622</v>
      </c>
      <c r="Q66" s="3" t="str">
        <f t="shared" si="1"/>
        <v>济南市-济南经十路</v>
      </c>
      <c r="R66" s="3"/>
      <c r="S66" s="3"/>
      <c r="T66" s="3"/>
      <c r="U66" s="3"/>
      <c r="V66" s="3" t="s">
        <v>626</v>
      </c>
      <c r="W66" s="3" t="s">
        <v>182</v>
      </c>
      <c r="X66" s="3" t="s">
        <v>625</v>
      </c>
      <c r="Y66" s="3" t="s">
        <v>622</v>
      </c>
      <c r="Z66" s="3"/>
      <c r="AA66" s="3" t="s">
        <v>50</v>
      </c>
      <c r="AB66" s="3" t="s">
        <v>41</v>
      </c>
      <c r="AC66" s="3"/>
      <c r="AD66" s="3" t="s">
        <v>49</v>
      </c>
      <c r="AE66" s="3" t="s">
        <v>41</v>
      </c>
      <c r="AF66" s="3" t="str">
        <f t="shared" si="2"/>
        <v>济南德州2号光缆:德州解放北路+济南经十路</v>
      </c>
      <c r="AH66" s="3">
        <f>MATCH(AF66,中继段!$AD$4:$AD$97,0)</f>
        <v>22</v>
      </c>
    </row>
    <row r="67" spans="1:34" ht="16.5" x14ac:dyDescent="0.2">
      <c r="A67" s="3">
        <v>64</v>
      </c>
      <c r="B67" s="3">
        <f t="shared" si="3"/>
        <v>37014101000</v>
      </c>
      <c r="C67" s="3" t="s">
        <v>328</v>
      </c>
      <c r="D67" s="3" t="s">
        <v>215</v>
      </c>
      <c r="E67" s="3" t="str">
        <f>INDEX(中继段!$C$4:$C$97,AH67)</f>
        <v>山东二干|济南聊城1号架空光缆:济南共青团-聊城柳园南路</v>
      </c>
      <c r="F67" s="3">
        <f>INDEX(中继段!$B$4:$B$97,光放段!AH67)</f>
        <v>37014100000</v>
      </c>
      <c r="G67" s="3">
        <f>COUNTIF(E$4:E67,"="&amp;E67)</f>
        <v>1</v>
      </c>
      <c r="H67" s="3">
        <v>34.787999999999997</v>
      </c>
      <c r="I67" s="3">
        <v>14</v>
      </c>
      <c r="J67" s="3" t="b">
        <f t="shared" si="4"/>
        <v>1</v>
      </c>
      <c r="K67" s="3" t="s">
        <v>625</v>
      </c>
      <c r="L67" s="3" t="s">
        <v>622</v>
      </c>
      <c r="M67" s="3" t="str">
        <f t="shared" si="0"/>
        <v>济南市-济南共青团</v>
      </c>
      <c r="N67" s="3" t="b">
        <f t="shared" si="5"/>
        <v>0</v>
      </c>
      <c r="O67" s="3" t="s">
        <v>625</v>
      </c>
      <c r="P67" s="3" t="s">
        <v>622</v>
      </c>
      <c r="Q67" s="3" t="str">
        <f t="shared" si="1"/>
        <v>济南市-长清通信楼</v>
      </c>
      <c r="R67" s="3"/>
      <c r="S67" s="3"/>
      <c r="T67" s="3"/>
      <c r="U67" s="3"/>
      <c r="V67" s="3" t="s">
        <v>626</v>
      </c>
      <c r="W67" s="3" t="s">
        <v>622</v>
      </c>
      <c r="X67" s="3" t="s">
        <v>625</v>
      </c>
      <c r="Y67" s="3" t="s">
        <v>622</v>
      </c>
      <c r="Z67" s="3"/>
      <c r="AA67" s="3" t="s">
        <v>51</v>
      </c>
      <c r="AB67" s="3" t="s">
        <v>52</v>
      </c>
      <c r="AC67" s="3"/>
      <c r="AD67" s="3" t="s">
        <v>51</v>
      </c>
      <c r="AE67" s="3" t="s">
        <v>153</v>
      </c>
      <c r="AF67" s="3" t="str">
        <f t="shared" si="2"/>
        <v>济南聊城1号架空光缆:济南共青团+聊城柳园南路</v>
      </c>
      <c r="AH67" s="3">
        <f>MATCH(AF67,中继段!$AD$4:$AD$97,0)</f>
        <v>23</v>
      </c>
    </row>
    <row r="68" spans="1:34" ht="16.5" x14ac:dyDescent="0.2">
      <c r="A68" s="3">
        <v>65</v>
      </c>
      <c r="B68" s="3">
        <f t="shared" si="3"/>
        <v>37014102000</v>
      </c>
      <c r="C68" s="3" t="s">
        <v>329</v>
      </c>
      <c r="D68" s="3" t="s">
        <v>215</v>
      </c>
      <c r="E68" s="3" t="str">
        <f>INDEX(中继段!$C$4:$C$97,AH68)</f>
        <v>山东二干|济南聊城1号架空光缆:济南共青团-聊城柳园南路</v>
      </c>
      <c r="F68" s="3">
        <f>INDEX(中继段!$B$4:$B$97,光放段!AH68)</f>
        <v>37014100000</v>
      </c>
      <c r="G68" s="3">
        <f>COUNTIF(E$4:E68,"="&amp;E68)</f>
        <v>2</v>
      </c>
      <c r="H68" s="3">
        <v>45.63</v>
      </c>
      <c r="I68" s="3">
        <v>12</v>
      </c>
      <c r="J68" s="3" t="b">
        <f t="shared" si="4"/>
        <v>0</v>
      </c>
      <c r="K68" s="3" t="s">
        <v>625</v>
      </c>
      <c r="L68" s="3" t="s">
        <v>622</v>
      </c>
      <c r="M68" s="3" t="str">
        <f t="shared" ref="M68:M131" si="6">L68&amp;"-"&amp;AA68</f>
        <v>济南市-长清通信楼</v>
      </c>
      <c r="N68" s="3" t="b">
        <f t="shared" si="5"/>
        <v>0</v>
      </c>
      <c r="O68" s="3" t="s">
        <v>625</v>
      </c>
      <c r="P68" s="3" t="s">
        <v>622</v>
      </c>
      <c r="Q68" s="3" t="str">
        <f t="shared" ref="Q68:Q131" si="7">P68&amp;"-"&amp;AB68</f>
        <v>济南市-平阴</v>
      </c>
      <c r="R68" s="3"/>
      <c r="S68" s="3"/>
      <c r="T68" s="3"/>
      <c r="U68" s="3"/>
      <c r="V68" s="3" t="s">
        <v>626</v>
      </c>
      <c r="W68" s="3" t="s">
        <v>622</v>
      </c>
      <c r="X68" s="3" t="s">
        <v>625</v>
      </c>
      <c r="Y68" s="3" t="s">
        <v>622</v>
      </c>
      <c r="Z68" s="3"/>
      <c r="AA68" s="3" t="s">
        <v>52</v>
      </c>
      <c r="AB68" s="3" t="s">
        <v>53</v>
      </c>
      <c r="AC68" s="3"/>
      <c r="AD68" s="3" t="s">
        <v>51</v>
      </c>
      <c r="AE68" s="3" t="s">
        <v>153</v>
      </c>
      <c r="AF68" s="3" t="str">
        <f t="shared" ref="AF68:AF131" si="8">D68&amp;":"&amp;AD68&amp;"+"&amp;AE68</f>
        <v>济南聊城1号架空光缆:济南共青团+聊城柳园南路</v>
      </c>
      <c r="AH68" s="3">
        <f>MATCH(AF68,中继段!$AD$4:$AD$97,0)</f>
        <v>23</v>
      </c>
    </row>
    <row r="69" spans="1:34" ht="16.5" x14ac:dyDescent="0.2">
      <c r="A69" s="3">
        <v>66</v>
      </c>
      <c r="B69" s="3">
        <f t="shared" ref="B69:B132" si="9">F69+G69*1000</f>
        <v>37014103000</v>
      </c>
      <c r="C69" s="3" t="s">
        <v>330</v>
      </c>
      <c r="D69" s="3" t="s">
        <v>215</v>
      </c>
      <c r="E69" s="3" t="str">
        <f>INDEX(中继段!$C$4:$C$97,AH69)</f>
        <v>山东二干|济南聊城1号架空光缆:济南共青团-聊城柳园南路</v>
      </c>
      <c r="F69" s="3">
        <f>INDEX(中继段!$B$4:$B$97,光放段!AH69)</f>
        <v>37014100000</v>
      </c>
      <c r="G69" s="3">
        <f>COUNTIF(E$4:E69,"="&amp;E69)</f>
        <v>3</v>
      </c>
      <c r="H69" s="3">
        <v>26.716999999999999</v>
      </c>
      <c r="I69" s="3">
        <v>8</v>
      </c>
      <c r="J69" s="3" t="b">
        <f t="shared" ref="J69:J132" si="10">G69=1</f>
        <v>0</v>
      </c>
      <c r="K69" s="3" t="s">
        <v>625</v>
      </c>
      <c r="L69" s="3" t="s">
        <v>622</v>
      </c>
      <c r="M69" s="3" t="str">
        <f t="shared" si="6"/>
        <v>济南市-平阴</v>
      </c>
      <c r="N69" s="3" t="b">
        <f t="shared" ref="N69:N132" si="11">F70&lt;&gt;F69</f>
        <v>0</v>
      </c>
      <c r="O69" s="3" t="s">
        <v>625</v>
      </c>
      <c r="P69" s="3" t="s">
        <v>183</v>
      </c>
      <c r="Q69" s="3" t="str">
        <f t="shared" si="7"/>
        <v>聊城市-东阿府前街</v>
      </c>
      <c r="R69" s="3"/>
      <c r="S69" s="3"/>
      <c r="T69" s="3"/>
      <c r="U69" s="3"/>
      <c r="V69" s="3" t="s">
        <v>626</v>
      </c>
      <c r="W69" s="3" t="s">
        <v>622</v>
      </c>
      <c r="X69" s="3" t="s">
        <v>625</v>
      </c>
      <c r="Y69" s="3" t="s">
        <v>183</v>
      </c>
      <c r="Z69" s="3"/>
      <c r="AA69" s="3" t="s">
        <v>53</v>
      </c>
      <c r="AB69" s="3" t="s">
        <v>54</v>
      </c>
      <c r="AC69" s="3"/>
      <c r="AD69" s="3" t="s">
        <v>51</v>
      </c>
      <c r="AE69" s="3" t="s">
        <v>153</v>
      </c>
      <c r="AF69" s="3" t="str">
        <f t="shared" si="8"/>
        <v>济南聊城1号架空光缆:济南共青团+聊城柳园南路</v>
      </c>
      <c r="AH69" s="3">
        <f>MATCH(AF69,中继段!$AD$4:$AD$97,0)</f>
        <v>23</v>
      </c>
    </row>
    <row r="70" spans="1:34" ht="16.5" x14ac:dyDescent="0.2">
      <c r="A70" s="3">
        <v>67</v>
      </c>
      <c r="B70" s="3">
        <f t="shared" si="9"/>
        <v>37014104000</v>
      </c>
      <c r="C70" s="3" t="s">
        <v>331</v>
      </c>
      <c r="D70" s="3" t="s">
        <v>215</v>
      </c>
      <c r="E70" s="3" t="str">
        <f>INDEX(中继段!$C$4:$C$97,AH70)</f>
        <v>山东二干|济南聊城1号架空光缆:济南共青团-聊城柳园南路</v>
      </c>
      <c r="F70" s="3">
        <f>INDEX(中继段!$B$4:$B$97,光放段!AH70)</f>
        <v>37014100000</v>
      </c>
      <c r="G70" s="3">
        <f>COUNTIF(E$4:E70,"="&amp;E70)</f>
        <v>4</v>
      </c>
      <c r="H70" s="3">
        <v>34.353999999999999</v>
      </c>
      <c r="I70" s="3">
        <v>12</v>
      </c>
      <c r="J70" s="3" t="b">
        <f t="shared" si="10"/>
        <v>0</v>
      </c>
      <c r="K70" s="3" t="s">
        <v>625</v>
      </c>
      <c r="L70" s="3" t="s">
        <v>183</v>
      </c>
      <c r="M70" s="3" t="str">
        <f t="shared" si="6"/>
        <v>聊城市-东阿府前街</v>
      </c>
      <c r="N70" s="3" t="b">
        <f t="shared" si="11"/>
        <v>1</v>
      </c>
      <c r="O70" s="3" t="s">
        <v>625</v>
      </c>
      <c r="P70" s="3" t="s">
        <v>183</v>
      </c>
      <c r="Q70" s="3" t="str">
        <f t="shared" si="7"/>
        <v>聊城市-聊城柳园南路</v>
      </c>
      <c r="R70" s="3"/>
      <c r="S70" s="3"/>
      <c r="T70" s="3"/>
      <c r="U70" s="3"/>
      <c r="V70" s="3" t="s">
        <v>626</v>
      </c>
      <c r="W70" s="3" t="s">
        <v>183</v>
      </c>
      <c r="X70" s="3" t="s">
        <v>625</v>
      </c>
      <c r="Y70" s="3" t="s">
        <v>183</v>
      </c>
      <c r="Z70" s="3"/>
      <c r="AA70" s="3" t="s">
        <v>54</v>
      </c>
      <c r="AB70" s="3" t="s">
        <v>153</v>
      </c>
      <c r="AC70" s="3"/>
      <c r="AD70" s="3" t="s">
        <v>51</v>
      </c>
      <c r="AE70" s="3" t="s">
        <v>153</v>
      </c>
      <c r="AF70" s="3" t="str">
        <f t="shared" si="8"/>
        <v>济南聊城1号架空光缆:济南共青团+聊城柳园南路</v>
      </c>
      <c r="AH70" s="3">
        <f>MATCH(AF70,中继段!$AD$4:$AD$97,0)</f>
        <v>23</v>
      </c>
    </row>
    <row r="71" spans="1:34" ht="16.5" x14ac:dyDescent="0.2">
      <c r="A71" s="3">
        <v>68</v>
      </c>
      <c r="B71" s="3">
        <f t="shared" si="9"/>
        <v>37015101000</v>
      </c>
      <c r="C71" s="3" t="s">
        <v>332</v>
      </c>
      <c r="D71" s="3" t="s">
        <v>216</v>
      </c>
      <c r="E71" s="3" t="str">
        <f>INDEX(中继段!$C$4:$C$97,AH71)</f>
        <v>山东二干|济南聊城2号光缆:济南经十路-聊城联通建设路</v>
      </c>
      <c r="F71" s="3">
        <f>INDEX(中继段!$B$4:$B$97,光放段!AH71)</f>
        <v>37015100000</v>
      </c>
      <c r="G71" s="3">
        <f>COUNTIF(E$4:E71,"="&amp;E71)</f>
        <v>1</v>
      </c>
      <c r="H71" s="3">
        <v>70.599999999999994</v>
      </c>
      <c r="I71" s="3">
        <v>24</v>
      </c>
      <c r="J71" s="3" t="b">
        <f t="shared" si="10"/>
        <v>1</v>
      </c>
      <c r="K71" s="3" t="s">
        <v>625</v>
      </c>
      <c r="L71" s="3" t="s">
        <v>622</v>
      </c>
      <c r="M71" s="3" t="str">
        <f t="shared" si="6"/>
        <v>济南市-济南经十路</v>
      </c>
      <c r="N71" s="3" t="b">
        <f t="shared" si="11"/>
        <v>0</v>
      </c>
      <c r="O71" s="3" t="s">
        <v>625</v>
      </c>
      <c r="P71" s="3" t="s">
        <v>622</v>
      </c>
      <c r="Q71" s="3" t="str">
        <f t="shared" si="7"/>
        <v>济南市-平阴西基站</v>
      </c>
      <c r="R71" s="3"/>
      <c r="S71" s="3"/>
      <c r="T71" s="3"/>
      <c r="U71" s="3"/>
      <c r="V71" s="3" t="s">
        <v>626</v>
      </c>
      <c r="W71" s="3" t="s">
        <v>622</v>
      </c>
      <c r="X71" s="3" t="s">
        <v>625</v>
      </c>
      <c r="Y71" s="3" t="s">
        <v>622</v>
      </c>
      <c r="Z71" s="3"/>
      <c r="AA71" s="3" t="s">
        <v>41</v>
      </c>
      <c r="AB71" s="3" t="s">
        <v>55</v>
      </c>
      <c r="AC71" s="3"/>
      <c r="AD71" s="3" t="s">
        <v>41</v>
      </c>
      <c r="AE71" s="3" t="s">
        <v>46</v>
      </c>
      <c r="AF71" s="3" t="str">
        <f t="shared" si="8"/>
        <v>济南聊城2号光缆:济南经十路+聊城联通建设路</v>
      </c>
      <c r="AH71" s="3">
        <f>MATCH(AF71,中继段!$AD$4:$AD$97,0)</f>
        <v>24</v>
      </c>
    </row>
    <row r="72" spans="1:34" ht="16.5" x14ac:dyDescent="0.2">
      <c r="A72" s="3">
        <v>69</v>
      </c>
      <c r="B72" s="3">
        <f t="shared" si="9"/>
        <v>37015102000</v>
      </c>
      <c r="C72" s="3" t="s">
        <v>333</v>
      </c>
      <c r="D72" s="3" t="s">
        <v>216</v>
      </c>
      <c r="E72" s="3" t="str">
        <f>INDEX(中继段!$C$4:$C$97,AH72)</f>
        <v>山东二干|济南聊城2号光缆:济南经十路-聊城联通建设路</v>
      </c>
      <c r="F72" s="3">
        <f>INDEX(中继段!$B$4:$B$97,光放段!AH72)</f>
        <v>37015100000</v>
      </c>
      <c r="G72" s="3">
        <f>COUNTIF(E$4:E72,"="&amp;E72)</f>
        <v>2</v>
      </c>
      <c r="H72" s="3">
        <v>77</v>
      </c>
      <c r="I72" s="3">
        <v>24</v>
      </c>
      <c r="J72" s="3" t="b">
        <f t="shared" si="10"/>
        <v>0</v>
      </c>
      <c r="K72" s="3" t="s">
        <v>625</v>
      </c>
      <c r="L72" s="3" t="s">
        <v>622</v>
      </c>
      <c r="M72" s="3" t="str">
        <f t="shared" si="6"/>
        <v>济南市-平阴西基站</v>
      </c>
      <c r="N72" s="3" t="b">
        <f t="shared" si="11"/>
        <v>1</v>
      </c>
      <c r="O72" s="3" t="s">
        <v>625</v>
      </c>
      <c r="P72" s="3" t="s">
        <v>183</v>
      </c>
      <c r="Q72" s="3" t="str">
        <f t="shared" si="7"/>
        <v>聊城市-聊城联通建设路</v>
      </c>
      <c r="R72" s="3"/>
      <c r="S72" s="3"/>
      <c r="T72" s="3"/>
      <c r="U72" s="3"/>
      <c r="V72" s="3" t="s">
        <v>626</v>
      </c>
      <c r="W72" s="3" t="s">
        <v>622</v>
      </c>
      <c r="X72" s="3" t="s">
        <v>625</v>
      </c>
      <c r="Y72" s="3" t="s">
        <v>183</v>
      </c>
      <c r="Z72" s="3"/>
      <c r="AA72" s="3" t="s">
        <v>55</v>
      </c>
      <c r="AB72" s="3" t="s">
        <v>46</v>
      </c>
      <c r="AC72" s="3"/>
      <c r="AD72" s="3" t="s">
        <v>41</v>
      </c>
      <c r="AE72" s="3" t="s">
        <v>46</v>
      </c>
      <c r="AF72" s="3" t="str">
        <f t="shared" si="8"/>
        <v>济南聊城2号光缆:济南经十路+聊城联通建设路</v>
      </c>
      <c r="AH72" s="3">
        <f>MATCH(AF72,中继段!$AD$4:$AD$97,0)</f>
        <v>24</v>
      </c>
    </row>
    <row r="73" spans="1:34" ht="16.5" x14ac:dyDescent="0.2">
      <c r="A73" s="3">
        <v>70</v>
      </c>
      <c r="B73" s="3">
        <f t="shared" si="9"/>
        <v>37016101000</v>
      </c>
      <c r="C73" s="3" t="s">
        <v>334</v>
      </c>
      <c r="D73" s="3" t="s">
        <v>217</v>
      </c>
      <c r="E73" s="3" t="str">
        <f>INDEX(中继段!$C$4:$C$97,AH73)</f>
        <v>山东二干|济南青岛2号管道光缆:济南共青团-淄博中心路</v>
      </c>
      <c r="F73" s="3">
        <f>INDEX(中继段!$B$4:$B$97,光放段!AH73)</f>
        <v>37016100000</v>
      </c>
      <c r="G73" s="3">
        <f>COUNTIF(E$4:E73,"="&amp;E73)</f>
        <v>1</v>
      </c>
      <c r="H73" s="3">
        <v>46.662999999999997</v>
      </c>
      <c r="I73" s="3">
        <v>24</v>
      </c>
      <c r="J73" s="3" t="b">
        <f t="shared" si="10"/>
        <v>1</v>
      </c>
      <c r="K73" s="3" t="s">
        <v>625</v>
      </c>
      <c r="L73" s="3" t="s">
        <v>622</v>
      </c>
      <c r="M73" s="3" t="str">
        <f t="shared" si="6"/>
        <v>济南市-济南共青团</v>
      </c>
      <c r="N73" s="3" t="b">
        <f t="shared" si="11"/>
        <v>0</v>
      </c>
      <c r="O73" s="3" t="s">
        <v>625</v>
      </c>
      <c r="P73" s="3" t="s">
        <v>181</v>
      </c>
      <c r="Q73" s="3" t="str">
        <f t="shared" si="7"/>
        <v>滨州市-邹平老局</v>
      </c>
      <c r="R73" s="3"/>
      <c r="S73" s="3"/>
      <c r="T73" s="3"/>
      <c r="U73" s="3"/>
      <c r="V73" s="3" t="s">
        <v>626</v>
      </c>
      <c r="W73" s="3" t="s">
        <v>622</v>
      </c>
      <c r="X73" s="3" t="s">
        <v>625</v>
      </c>
      <c r="Y73" s="3" t="s">
        <v>181</v>
      </c>
      <c r="Z73" s="3"/>
      <c r="AA73" s="3" t="s">
        <v>51</v>
      </c>
      <c r="AB73" s="3" t="s">
        <v>56</v>
      </c>
      <c r="AC73" s="3"/>
      <c r="AD73" s="3" t="s">
        <v>51</v>
      </c>
      <c r="AE73" s="3" t="s">
        <v>57</v>
      </c>
      <c r="AF73" s="3" t="str">
        <f t="shared" si="8"/>
        <v>济南青岛2号管道光缆:济南共青团+淄博中心路</v>
      </c>
      <c r="AH73" s="3">
        <f>MATCH(AF73,中继段!$AD$4:$AD$97,0)</f>
        <v>25</v>
      </c>
    </row>
    <row r="74" spans="1:34" ht="16.5" x14ac:dyDescent="0.2">
      <c r="A74" s="3">
        <v>71</v>
      </c>
      <c r="B74" s="3">
        <f t="shared" si="9"/>
        <v>37016102000</v>
      </c>
      <c r="C74" s="3" t="s">
        <v>335</v>
      </c>
      <c r="D74" s="3" t="s">
        <v>217</v>
      </c>
      <c r="E74" s="3" t="str">
        <f>INDEX(中继段!$C$4:$C$97,AH74)</f>
        <v>山东二干|济南青岛2号管道光缆:济南共青团-淄博中心路</v>
      </c>
      <c r="F74" s="3">
        <f>INDEX(中继段!$B$4:$B$97,光放段!AH74)</f>
        <v>37016100000</v>
      </c>
      <c r="G74" s="3">
        <f>COUNTIF(E$4:E74,"="&amp;E74)</f>
        <v>2</v>
      </c>
      <c r="H74" s="3">
        <v>40.67</v>
      </c>
      <c r="I74" s="3">
        <v>24</v>
      </c>
      <c r="J74" s="3" t="b">
        <f t="shared" si="10"/>
        <v>0</v>
      </c>
      <c r="K74" s="3" t="s">
        <v>625</v>
      </c>
      <c r="L74" s="3" t="s">
        <v>181</v>
      </c>
      <c r="M74" s="3" t="str">
        <f t="shared" si="6"/>
        <v>滨州市-邹平老局</v>
      </c>
      <c r="N74" s="3" t="b">
        <f t="shared" si="11"/>
        <v>1</v>
      </c>
      <c r="O74" s="3" t="s">
        <v>625</v>
      </c>
      <c r="P74" s="3" t="s">
        <v>172</v>
      </c>
      <c r="Q74" s="3" t="str">
        <f t="shared" si="7"/>
        <v>淄博市-淄博中心路</v>
      </c>
      <c r="R74" s="3"/>
      <c r="S74" s="3"/>
      <c r="T74" s="3"/>
      <c r="U74" s="3"/>
      <c r="V74" s="3" t="s">
        <v>626</v>
      </c>
      <c r="W74" s="3" t="s">
        <v>181</v>
      </c>
      <c r="X74" s="3" t="s">
        <v>625</v>
      </c>
      <c r="Y74" s="3" t="s">
        <v>172</v>
      </c>
      <c r="Z74" s="3"/>
      <c r="AA74" s="3" t="s">
        <v>56</v>
      </c>
      <c r="AB74" s="3" t="s">
        <v>57</v>
      </c>
      <c r="AC74" s="3"/>
      <c r="AD74" s="3" t="s">
        <v>51</v>
      </c>
      <c r="AE74" s="3" t="s">
        <v>57</v>
      </c>
      <c r="AF74" s="3" t="str">
        <f t="shared" si="8"/>
        <v>济南青岛2号管道光缆:济南共青团+淄博中心路</v>
      </c>
      <c r="AH74" s="3">
        <f>MATCH(AF74,中继段!$AD$4:$AD$97,0)</f>
        <v>25</v>
      </c>
    </row>
    <row r="75" spans="1:34" ht="16.5" x14ac:dyDescent="0.2">
      <c r="A75" s="3">
        <v>72</v>
      </c>
      <c r="B75" s="3">
        <f t="shared" si="9"/>
        <v>37016201000</v>
      </c>
      <c r="C75" s="3" t="s">
        <v>336</v>
      </c>
      <c r="D75" s="3" t="s">
        <v>217</v>
      </c>
      <c r="E75" s="3" t="str">
        <f>INDEX(中继段!$C$4:$C$97,AH75)</f>
        <v>山东二干|济南青岛2号管道光缆:淄博中心路-潍坊河西局</v>
      </c>
      <c r="F75" s="3">
        <f>INDEX(中继段!$B$4:$B$97,光放段!AH75)</f>
        <v>37016200000</v>
      </c>
      <c r="G75" s="3">
        <f>COUNTIF(E$4:E75,"="&amp;E75)</f>
        <v>1</v>
      </c>
      <c r="H75" s="3">
        <v>47.743000000000002</v>
      </c>
      <c r="I75" s="3">
        <v>20</v>
      </c>
      <c r="J75" s="3" t="b">
        <f t="shared" si="10"/>
        <v>1</v>
      </c>
      <c r="K75" s="3" t="s">
        <v>625</v>
      </c>
      <c r="L75" s="3" t="s">
        <v>172</v>
      </c>
      <c r="M75" s="3" t="str">
        <f t="shared" si="6"/>
        <v>淄博市-淄博中心路</v>
      </c>
      <c r="N75" s="3" t="b">
        <f t="shared" si="11"/>
        <v>0</v>
      </c>
      <c r="O75" s="3" t="s">
        <v>625</v>
      </c>
      <c r="P75" s="3" t="s">
        <v>176</v>
      </c>
      <c r="Q75" s="3" t="str">
        <f t="shared" si="7"/>
        <v>潍坊市-昌乐南局</v>
      </c>
      <c r="R75" s="3"/>
      <c r="S75" s="3"/>
      <c r="T75" s="3"/>
      <c r="U75" s="3"/>
      <c r="V75" s="3" t="s">
        <v>626</v>
      </c>
      <c r="W75" s="3" t="s">
        <v>172</v>
      </c>
      <c r="X75" s="3" t="s">
        <v>625</v>
      </c>
      <c r="Y75" s="3" t="s">
        <v>176</v>
      </c>
      <c r="Z75" s="3"/>
      <c r="AA75" s="3" t="s">
        <v>57</v>
      </c>
      <c r="AB75" s="4" t="s">
        <v>841</v>
      </c>
      <c r="AC75" s="3"/>
      <c r="AD75" s="3" t="s">
        <v>57</v>
      </c>
      <c r="AE75" s="3" t="s">
        <v>58</v>
      </c>
      <c r="AF75" s="3" t="str">
        <f t="shared" si="8"/>
        <v>济南青岛2号管道光缆:淄博中心路+潍坊河西局</v>
      </c>
      <c r="AH75" s="3">
        <f>MATCH(AF75,中继段!$AD$4:$AD$97,0)</f>
        <v>26</v>
      </c>
    </row>
    <row r="76" spans="1:34" ht="16.5" x14ac:dyDescent="0.2">
      <c r="A76" s="3">
        <v>73</v>
      </c>
      <c r="B76" s="3">
        <f t="shared" si="9"/>
        <v>37016202000</v>
      </c>
      <c r="C76" s="3" t="s">
        <v>337</v>
      </c>
      <c r="D76" s="3" t="s">
        <v>217</v>
      </c>
      <c r="E76" s="3" t="str">
        <f>INDEX(中继段!$C$4:$C$97,AH76)</f>
        <v>山东二干|济南青岛2号管道光缆:淄博中心路-潍坊河西局</v>
      </c>
      <c r="F76" s="3">
        <f>INDEX(中继段!$B$4:$B$97,光放段!AH76)</f>
        <v>37016200000</v>
      </c>
      <c r="G76" s="3">
        <f>COUNTIF(E$4:E76,"="&amp;E76)</f>
        <v>2</v>
      </c>
      <c r="H76" s="3">
        <v>38.146000000000001</v>
      </c>
      <c r="I76" s="3">
        <v>22</v>
      </c>
      <c r="J76" s="3" t="b">
        <f t="shared" si="10"/>
        <v>0</v>
      </c>
      <c r="K76" s="3" t="s">
        <v>625</v>
      </c>
      <c r="L76" s="3" t="s">
        <v>176</v>
      </c>
      <c r="M76" s="3" t="str">
        <f t="shared" si="6"/>
        <v>潍坊市-昌乐北局</v>
      </c>
      <c r="N76" s="3" t="b">
        <f t="shared" si="11"/>
        <v>1</v>
      </c>
      <c r="O76" s="3" t="s">
        <v>625</v>
      </c>
      <c r="P76" s="3" t="s">
        <v>176</v>
      </c>
      <c r="Q76" s="3" t="str">
        <f t="shared" si="7"/>
        <v>潍坊市-潍坊河西局</v>
      </c>
      <c r="R76" s="3"/>
      <c r="S76" s="3"/>
      <c r="T76" s="3"/>
      <c r="U76" s="3"/>
      <c r="V76" s="3" t="s">
        <v>626</v>
      </c>
      <c r="W76" s="3" t="s">
        <v>176</v>
      </c>
      <c r="X76" s="3" t="s">
        <v>625</v>
      </c>
      <c r="Y76" s="3" t="s">
        <v>176</v>
      </c>
      <c r="Z76" s="3"/>
      <c r="AA76" s="4" t="s">
        <v>842</v>
      </c>
      <c r="AB76" s="3" t="s">
        <v>58</v>
      </c>
      <c r="AC76" s="3"/>
      <c r="AD76" s="3" t="s">
        <v>57</v>
      </c>
      <c r="AE76" s="3" t="s">
        <v>58</v>
      </c>
      <c r="AF76" s="3" t="str">
        <f t="shared" si="8"/>
        <v>济南青岛2号管道光缆:淄博中心路+潍坊河西局</v>
      </c>
      <c r="AH76" s="3">
        <f>MATCH(AF76,中继段!$AD$4:$AD$97,0)</f>
        <v>26</v>
      </c>
    </row>
    <row r="77" spans="1:34" ht="16.5" x14ac:dyDescent="0.2">
      <c r="A77" s="3">
        <v>74</v>
      </c>
      <c r="B77" s="3">
        <f t="shared" si="9"/>
        <v>37016301000</v>
      </c>
      <c r="C77" s="3" t="s">
        <v>338</v>
      </c>
      <c r="D77" s="3" t="s">
        <v>217</v>
      </c>
      <c r="E77" s="3" t="str">
        <f>INDEX(中继段!$C$4:$C$97,AH77)</f>
        <v>山东二干|济南青岛2号管道光缆:潍坊河西局-青岛山东路</v>
      </c>
      <c r="F77" s="3">
        <f>INDEX(中继段!$B$4:$B$97,光放段!AH77)</f>
        <v>37016300000</v>
      </c>
      <c r="G77" s="3">
        <f>COUNTIF(E$4:E77,"="&amp;E77)</f>
        <v>1</v>
      </c>
      <c r="H77" s="3">
        <v>47.369</v>
      </c>
      <c r="I77" s="3">
        <v>14</v>
      </c>
      <c r="J77" s="3" t="b">
        <f t="shared" si="10"/>
        <v>1</v>
      </c>
      <c r="K77" s="3" t="s">
        <v>625</v>
      </c>
      <c r="L77" s="3" t="s">
        <v>176</v>
      </c>
      <c r="M77" s="3" t="str">
        <f t="shared" si="6"/>
        <v>潍坊市-潍坊河西局</v>
      </c>
      <c r="N77" s="3" t="b">
        <f t="shared" si="11"/>
        <v>0</v>
      </c>
      <c r="O77" s="3" t="s">
        <v>625</v>
      </c>
      <c r="P77" s="3" t="s">
        <v>176</v>
      </c>
      <c r="Q77" s="3" t="str">
        <f t="shared" si="7"/>
        <v>潍坊市-昌邑饮马</v>
      </c>
      <c r="R77" s="3"/>
      <c r="S77" s="3"/>
      <c r="T77" s="3"/>
      <c r="U77" s="3"/>
      <c r="V77" s="3" t="s">
        <v>626</v>
      </c>
      <c r="W77" s="3" t="s">
        <v>176</v>
      </c>
      <c r="X77" s="3" t="s">
        <v>625</v>
      </c>
      <c r="Y77" s="3" t="s">
        <v>176</v>
      </c>
      <c r="Z77" s="3"/>
      <c r="AA77" s="3" t="s">
        <v>58</v>
      </c>
      <c r="AB77" s="3" t="s">
        <v>59</v>
      </c>
      <c r="AC77" s="3"/>
      <c r="AD77" s="3" t="s">
        <v>58</v>
      </c>
      <c r="AE77" s="3" t="s">
        <v>140</v>
      </c>
      <c r="AF77" s="3" t="str">
        <f t="shared" si="8"/>
        <v>济南青岛2号管道光缆:潍坊河西局+青岛山东路</v>
      </c>
      <c r="AH77" s="3">
        <f>MATCH(AF77,中继段!$AD$4:$AD$97,0)</f>
        <v>27</v>
      </c>
    </row>
    <row r="78" spans="1:34" ht="16.5" x14ac:dyDescent="0.2">
      <c r="A78" s="3">
        <v>75</v>
      </c>
      <c r="B78" s="3">
        <f t="shared" si="9"/>
        <v>37016302000</v>
      </c>
      <c r="C78" s="3" t="s">
        <v>339</v>
      </c>
      <c r="D78" s="3" t="s">
        <v>217</v>
      </c>
      <c r="E78" s="3" t="str">
        <f>INDEX(中继段!$C$4:$C$97,AH78)</f>
        <v>山东二干|济南青岛2号管道光缆:潍坊河西局-青岛山东路</v>
      </c>
      <c r="F78" s="3">
        <f>INDEX(中继段!$B$4:$B$97,光放段!AH78)</f>
        <v>37016300000</v>
      </c>
      <c r="G78" s="3">
        <f>COUNTIF(E$4:E78,"="&amp;E78)</f>
        <v>2</v>
      </c>
      <c r="H78" s="3">
        <v>50.536999999999999</v>
      </c>
      <c r="I78" s="3">
        <v>14</v>
      </c>
      <c r="J78" s="3" t="b">
        <f t="shared" si="10"/>
        <v>0</v>
      </c>
      <c r="K78" s="3" t="s">
        <v>625</v>
      </c>
      <c r="L78" s="3" t="s">
        <v>176</v>
      </c>
      <c r="M78" s="3" t="str">
        <f t="shared" si="6"/>
        <v>潍坊市-昌邑饮马</v>
      </c>
      <c r="N78" s="3" t="b">
        <f t="shared" si="11"/>
        <v>0</v>
      </c>
      <c r="O78" s="3" t="s">
        <v>625</v>
      </c>
      <c r="P78" s="3" t="s">
        <v>176</v>
      </c>
      <c r="Q78" s="3" t="str">
        <f t="shared" si="7"/>
        <v>潍坊市-高密</v>
      </c>
      <c r="R78" s="3"/>
      <c r="S78" s="3"/>
      <c r="T78" s="3"/>
      <c r="U78" s="3"/>
      <c r="V78" s="3" t="s">
        <v>626</v>
      </c>
      <c r="W78" s="3" t="s">
        <v>176</v>
      </c>
      <c r="X78" s="3" t="s">
        <v>625</v>
      </c>
      <c r="Y78" s="3" t="s">
        <v>176</v>
      </c>
      <c r="Z78" s="3"/>
      <c r="AA78" s="3" t="s">
        <v>59</v>
      </c>
      <c r="AB78" s="3" t="s">
        <v>60</v>
      </c>
      <c r="AC78" s="3"/>
      <c r="AD78" s="3" t="s">
        <v>58</v>
      </c>
      <c r="AE78" s="3" t="s">
        <v>140</v>
      </c>
      <c r="AF78" s="3" t="str">
        <f t="shared" si="8"/>
        <v>济南青岛2号管道光缆:潍坊河西局+青岛山东路</v>
      </c>
      <c r="AH78" s="3">
        <f>MATCH(AF78,中继段!$AD$4:$AD$97,0)</f>
        <v>27</v>
      </c>
    </row>
    <row r="79" spans="1:34" ht="16.5" x14ac:dyDescent="0.2">
      <c r="A79" s="3">
        <v>76</v>
      </c>
      <c r="B79" s="3">
        <f t="shared" si="9"/>
        <v>37016303000</v>
      </c>
      <c r="C79" s="3" t="s">
        <v>340</v>
      </c>
      <c r="D79" s="3" t="s">
        <v>217</v>
      </c>
      <c r="E79" s="3" t="str">
        <f>INDEX(中继段!$C$4:$C$97,AH79)</f>
        <v>山东二干|济南青岛2号管道光缆:潍坊河西局-青岛山东路</v>
      </c>
      <c r="F79" s="3">
        <f>INDEX(中继段!$B$4:$B$97,光放段!AH79)</f>
        <v>37016300000</v>
      </c>
      <c r="G79" s="3">
        <f>COUNTIF(E$4:E79,"="&amp;E79)</f>
        <v>3</v>
      </c>
      <c r="H79" s="3">
        <v>35.463000000000001</v>
      </c>
      <c r="I79" s="3">
        <v>12</v>
      </c>
      <c r="J79" s="3" t="b">
        <f t="shared" si="10"/>
        <v>0</v>
      </c>
      <c r="K79" s="3" t="s">
        <v>625</v>
      </c>
      <c r="L79" s="3" t="s">
        <v>176</v>
      </c>
      <c r="M79" s="3" t="str">
        <f t="shared" si="6"/>
        <v>潍坊市-高密</v>
      </c>
      <c r="N79" s="3" t="b">
        <f t="shared" si="11"/>
        <v>0</v>
      </c>
      <c r="O79" s="3" t="s">
        <v>625</v>
      </c>
      <c r="P79" s="3" t="s">
        <v>171</v>
      </c>
      <c r="Q79" s="3" t="str">
        <f t="shared" si="7"/>
        <v>青岛市-胶州马店</v>
      </c>
      <c r="R79" s="3"/>
      <c r="S79" s="3"/>
      <c r="T79" s="3"/>
      <c r="U79" s="3"/>
      <c r="V79" s="3" t="s">
        <v>626</v>
      </c>
      <c r="W79" s="3" t="s">
        <v>176</v>
      </c>
      <c r="X79" s="3" t="s">
        <v>625</v>
      </c>
      <c r="Y79" s="3" t="s">
        <v>171</v>
      </c>
      <c r="Z79" s="3"/>
      <c r="AA79" s="3" t="s">
        <v>60</v>
      </c>
      <c r="AB79" s="3" t="s">
        <v>61</v>
      </c>
      <c r="AC79" s="3"/>
      <c r="AD79" s="3" t="s">
        <v>58</v>
      </c>
      <c r="AE79" s="3" t="s">
        <v>140</v>
      </c>
      <c r="AF79" s="3" t="str">
        <f t="shared" si="8"/>
        <v>济南青岛2号管道光缆:潍坊河西局+青岛山东路</v>
      </c>
      <c r="AH79" s="3">
        <f>MATCH(AF79,中继段!$AD$4:$AD$97,0)</f>
        <v>27</v>
      </c>
    </row>
    <row r="80" spans="1:34" ht="16.5" x14ac:dyDescent="0.2">
      <c r="A80" s="3">
        <v>77</v>
      </c>
      <c r="B80" s="3">
        <f t="shared" si="9"/>
        <v>37016304000</v>
      </c>
      <c r="C80" s="3" t="s">
        <v>341</v>
      </c>
      <c r="D80" s="3" t="s">
        <v>217</v>
      </c>
      <c r="E80" s="3" t="str">
        <f>INDEX(中继段!$C$4:$C$97,AH80)</f>
        <v>山东二干|济南青岛2号管道光缆:潍坊河西局-青岛山东路</v>
      </c>
      <c r="F80" s="3">
        <f>INDEX(中继段!$B$4:$B$97,光放段!AH80)</f>
        <v>37016300000</v>
      </c>
      <c r="G80" s="3">
        <f>COUNTIF(E$4:E80,"="&amp;E80)</f>
        <v>4</v>
      </c>
      <c r="H80" s="3">
        <v>41.857999999999997</v>
      </c>
      <c r="I80" s="3">
        <v>18</v>
      </c>
      <c r="J80" s="3" t="b">
        <f t="shared" si="10"/>
        <v>0</v>
      </c>
      <c r="K80" s="3" t="s">
        <v>625</v>
      </c>
      <c r="L80" s="3" t="s">
        <v>171</v>
      </c>
      <c r="M80" s="3" t="str">
        <f t="shared" si="6"/>
        <v>青岛市-胶州马店</v>
      </c>
      <c r="N80" s="3" t="b">
        <f t="shared" si="11"/>
        <v>0</v>
      </c>
      <c r="O80" s="3" t="s">
        <v>625</v>
      </c>
      <c r="P80" s="3" t="s">
        <v>171</v>
      </c>
      <c r="Q80" s="3" t="str">
        <f t="shared" si="7"/>
        <v>青岛市-城阳</v>
      </c>
      <c r="R80" s="3"/>
      <c r="S80" s="3"/>
      <c r="T80" s="3"/>
      <c r="U80" s="3"/>
      <c r="V80" s="3" t="s">
        <v>626</v>
      </c>
      <c r="W80" s="3" t="s">
        <v>171</v>
      </c>
      <c r="X80" s="3" t="s">
        <v>625</v>
      </c>
      <c r="Y80" s="3" t="s">
        <v>171</v>
      </c>
      <c r="Z80" s="3"/>
      <c r="AA80" s="3" t="s">
        <v>61</v>
      </c>
      <c r="AB80" s="3" t="s">
        <v>62</v>
      </c>
      <c r="AC80" s="3"/>
      <c r="AD80" s="3" t="s">
        <v>58</v>
      </c>
      <c r="AE80" s="3" t="s">
        <v>140</v>
      </c>
      <c r="AF80" s="3" t="str">
        <f t="shared" si="8"/>
        <v>济南青岛2号管道光缆:潍坊河西局+青岛山东路</v>
      </c>
      <c r="AH80" s="3">
        <f>MATCH(AF80,中继段!$AD$4:$AD$97,0)</f>
        <v>27</v>
      </c>
    </row>
    <row r="81" spans="1:34" ht="16.5" x14ac:dyDescent="0.2">
      <c r="A81" s="3">
        <v>78</v>
      </c>
      <c r="B81" s="3">
        <f t="shared" si="9"/>
        <v>37016305000</v>
      </c>
      <c r="C81" s="3" t="s">
        <v>342</v>
      </c>
      <c r="D81" s="3" t="s">
        <v>217</v>
      </c>
      <c r="E81" s="3" t="str">
        <f>INDEX(中继段!$C$4:$C$97,AH81)</f>
        <v>山东二干|济南青岛2号管道光缆:潍坊河西局-青岛山东路</v>
      </c>
      <c r="F81" s="3">
        <f>INDEX(中继段!$B$4:$B$97,光放段!AH81)</f>
        <v>37016300000</v>
      </c>
      <c r="G81" s="3">
        <f>COUNTIF(E$4:E81,"="&amp;E81)</f>
        <v>5</v>
      </c>
      <c r="H81" s="3">
        <v>30.439</v>
      </c>
      <c r="I81" s="3">
        <v>16</v>
      </c>
      <c r="J81" s="3" t="b">
        <f t="shared" si="10"/>
        <v>0</v>
      </c>
      <c r="K81" s="3" t="s">
        <v>625</v>
      </c>
      <c r="L81" s="3" t="s">
        <v>171</v>
      </c>
      <c r="M81" s="3" t="str">
        <f t="shared" si="6"/>
        <v>青岛市-城阳</v>
      </c>
      <c r="N81" s="3" t="b">
        <f t="shared" si="11"/>
        <v>1</v>
      </c>
      <c r="O81" s="3" t="s">
        <v>625</v>
      </c>
      <c r="P81" s="3" t="s">
        <v>171</v>
      </c>
      <c r="Q81" s="3" t="str">
        <f t="shared" si="7"/>
        <v>青岛市-青岛山东路</v>
      </c>
      <c r="R81" s="3"/>
      <c r="S81" s="3"/>
      <c r="T81" s="3"/>
      <c r="U81" s="3"/>
      <c r="V81" s="3" t="s">
        <v>626</v>
      </c>
      <c r="W81" s="3" t="s">
        <v>171</v>
      </c>
      <c r="X81" s="3" t="s">
        <v>625</v>
      </c>
      <c r="Y81" s="3" t="s">
        <v>171</v>
      </c>
      <c r="Z81" s="3"/>
      <c r="AA81" s="3" t="s">
        <v>62</v>
      </c>
      <c r="AB81" s="3" t="s">
        <v>140</v>
      </c>
      <c r="AC81" s="3"/>
      <c r="AD81" s="3" t="s">
        <v>58</v>
      </c>
      <c r="AE81" s="3" t="s">
        <v>140</v>
      </c>
      <c r="AF81" s="3" t="str">
        <f t="shared" si="8"/>
        <v>济南青岛2号管道光缆:潍坊河西局+青岛山东路</v>
      </c>
      <c r="AH81" s="3">
        <f>MATCH(AF81,中继段!$AD$4:$AD$97,0)</f>
        <v>27</v>
      </c>
    </row>
    <row r="82" spans="1:34" ht="16.5" x14ac:dyDescent="0.2">
      <c r="A82" s="3">
        <v>79</v>
      </c>
      <c r="B82" s="3">
        <f t="shared" si="9"/>
        <v>37017101000</v>
      </c>
      <c r="C82" s="3" t="s">
        <v>343</v>
      </c>
      <c r="D82" s="3" t="s">
        <v>218</v>
      </c>
      <c r="E82" s="3" t="str">
        <f>INDEX(中继段!$C$4:$C$97,AH82)</f>
        <v>山东二干|济南青岛3号管道光缆:济南四里村-淄博柳泉路</v>
      </c>
      <c r="F82" s="3">
        <f>INDEX(中继段!$B$4:$B$97,光放段!AH82)</f>
        <v>37017100000</v>
      </c>
      <c r="G82" s="3">
        <f>COUNTIF(E$4:E82,"="&amp;E82)</f>
        <v>1</v>
      </c>
      <c r="H82" s="3">
        <v>60</v>
      </c>
      <c r="I82" s="3">
        <v>96</v>
      </c>
      <c r="J82" s="3" t="b">
        <f t="shared" si="10"/>
        <v>1</v>
      </c>
      <c r="K82" s="3" t="s">
        <v>625</v>
      </c>
      <c r="L82" s="3" t="s">
        <v>622</v>
      </c>
      <c r="M82" s="3" t="str">
        <f t="shared" si="6"/>
        <v>济南市-济南四里村</v>
      </c>
      <c r="N82" s="3" t="b">
        <f t="shared" si="11"/>
        <v>0</v>
      </c>
      <c r="O82" s="3" t="s">
        <v>625</v>
      </c>
      <c r="P82" s="3" t="s">
        <v>622</v>
      </c>
      <c r="Q82" s="3" t="str">
        <f t="shared" si="7"/>
        <v>济南市-明水</v>
      </c>
      <c r="R82" s="3"/>
      <c r="S82" s="3"/>
      <c r="T82" s="3"/>
      <c r="U82" s="3"/>
      <c r="V82" s="3" t="s">
        <v>626</v>
      </c>
      <c r="W82" s="3" t="s">
        <v>622</v>
      </c>
      <c r="X82" s="3" t="s">
        <v>625</v>
      </c>
      <c r="Y82" s="3" t="s">
        <v>622</v>
      </c>
      <c r="Z82" s="3"/>
      <c r="AA82" s="3" t="s">
        <v>47</v>
      </c>
      <c r="AB82" s="3" t="s">
        <v>63</v>
      </c>
      <c r="AC82" s="3"/>
      <c r="AD82" s="3" t="s">
        <v>47</v>
      </c>
      <c r="AE82" s="3" t="s">
        <v>64</v>
      </c>
      <c r="AF82" s="3" t="str">
        <f t="shared" si="8"/>
        <v>济南青岛3号管道光缆:济南四里村+淄博柳泉路</v>
      </c>
      <c r="AH82" s="3">
        <f>MATCH(AF82,中继段!$AD$4:$AD$97,0)</f>
        <v>28</v>
      </c>
    </row>
    <row r="83" spans="1:34" ht="16.5" x14ac:dyDescent="0.2">
      <c r="A83" s="3">
        <v>80</v>
      </c>
      <c r="B83" s="3">
        <f t="shared" si="9"/>
        <v>37017102000</v>
      </c>
      <c r="C83" s="3" t="s">
        <v>344</v>
      </c>
      <c r="D83" s="3" t="s">
        <v>218</v>
      </c>
      <c r="E83" s="3" t="str">
        <f>INDEX(中继段!$C$4:$C$97,AH83)</f>
        <v>山东二干|济南青岛3号管道光缆:济南四里村-淄博柳泉路</v>
      </c>
      <c r="F83" s="3">
        <f>INDEX(中继段!$B$4:$B$97,光放段!AH83)</f>
        <v>37017100000</v>
      </c>
      <c r="G83" s="3">
        <f>COUNTIF(E$4:E83,"="&amp;E83)</f>
        <v>2</v>
      </c>
      <c r="H83" s="3">
        <v>61.168999999999997</v>
      </c>
      <c r="I83" s="3">
        <v>96</v>
      </c>
      <c r="J83" s="3" t="b">
        <f t="shared" si="10"/>
        <v>0</v>
      </c>
      <c r="K83" s="3" t="s">
        <v>625</v>
      </c>
      <c r="L83" s="3" t="s">
        <v>622</v>
      </c>
      <c r="M83" s="3" t="str">
        <f t="shared" si="6"/>
        <v>济南市-明水</v>
      </c>
      <c r="N83" s="3" t="b">
        <f t="shared" si="11"/>
        <v>1</v>
      </c>
      <c r="O83" s="3" t="s">
        <v>625</v>
      </c>
      <c r="P83" s="3" t="s">
        <v>172</v>
      </c>
      <c r="Q83" s="3" t="str">
        <f t="shared" si="7"/>
        <v>淄博市-淄博柳泉路</v>
      </c>
      <c r="R83" s="3"/>
      <c r="S83" s="3"/>
      <c r="T83" s="3"/>
      <c r="U83" s="3"/>
      <c r="V83" s="3" t="s">
        <v>626</v>
      </c>
      <c r="W83" s="3" t="s">
        <v>622</v>
      </c>
      <c r="X83" s="3" t="s">
        <v>625</v>
      </c>
      <c r="Y83" s="3" t="s">
        <v>172</v>
      </c>
      <c r="Z83" s="3"/>
      <c r="AA83" s="3" t="s">
        <v>63</v>
      </c>
      <c r="AB83" s="3" t="s">
        <v>64</v>
      </c>
      <c r="AC83" s="3"/>
      <c r="AD83" s="3" t="s">
        <v>47</v>
      </c>
      <c r="AE83" s="3" t="s">
        <v>64</v>
      </c>
      <c r="AF83" s="3" t="str">
        <f t="shared" si="8"/>
        <v>济南青岛3号管道光缆:济南四里村+淄博柳泉路</v>
      </c>
      <c r="AH83" s="3">
        <f>MATCH(AF83,中继段!$AD$4:$AD$97,0)</f>
        <v>28</v>
      </c>
    </row>
    <row r="84" spans="1:34" ht="16.5" x14ac:dyDescent="0.2">
      <c r="A84" s="3">
        <v>81</v>
      </c>
      <c r="B84" s="3">
        <f t="shared" si="9"/>
        <v>37017201000</v>
      </c>
      <c r="C84" s="3" t="s">
        <v>345</v>
      </c>
      <c r="D84" s="3" t="s">
        <v>218</v>
      </c>
      <c r="E84" s="3" t="str">
        <f>INDEX(中继段!$C$4:$C$97,AH84)</f>
        <v>山东二干|济南青岛3号管道光缆:淄博柳泉路-潍坊四平路</v>
      </c>
      <c r="F84" s="3">
        <f>INDEX(中继段!$B$4:$B$97,光放段!AH84)</f>
        <v>37017200000</v>
      </c>
      <c r="G84" s="3">
        <f>COUNTIF(E$4:E84,"="&amp;E84)</f>
        <v>1</v>
      </c>
      <c r="H84" s="3">
        <v>60.539000000000001</v>
      </c>
      <c r="I84" s="3">
        <v>96</v>
      </c>
      <c r="J84" s="3" t="b">
        <f t="shared" si="10"/>
        <v>1</v>
      </c>
      <c r="K84" s="3" t="s">
        <v>625</v>
      </c>
      <c r="L84" s="3" t="s">
        <v>172</v>
      </c>
      <c r="M84" s="3" t="str">
        <f t="shared" si="6"/>
        <v>淄博市-淄博柳泉路</v>
      </c>
      <c r="N84" s="3" t="b">
        <f t="shared" si="11"/>
        <v>0</v>
      </c>
      <c r="O84" s="3" t="s">
        <v>625</v>
      </c>
      <c r="P84" s="3" t="s">
        <v>176</v>
      </c>
      <c r="Q84" s="3" t="str">
        <f t="shared" si="7"/>
        <v>潍坊市-昌乐北局</v>
      </c>
      <c r="R84" s="3"/>
      <c r="S84" s="3"/>
      <c r="T84" s="3"/>
      <c r="U84" s="3"/>
      <c r="V84" s="3" t="s">
        <v>626</v>
      </c>
      <c r="W84" s="3" t="s">
        <v>172</v>
      </c>
      <c r="X84" s="3" t="s">
        <v>625</v>
      </c>
      <c r="Y84" s="3" t="s">
        <v>176</v>
      </c>
      <c r="Z84" s="3"/>
      <c r="AA84" s="3" t="s">
        <v>64</v>
      </c>
      <c r="AB84" s="3" t="s">
        <v>65</v>
      </c>
      <c r="AC84" s="3"/>
      <c r="AD84" s="3" t="s">
        <v>64</v>
      </c>
      <c r="AE84" s="3" t="s">
        <v>66</v>
      </c>
      <c r="AF84" s="3" t="str">
        <f t="shared" si="8"/>
        <v>济南青岛3号管道光缆:淄博柳泉路+潍坊四平路</v>
      </c>
      <c r="AH84" s="3">
        <f>MATCH(AF84,中继段!$AD$4:$AD$97,0)</f>
        <v>29</v>
      </c>
    </row>
    <row r="85" spans="1:34" ht="16.5" x14ac:dyDescent="0.2">
      <c r="A85" s="3">
        <v>82</v>
      </c>
      <c r="B85" s="3">
        <f t="shared" si="9"/>
        <v>37017202000</v>
      </c>
      <c r="C85" s="3" t="s">
        <v>346</v>
      </c>
      <c r="D85" s="3" t="s">
        <v>218</v>
      </c>
      <c r="E85" s="3" t="str">
        <f>INDEX(中继段!$C$4:$C$97,AH85)</f>
        <v>山东二干|济南青岛3号管道光缆:淄博柳泉路-潍坊四平路</v>
      </c>
      <c r="F85" s="3">
        <f>INDEX(中继段!$B$4:$B$97,光放段!AH85)</f>
        <v>37017200000</v>
      </c>
      <c r="G85" s="3">
        <f>COUNTIF(E$4:E85,"="&amp;E85)</f>
        <v>2</v>
      </c>
      <c r="H85" s="3">
        <v>50</v>
      </c>
      <c r="I85" s="3">
        <v>96</v>
      </c>
      <c r="J85" s="3" t="b">
        <f t="shared" si="10"/>
        <v>0</v>
      </c>
      <c r="K85" s="3" t="s">
        <v>625</v>
      </c>
      <c r="L85" s="3" t="s">
        <v>176</v>
      </c>
      <c r="M85" s="3" t="str">
        <f t="shared" si="6"/>
        <v>潍坊市-昌乐北局</v>
      </c>
      <c r="N85" s="3" t="b">
        <f t="shared" si="11"/>
        <v>1</v>
      </c>
      <c r="O85" s="3" t="s">
        <v>625</v>
      </c>
      <c r="P85" s="3" t="s">
        <v>176</v>
      </c>
      <c r="Q85" s="3" t="str">
        <f t="shared" si="7"/>
        <v>潍坊市-潍坊四平路</v>
      </c>
      <c r="R85" s="3"/>
      <c r="S85" s="3"/>
      <c r="T85" s="3"/>
      <c r="U85" s="3"/>
      <c r="V85" s="3" t="s">
        <v>626</v>
      </c>
      <c r="W85" s="3" t="s">
        <v>176</v>
      </c>
      <c r="X85" s="3" t="s">
        <v>625</v>
      </c>
      <c r="Y85" s="3" t="s">
        <v>176</v>
      </c>
      <c r="Z85" s="3"/>
      <c r="AA85" s="3" t="s">
        <v>65</v>
      </c>
      <c r="AB85" s="3" t="s">
        <v>66</v>
      </c>
      <c r="AC85" s="3"/>
      <c r="AD85" s="3" t="s">
        <v>64</v>
      </c>
      <c r="AE85" s="3" t="s">
        <v>66</v>
      </c>
      <c r="AF85" s="3" t="str">
        <f t="shared" si="8"/>
        <v>济南青岛3号管道光缆:淄博柳泉路+潍坊四平路</v>
      </c>
      <c r="AH85" s="3">
        <f>MATCH(AF85,中继段!$AD$4:$AD$97,0)</f>
        <v>29</v>
      </c>
    </row>
    <row r="86" spans="1:34" ht="16.5" x14ac:dyDescent="0.2">
      <c r="A86" s="3">
        <v>83</v>
      </c>
      <c r="B86" s="3">
        <f t="shared" si="9"/>
        <v>37017301000</v>
      </c>
      <c r="C86" s="3" t="s">
        <v>347</v>
      </c>
      <c r="D86" s="3" t="s">
        <v>218</v>
      </c>
      <c r="E86" s="3" t="str">
        <f>INDEX(中继段!$C$4:$C$97,AH86)</f>
        <v>山东二干|济南青岛3号管道光缆:潍坊四平路-青岛辽阳东路</v>
      </c>
      <c r="F86" s="3">
        <f>INDEX(中继段!$B$4:$B$97,光放段!AH86)</f>
        <v>37017300000</v>
      </c>
      <c r="G86" s="3">
        <f>COUNTIF(E$4:E86,"="&amp;E86)</f>
        <v>1</v>
      </c>
      <c r="H86" s="3">
        <v>86.710999999999999</v>
      </c>
      <c r="I86" s="3">
        <v>96</v>
      </c>
      <c r="J86" s="3" t="b">
        <f t="shared" si="10"/>
        <v>1</v>
      </c>
      <c r="K86" s="3" t="s">
        <v>625</v>
      </c>
      <c r="L86" s="3" t="s">
        <v>176</v>
      </c>
      <c r="M86" s="3" t="str">
        <f t="shared" si="6"/>
        <v>潍坊市-潍坊四平路</v>
      </c>
      <c r="N86" s="3" t="b">
        <f t="shared" si="11"/>
        <v>0</v>
      </c>
      <c r="O86" s="3" t="s">
        <v>625</v>
      </c>
      <c r="P86" s="3" t="s">
        <v>176</v>
      </c>
      <c r="Q86" s="3" t="str">
        <f t="shared" si="7"/>
        <v>潍坊市-高密</v>
      </c>
      <c r="R86" s="3"/>
      <c r="S86" s="3"/>
      <c r="T86" s="3"/>
      <c r="U86" s="3"/>
      <c r="V86" s="3" t="s">
        <v>626</v>
      </c>
      <c r="W86" s="3" t="s">
        <v>176</v>
      </c>
      <c r="X86" s="3" t="s">
        <v>625</v>
      </c>
      <c r="Y86" s="3" t="s">
        <v>176</v>
      </c>
      <c r="Z86" s="3"/>
      <c r="AA86" s="3" t="s">
        <v>66</v>
      </c>
      <c r="AB86" s="3" t="s">
        <v>60</v>
      </c>
      <c r="AC86" s="3"/>
      <c r="AD86" s="3" t="s">
        <v>66</v>
      </c>
      <c r="AE86" s="3" t="s">
        <v>154</v>
      </c>
      <c r="AF86" s="3" t="str">
        <f t="shared" si="8"/>
        <v>济南青岛3号管道光缆:潍坊四平路+青岛辽阳东路</v>
      </c>
      <c r="AH86" s="3">
        <f>MATCH(AF86,中继段!$AD$4:$AD$97,0)</f>
        <v>30</v>
      </c>
    </row>
    <row r="87" spans="1:34" ht="16.5" x14ac:dyDescent="0.2">
      <c r="A87" s="3">
        <v>84</v>
      </c>
      <c r="B87" s="3">
        <f t="shared" si="9"/>
        <v>37017302000</v>
      </c>
      <c r="C87" s="3" t="s">
        <v>348</v>
      </c>
      <c r="D87" s="3" t="s">
        <v>218</v>
      </c>
      <c r="E87" s="3" t="str">
        <f>INDEX(中继段!$C$4:$C$97,AH87)</f>
        <v>山东二干|济南青岛3号管道光缆:潍坊四平路-青岛辽阳东路</v>
      </c>
      <c r="F87" s="3">
        <f>INDEX(中继段!$B$4:$B$97,光放段!AH87)</f>
        <v>37017300000</v>
      </c>
      <c r="G87" s="3">
        <f>COUNTIF(E$4:E87,"="&amp;E87)</f>
        <v>2</v>
      </c>
      <c r="H87" s="3">
        <v>78.777000000000001</v>
      </c>
      <c r="I87" s="3">
        <v>96</v>
      </c>
      <c r="J87" s="3" t="b">
        <f t="shared" si="10"/>
        <v>0</v>
      </c>
      <c r="K87" s="3" t="s">
        <v>625</v>
      </c>
      <c r="L87" s="3" t="s">
        <v>176</v>
      </c>
      <c r="M87" s="3" t="str">
        <f t="shared" si="6"/>
        <v>潍坊市-高密</v>
      </c>
      <c r="N87" s="3" t="b">
        <f t="shared" si="11"/>
        <v>0</v>
      </c>
      <c r="O87" s="3" t="s">
        <v>625</v>
      </c>
      <c r="P87" s="3" t="s">
        <v>171</v>
      </c>
      <c r="Q87" s="3" t="str">
        <f t="shared" si="7"/>
        <v>青岛市-城阳</v>
      </c>
      <c r="R87" s="3"/>
      <c r="S87" s="3"/>
      <c r="T87" s="3"/>
      <c r="U87" s="3"/>
      <c r="V87" s="3" t="s">
        <v>626</v>
      </c>
      <c r="W87" s="3" t="s">
        <v>176</v>
      </c>
      <c r="X87" s="3" t="s">
        <v>625</v>
      </c>
      <c r="Y87" s="3" t="s">
        <v>171</v>
      </c>
      <c r="Z87" s="3"/>
      <c r="AA87" s="3" t="s">
        <v>60</v>
      </c>
      <c r="AB87" s="3" t="s">
        <v>62</v>
      </c>
      <c r="AC87" s="3"/>
      <c r="AD87" s="3" t="s">
        <v>66</v>
      </c>
      <c r="AE87" s="3" t="s">
        <v>154</v>
      </c>
      <c r="AF87" s="3" t="str">
        <f t="shared" si="8"/>
        <v>济南青岛3号管道光缆:潍坊四平路+青岛辽阳东路</v>
      </c>
      <c r="AH87" s="3">
        <f>MATCH(AF87,中继段!$AD$4:$AD$97,0)</f>
        <v>30</v>
      </c>
    </row>
    <row r="88" spans="1:34" ht="16.5" x14ac:dyDescent="0.2">
      <c r="A88" s="3">
        <v>85</v>
      </c>
      <c r="B88" s="3">
        <f t="shared" si="9"/>
        <v>37017303000</v>
      </c>
      <c r="C88" s="3" t="s">
        <v>349</v>
      </c>
      <c r="D88" s="3" t="s">
        <v>218</v>
      </c>
      <c r="E88" s="3" t="str">
        <f>INDEX(中继段!$C$4:$C$97,AH88)</f>
        <v>山东二干|济南青岛3号管道光缆:潍坊四平路-青岛辽阳东路</v>
      </c>
      <c r="F88" s="3">
        <f>INDEX(中继段!$B$4:$B$97,光放段!AH88)</f>
        <v>37017300000</v>
      </c>
      <c r="G88" s="3">
        <f>COUNTIF(E$4:E88,"="&amp;E88)</f>
        <v>3</v>
      </c>
      <c r="H88" s="3">
        <v>28.22</v>
      </c>
      <c r="I88" s="3">
        <v>96</v>
      </c>
      <c r="J88" s="3" t="b">
        <f t="shared" si="10"/>
        <v>0</v>
      </c>
      <c r="K88" s="3" t="s">
        <v>625</v>
      </c>
      <c r="L88" s="3" t="s">
        <v>171</v>
      </c>
      <c r="M88" s="3" t="str">
        <f t="shared" si="6"/>
        <v>青岛市-城阳</v>
      </c>
      <c r="N88" s="3" t="b">
        <f t="shared" si="11"/>
        <v>1</v>
      </c>
      <c r="O88" s="3" t="s">
        <v>625</v>
      </c>
      <c r="P88" s="3" t="s">
        <v>171</v>
      </c>
      <c r="Q88" s="3" t="str">
        <f t="shared" si="7"/>
        <v>青岛市-青岛辽阳东路</v>
      </c>
      <c r="R88" s="3"/>
      <c r="S88" s="3"/>
      <c r="T88" s="3"/>
      <c r="U88" s="3"/>
      <c r="V88" s="3" t="s">
        <v>626</v>
      </c>
      <c r="W88" s="3" t="s">
        <v>171</v>
      </c>
      <c r="X88" s="3" t="s">
        <v>625</v>
      </c>
      <c r="Y88" s="3" t="s">
        <v>171</v>
      </c>
      <c r="Z88" s="3"/>
      <c r="AA88" s="3" t="s">
        <v>62</v>
      </c>
      <c r="AB88" s="3" t="s">
        <v>154</v>
      </c>
      <c r="AC88" s="3"/>
      <c r="AD88" s="3" t="s">
        <v>66</v>
      </c>
      <c r="AE88" s="3" t="s">
        <v>154</v>
      </c>
      <c r="AF88" s="3" t="str">
        <f t="shared" si="8"/>
        <v>济南青岛3号管道光缆:潍坊四平路+青岛辽阳东路</v>
      </c>
      <c r="AH88" s="3">
        <f>MATCH(AF88,中继段!$AD$4:$AD$97,0)</f>
        <v>30</v>
      </c>
    </row>
    <row r="89" spans="1:34" ht="16.5" x14ac:dyDescent="0.2">
      <c r="A89" s="3">
        <v>86</v>
      </c>
      <c r="B89" s="3">
        <f t="shared" si="9"/>
        <v>37018101000</v>
      </c>
      <c r="C89" s="3" t="s">
        <v>350</v>
      </c>
      <c r="D89" s="3" t="s">
        <v>219</v>
      </c>
      <c r="E89" s="3" t="str">
        <f>INDEX(中继段!$C$4:$C$97,AH89)</f>
        <v>山东二干|济南青岛4号光缆:济南山大路-淄博人民路</v>
      </c>
      <c r="F89" s="3">
        <f>INDEX(中继段!$B$4:$B$97,光放段!AH89)</f>
        <v>37018100000</v>
      </c>
      <c r="G89" s="3">
        <f>COUNTIF(E$4:E89,"="&amp;E89)</f>
        <v>1</v>
      </c>
      <c r="H89" s="3">
        <v>67.5</v>
      </c>
      <c r="I89" s="3">
        <v>28</v>
      </c>
      <c r="J89" s="3" t="b">
        <f t="shared" si="10"/>
        <v>1</v>
      </c>
      <c r="K89" s="3" t="s">
        <v>625</v>
      </c>
      <c r="L89" s="3" t="s">
        <v>622</v>
      </c>
      <c r="M89" s="3" t="str">
        <f t="shared" si="6"/>
        <v>济南市-济南山大路</v>
      </c>
      <c r="N89" s="3" t="b">
        <f t="shared" si="11"/>
        <v>0</v>
      </c>
      <c r="O89" s="3" t="s">
        <v>625</v>
      </c>
      <c r="P89" s="3" t="s">
        <v>622</v>
      </c>
      <c r="Q89" s="3" t="str">
        <f t="shared" si="7"/>
        <v>济南市-章丘普集</v>
      </c>
      <c r="R89" s="3"/>
      <c r="S89" s="3"/>
      <c r="T89" s="3"/>
      <c r="U89" s="3"/>
      <c r="V89" s="3" t="s">
        <v>626</v>
      </c>
      <c r="W89" s="3" t="s">
        <v>622</v>
      </c>
      <c r="X89" s="3" t="s">
        <v>625</v>
      </c>
      <c r="Y89" s="3" t="s">
        <v>622</v>
      </c>
      <c r="Z89" s="3"/>
      <c r="AA89" s="3" t="s">
        <v>44</v>
      </c>
      <c r="AB89" s="3" t="s">
        <v>67</v>
      </c>
      <c r="AC89" s="3"/>
      <c r="AD89" s="3" t="s">
        <v>44</v>
      </c>
      <c r="AE89" s="3" t="s">
        <v>68</v>
      </c>
      <c r="AF89" s="3" t="str">
        <f t="shared" si="8"/>
        <v>济南青岛4号光缆:济南山大路+淄博人民路</v>
      </c>
      <c r="AH89" s="3">
        <f>MATCH(AF89,中继段!$AD$4:$AD$97,0)</f>
        <v>31</v>
      </c>
    </row>
    <row r="90" spans="1:34" ht="16.5" x14ac:dyDescent="0.2">
      <c r="A90" s="3">
        <v>87</v>
      </c>
      <c r="B90" s="3">
        <f t="shared" si="9"/>
        <v>37018102000</v>
      </c>
      <c r="C90" s="3" t="s">
        <v>351</v>
      </c>
      <c r="D90" s="3" t="s">
        <v>219</v>
      </c>
      <c r="E90" s="3" t="str">
        <f>INDEX(中继段!$C$4:$C$97,AH90)</f>
        <v>山东二干|济南青岛4号光缆:济南山大路-淄博人民路</v>
      </c>
      <c r="F90" s="3">
        <f>INDEX(中继段!$B$4:$B$97,光放段!AH90)</f>
        <v>37018100000</v>
      </c>
      <c r="G90" s="3">
        <f>COUNTIF(E$4:E90,"="&amp;E90)</f>
        <v>2</v>
      </c>
      <c r="H90" s="3">
        <v>63.8</v>
      </c>
      <c r="I90" s="3">
        <v>28</v>
      </c>
      <c r="J90" s="3" t="b">
        <f t="shared" si="10"/>
        <v>0</v>
      </c>
      <c r="K90" s="3" t="s">
        <v>625</v>
      </c>
      <c r="L90" s="3" t="s">
        <v>622</v>
      </c>
      <c r="M90" s="3" t="str">
        <f t="shared" si="6"/>
        <v>济南市-章丘普集</v>
      </c>
      <c r="N90" s="3" t="b">
        <f t="shared" si="11"/>
        <v>1</v>
      </c>
      <c r="O90" s="3" t="s">
        <v>625</v>
      </c>
      <c r="P90" s="3" t="s">
        <v>172</v>
      </c>
      <c r="Q90" s="3" t="str">
        <f t="shared" si="7"/>
        <v>淄博市-淄博人民路</v>
      </c>
      <c r="R90" s="3"/>
      <c r="S90" s="3"/>
      <c r="T90" s="3"/>
      <c r="U90" s="3"/>
      <c r="V90" s="3" t="s">
        <v>626</v>
      </c>
      <c r="W90" s="3" t="s">
        <v>622</v>
      </c>
      <c r="X90" s="3" t="s">
        <v>625</v>
      </c>
      <c r="Y90" s="3" t="s">
        <v>172</v>
      </c>
      <c r="Z90" s="3"/>
      <c r="AA90" s="3" t="s">
        <v>67</v>
      </c>
      <c r="AB90" s="3" t="s">
        <v>68</v>
      </c>
      <c r="AC90" s="3"/>
      <c r="AD90" s="3" t="s">
        <v>44</v>
      </c>
      <c r="AE90" s="3" t="s">
        <v>68</v>
      </c>
      <c r="AF90" s="3" t="str">
        <f t="shared" si="8"/>
        <v>济南青岛4号光缆:济南山大路+淄博人民路</v>
      </c>
      <c r="AH90" s="3">
        <f>MATCH(AF90,中继段!$AD$4:$AD$97,0)</f>
        <v>31</v>
      </c>
    </row>
    <row r="91" spans="1:34" ht="16.5" x14ac:dyDescent="0.2">
      <c r="A91" s="3">
        <v>88</v>
      </c>
      <c r="B91" s="3">
        <f t="shared" si="9"/>
        <v>37018201000</v>
      </c>
      <c r="C91" s="3" t="s">
        <v>352</v>
      </c>
      <c r="D91" s="3" t="s">
        <v>219</v>
      </c>
      <c r="E91" s="3" t="str">
        <f>INDEX(中继段!$C$4:$C$97,AH91)</f>
        <v>山东二干|济南青岛4号光缆:淄博人民路-潍坊东方路</v>
      </c>
      <c r="F91" s="3">
        <f>INDEX(中继段!$B$4:$B$97,光放段!AH91)</f>
        <v>37018200000</v>
      </c>
      <c r="G91" s="3">
        <f>COUNTIF(E$4:E91,"="&amp;E91)</f>
        <v>1</v>
      </c>
      <c r="H91" s="3">
        <v>122.2</v>
      </c>
      <c r="I91" s="3">
        <v>28</v>
      </c>
      <c r="J91" s="3" t="b">
        <f t="shared" si="10"/>
        <v>1</v>
      </c>
      <c r="K91" s="3" t="s">
        <v>625</v>
      </c>
      <c r="L91" s="3" t="s">
        <v>172</v>
      </c>
      <c r="M91" s="3" t="str">
        <f t="shared" si="6"/>
        <v>淄博市-淄博人民路</v>
      </c>
      <c r="N91" s="3" t="b">
        <f t="shared" si="11"/>
        <v>1</v>
      </c>
      <c r="O91" s="3" t="s">
        <v>625</v>
      </c>
      <c r="P91" s="3" t="s">
        <v>176</v>
      </c>
      <c r="Q91" s="3" t="str">
        <f t="shared" si="7"/>
        <v>潍坊市-潍坊东方路</v>
      </c>
      <c r="R91" s="3"/>
      <c r="S91" s="3"/>
      <c r="T91" s="3"/>
      <c r="U91" s="3"/>
      <c r="V91" s="3" t="s">
        <v>626</v>
      </c>
      <c r="W91" s="3" t="s">
        <v>172</v>
      </c>
      <c r="X91" s="3" t="s">
        <v>625</v>
      </c>
      <c r="Y91" s="3" t="s">
        <v>176</v>
      </c>
      <c r="Z91" s="3"/>
      <c r="AA91" s="3" t="s">
        <v>68</v>
      </c>
      <c r="AB91" s="3" t="s">
        <v>69</v>
      </c>
      <c r="AC91" s="3"/>
      <c r="AD91" s="3" t="s">
        <v>68</v>
      </c>
      <c r="AE91" s="3" t="s">
        <v>69</v>
      </c>
      <c r="AF91" s="3" t="str">
        <f t="shared" si="8"/>
        <v>济南青岛4号光缆:淄博人民路+潍坊东方路</v>
      </c>
      <c r="AH91" s="3">
        <f>MATCH(AF91,中继段!$AD$4:$AD$97,0)</f>
        <v>32</v>
      </c>
    </row>
    <row r="92" spans="1:34" ht="16.5" x14ac:dyDescent="0.2">
      <c r="A92" s="3">
        <v>89</v>
      </c>
      <c r="B92" s="3">
        <f t="shared" si="9"/>
        <v>37018301000</v>
      </c>
      <c r="C92" s="3" t="s">
        <v>353</v>
      </c>
      <c r="D92" s="3" t="s">
        <v>219</v>
      </c>
      <c r="E92" s="3" t="str">
        <f>INDEX(中继段!$C$4:$C$97,AH92)</f>
        <v>山东二干|济南青岛4号光缆:潍坊东方路-青岛振华路</v>
      </c>
      <c r="F92" s="3">
        <f>INDEX(中继段!$B$4:$B$97,光放段!AH92)</f>
        <v>37018300000</v>
      </c>
      <c r="G92" s="3">
        <f>COUNTIF(E$4:E92,"="&amp;E92)</f>
        <v>1</v>
      </c>
      <c r="H92" s="3">
        <v>96</v>
      </c>
      <c r="I92" s="3">
        <v>28</v>
      </c>
      <c r="J92" s="3" t="b">
        <f t="shared" si="10"/>
        <v>1</v>
      </c>
      <c r="K92" s="3" t="s">
        <v>625</v>
      </c>
      <c r="L92" s="3" t="s">
        <v>176</v>
      </c>
      <c r="M92" s="3" t="str">
        <f t="shared" si="6"/>
        <v>潍坊市-潍坊东方路</v>
      </c>
      <c r="N92" s="3" t="b">
        <f t="shared" si="11"/>
        <v>0</v>
      </c>
      <c r="O92" s="3" t="s">
        <v>625</v>
      </c>
      <c r="P92" s="3" t="s">
        <v>176</v>
      </c>
      <c r="Q92" s="3" t="str">
        <f t="shared" si="7"/>
        <v>潍坊市-高密火车站</v>
      </c>
      <c r="R92" s="3"/>
      <c r="S92" s="3"/>
      <c r="T92" s="3"/>
      <c r="U92" s="3"/>
      <c r="V92" s="3" t="s">
        <v>626</v>
      </c>
      <c r="W92" s="3" t="s">
        <v>176</v>
      </c>
      <c r="X92" s="3" t="s">
        <v>625</v>
      </c>
      <c r="Y92" s="3" t="s">
        <v>176</v>
      </c>
      <c r="Z92" s="3"/>
      <c r="AA92" s="3" t="s">
        <v>69</v>
      </c>
      <c r="AB92" s="3" t="s">
        <v>70</v>
      </c>
      <c r="AC92" s="3"/>
      <c r="AD92" s="3" t="s">
        <v>69</v>
      </c>
      <c r="AE92" s="3" t="s">
        <v>102</v>
      </c>
      <c r="AF92" s="3" t="str">
        <f t="shared" si="8"/>
        <v>济南青岛4号光缆:潍坊东方路+青岛振华路</v>
      </c>
      <c r="AH92" s="3">
        <f>MATCH(AF92,中继段!$AD$4:$AD$97,0)</f>
        <v>33</v>
      </c>
    </row>
    <row r="93" spans="1:34" ht="16.5" x14ac:dyDescent="0.2">
      <c r="A93" s="3">
        <v>90</v>
      </c>
      <c r="B93" s="3">
        <f t="shared" si="9"/>
        <v>37018302000</v>
      </c>
      <c r="C93" s="3" t="s">
        <v>354</v>
      </c>
      <c r="D93" s="3" t="s">
        <v>219</v>
      </c>
      <c r="E93" s="3" t="str">
        <f>INDEX(中继段!$C$4:$C$97,AH93)</f>
        <v>山东二干|济南青岛4号光缆:潍坊东方路-青岛振华路</v>
      </c>
      <c r="F93" s="3">
        <f>INDEX(中继段!$B$4:$B$97,光放段!AH93)</f>
        <v>37018300000</v>
      </c>
      <c r="G93" s="3">
        <f>COUNTIF(E$4:E93,"="&amp;E93)</f>
        <v>2</v>
      </c>
      <c r="H93" s="3">
        <v>34.5</v>
      </c>
      <c r="I93" s="3">
        <v>28</v>
      </c>
      <c r="J93" s="3" t="b">
        <f t="shared" si="10"/>
        <v>0</v>
      </c>
      <c r="K93" s="3" t="s">
        <v>625</v>
      </c>
      <c r="L93" s="3" t="s">
        <v>176</v>
      </c>
      <c r="M93" s="3" t="str">
        <f t="shared" si="6"/>
        <v>潍坊市-高密火车站</v>
      </c>
      <c r="N93" s="3" t="b">
        <f t="shared" si="11"/>
        <v>0</v>
      </c>
      <c r="O93" s="3" t="s">
        <v>625</v>
      </c>
      <c r="P93" s="3" t="s">
        <v>171</v>
      </c>
      <c r="Q93" s="3" t="str">
        <f t="shared" si="7"/>
        <v>青岛市-即墨蓝村</v>
      </c>
      <c r="R93" s="3"/>
      <c r="S93" s="3"/>
      <c r="T93" s="3"/>
      <c r="U93" s="3"/>
      <c r="V93" s="3" t="s">
        <v>626</v>
      </c>
      <c r="W93" s="3" t="s">
        <v>176</v>
      </c>
      <c r="X93" s="3" t="s">
        <v>625</v>
      </c>
      <c r="Y93" s="3" t="s">
        <v>171</v>
      </c>
      <c r="Z93" s="3"/>
      <c r="AA93" s="3" t="s">
        <v>70</v>
      </c>
      <c r="AB93" s="3" t="s">
        <v>71</v>
      </c>
      <c r="AC93" s="3"/>
      <c r="AD93" s="3" t="s">
        <v>69</v>
      </c>
      <c r="AE93" s="3" t="s">
        <v>102</v>
      </c>
      <c r="AF93" s="3" t="str">
        <f t="shared" si="8"/>
        <v>济南青岛4号光缆:潍坊东方路+青岛振华路</v>
      </c>
      <c r="AH93" s="3">
        <f>MATCH(AF93,中继段!$AD$4:$AD$97,0)</f>
        <v>33</v>
      </c>
    </row>
    <row r="94" spans="1:34" ht="16.5" x14ac:dyDescent="0.2">
      <c r="A94" s="3">
        <v>91</v>
      </c>
      <c r="B94" s="3">
        <f t="shared" si="9"/>
        <v>37018303000</v>
      </c>
      <c r="C94" s="3" t="s">
        <v>355</v>
      </c>
      <c r="D94" s="3" t="s">
        <v>219</v>
      </c>
      <c r="E94" s="3" t="str">
        <f>INDEX(中继段!$C$4:$C$97,AH94)</f>
        <v>山东二干|济南青岛4号光缆:潍坊东方路-青岛振华路</v>
      </c>
      <c r="F94" s="3">
        <f>INDEX(中继段!$B$4:$B$97,光放段!AH94)</f>
        <v>37018300000</v>
      </c>
      <c r="G94" s="3">
        <f>COUNTIF(E$4:E94,"="&amp;E94)</f>
        <v>3</v>
      </c>
      <c r="H94" s="3">
        <v>40</v>
      </c>
      <c r="I94" s="3">
        <v>24</v>
      </c>
      <c r="J94" s="3" t="b">
        <f t="shared" si="10"/>
        <v>0</v>
      </c>
      <c r="K94" s="3" t="s">
        <v>625</v>
      </c>
      <c r="L94" s="3" t="s">
        <v>171</v>
      </c>
      <c r="M94" s="3" t="str">
        <f t="shared" si="6"/>
        <v>青岛市-即墨蓝村</v>
      </c>
      <c r="N94" s="3" t="b">
        <f t="shared" si="11"/>
        <v>1</v>
      </c>
      <c r="O94" s="3" t="s">
        <v>625</v>
      </c>
      <c r="P94" s="3" t="s">
        <v>171</v>
      </c>
      <c r="Q94" s="3" t="str">
        <f t="shared" si="7"/>
        <v>青岛市-青岛振华路</v>
      </c>
      <c r="R94" s="3"/>
      <c r="S94" s="3"/>
      <c r="T94" s="3"/>
      <c r="U94" s="3"/>
      <c r="V94" s="3" t="s">
        <v>626</v>
      </c>
      <c r="W94" s="3" t="s">
        <v>171</v>
      </c>
      <c r="X94" s="3" t="s">
        <v>625</v>
      </c>
      <c r="Y94" s="3" t="s">
        <v>171</v>
      </c>
      <c r="Z94" s="3"/>
      <c r="AA94" s="3" t="s">
        <v>71</v>
      </c>
      <c r="AB94" s="3" t="s">
        <v>102</v>
      </c>
      <c r="AC94" s="3"/>
      <c r="AD94" s="3" t="s">
        <v>69</v>
      </c>
      <c r="AE94" s="3" t="s">
        <v>102</v>
      </c>
      <c r="AF94" s="3" t="str">
        <f t="shared" si="8"/>
        <v>济南青岛4号光缆:潍坊东方路+青岛振华路</v>
      </c>
      <c r="AH94" s="3">
        <f>MATCH(AF94,中继段!$AD$4:$AD$97,0)</f>
        <v>33</v>
      </c>
    </row>
    <row r="95" spans="1:34" ht="16.5" x14ac:dyDescent="0.2">
      <c r="A95" s="3">
        <v>92</v>
      </c>
      <c r="B95" s="3">
        <f t="shared" si="9"/>
        <v>37019101000</v>
      </c>
      <c r="C95" s="3" t="s">
        <v>356</v>
      </c>
      <c r="D95" s="3" t="s">
        <v>220</v>
      </c>
      <c r="E95" s="3" t="str">
        <f>INDEX(中继段!$C$4:$C$97,AH95)</f>
        <v>山东二干|济南泰安光缆:济南经十路-泰安东岳大街</v>
      </c>
      <c r="F95" s="3">
        <f>INDEX(中继段!$B$4:$B$97,光放段!AH95)</f>
        <v>37019100000</v>
      </c>
      <c r="G95" s="3">
        <f>COUNTIF(E$4:E95,"="&amp;E95)</f>
        <v>1</v>
      </c>
      <c r="H95" s="3">
        <v>81</v>
      </c>
      <c r="I95" s="3">
        <v>6</v>
      </c>
      <c r="J95" s="3" t="b">
        <f t="shared" si="10"/>
        <v>1</v>
      </c>
      <c r="K95" s="3" t="s">
        <v>625</v>
      </c>
      <c r="L95" s="3" t="s">
        <v>622</v>
      </c>
      <c r="M95" s="3" t="str">
        <f t="shared" si="6"/>
        <v>济南市-济南经十路</v>
      </c>
      <c r="N95" s="3" t="b">
        <f t="shared" si="11"/>
        <v>1</v>
      </c>
      <c r="O95" s="3" t="s">
        <v>625</v>
      </c>
      <c r="P95" s="3" t="s">
        <v>178</v>
      </c>
      <c r="Q95" s="3" t="str">
        <f t="shared" si="7"/>
        <v>泰安市-泰安东岳大街</v>
      </c>
      <c r="R95" s="3"/>
      <c r="S95" s="3"/>
      <c r="T95" s="3"/>
      <c r="U95" s="3"/>
      <c r="V95" s="3" t="s">
        <v>626</v>
      </c>
      <c r="W95" s="3" t="s">
        <v>622</v>
      </c>
      <c r="X95" s="3" t="s">
        <v>625</v>
      </c>
      <c r="Y95" s="3" t="s">
        <v>178</v>
      </c>
      <c r="Z95" s="3"/>
      <c r="AA95" s="3" t="s">
        <v>41</v>
      </c>
      <c r="AB95" s="3" t="s">
        <v>72</v>
      </c>
      <c r="AC95" s="3"/>
      <c r="AD95" s="3" t="s">
        <v>41</v>
      </c>
      <c r="AE95" s="3" t="s">
        <v>72</v>
      </c>
      <c r="AF95" s="3" t="str">
        <f t="shared" si="8"/>
        <v>济南泰安光缆:济南经十路+泰安东岳大街</v>
      </c>
      <c r="AH95" s="3">
        <f>MATCH(AF95,中继段!$AD$4:$AD$97,0)</f>
        <v>34</v>
      </c>
    </row>
    <row r="96" spans="1:34" ht="16.5" x14ac:dyDescent="0.2">
      <c r="A96" s="3">
        <v>93</v>
      </c>
      <c r="B96" s="3">
        <f t="shared" si="9"/>
        <v>37020101000</v>
      </c>
      <c r="C96" s="3" t="s">
        <v>357</v>
      </c>
      <c r="D96" s="3" t="s">
        <v>221</v>
      </c>
      <c r="E96" s="3" t="str">
        <f>INDEX(中继段!$C$4:$C$97,AH96)</f>
        <v>山东二干|济南兖州光缆:济南四里村-泰安东岳大街</v>
      </c>
      <c r="F96" s="3">
        <f>INDEX(中继段!$B$4:$B$97,光放段!AH96)</f>
        <v>37020100000</v>
      </c>
      <c r="G96" s="3">
        <f>COUNTIF(E$4:E96,"="&amp;E96)</f>
        <v>1</v>
      </c>
      <c r="H96" s="3">
        <v>82.6</v>
      </c>
      <c r="I96" s="3">
        <v>48</v>
      </c>
      <c r="J96" s="3" t="b">
        <f t="shared" si="10"/>
        <v>1</v>
      </c>
      <c r="K96" s="3" t="s">
        <v>625</v>
      </c>
      <c r="L96" s="3" t="s">
        <v>622</v>
      </c>
      <c r="M96" s="3" t="str">
        <f t="shared" si="6"/>
        <v>济南市-济南四里村</v>
      </c>
      <c r="N96" s="3" t="b">
        <f t="shared" si="11"/>
        <v>1</v>
      </c>
      <c r="O96" s="3" t="s">
        <v>625</v>
      </c>
      <c r="P96" s="3" t="s">
        <v>178</v>
      </c>
      <c r="Q96" s="3" t="str">
        <f t="shared" si="7"/>
        <v>泰安市-泰安东岳大街</v>
      </c>
      <c r="R96" s="3"/>
      <c r="S96" s="3"/>
      <c r="T96" s="3"/>
      <c r="U96" s="3"/>
      <c r="V96" s="3" t="s">
        <v>626</v>
      </c>
      <c r="W96" s="3" t="s">
        <v>622</v>
      </c>
      <c r="X96" s="3" t="s">
        <v>625</v>
      </c>
      <c r="Y96" s="3" t="s">
        <v>178</v>
      </c>
      <c r="Z96" s="3"/>
      <c r="AA96" s="3" t="s">
        <v>47</v>
      </c>
      <c r="AB96" s="3" t="s">
        <v>72</v>
      </c>
      <c r="AC96" s="3"/>
      <c r="AD96" s="3" t="s">
        <v>47</v>
      </c>
      <c r="AE96" s="3" t="s">
        <v>72</v>
      </c>
      <c r="AF96" s="3" t="str">
        <f t="shared" si="8"/>
        <v>济南兖州光缆:济南四里村+泰安东岳大街</v>
      </c>
      <c r="AH96" s="3">
        <f>MATCH(AF96,中继段!$AD$4:$AD$97,0)</f>
        <v>35</v>
      </c>
    </row>
    <row r="97" spans="1:34" ht="16.5" x14ac:dyDescent="0.2">
      <c r="A97" s="3">
        <v>94</v>
      </c>
      <c r="B97" s="3">
        <f t="shared" si="9"/>
        <v>37020201000</v>
      </c>
      <c r="C97" s="3" t="s">
        <v>358</v>
      </c>
      <c r="D97" s="3" t="s">
        <v>221</v>
      </c>
      <c r="E97" s="3" t="str">
        <f>INDEX(中继段!$C$4:$C$97,AH97)</f>
        <v>山东二干|济南兖州光缆:泰安东岳大街-兖州建设路</v>
      </c>
      <c r="F97" s="3">
        <f>INDEX(中继段!$B$4:$B$97,光放段!AH97)</f>
        <v>37020200000</v>
      </c>
      <c r="G97" s="3">
        <f>COUNTIF(E$4:E97,"="&amp;E97)</f>
        <v>1</v>
      </c>
      <c r="H97" s="3">
        <v>90.8</v>
      </c>
      <c r="I97" s="3">
        <v>48</v>
      </c>
      <c r="J97" s="3" t="b">
        <f t="shared" si="10"/>
        <v>1</v>
      </c>
      <c r="K97" s="3" t="s">
        <v>625</v>
      </c>
      <c r="L97" s="3" t="s">
        <v>178</v>
      </c>
      <c r="M97" s="3" t="str">
        <f t="shared" si="6"/>
        <v>泰安市-泰安东岳大街</v>
      </c>
      <c r="N97" s="3" t="b">
        <f t="shared" si="11"/>
        <v>1</v>
      </c>
      <c r="O97" s="3" t="s">
        <v>625</v>
      </c>
      <c r="P97" s="3" t="s">
        <v>177</v>
      </c>
      <c r="Q97" s="3" t="str">
        <f t="shared" si="7"/>
        <v>济宁市-兖州建设路</v>
      </c>
      <c r="R97" s="3"/>
      <c r="S97" s="3"/>
      <c r="T97" s="3"/>
      <c r="U97" s="3"/>
      <c r="V97" s="3" t="s">
        <v>626</v>
      </c>
      <c r="W97" s="3" t="s">
        <v>178</v>
      </c>
      <c r="X97" s="3" t="s">
        <v>625</v>
      </c>
      <c r="Y97" s="3" t="s">
        <v>177</v>
      </c>
      <c r="Z97" s="3"/>
      <c r="AA97" s="3" t="s">
        <v>72</v>
      </c>
      <c r="AB97" s="3" t="s">
        <v>74</v>
      </c>
      <c r="AC97" s="3"/>
      <c r="AD97" s="3" t="s">
        <v>72</v>
      </c>
      <c r="AE97" s="3" t="s">
        <v>74</v>
      </c>
      <c r="AF97" s="3" t="str">
        <f t="shared" si="8"/>
        <v>济南兖州光缆:泰安东岳大街+兖州建设路</v>
      </c>
      <c r="AH97" s="3">
        <f>MATCH(AF97,中继段!$AD$4:$AD$97,0)</f>
        <v>36</v>
      </c>
    </row>
    <row r="98" spans="1:34" ht="16.5" x14ac:dyDescent="0.2">
      <c r="A98" s="3">
        <v>95</v>
      </c>
      <c r="B98" s="3">
        <f t="shared" si="9"/>
        <v>37021101000</v>
      </c>
      <c r="C98" s="3" t="s">
        <v>359</v>
      </c>
      <c r="D98" s="3" t="s">
        <v>222</v>
      </c>
      <c r="E98" s="3" t="str">
        <f>INDEX(中继段!$C$4:$C$97,AH98)</f>
        <v>山东二干|济宁曲阜架空光缆:曲阜鼓楼街-济宁红星东路</v>
      </c>
      <c r="F98" s="3">
        <f>INDEX(中继段!$B$4:$B$97,光放段!AH98)</f>
        <v>37021100000</v>
      </c>
      <c r="G98" s="3">
        <f>COUNTIF(E$4:E98,"="&amp;E98)</f>
        <v>1</v>
      </c>
      <c r="H98" s="3">
        <v>52.04</v>
      </c>
      <c r="I98" s="3">
        <v>12</v>
      </c>
      <c r="J98" s="3" t="b">
        <f t="shared" si="10"/>
        <v>1</v>
      </c>
      <c r="K98" s="3" t="s">
        <v>625</v>
      </c>
      <c r="L98" s="3" t="s">
        <v>177</v>
      </c>
      <c r="M98" s="3" t="str">
        <f t="shared" si="6"/>
        <v>济宁市-曲阜鼓楼街</v>
      </c>
      <c r="N98" s="3" t="b">
        <f t="shared" si="11"/>
        <v>0</v>
      </c>
      <c r="O98" s="3" t="s">
        <v>625</v>
      </c>
      <c r="P98" s="3" t="s">
        <v>177</v>
      </c>
      <c r="Q98" s="3" t="str">
        <f t="shared" si="7"/>
        <v>济宁市-兖州建设路</v>
      </c>
      <c r="R98" s="3"/>
      <c r="S98" s="3"/>
      <c r="T98" s="3"/>
      <c r="U98" s="3"/>
      <c r="V98" s="3" t="s">
        <v>626</v>
      </c>
      <c r="W98" s="3" t="s">
        <v>177</v>
      </c>
      <c r="X98" s="3" t="s">
        <v>625</v>
      </c>
      <c r="Y98" s="3" t="s">
        <v>177</v>
      </c>
      <c r="Z98" s="3"/>
      <c r="AA98" s="3" t="s">
        <v>73</v>
      </c>
      <c r="AB98" s="3" t="s">
        <v>74</v>
      </c>
      <c r="AC98" s="3"/>
      <c r="AD98" s="3" t="s">
        <v>73</v>
      </c>
      <c r="AE98" s="3" t="s">
        <v>75</v>
      </c>
      <c r="AF98" s="3" t="str">
        <f t="shared" si="8"/>
        <v>济宁曲阜架空光缆:曲阜鼓楼街+济宁红星东路</v>
      </c>
      <c r="AH98" s="3">
        <f>MATCH(AF98,中继段!$AD$4:$AD$97,0)</f>
        <v>37</v>
      </c>
    </row>
    <row r="99" spans="1:34" ht="16.5" x14ac:dyDescent="0.2">
      <c r="A99" s="3">
        <v>96</v>
      </c>
      <c r="B99" s="3">
        <f t="shared" si="9"/>
        <v>37021102000</v>
      </c>
      <c r="C99" s="3" t="s">
        <v>360</v>
      </c>
      <c r="D99" s="3" t="s">
        <v>222</v>
      </c>
      <c r="E99" s="3" t="str">
        <f>INDEX(中继段!$C$4:$C$97,AH99)</f>
        <v>山东二干|济宁曲阜架空光缆:曲阜鼓楼街-济宁红星东路</v>
      </c>
      <c r="F99" s="3">
        <f>INDEX(中继段!$B$4:$B$97,光放段!AH99)</f>
        <v>37021100000</v>
      </c>
      <c r="G99" s="3">
        <f>COUNTIF(E$4:E99,"="&amp;E99)</f>
        <v>2</v>
      </c>
      <c r="H99" s="3">
        <v>32</v>
      </c>
      <c r="I99" s="3">
        <v>12</v>
      </c>
      <c r="J99" s="3" t="b">
        <f t="shared" si="10"/>
        <v>0</v>
      </c>
      <c r="K99" s="3" t="s">
        <v>625</v>
      </c>
      <c r="L99" s="3" t="s">
        <v>177</v>
      </c>
      <c r="M99" s="3" t="str">
        <f t="shared" si="6"/>
        <v>济宁市-兖州建设路</v>
      </c>
      <c r="N99" s="3" t="b">
        <f t="shared" si="11"/>
        <v>1</v>
      </c>
      <c r="O99" s="3" t="s">
        <v>625</v>
      </c>
      <c r="P99" s="3" t="s">
        <v>177</v>
      </c>
      <c r="Q99" s="3" t="str">
        <f t="shared" si="7"/>
        <v>济宁市-济宁红星东路</v>
      </c>
      <c r="R99" s="3"/>
      <c r="S99" s="3"/>
      <c r="T99" s="3"/>
      <c r="U99" s="3"/>
      <c r="V99" s="3" t="s">
        <v>626</v>
      </c>
      <c r="W99" s="3" t="s">
        <v>177</v>
      </c>
      <c r="X99" s="3" t="s">
        <v>625</v>
      </c>
      <c r="Y99" s="3" t="s">
        <v>177</v>
      </c>
      <c r="Z99" s="3"/>
      <c r="AA99" s="3" t="s">
        <v>74</v>
      </c>
      <c r="AB99" s="3" t="s">
        <v>75</v>
      </c>
      <c r="AC99" s="3"/>
      <c r="AD99" s="3" t="s">
        <v>73</v>
      </c>
      <c r="AE99" s="3" t="s">
        <v>75</v>
      </c>
      <c r="AF99" s="3" t="str">
        <f t="shared" si="8"/>
        <v>济宁曲阜架空光缆:曲阜鼓楼街+济宁红星东路</v>
      </c>
      <c r="AH99" s="3">
        <f>MATCH(AF99,中继段!$AD$4:$AD$97,0)</f>
        <v>37</v>
      </c>
    </row>
    <row r="100" spans="1:34" ht="16.5" x14ac:dyDescent="0.2">
      <c r="A100" s="3">
        <v>97</v>
      </c>
      <c r="B100" s="3">
        <f t="shared" si="9"/>
        <v>37022101000</v>
      </c>
      <c r="C100" s="3" t="s">
        <v>361</v>
      </c>
      <c r="D100" s="3" t="s">
        <v>223</v>
      </c>
      <c r="E100" s="3" t="str">
        <f>INDEX(中继段!$C$4:$C$97,AH100)</f>
        <v>山东二干|济宁枣庄光缆:济宁红星东路-枣庄振兴路</v>
      </c>
      <c r="F100" s="3">
        <f>INDEX(中继段!$B$4:$B$97,光放段!AH100)</f>
        <v>37022100000</v>
      </c>
      <c r="G100" s="3">
        <f>COUNTIF(E$4:E100,"="&amp;E100)</f>
        <v>1</v>
      </c>
      <c r="H100" s="3">
        <v>46.597999999999999</v>
      </c>
      <c r="I100" s="3">
        <v>20</v>
      </c>
      <c r="J100" s="3" t="b">
        <f t="shared" si="10"/>
        <v>1</v>
      </c>
      <c r="K100" s="3" t="s">
        <v>625</v>
      </c>
      <c r="L100" s="3" t="s">
        <v>177</v>
      </c>
      <c r="M100" s="3" t="str">
        <f t="shared" si="6"/>
        <v>济宁市-济宁红星东路</v>
      </c>
      <c r="N100" s="3" t="b">
        <f t="shared" si="11"/>
        <v>0</v>
      </c>
      <c r="O100" s="3" t="s">
        <v>625</v>
      </c>
      <c r="P100" s="3" t="s">
        <v>177</v>
      </c>
      <c r="Q100" s="3" t="str">
        <f t="shared" si="7"/>
        <v>济宁市-邹城太平西路</v>
      </c>
      <c r="R100" s="3"/>
      <c r="S100" s="3"/>
      <c r="T100" s="3"/>
      <c r="U100" s="3"/>
      <c r="V100" s="3" t="s">
        <v>626</v>
      </c>
      <c r="W100" s="3" t="s">
        <v>177</v>
      </c>
      <c r="X100" s="3" t="s">
        <v>625</v>
      </c>
      <c r="Y100" s="3" t="s">
        <v>177</v>
      </c>
      <c r="Z100" s="3"/>
      <c r="AA100" s="3" t="s">
        <v>75</v>
      </c>
      <c r="AB100" s="3" t="s">
        <v>76</v>
      </c>
      <c r="AC100" s="3"/>
      <c r="AD100" s="3" t="s">
        <v>75</v>
      </c>
      <c r="AE100" s="3" t="s">
        <v>138</v>
      </c>
      <c r="AF100" s="3" t="str">
        <f t="shared" si="8"/>
        <v>济宁枣庄光缆:济宁红星东路+枣庄振兴路</v>
      </c>
      <c r="AH100" s="3">
        <f>MATCH(AF100,中继段!$AD$4:$AD$97,0)</f>
        <v>38</v>
      </c>
    </row>
    <row r="101" spans="1:34" ht="16.5" x14ac:dyDescent="0.2">
      <c r="A101" s="3">
        <v>98</v>
      </c>
      <c r="B101" s="3">
        <f t="shared" si="9"/>
        <v>37022102000</v>
      </c>
      <c r="C101" s="3" t="s">
        <v>362</v>
      </c>
      <c r="D101" s="3" t="s">
        <v>223</v>
      </c>
      <c r="E101" s="3" t="str">
        <f>INDEX(中继段!$C$4:$C$97,AH101)</f>
        <v>山东二干|济宁枣庄光缆:济宁红星东路-枣庄振兴路</v>
      </c>
      <c r="F101" s="3">
        <f>INDEX(中继段!$B$4:$B$97,光放段!AH101)</f>
        <v>37022100000</v>
      </c>
      <c r="G101" s="3">
        <f>COUNTIF(E$4:E101,"="&amp;E101)</f>
        <v>2</v>
      </c>
      <c r="H101" s="3">
        <v>43.533000000000001</v>
      </c>
      <c r="I101" s="3">
        <v>20</v>
      </c>
      <c r="J101" s="3" t="b">
        <f t="shared" si="10"/>
        <v>0</v>
      </c>
      <c r="K101" s="3" t="s">
        <v>625</v>
      </c>
      <c r="L101" s="3" t="s">
        <v>177</v>
      </c>
      <c r="M101" s="3" t="str">
        <f t="shared" si="6"/>
        <v>济宁市-邹城太平西路</v>
      </c>
      <c r="N101" s="3" t="b">
        <f t="shared" si="11"/>
        <v>0</v>
      </c>
      <c r="O101" s="3" t="s">
        <v>625</v>
      </c>
      <c r="P101" s="3" t="s">
        <v>173</v>
      </c>
      <c r="Q101" s="3" t="str">
        <f t="shared" si="7"/>
        <v>枣庄市-滕州51中心局</v>
      </c>
      <c r="R101" s="3"/>
      <c r="S101" s="3"/>
      <c r="T101" s="3"/>
      <c r="U101" s="3"/>
      <c r="V101" s="3" t="s">
        <v>626</v>
      </c>
      <c r="W101" s="3" t="s">
        <v>177</v>
      </c>
      <c r="X101" s="3" t="s">
        <v>625</v>
      </c>
      <c r="Y101" s="3" t="s">
        <v>173</v>
      </c>
      <c r="Z101" s="3"/>
      <c r="AA101" s="3" t="s">
        <v>76</v>
      </c>
      <c r="AB101" s="3" t="s">
        <v>77</v>
      </c>
      <c r="AC101" s="3"/>
      <c r="AD101" s="3" t="s">
        <v>75</v>
      </c>
      <c r="AE101" s="3" t="s">
        <v>138</v>
      </c>
      <c r="AF101" s="3" t="str">
        <f t="shared" si="8"/>
        <v>济宁枣庄光缆:济宁红星东路+枣庄振兴路</v>
      </c>
      <c r="AH101" s="3">
        <f>MATCH(AF101,中继段!$AD$4:$AD$97,0)</f>
        <v>38</v>
      </c>
    </row>
    <row r="102" spans="1:34" ht="16.5" x14ac:dyDescent="0.2">
      <c r="A102" s="3">
        <v>99</v>
      </c>
      <c r="B102" s="3">
        <f t="shared" si="9"/>
        <v>37022103000</v>
      </c>
      <c r="C102" s="3" t="s">
        <v>363</v>
      </c>
      <c r="D102" s="3" t="s">
        <v>223</v>
      </c>
      <c r="E102" s="3" t="str">
        <f>INDEX(中继段!$C$4:$C$97,AH102)</f>
        <v>山东二干|济宁枣庄光缆:济宁红星东路-枣庄振兴路</v>
      </c>
      <c r="F102" s="3">
        <f>INDEX(中继段!$B$4:$B$97,光放段!AH102)</f>
        <v>37022100000</v>
      </c>
      <c r="G102" s="3">
        <f>COUNTIF(E$4:E102,"="&amp;E102)</f>
        <v>3</v>
      </c>
      <c r="H102" s="3">
        <v>39.537999999999997</v>
      </c>
      <c r="I102" s="3">
        <v>30</v>
      </c>
      <c r="J102" s="3" t="b">
        <f t="shared" si="10"/>
        <v>0</v>
      </c>
      <c r="K102" s="3" t="s">
        <v>625</v>
      </c>
      <c r="L102" s="3" t="s">
        <v>173</v>
      </c>
      <c r="M102" s="3" t="str">
        <f t="shared" si="6"/>
        <v>枣庄市-滕州51中心局</v>
      </c>
      <c r="N102" s="3" t="b">
        <f t="shared" si="11"/>
        <v>0</v>
      </c>
      <c r="O102" s="3" t="s">
        <v>625</v>
      </c>
      <c r="P102" s="3" t="s">
        <v>173</v>
      </c>
      <c r="Q102" s="3" t="str">
        <f t="shared" si="7"/>
        <v>枣庄市-薛城441局</v>
      </c>
      <c r="R102" s="3"/>
      <c r="S102" s="3"/>
      <c r="T102" s="3"/>
      <c r="U102" s="3"/>
      <c r="V102" s="3" t="s">
        <v>626</v>
      </c>
      <c r="W102" s="3" t="s">
        <v>173</v>
      </c>
      <c r="X102" s="3" t="s">
        <v>625</v>
      </c>
      <c r="Y102" s="3" t="s">
        <v>173</v>
      </c>
      <c r="Z102" s="3"/>
      <c r="AA102" s="3" t="s">
        <v>77</v>
      </c>
      <c r="AB102" s="3" t="s">
        <v>78</v>
      </c>
      <c r="AC102" s="3"/>
      <c r="AD102" s="3" t="s">
        <v>75</v>
      </c>
      <c r="AE102" s="3" t="s">
        <v>138</v>
      </c>
      <c r="AF102" s="3" t="str">
        <f t="shared" si="8"/>
        <v>济宁枣庄光缆:济宁红星东路+枣庄振兴路</v>
      </c>
      <c r="AH102" s="3">
        <f>MATCH(AF102,中继段!$AD$4:$AD$97,0)</f>
        <v>38</v>
      </c>
    </row>
    <row r="103" spans="1:34" ht="16.5" x14ac:dyDescent="0.2">
      <c r="A103" s="3">
        <v>100</v>
      </c>
      <c r="B103" s="3">
        <f t="shared" si="9"/>
        <v>37022104000</v>
      </c>
      <c r="C103" s="3" t="s">
        <v>364</v>
      </c>
      <c r="D103" s="3" t="s">
        <v>223</v>
      </c>
      <c r="E103" s="3" t="str">
        <f>INDEX(中继段!$C$4:$C$97,AH103)</f>
        <v>山东二干|济宁枣庄光缆:济宁红星东路-枣庄振兴路</v>
      </c>
      <c r="F103" s="3">
        <f>INDEX(中继段!$B$4:$B$97,光放段!AH103)</f>
        <v>37022100000</v>
      </c>
      <c r="G103" s="3">
        <f>COUNTIF(E$4:E103,"="&amp;E103)</f>
        <v>4</v>
      </c>
      <c r="H103" s="3">
        <v>32.777999999999999</v>
      </c>
      <c r="I103" s="3">
        <v>26</v>
      </c>
      <c r="J103" s="3" t="b">
        <f t="shared" si="10"/>
        <v>0</v>
      </c>
      <c r="K103" s="3" t="s">
        <v>625</v>
      </c>
      <c r="L103" s="3" t="s">
        <v>173</v>
      </c>
      <c r="M103" s="3" t="str">
        <f t="shared" si="6"/>
        <v>枣庄市-薛城441局</v>
      </c>
      <c r="N103" s="3" t="b">
        <f t="shared" si="11"/>
        <v>1</v>
      </c>
      <c r="O103" s="3" t="s">
        <v>625</v>
      </c>
      <c r="P103" s="3" t="s">
        <v>173</v>
      </c>
      <c r="Q103" s="3" t="str">
        <f t="shared" si="7"/>
        <v>枣庄市-枣庄振兴路</v>
      </c>
      <c r="R103" s="3"/>
      <c r="S103" s="3"/>
      <c r="T103" s="3"/>
      <c r="U103" s="3"/>
      <c r="V103" s="3" t="s">
        <v>626</v>
      </c>
      <c r="W103" s="3" t="s">
        <v>173</v>
      </c>
      <c r="X103" s="3" t="s">
        <v>625</v>
      </c>
      <c r="Y103" s="3" t="s">
        <v>173</v>
      </c>
      <c r="Z103" s="3"/>
      <c r="AA103" s="3" t="s">
        <v>78</v>
      </c>
      <c r="AB103" s="3" t="s">
        <v>138</v>
      </c>
      <c r="AC103" s="3"/>
      <c r="AD103" s="3" t="s">
        <v>75</v>
      </c>
      <c r="AE103" s="3" t="s">
        <v>138</v>
      </c>
      <c r="AF103" s="3" t="str">
        <f t="shared" si="8"/>
        <v>济宁枣庄光缆:济宁红星东路+枣庄振兴路</v>
      </c>
      <c r="AH103" s="3">
        <f>MATCH(AF103,中继段!$AD$4:$AD$97,0)</f>
        <v>38</v>
      </c>
    </row>
    <row r="104" spans="1:34" ht="16.5" x14ac:dyDescent="0.2">
      <c r="A104" s="3">
        <v>101</v>
      </c>
      <c r="B104" s="3">
        <f t="shared" si="9"/>
        <v>37023101000</v>
      </c>
      <c r="C104" s="3" t="s">
        <v>365</v>
      </c>
      <c r="D104" s="3" t="s">
        <v>224</v>
      </c>
      <c r="E104" s="3" t="str">
        <f>INDEX(中继段!$C$4:$C$97,AH104)</f>
        <v>山东二干|济青烟威光缆:济南四里村-淄博柳泉路</v>
      </c>
      <c r="F104" s="3">
        <f>INDEX(中继段!$B$4:$B$97,光放段!AH104)</f>
        <v>37023100000</v>
      </c>
      <c r="G104" s="3">
        <f>COUNTIF(E$4:E104,"="&amp;E104)</f>
        <v>1</v>
      </c>
      <c r="H104" s="3">
        <v>60</v>
      </c>
      <c r="I104" s="3">
        <v>32</v>
      </c>
      <c r="J104" s="3" t="b">
        <f t="shared" si="10"/>
        <v>1</v>
      </c>
      <c r="K104" s="3" t="s">
        <v>625</v>
      </c>
      <c r="L104" s="3" t="s">
        <v>622</v>
      </c>
      <c r="M104" s="3" t="str">
        <f t="shared" si="6"/>
        <v>济南市-济南四里村</v>
      </c>
      <c r="N104" s="3" t="b">
        <f t="shared" si="11"/>
        <v>0</v>
      </c>
      <c r="O104" s="3" t="s">
        <v>625</v>
      </c>
      <c r="P104" s="3" t="s">
        <v>622</v>
      </c>
      <c r="Q104" s="3" t="str">
        <f t="shared" si="7"/>
        <v>济南市-明水</v>
      </c>
      <c r="R104" s="3"/>
      <c r="S104" s="3"/>
      <c r="T104" s="3"/>
      <c r="U104" s="3"/>
      <c r="V104" s="3" t="s">
        <v>626</v>
      </c>
      <c r="W104" s="3" t="s">
        <v>622</v>
      </c>
      <c r="X104" s="3" t="s">
        <v>625</v>
      </c>
      <c r="Y104" s="3" t="s">
        <v>622</v>
      </c>
      <c r="Z104" s="3"/>
      <c r="AA104" s="3" t="s">
        <v>47</v>
      </c>
      <c r="AB104" s="3" t="s">
        <v>63</v>
      </c>
      <c r="AC104" s="3"/>
      <c r="AD104" s="3" t="s">
        <v>47</v>
      </c>
      <c r="AE104" s="3" t="s">
        <v>64</v>
      </c>
      <c r="AF104" s="3" t="str">
        <f t="shared" si="8"/>
        <v>济青烟威光缆:济南四里村+淄博柳泉路</v>
      </c>
      <c r="AH104" s="3">
        <f>MATCH(AF104,中继段!$AD$4:$AD$97,0)</f>
        <v>39</v>
      </c>
    </row>
    <row r="105" spans="1:34" ht="16.5" x14ac:dyDescent="0.2">
      <c r="A105" s="3">
        <v>102</v>
      </c>
      <c r="B105" s="3">
        <f t="shared" si="9"/>
        <v>37023102000</v>
      </c>
      <c r="C105" s="3" t="s">
        <v>366</v>
      </c>
      <c r="D105" s="3" t="s">
        <v>224</v>
      </c>
      <c r="E105" s="3" t="str">
        <f>INDEX(中继段!$C$4:$C$97,AH105)</f>
        <v>山东二干|济青烟威光缆:济南四里村-淄博柳泉路</v>
      </c>
      <c r="F105" s="3">
        <f>INDEX(中继段!$B$4:$B$97,光放段!AH105)</f>
        <v>37023100000</v>
      </c>
      <c r="G105" s="3">
        <f>COUNTIF(E$4:E105,"="&amp;E105)</f>
        <v>2</v>
      </c>
      <c r="H105" s="3">
        <v>62.88</v>
      </c>
      <c r="I105" s="3">
        <v>32</v>
      </c>
      <c r="J105" s="3" t="b">
        <f t="shared" si="10"/>
        <v>0</v>
      </c>
      <c r="K105" s="3" t="s">
        <v>625</v>
      </c>
      <c r="L105" s="3" t="s">
        <v>622</v>
      </c>
      <c r="M105" s="3" t="str">
        <f t="shared" si="6"/>
        <v>济南市-明水</v>
      </c>
      <c r="N105" s="3" t="b">
        <f t="shared" si="11"/>
        <v>0</v>
      </c>
      <c r="O105" s="3" t="s">
        <v>625</v>
      </c>
      <c r="P105" s="3" t="s">
        <v>172</v>
      </c>
      <c r="Q105" s="3" t="str">
        <f t="shared" si="7"/>
        <v>淄博市-淄博潘庄</v>
      </c>
      <c r="R105" s="3"/>
      <c r="S105" s="3"/>
      <c r="T105" s="3"/>
      <c r="U105" s="3"/>
      <c r="V105" s="3" t="s">
        <v>626</v>
      </c>
      <c r="W105" s="3" t="s">
        <v>622</v>
      </c>
      <c r="X105" s="3" t="s">
        <v>625</v>
      </c>
      <c r="Y105" s="3" t="s">
        <v>172</v>
      </c>
      <c r="Z105" s="3"/>
      <c r="AA105" s="3" t="s">
        <v>63</v>
      </c>
      <c r="AB105" s="3" t="s">
        <v>79</v>
      </c>
      <c r="AC105" s="3"/>
      <c r="AD105" s="3" t="s">
        <v>47</v>
      </c>
      <c r="AE105" s="3" t="s">
        <v>64</v>
      </c>
      <c r="AF105" s="3" t="str">
        <f t="shared" si="8"/>
        <v>济青烟威光缆:济南四里村+淄博柳泉路</v>
      </c>
      <c r="AH105" s="3">
        <f>MATCH(AF105,中继段!$AD$4:$AD$97,0)</f>
        <v>39</v>
      </c>
    </row>
    <row r="106" spans="1:34" ht="16.5" x14ac:dyDescent="0.2">
      <c r="A106" s="3">
        <v>103</v>
      </c>
      <c r="B106" s="3">
        <f t="shared" si="9"/>
        <v>37023103000</v>
      </c>
      <c r="C106" s="3" t="s">
        <v>367</v>
      </c>
      <c r="D106" s="3" t="s">
        <v>224</v>
      </c>
      <c r="E106" s="3" t="str">
        <f>INDEX(中继段!$C$4:$C$97,AH106)</f>
        <v>山东二干|济青烟威光缆:济南四里村-淄博柳泉路</v>
      </c>
      <c r="F106" s="3">
        <f>INDEX(中继段!$B$4:$B$97,光放段!AH106)</f>
        <v>37023100000</v>
      </c>
      <c r="G106" s="3">
        <f>COUNTIF(E$4:E106,"="&amp;E106)</f>
        <v>3</v>
      </c>
      <c r="H106" s="3">
        <v>2.1</v>
      </c>
      <c r="I106" s="3">
        <v>144</v>
      </c>
      <c r="J106" s="3" t="b">
        <f t="shared" si="10"/>
        <v>0</v>
      </c>
      <c r="K106" s="3" t="s">
        <v>625</v>
      </c>
      <c r="L106" s="3" t="s">
        <v>172</v>
      </c>
      <c r="M106" s="3" t="str">
        <f t="shared" si="6"/>
        <v>淄博市-淄博潘庄</v>
      </c>
      <c r="N106" s="3" t="b">
        <f t="shared" si="11"/>
        <v>1</v>
      </c>
      <c r="O106" s="3" t="s">
        <v>625</v>
      </c>
      <c r="P106" s="3" t="s">
        <v>172</v>
      </c>
      <c r="Q106" s="3" t="str">
        <f t="shared" si="7"/>
        <v>淄博市-淄博柳泉路</v>
      </c>
      <c r="R106" s="3"/>
      <c r="S106" s="3"/>
      <c r="T106" s="3"/>
      <c r="U106" s="3"/>
      <c r="V106" s="3" t="s">
        <v>626</v>
      </c>
      <c r="W106" s="3" t="s">
        <v>172</v>
      </c>
      <c r="X106" s="3" t="s">
        <v>625</v>
      </c>
      <c r="Y106" s="3" t="s">
        <v>172</v>
      </c>
      <c r="Z106" s="3"/>
      <c r="AA106" s="3" t="s">
        <v>79</v>
      </c>
      <c r="AB106" s="3" t="s">
        <v>64</v>
      </c>
      <c r="AC106" s="3"/>
      <c r="AD106" s="3" t="s">
        <v>47</v>
      </c>
      <c r="AE106" s="3" t="s">
        <v>64</v>
      </c>
      <c r="AF106" s="3" t="str">
        <f t="shared" si="8"/>
        <v>济青烟威光缆:济南四里村+淄博柳泉路</v>
      </c>
      <c r="AH106" s="3">
        <f>MATCH(AF106,中继段!$AD$4:$AD$97,0)</f>
        <v>39</v>
      </c>
    </row>
    <row r="107" spans="1:34" ht="16.5" x14ac:dyDescent="0.2">
      <c r="A107" s="3">
        <v>104</v>
      </c>
      <c r="B107" s="3">
        <f t="shared" si="9"/>
        <v>37023201000</v>
      </c>
      <c r="C107" s="3" t="s">
        <v>368</v>
      </c>
      <c r="D107" s="3" t="s">
        <v>224</v>
      </c>
      <c r="E107" s="3" t="str">
        <f>INDEX(中继段!$C$4:$C$97,AH107)</f>
        <v>山东二干|济青烟威光缆:淄博柳泉路-潍坊四平路</v>
      </c>
      <c r="F107" s="3">
        <f>INDEX(中继段!$B$4:$B$97,光放段!AH107)</f>
        <v>37023200000</v>
      </c>
      <c r="G107" s="3">
        <f>COUNTIF(E$4:E107,"="&amp;E107)</f>
        <v>1</v>
      </c>
      <c r="H107" s="3">
        <v>78.070999999999998</v>
      </c>
      <c r="I107" s="3">
        <v>32</v>
      </c>
      <c r="J107" s="3" t="b">
        <f t="shared" si="10"/>
        <v>1</v>
      </c>
      <c r="K107" s="3" t="s">
        <v>625</v>
      </c>
      <c r="L107" s="3" t="s">
        <v>172</v>
      </c>
      <c r="M107" s="3" t="str">
        <f t="shared" si="6"/>
        <v>淄博市-淄博柳泉路</v>
      </c>
      <c r="N107" s="3" t="b">
        <f t="shared" si="11"/>
        <v>0</v>
      </c>
      <c r="O107" s="3" t="s">
        <v>625</v>
      </c>
      <c r="P107" s="3" t="s">
        <v>176</v>
      </c>
      <c r="Q107" s="3" t="str">
        <f t="shared" si="7"/>
        <v>潍坊市-昌乐北局</v>
      </c>
      <c r="R107" s="3"/>
      <c r="S107" s="3"/>
      <c r="T107" s="3"/>
      <c r="U107" s="3"/>
      <c r="V107" s="3" t="s">
        <v>626</v>
      </c>
      <c r="W107" s="3" t="s">
        <v>172</v>
      </c>
      <c r="X107" s="3" t="s">
        <v>625</v>
      </c>
      <c r="Y107" s="3" t="s">
        <v>176</v>
      </c>
      <c r="Z107" s="3"/>
      <c r="AA107" s="3" t="s">
        <v>64</v>
      </c>
      <c r="AB107" s="3" t="s">
        <v>65</v>
      </c>
      <c r="AC107" s="3"/>
      <c r="AD107" s="3" t="s">
        <v>64</v>
      </c>
      <c r="AE107" s="3" t="s">
        <v>66</v>
      </c>
      <c r="AF107" s="3" t="str">
        <f t="shared" si="8"/>
        <v>济青烟威光缆:淄博柳泉路+潍坊四平路</v>
      </c>
      <c r="AH107" s="3">
        <f>MATCH(AF107,中继段!$AD$4:$AD$97,0)</f>
        <v>40</v>
      </c>
    </row>
    <row r="108" spans="1:34" ht="16.5" x14ac:dyDescent="0.2">
      <c r="A108" s="3">
        <v>105</v>
      </c>
      <c r="B108" s="3">
        <f t="shared" si="9"/>
        <v>37023202000</v>
      </c>
      <c r="C108" s="3" t="s">
        <v>369</v>
      </c>
      <c r="D108" s="3" t="s">
        <v>224</v>
      </c>
      <c r="E108" s="3" t="str">
        <f>INDEX(中继段!$C$4:$C$97,AH108)</f>
        <v>山东二干|济青烟威光缆:淄博柳泉路-潍坊四平路</v>
      </c>
      <c r="F108" s="3">
        <f>INDEX(中继段!$B$4:$B$97,光放段!AH108)</f>
        <v>37023200000</v>
      </c>
      <c r="G108" s="3">
        <f>COUNTIF(E$4:E108,"="&amp;E108)</f>
        <v>2</v>
      </c>
      <c r="H108" s="3">
        <v>40</v>
      </c>
      <c r="I108" s="3">
        <v>32</v>
      </c>
      <c r="J108" s="3" t="b">
        <f t="shared" si="10"/>
        <v>0</v>
      </c>
      <c r="K108" s="3" t="s">
        <v>625</v>
      </c>
      <c r="L108" s="3" t="s">
        <v>176</v>
      </c>
      <c r="M108" s="3" t="str">
        <f t="shared" si="6"/>
        <v>潍坊市-昌乐北局</v>
      </c>
      <c r="N108" s="3" t="b">
        <f t="shared" si="11"/>
        <v>1</v>
      </c>
      <c r="O108" s="3" t="s">
        <v>625</v>
      </c>
      <c r="P108" s="3" t="s">
        <v>176</v>
      </c>
      <c r="Q108" s="3" t="str">
        <f t="shared" si="7"/>
        <v>潍坊市-潍坊四平路</v>
      </c>
      <c r="R108" s="3"/>
      <c r="S108" s="3"/>
      <c r="T108" s="3"/>
      <c r="U108" s="3"/>
      <c r="V108" s="3" t="s">
        <v>626</v>
      </c>
      <c r="W108" s="3" t="s">
        <v>176</v>
      </c>
      <c r="X108" s="3" t="s">
        <v>625</v>
      </c>
      <c r="Y108" s="3" t="s">
        <v>176</v>
      </c>
      <c r="Z108" s="3"/>
      <c r="AA108" s="3" t="s">
        <v>65</v>
      </c>
      <c r="AB108" s="4" t="s">
        <v>843</v>
      </c>
      <c r="AC108" s="3"/>
      <c r="AD108" s="3" t="s">
        <v>64</v>
      </c>
      <c r="AE108" s="3" t="s">
        <v>66</v>
      </c>
      <c r="AF108" s="3" t="str">
        <f t="shared" si="8"/>
        <v>济青烟威光缆:淄博柳泉路+潍坊四平路</v>
      </c>
      <c r="AH108" s="3">
        <f>MATCH(AF108,中继段!$AD$4:$AD$97,0)</f>
        <v>40</v>
      </c>
    </row>
    <row r="109" spans="1:34" ht="16.5" x14ac:dyDescent="0.2">
      <c r="A109" s="3">
        <v>106</v>
      </c>
      <c r="B109" s="3">
        <f t="shared" si="9"/>
        <v>37023301000</v>
      </c>
      <c r="C109" s="3" t="s">
        <v>370</v>
      </c>
      <c r="D109" s="3" t="s">
        <v>224</v>
      </c>
      <c r="E109" s="3" t="str">
        <f>INDEX(中继段!$C$4:$C$97,AH109)</f>
        <v>山东二干|济青烟威光缆:潍坊四平路-青岛辽阳东路</v>
      </c>
      <c r="F109" s="3">
        <f>INDEX(中继段!$B$4:$B$97,光放段!AH109)</f>
        <v>37023300000</v>
      </c>
      <c r="G109" s="3">
        <f>COUNTIF(E$4:E109,"="&amp;E109)</f>
        <v>1</v>
      </c>
      <c r="H109" s="3">
        <v>3.1949999999999998</v>
      </c>
      <c r="I109" s="3">
        <v>32</v>
      </c>
      <c r="J109" s="3" t="b">
        <f t="shared" si="10"/>
        <v>1</v>
      </c>
      <c r="K109" s="3" t="s">
        <v>625</v>
      </c>
      <c r="L109" s="3" t="s">
        <v>176</v>
      </c>
      <c r="M109" s="3" t="str">
        <f t="shared" si="6"/>
        <v>潍坊市-潍坊四平路</v>
      </c>
      <c r="N109" s="3" t="b">
        <f t="shared" si="11"/>
        <v>0</v>
      </c>
      <c r="O109" s="3" t="s">
        <v>625</v>
      </c>
      <c r="P109" s="3" t="s">
        <v>176</v>
      </c>
      <c r="Q109" s="3" t="str">
        <f t="shared" si="7"/>
        <v>潍坊市-潍坊东方路</v>
      </c>
      <c r="R109" s="3"/>
      <c r="S109" s="3"/>
      <c r="T109" s="3"/>
      <c r="U109" s="3"/>
      <c r="V109" s="3" t="s">
        <v>626</v>
      </c>
      <c r="W109" s="3" t="s">
        <v>176</v>
      </c>
      <c r="X109" s="3" t="s">
        <v>625</v>
      </c>
      <c r="Y109" s="3" t="s">
        <v>176</v>
      </c>
      <c r="Z109" s="3"/>
      <c r="AA109" s="4" t="s">
        <v>843</v>
      </c>
      <c r="AB109" s="4" t="s">
        <v>844</v>
      </c>
      <c r="AC109" s="3"/>
      <c r="AD109" s="3" t="s">
        <v>66</v>
      </c>
      <c r="AE109" s="3" t="s">
        <v>154</v>
      </c>
      <c r="AF109" s="3" t="str">
        <f t="shared" si="8"/>
        <v>济青烟威光缆:潍坊四平路+青岛辽阳东路</v>
      </c>
      <c r="AH109" s="3">
        <f>MATCH(AF109,中继段!$AD$4:$AD$97,0)</f>
        <v>41</v>
      </c>
    </row>
    <row r="110" spans="1:34" ht="16.5" x14ac:dyDescent="0.2">
      <c r="A110" s="3">
        <v>107</v>
      </c>
      <c r="B110" s="3">
        <f t="shared" si="9"/>
        <v>37023302000</v>
      </c>
      <c r="C110" s="3" t="s">
        <v>371</v>
      </c>
      <c r="D110" s="3" t="s">
        <v>224</v>
      </c>
      <c r="E110" s="3" t="str">
        <f>INDEX(中继段!$C$4:$C$97,AH110)</f>
        <v>山东二干|济青烟威光缆:潍坊四平路-青岛辽阳东路</v>
      </c>
      <c r="F110" s="3">
        <f>INDEX(中继段!$B$4:$B$97,光放段!AH110)</f>
        <v>37023300000</v>
      </c>
      <c r="G110" s="3">
        <f>COUNTIF(E$4:E110,"="&amp;E110)</f>
        <v>2</v>
      </c>
      <c r="H110" s="3">
        <v>81.194999999999993</v>
      </c>
      <c r="I110" s="3">
        <v>32</v>
      </c>
      <c r="J110" s="3" t="b">
        <f t="shared" si="10"/>
        <v>0</v>
      </c>
      <c r="K110" s="3" t="s">
        <v>625</v>
      </c>
      <c r="L110" s="3" t="s">
        <v>176</v>
      </c>
      <c r="M110" s="3" t="str">
        <f t="shared" si="6"/>
        <v>潍坊市-潍坊东方路</v>
      </c>
      <c r="N110" s="3" t="b">
        <f t="shared" si="11"/>
        <v>0</v>
      </c>
      <c r="O110" s="3" t="s">
        <v>625</v>
      </c>
      <c r="P110" s="3" t="s">
        <v>176</v>
      </c>
      <c r="Q110" s="3" t="str">
        <f t="shared" si="7"/>
        <v>潍坊市-高密</v>
      </c>
      <c r="R110" s="3"/>
      <c r="S110" s="3"/>
      <c r="T110" s="3"/>
      <c r="U110" s="3"/>
      <c r="V110" s="3" t="s">
        <v>626</v>
      </c>
      <c r="W110" s="3" t="s">
        <v>176</v>
      </c>
      <c r="X110" s="3" t="s">
        <v>625</v>
      </c>
      <c r="Y110" s="3" t="s">
        <v>176</v>
      </c>
      <c r="Z110" s="3"/>
      <c r="AA110" s="4" t="s">
        <v>844</v>
      </c>
      <c r="AB110" s="3" t="s">
        <v>60</v>
      </c>
      <c r="AC110" s="3"/>
      <c r="AD110" s="3" t="s">
        <v>66</v>
      </c>
      <c r="AE110" s="3" t="s">
        <v>154</v>
      </c>
      <c r="AF110" s="3" t="str">
        <f t="shared" si="8"/>
        <v>济青烟威光缆:潍坊四平路+青岛辽阳东路</v>
      </c>
      <c r="AH110" s="3">
        <f>MATCH(AF110,中继段!$AD$4:$AD$97,0)</f>
        <v>41</v>
      </c>
    </row>
    <row r="111" spans="1:34" ht="16.5" x14ac:dyDescent="0.2">
      <c r="A111" s="3">
        <v>108</v>
      </c>
      <c r="B111" s="3">
        <f t="shared" si="9"/>
        <v>37023303000</v>
      </c>
      <c r="C111" s="3" t="s">
        <v>372</v>
      </c>
      <c r="D111" s="3" t="s">
        <v>224</v>
      </c>
      <c r="E111" s="3" t="str">
        <f>INDEX(中继段!$C$4:$C$97,AH111)</f>
        <v>山东二干|济青烟威光缆:潍坊四平路-青岛辽阳东路</v>
      </c>
      <c r="F111" s="3">
        <f>INDEX(中继段!$B$4:$B$97,光放段!AH111)</f>
        <v>37023300000</v>
      </c>
      <c r="G111" s="3">
        <f>COUNTIF(E$4:E111,"="&amp;E111)</f>
        <v>3</v>
      </c>
      <c r="H111" s="3">
        <v>48.003</v>
      </c>
      <c r="I111" s="3">
        <v>34</v>
      </c>
      <c r="J111" s="3" t="b">
        <f t="shared" si="10"/>
        <v>0</v>
      </c>
      <c r="K111" s="3" t="s">
        <v>625</v>
      </c>
      <c r="L111" s="3" t="s">
        <v>176</v>
      </c>
      <c r="M111" s="3" t="str">
        <f t="shared" si="6"/>
        <v>潍坊市-高密</v>
      </c>
      <c r="N111" s="3" t="b">
        <f t="shared" si="11"/>
        <v>0</v>
      </c>
      <c r="O111" s="3" t="s">
        <v>625</v>
      </c>
      <c r="P111" s="3" t="s">
        <v>171</v>
      </c>
      <c r="Q111" s="3" t="str">
        <f t="shared" si="7"/>
        <v>青岛市-即墨蓝村</v>
      </c>
      <c r="R111" s="3"/>
      <c r="S111" s="3"/>
      <c r="T111" s="3"/>
      <c r="U111" s="3"/>
      <c r="V111" s="3" t="s">
        <v>626</v>
      </c>
      <c r="W111" s="3" t="s">
        <v>176</v>
      </c>
      <c r="X111" s="3" t="s">
        <v>625</v>
      </c>
      <c r="Y111" s="3" t="s">
        <v>171</v>
      </c>
      <c r="Z111" s="3"/>
      <c r="AA111" s="3" t="s">
        <v>60</v>
      </c>
      <c r="AB111" s="3" t="s">
        <v>71</v>
      </c>
      <c r="AC111" s="3"/>
      <c r="AD111" s="3" t="s">
        <v>66</v>
      </c>
      <c r="AE111" s="3" t="s">
        <v>154</v>
      </c>
      <c r="AF111" s="3" t="str">
        <f t="shared" si="8"/>
        <v>济青烟威光缆:潍坊四平路+青岛辽阳东路</v>
      </c>
      <c r="AH111" s="3">
        <f>MATCH(AF111,中继段!$AD$4:$AD$97,0)</f>
        <v>41</v>
      </c>
    </row>
    <row r="112" spans="1:34" ht="16.5" x14ac:dyDescent="0.2">
      <c r="A112" s="3">
        <v>109</v>
      </c>
      <c r="B112" s="3">
        <f t="shared" si="9"/>
        <v>37023304000</v>
      </c>
      <c r="C112" s="3" t="s">
        <v>373</v>
      </c>
      <c r="D112" s="3" t="s">
        <v>224</v>
      </c>
      <c r="E112" s="3" t="str">
        <f>INDEX(中继段!$C$4:$C$97,AH112)</f>
        <v>山东二干|济青烟威光缆:潍坊四平路-青岛辽阳东路</v>
      </c>
      <c r="F112" s="3">
        <f>INDEX(中继段!$B$4:$B$97,光放段!AH112)</f>
        <v>37023300000</v>
      </c>
      <c r="G112" s="3">
        <f>COUNTIF(E$4:E112,"="&amp;E112)</f>
        <v>4</v>
      </c>
      <c r="H112" s="3">
        <v>27.318000000000001</v>
      </c>
      <c r="I112" s="3">
        <v>48</v>
      </c>
      <c r="J112" s="3" t="b">
        <f t="shared" si="10"/>
        <v>0</v>
      </c>
      <c r="K112" s="3" t="s">
        <v>625</v>
      </c>
      <c r="L112" s="3" t="s">
        <v>171</v>
      </c>
      <c r="M112" s="3" t="str">
        <f t="shared" si="6"/>
        <v>青岛市-即墨蓝村</v>
      </c>
      <c r="N112" s="3" t="b">
        <f t="shared" si="11"/>
        <v>0</v>
      </c>
      <c r="O112" s="3" t="s">
        <v>625</v>
      </c>
      <c r="P112" s="3" t="s">
        <v>171</v>
      </c>
      <c r="Q112" s="3" t="str">
        <f t="shared" si="7"/>
        <v>青岛市-城阳</v>
      </c>
      <c r="R112" s="3"/>
      <c r="S112" s="3"/>
      <c r="T112" s="3"/>
      <c r="U112" s="3"/>
      <c r="V112" s="3" t="s">
        <v>626</v>
      </c>
      <c r="W112" s="3" t="s">
        <v>171</v>
      </c>
      <c r="X112" s="3" t="s">
        <v>625</v>
      </c>
      <c r="Y112" s="3" t="s">
        <v>171</v>
      </c>
      <c r="Z112" s="3"/>
      <c r="AA112" s="3" t="s">
        <v>71</v>
      </c>
      <c r="AB112" s="3" t="s">
        <v>62</v>
      </c>
      <c r="AC112" s="3"/>
      <c r="AD112" s="3" t="s">
        <v>66</v>
      </c>
      <c r="AE112" s="3" t="s">
        <v>154</v>
      </c>
      <c r="AF112" s="3" t="str">
        <f t="shared" si="8"/>
        <v>济青烟威光缆:潍坊四平路+青岛辽阳东路</v>
      </c>
      <c r="AH112" s="3">
        <f>MATCH(AF112,中继段!$AD$4:$AD$97,0)</f>
        <v>41</v>
      </c>
    </row>
    <row r="113" spans="1:34" ht="16.5" x14ac:dyDescent="0.2">
      <c r="A113" s="3">
        <v>110</v>
      </c>
      <c r="B113" s="3">
        <f t="shared" si="9"/>
        <v>37023305000</v>
      </c>
      <c r="C113" s="3" t="s">
        <v>374</v>
      </c>
      <c r="D113" s="3" t="s">
        <v>224</v>
      </c>
      <c r="E113" s="3" t="str">
        <f>INDEX(中继段!$C$4:$C$97,AH113)</f>
        <v>山东二干|济青烟威光缆:潍坊四平路-青岛辽阳东路</v>
      </c>
      <c r="F113" s="3">
        <f>INDEX(中继段!$B$4:$B$97,光放段!AH113)</f>
        <v>37023300000</v>
      </c>
      <c r="G113" s="3">
        <f>COUNTIF(E$4:E113,"="&amp;E113)</f>
        <v>5</v>
      </c>
      <c r="H113" s="3">
        <v>29.451000000000001</v>
      </c>
      <c r="I113" s="3">
        <v>48</v>
      </c>
      <c r="J113" s="3" t="b">
        <f t="shared" si="10"/>
        <v>0</v>
      </c>
      <c r="K113" s="3" t="s">
        <v>625</v>
      </c>
      <c r="L113" s="3" t="s">
        <v>171</v>
      </c>
      <c r="M113" s="3" t="str">
        <f t="shared" si="6"/>
        <v>青岛市-城阳</v>
      </c>
      <c r="N113" s="3" t="b">
        <f t="shared" si="11"/>
        <v>1</v>
      </c>
      <c r="O113" s="3" t="s">
        <v>625</v>
      </c>
      <c r="P113" s="3" t="s">
        <v>171</v>
      </c>
      <c r="Q113" s="3" t="str">
        <f t="shared" si="7"/>
        <v>青岛市-青岛辽阳东路</v>
      </c>
      <c r="R113" s="3"/>
      <c r="S113" s="3"/>
      <c r="T113" s="3"/>
      <c r="U113" s="3"/>
      <c r="V113" s="3" t="s">
        <v>626</v>
      </c>
      <c r="W113" s="3" t="s">
        <v>171</v>
      </c>
      <c r="X113" s="3" t="s">
        <v>625</v>
      </c>
      <c r="Y113" s="3" t="s">
        <v>171</v>
      </c>
      <c r="Z113" s="3"/>
      <c r="AA113" s="3" t="s">
        <v>62</v>
      </c>
      <c r="AB113" s="4" t="s">
        <v>845</v>
      </c>
      <c r="AC113" s="3"/>
      <c r="AD113" s="3" t="s">
        <v>66</v>
      </c>
      <c r="AE113" s="3" t="s">
        <v>154</v>
      </c>
      <c r="AF113" s="3" t="str">
        <f t="shared" si="8"/>
        <v>济青烟威光缆:潍坊四平路+青岛辽阳东路</v>
      </c>
      <c r="AH113" s="3">
        <f>MATCH(AF113,中继段!$AD$4:$AD$97,0)</f>
        <v>41</v>
      </c>
    </row>
    <row r="114" spans="1:34" ht="16.5" x14ac:dyDescent="0.2">
      <c r="A114" s="3">
        <v>111</v>
      </c>
      <c r="B114" s="3">
        <f t="shared" si="9"/>
        <v>37024101000</v>
      </c>
      <c r="C114" s="3" t="s">
        <v>375</v>
      </c>
      <c r="D114" s="3" t="s">
        <v>225</v>
      </c>
      <c r="E114" s="3" t="str">
        <f>INDEX(中继段!$C$4:$C$97,AH114)</f>
        <v>山东二干|济青烟威光缆延伸:即墨蓝村-烟台大海阳</v>
      </c>
      <c r="F114" s="3">
        <f>INDEX(中继段!$B$4:$B$97,光放段!AH114)</f>
        <v>37024100000</v>
      </c>
      <c r="G114" s="3">
        <f>COUNTIF(E$4:E114,"="&amp;E114)</f>
        <v>1</v>
      </c>
      <c r="H114" s="3">
        <v>85.341999999999999</v>
      </c>
      <c r="I114" s="3">
        <v>32</v>
      </c>
      <c r="J114" s="3" t="b">
        <f t="shared" si="10"/>
        <v>1</v>
      </c>
      <c r="K114" s="3" t="s">
        <v>625</v>
      </c>
      <c r="L114" s="3" t="s">
        <v>171</v>
      </c>
      <c r="M114" s="3" t="str">
        <f t="shared" si="6"/>
        <v>青岛市-即墨蓝村</v>
      </c>
      <c r="N114" s="3" t="b">
        <f t="shared" si="11"/>
        <v>0</v>
      </c>
      <c r="O114" s="3" t="s">
        <v>625</v>
      </c>
      <c r="P114" s="3" t="s">
        <v>175</v>
      </c>
      <c r="Q114" s="3" t="str">
        <f t="shared" si="7"/>
        <v>烟台市-莱阳穴坊</v>
      </c>
      <c r="R114" s="3"/>
      <c r="S114" s="3"/>
      <c r="T114" s="3"/>
      <c r="U114" s="3"/>
      <c r="V114" s="3" t="s">
        <v>626</v>
      </c>
      <c r="W114" s="3" t="s">
        <v>171</v>
      </c>
      <c r="X114" s="3" t="s">
        <v>625</v>
      </c>
      <c r="Y114" s="3" t="s">
        <v>175</v>
      </c>
      <c r="Z114" s="3"/>
      <c r="AA114" s="3" t="s">
        <v>71</v>
      </c>
      <c r="AB114" s="4" t="s">
        <v>846</v>
      </c>
      <c r="AC114" s="3"/>
      <c r="AD114" s="3" t="s">
        <v>71</v>
      </c>
      <c r="AE114" s="3" t="s">
        <v>132</v>
      </c>
      <c r="AF114" s="3" t="str">
        <f t="shared" si="8"/>
        <v>济青烟威光缆延伸:即墨蓝村+烟台大海阳</v>
      </c>
      <c r="AH114" s="3">
        <f>MATCH(AF114,中继段!$AD$4:$AD$97,0)</f>
        <v>42</v>
      </c>
    </row>
    <row r="115" spans="1:34" ht="16.5" x14ac:dyDescent="0.2">
      <c r="A115" s="3">
        <v>112</v>
      </c>
      <c r="B115" s="3">
        <f t="shared" si="9"/>
        <v>37024102000</v>
      </c>
      <c r="C115" s="3" t="s">
        <v>376</v>
      </c>
      <c r="D115" s="3" t="s">
        <v>225</v>
      </c>
      <c r="E115" s="3" t="str">
        <f>INDEX(中继段!$C$4:$C$97,AH115)</f>
        <v>山东二干|济青烟威光缆延伸:即墨蓝村-烟台大海阳</v>
      </c>
      <c r="F115" s="3">
        <f>INDEX(中继段!$B$4:$B$97,光放段!AH115)</f>
        <v>37024100000</v>
      </c>
      <c r="G115" s="3">
        <f>COUNTIF(E$4:E115,"="&amp;E115)</f>
        <v>2</v>
      </c>
      <c r="H115" s="3">
        <v>55.040999999999997</v>
      </c>
      <c r="I115" s="3">
        <v>32</v>
      </c>
      <c r="J115" s="3" t="b">
        <f t="shared" si="10"/>
        <v>0</v>
      </c>
      <c r="K115" s="3" t="s">
        <v>625</v>
      </c>
      <c r="L115" s="3" t="s">
        <v>175</v>
      </c>
      <c r="M115" s="3" t="str">
        <f t="shared" si="6"/>
        <v>烟台市-莱阳穴坊</v>
      </c>
      <c r="N115" s="3" t="b">
        <f t="shared" si="11"/>
        <v>0</v>
      </c>
      <c r="O115" s="3" t="s">
        <v>625</v>
      </c>
      <c r="P115" s="3" t="s">
        <v>175</v>
      </c>
      <c r="Q115" s="3" t="str">
        <f t="shared" si="7"/>
        <v>烟台市-栖霞桃村</v>
      </c>
      <c r="R115" s="3"/>
      <c r="S115" s="3"/>
      <c r="T115" s="3"/>
      <c r="U115" s="3"/>
      <c r="V115" s="3" t="s">
        <v>626</v>
      </c>
      <c r="W115" s="3" t="s">
        <v>175</v>
      </c>
      <c r="X115" s="3" t="s">
        <v>625</v>
      </c>
      <c r="Y115" s="3" t="s">
        <v>175</v>
      </c>
      <c r="Z115" s="3"/>
      <c r="AA115" s="4" t="s">
        <v>846</v>
      </c>
      <c r="AB115" s="3" t="s">
        <v>80</v>
      </c>
      <c r="AC115" s="3"/>
      <c r="AD115" s="3" t="s">
        <v>71</v>
      </c>
      <c r="AE115" s="3" t="s">
        <v>132</v>
      </c>
      <c r="AF115" s="3" t="str">
        <f t="shared" si="8"/>
        <v>济青烟威光缆延伸:即墨蓝村+烟台大海阳</v>
      </c>
      <c r="AH115" s="3">
        <f>MATCH(AF115,中继段!$AD$4:$AD$97,0)</f>
        <v>42</v>
      </c>
    </row>
    <row r="116" spans="1:34" ht="16.5" x14ac:dyDescent="0.2">
      <c r="A116" s="3">
        <v>113</v>
      </c>
      <c r="B116" s="3">
        <f t="shared" si="9"/>
        <v>37024103000</v>
      </c>
      <c r="C116" s="3" t="s">
        <v>377</v>
      </c>
      <c r="D116" s="3" t="s">
        <v>225</v>
      </c>
      <c r="E116" s="3" t="str">
        <f>INDEX(中继段!$C$4:$C$97,AH116)</f>
        <v>山东二干|济青烟威光缆延伸:即墨蓝村-烟台大海阳</v>
      </c>
      <c r="F116" s="3">
        <f>INDEX(中继段!$B$4:$B$97,光放段!AH116)</f>
        <v>37024100000</v>
      </c>
      <c r="G116" s="3">
        <f>COUNTIF(E$4:E116,"="&amp;E116)</f>
        <v>3</v>
      </c>
      <c r="H116" s="3">
        <v>62.628</v>
      </c>
      <c r="I116" s="3">
        <v>32</v>
      </c>
      <c r="J116" s="3" t="b">
        <f t="shared" si="10"/>
        <v>0</v>
      </c>
      <c r="K116" s="3" t="s">
        <v>625</v>
      </c>
      <c r="L116" s="3" t="s">
        <v>175</v>
      </c>
      <c r="M116" s="3" t="str">
        <f t="shared" si="6"/>
        <v>烟台市-栖霞桃村</v>
      </c>
      <c r="N116" s="3" t="b">
        <f t="shared" si="11"/>
        <v>1</v>
      </c>
      <c r="O116" s="3" t="s">
        <v>625</v>
      </c>
      <c r="P116" s="3" t="s">
        <v>175</v>
      </c>
      <c r="Q116" s="3" t="str">
        <f t="shared" si="7"/>
        <v>烟台市-烟台大海阳</v>
      </c>
      <c r="R116" s="3"/>
      <c r="S116" s="3"/>
      <c r="T116" s="3"/>
      <c r="U116" s="3"/>
      <c r="V116" s="3" t="s">
        <v>626</v>
      </c>
      <c r="W116" s="3" t="s">
        <v>175</v>
      </c>
      <c r="X116" s="3" t="s">
        <v>625</v>
      </c>
      <c r="Y116" s="3" t="s">
        <v>175</v>
      </c>
      <c r="Z116" s="3"/>
      <c r="AA116" s="3" t="s">
        <v>80</v>
      </c>
      <c r="AB116" s="4" t="s">
        <v>847</v>
      </c>
      <c r="AC116" s="3"/>
      <c r="AD116" s="3" t="s">
        <v>71</v>
      </c>
      <c r="AE116" s="3" t="s">
        <v>132</v>
      </c>
      <c r="AF116" s="3" t="str">
        <f t="shared" si="8"/>
        <v>济青烟威光缆延伸:即墨蓝村+烟台大海阳</v>
      </c>
      <c r="AH116" s="3">
        <f>MATCH(AF116,中继段!$AD$4:$AD$97,0)</f>
        <v>42</v>
      </c>
    </row>
    <row r="117" spans="1:34" ht="16.5" x14ac:dyDescent="0.2">
      <c r="A117" s="3">
        <v>114</v>
      </c>
      <c r="B117" s="3">
        <f t="shared" si="9"/>
        <v>37024201000</v>
      </c>
      <c r="C117" s="3" t="s">
        <v>378</v>
      </c>
      <c r="D117" s="3" t="s">
        <v>225</v>
      </c>
      <c r="E117" s="3" t="str">
        <f>INDEX(中继段!$C$4:$C$97,AH117)</f>
        <v>山东二干|济青烟威光缆延伸:栖霞桃村-威海南竹岛</v>
      </c>
      <c r="F117" s="3">
        <f>INDEX(中继段!$B$4:$B$97,光放段!AH117)</f>
        <v>37024200000</v>
      </c>
      <c r="G117" s="3">
        <f>COUNTIF(E$4:E117,"="&amp;E117)</f>
        <v>1</v>
      </c>
      <c r="H117" s="3">
        <v>158.61099999999999</v>
      </c>
      <c r="I117" s="3">
        <v>16</v>
      </c>
      <c r="J117" s="3" t="b">
        <f t="shared" si="10"/>
        <v>1</v>
      </c>
      <c r="K117" s="3" t="s">
        <v>625</v>
      </c>
      <c r="L117" s="3" t="s">
        <v>175</v>
      </c>
      <c r="M117" s="3" t="str">
        <f t="shared" si="6"/>
        <v>烟台市-栖霞桃村</v>
      </c>
      <c r="N117" s="3" t="b">
        <f t="shared" si="11"/>
        <v>1</v>
      </c>
      <c r="O117" s="3" t="s">
        <v>625</v>
      </c>
      <c r="P117" s="3" t="s">
        <v>179</v>
      </c>
      <c r="Q117" s="3" t="str">
        <f t="shared" si="7"/>
        <v>威海市-威海南竹岛</v>
      </c>
      <c r="R117" s="3"/>
      <c r="S117" s="3"/>
      <c r="T117" s="3"/>
      <c r="U117" s="3"/>
      <c r="V117" s="3" t="s">
        <v>626</v>
      </c>
      <c r="W117" s="3" t="s">
        <v>175</v>
      </c>
      <c r="X117" s="3" t="s">
        <v>625</v>
      </c>
      <c r="Y117" s="3" t="s">
        <v>179</v>
      </c>
      <c r="Z117" s="3"/>
      <c r="AA117" s="3" t="s">
        <v>80</v>
      </c>
      <c r="AB117" s="4" t="s">
        <v>848</v>
      </c>
      <c r="AC117" s="3"/>
      <c r="AD117" s="3" t="s">
        <v>80</v>
      </c>
      <c r="AE117" s="3" t="s">
        <v>148</v>
      </c>
      <c r="AF117" s="3" t="str">
        <f t="shared" si="8"/>
        <v>济青烟威光缆延伸:栖霞桃村+威海南竹岛</v>
      </c>
      <c r="AH117" s="3">
        <f>MATCH(AF117,中继段!$AD$4:$AD$97,0)</f>
        <v>43</v>
      </c>
    </row>
    <row r="118" spans="1:34" ht="16.5" x14ac:dyDescent="0.2">
      <c r="A118" s="3">
        <v>115</v>
      </c>
      <c r="B118" s="3">
        <f t="shared" si="9"/>
        <v>37025101000</v>
      </c>
      <c r="C118" s="3" t="s">
        <v>379</v>
      </c>
      <c r="D118" s="3" t="s">
        <v>226</v>
      </c>
      <c r="E118" s="3" t="str">
        <f>INDEX(中继段!$C$4:$C$97,AH118)</f>
        <v>山东二干|济曲临架空光缆:济南四里村-泰安中心局</v>
      </c>
      <c r="F118" s="3">
        <f>INDEX(中继段!$B$4:$B$97,光放段!AH118)</f>
        <v>37025100000</v>
      </c>
      <c r="G118" s="3">
        <f>COUNTIF(E$4:E118,"="&amp;E118)</f>
        <v>1</v>
      </c>
      <c r="H118" s="3">
        <v>47.625999999999998</v>
      </c>
      <c r="I118" s="3">
        <v>24</v>
      </c>
      <c r="J118" s="3" t="b">
        <f t="shared" si="10"/>
        <v>1</v>
      </c>
      <c r="K118" s="3" t="s">
        <v>625</v>
      </c>
      <c r="L118" s="3" t="s">
        <v>622</v>
      </c>
      <c r="M118" s="3" t="str">
        <f t="shared" si="6"/>
        <v>济南市-济南四里村</v>
      </c>
      <c r="N118" s="3" t="b">
        <f t="shared" si="11"/>
        <v>1</v>
      </c>
      <c r="O118" s="3" t="s">
        <v>625</v>
      </c>
      <c r="P118" s="3" t="s">
        <v>178</v>
      </c>
      <c r="Q118" s="3" t="str">
        <f t="shared" si="7"/>
        <v>泰安市-泰安中心局</v>
      </c>
      <c r="R118" s="3"/>
      <c r="S118" s="3"/>
      <c r="T118" s="3"/>
      <c r="U118" s="3"/>
      <c r="V118" s="3" t="s">
        <v>626</v>
      </c>
      <c r="W118" s="3" t="s">
        <v>622</v>
      </c>
      <c r="X118" s="3" t="s">
        <v>625</v>
      </c>
      <c r="Y118" s="3" t="s">
        <v>178</v>
      </c>
      <c r="Z118" s="3"/>
      <c r="AA118" s="3" t="s">
        <v>47</v>
      </c>
      <c r="AB118" s="3" t="s">
        <v>81</v>
      </c>
      <c r="AC118" s="3"/>
      <c r="AD118" s="3" t="s">
        <v>47</v>
      </c>
      <c r="AE118" s="3" t="s">
        <v>81</v>
      </c>
      <c r="AF118" s="3" t="str">
        <f t="shared" si="8"/>
        <v>济曲临架空光缆:济南四里村+泰安中心局</v>
      </c>
      <c r="AH118" s="3">
        <f>MATCH(AF118,中继段!$AD$4:$AD$97,0)</f>
        <v>44</v>
      </c>
    </row>
    <row r="119" spans="1:34" ht="16.5" x14ac:dyDescent="0.2">
      <c r="A119" s="3">
        <v>116</v>
      </c>
      <c r="B119" s="3">
        <f t="shared" si="9"/>
        <v>37025201000</v>
      </c>
      <c r="C119" s="3" t="s">
        <v>380</v>
      </c>
      <c r="D119" s="3" t="s">
        <v>226</v>
      </c>
      <c r="E119" s="3" t="str">
        <f>INDEX(中继段!$C$4:$C$97,AH119)</f>
        <v>山东二干|济曲临架空光缆:泰安中心局-临沂金雀山</v>
      </c>
      <c r="F119" s="3">
        <f>INDEX(中继段!$B$4:$B$97,光放段!AH119)</f>
        <v>37025200000</v>
      </c>
      <c r="G119" s="3">
        <f>COUNTIF(E$4:E119,"="&amp;E119)</f>
        <v>1</v>
      </c>
      <c r="H119" s="3">
        <v>79.632999999999996</v>
      </c>
      <c r="I119" s="3">
        <v>20</v>
      </c>
      <c r="J119" s="3" t="b">
        <f t="shared" si="10"/>
        <v>1</v>
      </c>
      <c r="K119" s="3" t="s">
        <v>625</v>
      </c>
      <c r="L119" s="3" t="s">
        <v>178</v>
      </c>
      <c r="M119" s="3" t="str">
        <f t="shared" si="6"/>
        <v>泰安市-泰安中心局</v>
      </c>
      <c r="N119" s="3" t="b">
        <f t="shared" si="11"/>
        <v>0</v>
      </c>
      <c r="O119" s="3" t="s">
        <v>625</v>
      </c>
      <c r="P119" s="3" t="s">
        <v>177</v>
      </c>
      <c r="Q119" s="3" t="str">
        <f t="shared" si="7"/>
        <v>济宁市-曲阜鼓楼街</v>
      </c>
      <c r="R119" s="3"/>
      <c r="S119" s="3"/>
      <c r="T119" s="3"/>
      <c r="U119" s="3"/>
      <c r="V119" s="3" t="s">
        <v>626</v>
      </c>
      <c r="W119" s="3" t="s">
        <v>178</v>
      </c>
      <c r="X119" s="3" t="s">
        <v>625</v>
      </c>
      <c r="Y119" s="3" t="s">
        <v>177</v>
      </c>
      <c r="Z119" s="3"/>
      <c r="AA119" s="3" t="s">
        <v>81</v>
      </c>
      <c r="AB119" s="3" t="s">
        <v>73</v>
      </c>
      <c r="AC119" s="3"/>
      <c r="AD119" s="3" t="s">
        <v>81</v>
      </c>
      <c r="AE119" s="3" t="s">
        <v>91</v>
      </c>
      <c r="AF119" s="3" t="str">
        <f t="shared" si="8"/>
        <v>济曲临架空光缆:泰安中心局+临沂金雀山</v>
      </c>
      <c r="AH119" s="3">
        <f>MATCH(AF119,中继段!$AD$4:$AD$97,0)</f>
        <v>45</v>
      </c>
    </row>
    <row r="120" spans="1:34" ht="16.5" x14ac:dyDescent="0.2">
      <c r="A120" s="3">
        <v>117</v>
      </c>
      <c r="B120" s="3">
        <f t="shared" si="9"/>
        <v>37025202000</v>
      </c>
      <c r="C120" s="3" t="s">
        <v>381</v>
      </c>
      <c r="D120" s="3" t="s">
        <v>226</v>
      </c>
      <c r="E120" s="3" t="str">
        <f>INDEX(中继段!$C$4:$C$97,AH120)</f>
        <v>山东二干|济曲临架空光缆:泰安中心局-临沂金雀山</v>
      </c>
      <c r="F120" s="3">
        <f>INDEX(中继段!$B$4:$B$97,光放段!AH120)</f>
        <v>37025200000</v>
      </c>
      <c r="G120" s="3">
        <f>COUNTIF(E$4:E120,"="&amp;E120)</f>
        <v>2</v>
      </c>
      <c r="H120" s="3">
        <v>70.317999999999998</v>
      </c>
      <c r="I120" s="3">
        <v>20</v>
      </c>
      <c r="J120" s="3" t="b">
        <f t="shared" si="10"/>
        <v>0</v>
      </c>
      <c r="K120" s="3" t="s">
        <v>625</v>
      </c>
      <c r="L120" s="3" t="s">
        <v>177</v>
      </c>
      <c r="M120" s="3" t="str">
        <f t="shared" si="6"/>
        <v>济宁市-曲阜鼓楼街</v>
      </c>
      <c r="N120" s="3" t="b">
        <f t="shared" si="11"/>
        <v>0</v>
      </c>
      <c r="O120" s="3" t="s">
        <v>625</v>
      </c>
      <c r="P120" s="3" t="s">
        <v>184</v>
      </c>
      <c r="Q120" s="3" t="str">
        <f t="shared" si="7"/>
        <v>临沂市-平邑老局</v>
      </c>
      <c r="R120" s="3"/>
      <c r="S120" s="3"/>
      <c r="T120" s="3"/>
      <c r="U120" s="3"/>
      <c r="V120" s="3" t="s">
        <v>626</v>
      </c>
      <c r="W120" s="3" t="s">
        <v>177</v>
      </c>
      <c r="X120" s="3" t="s">
        <v>625</v>
      </c>
      <c r="Y120" s="3" t="s">
        <v>184</v>
      </c>
      <c r="Z120" s="3"/>
      <c r="AA120" s="3" t="s">
        <v>73</v>
      </c>
      <c r="AB120" s="3" t="s">
        <v>82</v>
      </c>
      <c r="AC120" s="3"/>
      <c r="AD120" s="3" t="s">
        <v>81</v>
      </c>
      <c r="AE120" s="3" t="s">
        <v>91</v>
      </c>
      <c r="AF120" s="3" t="str">
        <f t="shared" si="8"/>
        <v>济曲临架空光缆:泰安中心局+临沂金雀山</v>
      </c>
      <c r="AH120" s="3">
        <f>MATCH(AF120,中继段!$AD$4:$AD$97,0)</f>
        <v>45</v>
      </c>
    </row>
    <row r="121" spans="1:34" ht="16.5" x14ac:dyDescent="0.2">
      <c r="A121" s="3">
        <v>118</v>
      </c>
      <c r="B121" s="3">
        <f t="shared" si="9"/>
        <v>37025203000</v>
      </c>
      <c r="C121" s="3" t="s">
        <v>382</v>
      </c>
      <c r="D121" s="3" t="s">
        <v>226</v>
      </c>
      <c r="E121" s="3" t="str">
        <f>INDEX(中继段!$C$4:$C$97,AH121)</f>
        <v>山东二干|济曲临架空光缆:泰安中心局-临沂金雀山</v>
      </c>
      <c r="F121" s="3">
        <f>INDEX(中继段!$B$4:$B$97,光放段!AH121)</f>
        <v>37025200000</v>
      </c>
      <c r="G121" s="3">
        <f>COUNTIF(E$4:E121,"="&amp;E121)</f>
        <v>3</v>
      </c>
      <c r="H121" s="3">
        <v>47.383000000000003</v>
      </c>
      <c r="I121" s="3">
        <v>20</v>
      </c>
      <c r="J121" s="3" t="b">
        <f t="shared" si="10"/>
        <v>0</v>
      </c>
      <c r="K121" s="3" t="s">
        <v>625</v>
      </c>
      <c r="L121" s="3" t="s">
        <v>184</v>
      </c>
      <c r="M121" s="3" t="str">
        <f t="shared" si="6"/>
        <v>临沂市-平邑老局</v>
      </c>
      <c r="N121" s="3" t="b">
        <f t="shared" si="11"/>
        <v>0</v>
      </c>
      <c r="O121" s="3" t="s">
        <v>625</v>
      </c>
      <c r="P121" s="3" t="s">
        <v>184</v>
      </c>
      <c r="Q121" s="3" t="str">
        <f t="shared" si="7"/>
        <v>临沂市-费县和平路</v>
      </c>
      <c r="R121" s="3"/>
      <c r="S121" s="3"/>
      <c r="T121" s="3"/>
      <c r="U121" s="3"/>
      <c r="V121" s="3" t="s">
        <v>626</v>
      </c>
      <c r="W121" s="3" t="s">
        <v>184</v>
      </c>
      <c r="X121" s="3" t="s">
        <v>625</v>
      </c>
      <c r="Y121" s="3" t="s">
        <v>184</v>
      </c>
      <c r="Z121" s="3"/>
      <c r="AA121" s="3" t="s">
        <v>82</v>
      </c>
      <c r="AB121" s="3" t="s">
        <v>83</v>
      </c>
      <c r="AC121" s="3"/>
      <c r="AD121" s="3" t="s">
        <v>81</v>
      </c>
      <c r="AE121" s="3" t="s">
        <v>91</v>
      </c>
      <c r="AF121" s="3" t="str">
        <f t="shared" si="8"/>
        <v>济曲临架空光缆:泰安中心局+临沂金雀山</v>
      </c>
      <c r="AH121" s="3">
        <f>MATCH(AF121,中继段!$AD$4:$AD$97,0)</f>
        <v>45</v>
      </c>
    </row>
    <row r="122" spans="1:34" ht="16.5" x14ac:dyDescent="0.2">
      <c r="A122" s="3">
        <v>119</v>
      </c>
      <c r="B122" s="3">
        <f t="shared" si="9"/>
        <v>37025204000</v>
      </c>
      <c r="C122" s="3" t="s">
        <v>383</v>
      </c>
      <c r="D122" s="3" t="s">
        <v>226</v>
      </c>
      <c r="E122" s="3" t="str">
        <f>INDEX(中继段!$C$4:$C$97,AH122)</f>
        <v>山东二干|济曲临架空光缆:泰安中心局-临沂金雀山</v>
      </c>
      <c r="F122" s="3">
        <f>INDEX(中继段!$B$4:$B$97,光放段!AH122)</f>
        <v>37025200000</v>
      </c>
      <c r="G122" s="3">
        <f>COUNTIF(E$4:E122,"="&amp;E122)</f>
        <v>4</v>
      </c>
      <c r="H122" s="3">
        <v>48.136000000000003</v>
      </c>
      <c r="I122" s="3">
        <v>20</v>
      </c>
      <c r="J122" s="3" t="b">
        <f t="shared" si="10"/>
        <v>0</v>
      </c>
      <c r="K122" s="3" t="s">
        <v>625</v>
      </c>
      <c r="L122" s="3" t="s">
        <v>184</v>
      </c>
      <c r="M122" s="3" t="str">
        <f t="shared" si="6"/>
        <v>临沂市-费县和平路</v>
      </c>
      <c r="N122" s="3" t="b">
        <f t="shared" si="11"/>
        <v>1</v>
      </c>
      <c r="O122" s="3" t="s">
        <v>625</v>
      </c>
      <c r="P122" s="3" t="s">
        <v>184</v>
      </c>
      <c r="Q122" s="3" t="str">
        <f t="shared" si="7"/>
        <v>临沂市-临沂金雀山</v>
      </c>
      <c r="R122" s="3"/>
      <c r="S122" s="3"/>
      <c r="T122" s="3"/>
      <c r="U122" s="3"/>
      <c r="V122" s="3" t="s">
        <v>626</v>
      </c>
      <c r="W122" s="3" t="s">
        <v>184</v>
      </c>
      <c r="X122" s="3" t="s">
        <v>625</v>
      </c>
      <c r="Y122" s="3" t="s">
        <v>184</v>
      </c>
      <c r="Z122" s="3"/>
      <c r="AA122" s="3" t="s">
        <v>83</v>
      </c>
      <c r="AB122" s="3" t="s">
        <v>91</v>
      </c>
      <c r="AC122" s="3"/>
      <c r="AD122" s="3" t="s">
        <v>81</v>
      </c>
      <c r="AE122" s="3" t="s">
        <v>91</v>
      </c>
      <c r="AF122" s="3" t="str">
        <f t="shared" si="8"/>
        <v>济曲临架空光缆:泰安中心局+临沂金雀山</v>
      </c>
      <c r="AH122" s="3">
        <f>MATCH(AF122,中继段!$AD$4:$AD$97,0)</f>
        <v>45</v>
      </c>
    </row>
    <row r="123" spans="1:34" ht="16.5" x14ac:dyDescent="0.2">
      <c r="A123" s="3">
        <v>120</v>
      </c>
      <c r="B123" s="3">
        <f t="shared" si="9"/>
        <v>37026101000</v>
      </c>
      <c r="C123" s="3" t="s">
        <v>384</v>
      </c>
      <c r="D123" s="3" t="s">
        <v>227</v>
      </c>
      <c r="E123" s="3" t="str">
        <f>INDEX(中继段!$C$4:$C$97,AH123)</f>
        <v>山东二干|莱芜蒙阴管道光缆:莱芜大桥路-蒙阴新城路</v>
      </c>
      <c r="F123" s="3">
        <f>INDEX(中继段!$B$4:$B$97,光放段!AH123)</f>
        <v>37026100000</v>
      </c>
      <c r="G123" s="3">
        <f>COUNTIF(E$4:E123,"="&amp;E123)</f>
        <v>1</v>
      </c>
      <c r="H123" s="3">
        <v>79.727000000000004</v>
      </c>
      <c r="I123" s="3">
        <v>36</v>
      </c>
      <c r="J123" s="3" t="b">
        <f t="shared" si="10"/>
        <v>1</v>
      </c>
      <c r="K123" s="3" t="s">
        <v>625</v>
      </c>
      <c r="L123" s="3" t="s">
        <v>623</v>
      </c>
      <c r="M123" s="3" t="str">
        <f t="shared" si="6"/>
        <v>莱芜区-莱芜大桥路</v>
      </c>
      <c r="N123" s="3" t="b">
        <f t="shared" si="11"/>
        <v>1</v>
      </c>
      <c r="O123" s="3" t="s">
        <v>625</v>
      </c>
      <c r="P123" s="3" t="s">
        <v>624</v>
      </c>
      <c r="Q123" s="3" t="str">
        <f t="shared" si="7"/>
        <v>蒙阴县-蒙阴新城路</v>
      </c>
      <c r="R123" s="3"/>
      <c r="S123" s="3"/>
      <c r="T123" s="3"/>
      <c r="U123" s="3"/>
      <c r="V123" s="3" t="s">
        <v>626</v>
      </c>
      <c r="W123" s="3" t="s">
        <v>623</v>
      </c>
      <c r="X123" s="3" t="s">
        <v>625</v>
      </c>
      <c r="Y123" s="3" t="s">
        <v>624</v>
      </c>
      <c r="Z123" s="3"/>
      <c r="AA123" s="3" t="s">
        <v>84</v>
      </c>
      <c r="AB123" s="3" t="s">
        <v>155</v>
      </c>
      <c r="AC123" s="3"/>
      <c r="AD123" s="3" t="s">
        <v>84</v>
      </c>
      <c r="AE123" s="3" t="s">
        <v>155</v>
      </c>
      <c r="AF123" s="3" t="str">
        <f t="shared" si="8"/>
        <v>莱芜蒙阴管道光缆:莱芜大桥路+蒙阴新城路</v>
      </c>
      <c r="AH123" s="3">
        <f>MATCH(AF123,中继段!$AD$4:$AD$97,0)</f>
        <v>46</v>
      </c>
    </row>
    <row r="124" spans="1:34" ht="16.5" x14ac:dyDescent="0.2">
      <c r="A124" s="3">
        <v>121</v>
      </c>
      <c r="B124" s="3">
        <f t="shared" si="9"/>
        <v>37027101000</v>
      </c>
      <c r="C124" s="3" t="s">
        <v>385</v>
      </c>
      <c r="D124" s="3" t="s">
        <v>228</v>
      </c>
      <c r="E124" s="3" t="str">
        <f>INDEX(中继段!$C$4:$C$97,AH124)</f>
        <v>山东二干|莱芜青岛光缆:莱芜大桥路-青岛山东路</v>
      </c>
      <c r="F124" s="3">
        <f>INDEX(中继段!$B$4:$B$97,光放段!AH124)</f>
        <v>37027100000</v>
      </c>
      <c r="G124" s="3">
        <f>COUNTIF(E$4:E124,"="&amp;E124)</f>
        <v>1</v>
      </c>
      <c r="H124" s="3">
        <v>51.023000000000003</v>
      </c>
      <c r="I124" s="3">
        <v>36</v>
      </c>
      <c r="J124" s="3" t="b">
        <f t="shared" si="10"/>
        <v>1</v>
      </c>
      <c r="K124" s="3" t="s">
        <v>625</v>
      </c>
      <c r="L124" s="3" t="s">
        <v>623</v>
      </c>
      <c r="M124" s="3" t="str">
        <f t="shared" si="6"/>
        <v>莱芜区-莱芜大桥路</v>
      </c>
      <c r="N124" s="3" t="b">
        <f t="shared" si="11"/>
        <v>0</v>
      </c>
      <c r="O124" s="3" t="s">
        <v>625</v>
      </c>
      <c r="P124" s="3" t="s">
        <v>172</v>
      </c>
      <c r="Q124" s="3" t="str">
        <f t="shared" si="7"/>
        <v>淄博市-沂源振兴路324局</v>
      </c>
      <c r="R124" s="3"/>
      <c r="S124" s="3"/>
      <c r="T124" s="3"/>
      <c r="U124" s="3"/>
      <c r="V124" s="3" t="s">
        <v>626</v>
      </c>
      <c r="W124" s="3" t="s">
        <v>623</v>
      </c>
      <c r="X124" s="3" t="s">
        <v>625</v>
      </c>
      <c r="Y124" s="3" t="s">
        <v>172</v>
      </c>
      <c r="Z124" s="3"/>
      <c r="AA124" s="3" t="s">
        <v>84</v>
      </c>
      <c r="AB124" s="3" t="s">
        <v>85</v>
      </c>
      <c r="AC124" s="3"/>
      <c r="AD124" s="3" t="s">
        <v>84</v>
      </c>
      <c r="AE124" s="3" t="s">
        <v>140</v>
      </c>
      <c r="AF124" s="3" t="str">
        <f t="shared" si="8"/>
        <v>莱芜青岛光缆:莱芜大桥路+青岛山东路</v>
      </c>
      <c r="AH124" s="3">
        <f>MATCH(AF124,中继段!$AD$4:$AD$97,0)</f>
        <v>47</v>
      </c>
    </row>
    <row r="125" spans="1:34" ht="16.5" x14ac:dyDescent="0.2">
      <c r="A125" s="3">
        <v>122</v>
      </c>
      <c r="B125" s="3">
        <f t="shared" si="9"/>
        <v>37027102000</v>
      </c>
      <c r="C125" s="3" t="s">
        <v>386</v>
      </c>
      <c r="D125" s="3" t="s">
        <v>228</v>
      </c>
      <c r="E125" s="3" t="str">
        <f>INDEX(中继段!$C$4:$C$97,AH125)</f>
        <v>山东二干|莱芜青岛光缆:莱芜大桥路-青岛山东路</v>
      </c>
      <c r="F125" s="3">
        <f>INDEX(中继段!$B$4:$B$97,光放段!AH125)</f>
        <v>37027100000</v>
      </c>
      <c r="G125" s="3">
        <f>COUNTIF(E$4:E125,"="&amp;E125)</f>
        <v>2</v>
      </c>
      <c r="H125" s="3">
        <v>72.813999999999993</v>
      </c>
      <c r="I125" s="3">
        <v>36</v>
      </c>
      <c r="J125" s="3" t="b">
        <f t="shared" si="10"/>
        <v>0</v>
      </c>
      <c r="K125" s="3" t="s">
        <v>625</v>
      </c>
      <c r="L125" s="3" t="s">
        <v>172</v>
      </c>
      <c r="M125" s="3" t="str">
        <f t="shared" si="6"/>
        <v>淄博市-沂源振兴路324局</v>
      </c>
      <c r="N125" s="3" t="b">
        <f t="shared" si="11"/>
        <v>0</v>
      </c>
      <c r="O125" s="3" t="s">
        <v>625</v>
      </c>
      <c r="P125" s="3" t="s">
        <v>184</v>
      </c>
      <c r="Q125" s="3" t="str">
        <f t="shared" si="7"/>
        <v>临沂市-沂水马站</v>
      </c>
      <c r="R125" s="3"/>
      <c r="S125" s="3"/>
      <c r="T125" s="3"/>
      <c r="U125" s="3"/>
      <c r="V125" s="3" t="s">
        <v>626</v>
      </c>
      <c r="W125" s="3" t="s">
        <v>172</v>
      </c>
      <c r="X125" s="3" t="s">
        <v>625</v>
      </c>
      <c r="Y125" s="3" t="s">
        <v>184</v>
      </c>
      <c r="Z125" s="3"/>
      <c r="AA125" s="3" t="s">
        <v>85</v>
      </c>
      <c r="AB125" s="3" t="s">
        <v>86</v>
      </c>
      <c r="AC125" s="3"/>
      <c r="AD125" s="3" t="s">
        <v>84</v>
      </c>
      <c r="AE125" s="3" t="s">
        <v>140</v>
      </c>
      <c r="AF125" s="3" t="str">
        <f t="shared" si="8"/>
        <v>莱芜青岛光缆:莱芜大桥路+青岛山东路</v>
      </c>
      <c r="AH125" s="3">
        <f>MATCH(AF125,中继段!$AD$4:$AD$97,0)</f>
        <v>47</v>
      </c>
    </row>
    <row r="126" spans="1:34" ht="16.5" x14ac:dyDescent="0.2">
      <c r="A126" s="3">
        <v>123</v>
      </c>
      <c r="B126" s="3">
        <f t="shared" si="9"/>
        <v>37027103000</v>
      </c>
      <c r="C126" s="3" t="s">
        <v>387</v>
      </c>
      <c r="D126" s="3" t="s">
        <v>228</v>
      </c>
      <c r="E126" s="3" t="str">
        <f>INDEX(中继段!$C$4:$C$97,AH126)</f>
        <v>山东二干|莱芜青岛光缆:莱芜大桥路-青岛山东路</v>
      </c>
      <c r="F126" s="3">
        <f>INDEX(中继段!$B$4:$B$97,光放段!AH126)</f>
        <v>37027100000</v>
      </c>
      <c r="G126" s="3">
        <f>COUNTIF(E$4:E126,"="&amp;E126)</f>
        <v>3</v>
      </c>
      <c r="H126" s="3">
        <v>67.081000000000003</v>
      </c>
      <c r="I126" s="3">
        <v>36</v>
      </c>
      <c r="J126" s="3" t="b">
        <f t="shared" si="10"/>
        <v>0</v>
      </c>
      <c r="K126" s="3" t="s">
        <v>625</v>
      </c>
      <c r="L126" s="3" t="s">
        <v>184</v>
      </c>
      <c r="M126" s="3" t="str">
        <f t="shared" si="6"/>
        <v>临沂市-沂水马站</v>
      </c>
      <c r="N126" s="3" t="b">
        <f t="shared" si="11"/>
        <v>0</v>
      </c>
      <c r="O126" s="3" t="s">
        <v>625</v>
      </c>
      <c r="P126" s="3" t="s">
        <v>176</v>
      </c>
      <c r="Q126" s="3" t="str">
        <f t="shared" si="7"/>
        <v>潍坊市-诸城</v>
      </c>
      <c r="R126" s="3"/>
      <c r="S126" s="3"/>
      <c r="T126" s="3"/>
      <c r="U126" s="3"/>
      <c r="V126" s="3" t="s">
        <v>626</v>
      </c>
      <c r="W126" s="3" t="s">
        <v>184</v>
      </c>
      <c r="X126" s="3" t="s">
        <v>625</v>
      </c>
      <c r="Y126" s="3" t="s">
        <v>176</v>
      </c>
      <c r="Z126" s="3"/>
      <c r="AA126" s="3" t="s">
        <v>86</v>
      </c>
      <c r="AB126" s="3" t="s">
        <v>87</v>
      </c>
      <c r="AC126" s="3"/>
      <c r="AD126" s="3" t="s">
        <v>84</v>
      </c>
      <c r="AE126" s="3" t="s">
        <v>140</v>
      </c>
      <c r="AF126" s="3" t="str">
        <f t="shared" si="8"/>
        <v>莱芜青岛光缆:莱芜大桥路+青岛山东路</v>
      </c>
      <c r="AH126" s="3">
        <f>MATCH(AF126,中继段!$AD$4:$AD$97,0)</f>
        <v>47</v>
      </c>
    </row>
    <row r="127" spans="1:34" ht="16.5" x14ac:dyDescent="0.2">
      <c r="A127" s="3">
        <v>124</v>
      </c>
      <c r="B127" s="3">
        <f t="shared" si="9"/>
        <v>37027104000</v>
      </c>
      <c r="C127" s="3" t="s">
        <v>388</v>
      </c>
      <c r="D127" s="3" t="s">
        <v>228</v>
      </c>
      <c r="E127" s="3" t="str">
        <f>INDEX(中继段!$C$4:$C$97,AH127)</f>
        <v>山东二干|莱芜青岛光缆:莱芜大桥路-青岛山东路</v>
      </c>
      <c r="F127" s="3">
        <f>INDEX(中继段!$B$4:$B$97,光放段!AH127)</f>
        <v>37027100000</v>
      </c>
      <c r="G127" s="3">
        <f>COUNTIF(E$4:E127,"="&amp;E127)</f>
        <v>4</v>
      </c>
      <c r="H127" s="3">
        <v>85.825999999999993</v>
      </c>
      <c r="I127" s="3">
        <v>36</v>
      </c>
      <c r="J127" s="3" t="b">
        <f t="shared" si="10"/>
        <v>0</v>
      </c>
      <c r="K127" s="3" t="s">
        <v>625</v>
      </c>
      <c r="L127" s="3" t="s">
        <v>176</v>
      </c>
      <c r="M127" s="3" t="str">
        <f t="shared" si="6"/>
        <v>潍坊市-诸城</v>
      </c>
      <c r="N127" s="3" t="b">
        <f t="shared" si="11"/>
        <v>0</v>
      </c>
      <c r="O127" s="3" t="s">
        <v>625</v>
      </c>
      <c r="P127" s="3" t="s">
        <v>171</v>
      </c>
      <c r="Q127" s="3" t="str">
        <f t="shared" si="7"/>
        <v>青岛市-胶州营房</v>
      </c>
      <c r="R127" s="3"/>
      <c r="S127" s="3"/>
      <c r="T127" s="3"/>
      <c r="U127" s="3"/>
      <c r="V127" s="3" t="s">
        <v>626</v>
      </c>
      <c r="W127" s="3" t="s">
        <v>176</v>
      </c>
      <c r="X127" s="3" t="s">
        <v>625</v>
      </c>
      <c r="Y127" s="3" t="s">
        <v>171</v>
      </c>
      <c r="Z127" s="3"/>
      <c r="AA127" s="3" t="s">
        <v>87</v>
      </c>
      <c r="AB127" s="3" t="s">
        <v>88</v>
      </c>
      <c r="AC127" s="3"/>
      <c r="AD127" s="3" t="s">
        <v>84</v>
      </c>
      <c r="AE127" s="3" t="s">
        <v>140</v>
      </c>
      <c r="AF127" s="3" t="str">
        <f t="shared" si="8"/>
        <v>莱芜青岛光缆:莱芜大桥路+青岛山东路</v>
      </c>
      <c r="AH127" s="3">
        <f>MATCH(AF127,中继段!$AD$4:$AD$97,0)</f>
        <v>47</v>
      </c>
    </row>
    <row r="128" spans="1:34" ht="16.5" x14ac:dyDescent="0.2">
      <c r="A128" s="3">
        <v>125</v>
      </c>
      <c r="B128" s="3">
        <f t="shared" si="9"/>
        <v>37027105000</v>
      </c>
      <c r="C128" s="3" t="s">
        <v>389</v>
      </c>
      <c r="D128" s="3" t="s">
        <v>228</v>
      </c>
      <c r="E128" s="3" t="str">
        <f>INDEX(中继段!$C$4:$C$97,AH128)</f>
        <v>山东二干|莱芜青岛光缆:莱芜大桥路-青岛山东路</v>
      </c>
      <c r="F128" s="3">
        <f>INDEX(中继段!$B$4:$B$97,光放段!AH128)</f>
        <v>37027100000</v>
      </c>
      <c r="G128" s="3">
        <f>COUNTIF(E$4:E128,"="&amp;E128)</f>
        <v>5</v>
      </c>
      <c r="H128" s="3">
        <v>49.622</v>
      </c>
      <c r="I128" s="3">
        <v>36</v>
      </c>
      <c r="J128" s="3" t="b">
        <f t="shared" si="10"/>
        <v>0</v>
      </c>
      <c r="K128" s="3" t="s">
        <v>625</v>
      </c>
      <c r="L128" s="3" t="s">
        <v>171</v>
      </c>
      <c r="M128" s="3" t="str">
        <f t="shared" si="6"/>
        <v>青岛市-胶州营房</v>
      </c>
      <c r="N128" s="3" t="b">
        <f t="shared" si="11"/>
        <v>1</v>
      </c>
      <c r="O128" s="3" t="s">
        <v>625</v>
      </c>
      <c r="P128" s="3" t="s">
        <v>171</v>
      </c>
      <c r="Q128" s="3" t="str">
        <f t="shared" si="7"/>
        <v>青岛市-青岛山东路</v>
      </c>
      <c r="R128" s="3"/>
      <c r="S128" s="3"/>
      <c r="T128" s="3"/>
      <c r="U128" s="3"/>
      <c r="V128" s="3" t="s">
        <v>626</v>
      </c>
      <c r="W128" s="3" t="s">
        <v>171</v>
      </c>
      <c r="X128" s="3" t="s">
        <v>625</v>
      </c>
      <c r="Y128" s="3" t="s">
        <v>171</v>
      </c>
      <c r="Z128" s="3"/>
      <c r="AA128" s="3" t="s">
        <v>88</v>
      </c>
      <c r="AB128" s="3" t="s">
        <v>140</v>
      </c>
      <c r="AC128" s="3"/>
      <c r="AD128" s="3" t="s">
        <v>84</v>
      </c>
      <c r="AE128" s="3" t="s">
        <v>140</v>
      </c>
      <c r="AF128" s="3" t="str">
        <f t="shared" si="8"/>
        <v>莱芜青岛光缆:莱芜大桥路+青岛山东路</v>
      </c>
      <c r="AH128" s="3">
        <f>MATCH(AF128,中继段!$AD$4:$AD$97,0)</f>
        <v>47</v>
      </c>
    </row>
    <row r="129" spans="1:34" ht="16.5" x14ac:dyDescent="0.2">
      <c r="A129" s="3">
        <v>126</v>
      </c>
      <c r="B129" s="3">
        <f t="shared" si="9"/>
        <v>37028101000</v>
      </c>
      <c r="C129" s="3" t="s">
        <v>390</v>
      </c>
      <c r="D129" s="3" t="s">
        <v>229</v>
      </c>
      <c r="E129" s="3" t="str">
        <f>INDEX(中继段!$C$4:$C$97,AH129)</f>
        <v>山东二干|莱芜淄博1号管道光缆:莱芜大桥路-淄博柳泉路</v>
      </c>
      <c r="F129" s="3">
        <f>INDEX(中继段!$B$4:$B$97,光放段!AH129)</f>
        <v>37028100000</v>
      </c>
      <c r="G129" s="3">
        <f>COUNTIF(E$4:E129,"="&amp;E129)</f>
        <v>1</v>
      </c>
      <c r="H129" s="3">
        <v>88.266000000000005</v>
      </c>
      <c r="I129" s="3">
        <v>24</v>
      </c>
      <c r="J129" s="3" t="b">
        <f t="shared" si="10"/>
        <v>1</v>
      </c>
      <c r="K129" s="3" t="s">
        <v>625</v>
      </c>
      <c r="L129" s="3" t="s">
        <v>623</v>
      </c>
      <c r="M129" s="3" t="str">
        <f t="shared" si="6"/>
        <v>莱芜区-莱芜大桥路</v>
      </c>
      <c r="N129" s="3" t="b">
        <f t="shared" si="11"/>
        <v>1</v>
      </c>
      <c r="O129" s="3" t="s">
        <v>625</v>
      </c>
      <c r="P129" s="3" t="s">
        <v>172</v>
      </c>
      <c r="Q129" s="3" t="str">
        <f t="shared" si="7"/>
        <v>淄博市-淄博柳泉路</v>
      </c>
      <c r="R129" s="3"/>
      <c r="S129" s="3"/>
      <c r="T129" s="3"/>
      <c r="U129" s="3"/>
      <c r="V129" s="3" t="s">
        <v>626</v>
      </c>
      <c r="W129" s="3" t="s">
        <v>623</v>
      </c>
      <c r="X129" s="3" t="s">
        <v>625</v>
      </c>
      <c r="Y129" s="3" t="s">
        <v>172</v>
      </c>
      <c r="Z129" s="3"/>
      <c r="AA129" s="3" t="s">
        <v>84</v>
      </c>
      <c r="AB129" s="3" t="s">
        <v>64</v>
      </c>
      <c r="AC129" s="3"/>
      <c r="AD129" s="3" t="s">
        <v>84</v>
      </c>
      <c r="AE129" s="3" t="s">
        <v>64</v>
      </c>
      <c r="AF129" s="3" t="str">
        <f t="shared" si="8"/>
        <v>莱芜淄博1号管道光缆:莱芜大桥路+淄博柳泉路</v>
      </c>
      <c r="AH129" s="3">
        <f>MATCH(AF129,中继段!$AD$4:$AD$97,0)</f>
        <v>48</v>
      </c>
    </row>
    <row r="130" spans="1:34" ht="16.5" x14ac:dyDescent="0.2">
      <c r="A130" s="3">
        <v>127</v>
      </c>
      <c r="B130" s="3">
        <f t="shared" si="9"/>
        <v>37029101000</v>
      </c>
      <c r="C130" s="3" t="s">
        <v>391</v>
      </c>
      <c r="D130" s="3" t="s">
        <v>230</v>
      </c>
      <c r="E130" s="3" t="str">
        <f>INDEX(中继段!$C$4:$C$97,AH130)</f>
        <v>山东二干|莱芜淄博2号光缆:莱芜原山路-淄博潘庄</v>
      </c>
      <c r="F130" s="3">
        <f>INDEX(中继段!$B$4:$B$97,光放段!AH130)</f>
        <v>37029100000</v>
      </c>
      <c r="G130" s="3">
        <f>COUNTIF(E$4:E130,"="&amp;E130)</f>
        <v>1</v>
      </c>
      <c r="H130" s="3">
        <v>118</v>
      </c>
      <c r="I130" s="3">
        <v>12</v>
      </c>
      <c r="J130" s="3" t="b">
        <f t="shared" si="10"/>
        <v>1</v>
      </c>
      <c r="K130" s="3" t="s">
        <v>625</v>
      </c>
      <c r="L130" s="3" t="s">
        <v>623</v>
      </c>
      <c r="M130" s="3" t="str">
        <f t="shared" si="6"/>
        <v>莱芜区-莱芜原山路</v>
      </c>
      <c r="N130" s="3" t="b">
        <f t="shared" si="11"/>
        <v>0</v>
      </c>
      <c r="O130" s="3" t="s">
        <v>625</v>
      </c>
      <c r="P130" s="3" t="s">
        <v>172</v>
      </c>
      <c r="Q130" s="3" t="str">
        <f t="shared" si="7"/>
        <v>淄博市-临淄区南二路基站</v>
      </c>
      <c r="R130" s="3"/>
      <c r="S130" s="3"/>
      <c r="T130" s="3"/>
      <c r="U130" s="3"/>
      <c r="V130" s="3" t="s">
        <v>626</v>
      </c>
      <c r="W130" s="3" t="s">
        <v>623</v>
      </c>
      <c r="X130" s="3" t="s">
        <v>625</v>
      </c>
      <c r="Y130" s="3" t="s">
        <v>172</v>
      </c>
      <c r="Z130" s="3"/>
      <c r="AA130" s="3" t="s">
        <v>89</v>
      </c>
      <c r="AB130" s="3" t="s">
        <v>90</v>
      </c>
      <c r="AC130" s="3"/>
      <c r="AD130" s="3" t="s">
        <v>89</v>
      </c>
      <c r="AE130" s="3" t="s">
        <v>79</v>
      </c>
      <c r="AF130" s="3" t="str">
        <f t="shared" si="8"/>
        <v>莱芜淄博2号光缆:莱芜原山路+淄博潘庄</v>
      </c>
      <c r="AH130" s="3">
        <f>MATCH(AF130,中继段!$AD$4:$AD$97,0)</f>
        <v>49</v>
      </c>
    </row>
    <row r="131" spans="1:34" ht="16.5" x14ac:dyDescent="0.2">
      <c r="A131" s="3">
        <v>128</v>
      </c>
      <c r="B131" s="3">
        <f t="shared" si="9"/>
        <v>37029102000</v>
      </c>
      <c r="C131" s="3" t="s">
        <v>392</v>
      </c>
      <c r="D131" s="3" t="s">
        <v>230</v>
      </c>
      <c r="E131" s="3" t="str">
        <f>INDEX(中继段!$C$4:$C$97,AH131)</f>
        <v>山东二干|莱芜淄博2号光缆:莱芜原山路-淄博潘庄</v>
      </c>
      <c r="F131" s="3">
        <f>INDEX(中继段!$B$4:$B$97,光放段!AH131)</f>
        <v>37029100000</v>
      </c>
      <c r="G131" s="3">
        <f>COUNTIF(E$4:E131,"="&amp;E131)</f>
        <v>2</v>
      </c>
      <c r="H131" s="3">
        <v>35</v>
      </c>
      <c r="I131" s="3">
        <v>48</v>
      </c>
      <c r="J131" s="3" t="b">
        <f t="shared" si="10"/>
        <v>0</v>
      </c>
      <c r="K131" s="3" t="s">
        <v>625</v>
      </c>
      <c r="L131" s="3" t="s">
        <v>172</v>
      </c>
      <c r="M131" s="3" t="str">
        <f t="shared" si="6"/>
        <v>淄博市-临淄区南二路基站</v>
      </c>
      <c r="N131" s="3" t="b">
        <f t="shared" si="11"/>
        <v>1</v>
      </c>
      <c r="O131" s="3" t="s">
        <v>625</v>
      </c>
      <c r="P131" s="3" t="s">
        <v>172</v>
      </c>
      <c r="Q131" s="3" t="str">
        <f t="shared" si="7"/>
        <v>淄博市-淄博潘庄</v>
      </c>
      <c r="R131" s="3"/>
      <c r="S131" s="3"/>
      <c r="T131" s="3"/>
      <c r="U131" s="3"/>
      <c r="V131" s="3" t="s">
        <v>626</v>
      </c>
      <c r="W131" s="3" t="s">
        <v>172</v>
      </c>
      <c r="X131" s="3" t="s">
        <v>625</v>
      </c>
      <c r="Y131" s="3" t="s">
        <v>172</v>
      </c>
      <c r="Z131" s="3"/>
      <c r="AA131" s="3" t="s">
        <v>90</v>
      </c>
      <c r="AB131" s="3" t="s">
        <v>79</v>
      </c>
      <c r="AC131" s="3"/>
      <c r="AD131" s="3" t="s">
        <v>89</v>
      </c>
      <c r="AE131" s="3" t="s">
        <v>79</v>
      </c>
      <c r="AF131" s="3" t="str">
        <f t="shared" si="8"/>
        <v>莱芜淄博2号光缆:莱芜原山路+淄博潘庄</v>
      </c>
      <c r="AH131" s="3">
        <f>MATCH(AF131,中继段!$AD$4:$AD$97,0)</f>
        <v>49</v>
      </c>
    </row>
    <row r="132" spans="1:34" ht="16.5" x14ac:dyDescent="0.2">
      <c r="A132" s="3">
        <v>129</v>
      </c>
      <c r="B132" s="3">
        <f t="shared" si="9"/>
        <v>37030101000</v>
      </c>
      <c r="C132" s="3" t="s">
        <v>393</v>
      </c>
      <c r="D132" s="3" t="s">
        <v>231</v>
      </c>
      <c r="E132" s="3" t="str">
        <f>INDEX(中继段!$C$4:$C$97,AH132)</f>
        <v>山东二干|聊城长清架空光缆:长清通信楼-聊城东昌西路</v>
      </c>
      <c r="F132" s="3">
        <f>INDEX(中继段!$B$4:$B$97,光放段!AH132)</f>
        <v>37030100000</v>
      </c>
      <c r="G132" s="3">
        <f>COUNTIF(E$4:E132,"="&amp;E132)</f>
        <v>1</v>
      </c>
      <c r="H132" s="3">
        <v>46.039000000000001</v>
      </c>
      <c r="I132" s="3">
        <v>24</v>
      </c>
      <c r="J132" s="3" t="b">
        <f t="shared" si="10"/>
        <v>1</v>
      </c>
      <c r="K132" s="3" t="s">
        <v>625</v>
      </c>
      <c r="L132" s="3" t="s">
        <v>622</v>
      </c>
      <c r="M132" s="3" t="str">
        <f t="shared" ref="M132:M195" si="12">L132&amp;"-"&amp;AA132</f>
        <v>济南市-长清通信楼</v>
      </c>
      <c r="N132" s="3" t="b">
        <f t="shared" si="11"/>
        <v>0</v>
      </c>
      <c r="O132" s="3" t="s">
        <v>625</v>
      </c>
      <c r="P132" s="3" t="s">
        <v>622</v>
      </c>
      <c r="Q132" s="3" t="str">
        <f t="shared" ref="Q132:Q195" si="13">P132&amp;"-"&amp;AB132</f>
        <v>济南市-平阴</v>
      </c>
      <c r="R132" s="3"/>
      <c r="S132" s="3"/>
      <c r="T132" s="3"/>
      <c r="U132" s="3"/>
      <c r="V132" s="3" t="s">
        <v>626</v>
      </c>
      <c r="W132" s="3" t="s">
        <v>622</v>
      </c>
      <c r="X132" s="3" t="s">
        <v>625</v>
      </c>
      <c r="Y132" s="3" t="s">
        <v>622</v>
      </c>
      <c r="Z132" s="3"/>
      <c r="AA132" s="3" t="s">
        <v>52</v>
      </c>
      <c r="AB132" s="3" t="s">
        <v>53</v>
      </c>
      <c r="AC132" s="3"/>
      <c r="AD132" s="3" t="s">
        <v>52</v>
      </c>
      <c r="AE132" s="3" t="s">
        <v>27</v>
      </c>
      <c r="AF132" s="3" t="str">
        <f t="shared" ref="AF132:AF195" si="14">D132&amp;":"&amp;AD132&amp;"+"&amp;AE132</f>
        <v>聊城长清架空光缆:长清通信楼+聊城东昌西路</v>
      </c>
      <c r="AH132" s="3">
        <f>MATCH(AF132,中继段!$AD$4:$AD$97,0)</f>
        <v>50</v>
      </c>
    </row>
    <row r="133" spans="1:34" ht="16.5" x14ac:dyDescent="0.2">
      <c r="A133" s="3">
        <v>130</v>
      </c>
      <c r="B133" s="3">
        <f t="shared" ref="B133:B196" si="15">F133+G133*1000</f>
        <v>37030102000</v>
      </c>
      <c r="C133" s="3" t="s">
        <v>394</v>
      </c>
      <c r="D133" s="3" t="s">
        <v>231</v>
      </c>
      <c r="E133" s="3" t="str">
        <f>INDEX(中继段!$C$4:$C$97,AH133)</f>
        <v>山东二干|聊城长清架空光缆:长清通信楼-聊城东昌西路</v>
      </c>
      <c r="F133" s="3">
        <f>INDEX(中继段!$B$4:$B$97,光放段!AH133)</f>
        <v>37030100000</v>
      </c>
      <c r="G133" s="3">
        <f>COUNTIF(E$4:E133,"="&amp;E133)</f>
        <v>2</v>
      </c>
      <c r="H133" s="3">
        <v>23.448</v>
      </c>
      <c r="I133" s="3">
        <v>24</v>
      </c>
      <c r="J133" s="3" t="b">
        <f t="shared" ref="J133:J196" si="16">G133=1</f>
        <v>0</v>
      </c>
      <c r="K133" s="3" t="s">
        <v>625</v>
      </c>
      <c r="L133" s="3" t="s">
        <v>622</v>
      </c>
      <c r="M133" s="3" t="str">
        <f t="shared" si="12"/>
        <v>济南市-平阴</v>
      </c>
      <c r="N133" s="3" t="b">
        <f t="shared" ref="N133:N196" si="17">F134&lt;&gt;F133</f>
        <v>0</v>
      </c>
      <c r="O133" s="3" t="s">
        <v>625</v>
      </c>
      <c r="P133" s="3" t="s">
        <v>183</v>
      </c>
      <c r="Q133" s="3" t="str">
        <f t="shared" si="13"/>
        <v>聊城市-东阿府前街</v>
      </c>
      <c r="R133" s="3"/>
      <c r="S133" s="3"/>
      <c r="T133" s="3"/>
      <c r="U133" s="3"/>
      <c r="V133" s="3" t="s">
        <v>626</v>
      </c>
      <c r="W133" s="3" t="s">
        <v>622</v>
      </c>
      <c r="X133" s="3" t="s">
        <v>625</v>
      </c>
      <c r="Y133" s="3" t="s">
        <v>183</v>
      </c>
      <c r="Z133" s="3"/>
      <c r="AA133" s="3" t="s">
        <v>53</v>
      </c>
      <c r="AB133" s="3" t="s">
        <v>54</v>
      </c>
      <c r="AC133" s="3"/>
      <c r="AD133" s="3" t="s">
        <v>52</v>
      </c>
      <c r="AE133" s="3" t="s">
        <v>27</v>
      </c>
      <c r="AF133" s="3" t="str">
        <f t="shared" si="14"/>
        <v>聊城长清架空光缆:长清通信楼+聊城东昌西路</v>
      </c>
      <c r="AH133" s="3">
        <f>MATCH(AF133,中继段!$AD$4:$AD$97,0)</f>
        <v>50</v>
      </c>
    </row>
    <row r="134" spans="1:34" ht="16.5" x14ac:dyDescent="0.2">
      <c r="A134" s="3">
        <v>131</v>
      </c>
      <c r="B134" s="3">
        <f t="shared" si="15"/>
        <v>37030103000</v>
      </c>
      <c r="C134" s="3" t="s">
        <v>395</v>
      </c>
      <c r="D134" s="3" t="s">
        <v>231</v>
      </c>
      <c r="E134" s="3" t="str">
        <f>INDEX(中继段!$C$4:$C$97,AH134)</f>
        <v>山东二干|聊城长清架空光缆:长清通信楼-聊城东昌西路</v>
      </c>
      <c r="F134" s="3">
        <f>INDEX(中继段!$B$4:$B$97,光放段!AH134)</f>
        <v>37030100000</v>
      </c>
      <c r="G134" s="3">
        <f>COUNTIF(E$4:E134,"="&amp;E134)</f>
        <v>3</v>
      </c>
      <c r="H134" s="3">
        <v>38.662999999999997</v>
      </c>
      <c r="I134" s="3">
        <v>24</v>
      </c>
      <c r="J134" s="3" t="b">
        <f t="shared" si="16"/>
        <v>0</v>
      </c>
      <c r="K134" s="3" t="s">
        <v>625</v>
      </c>
      <c r="L134" s="3" t="s">
        <v>183</v>
      </c>
      <c r="M134" s="3" t="str">
        <f t="shared" si="12"/>
        <v>聊城市-东阿府前街</v>
      </c>
      <c r="N134" s="3" t="b">
        <f t="shared" si="17"/>
        <v>1</v>
      </c>
      <c r="O134" s="3" t="s">
        <v>625</v>
      </c>
      <c r="P134" s="3" t="s">
        <v>183</v>
      </c>
      <c r="Q134" s="3" t="str">
        <f t="shared" si="13"/>
        <v>聊城市-聊城东昌西路</v>
      </c>
      <c r="R134" s="3"/>
      <c r="S134" s="3"/>
      <c r="T134" s="3"/>
      <c r="U134" s="3"/>
      <c r="V134" s="3" t="s">
        <v>626</v>
      </c>
      <c r="W134" s="3" t="s">
        <v>183</v>
      </c>
      <c r="X134" s="3" t="s">
        <v>625</v>
      </c>
      <c r="Y134" s="3" t="s">
        <v>183</v>
      </c>
      <c r="Z134" s="3"/>
      <c r="AA134" s="3" t="s">
        <v>54</v>
      </c>
      <c r="AB134" s="3" t="s">
        <v>27</v>
      </c>
      <c r="AC134" s="3"/>
      <c r="AD134" s="3" t="s">
        <v>52</v>
      </c>
      <c r="AE134" s="3" t="s">
        <v>27</v>
      </c>
      <c r="AF134" s="3" t="str">
        <f t="shared" si="14"/>
        <v>聊城长清架空光缆:长清通信楼+聊城东昌西路</v>
      </c>
      <c r="AH134" s="3">
        <f>MATCH(AF134,中继段!$AD$4:$AD$97,0)</f>
        <v>50</v>
      </c>
    </row>
    <row r="135" spans="1:34" ht="16.5" x14ac:dyDescent="0.2">
      <c r="A135" s="3">
        <v>132</v>
      </c>
      <c r="B135" s="3">
        <f t="shared" si="15"/>
        <v>37031101000</v>
      </c>
      <c r="C135" s="3" t="s">
        <v>396</v>
      </c>
      <c r="D135" s="3" t="s">
        <v>232</v>
      </c>
      <c r="E135" s="3" t="str">
        <f>INDEX(中继段!$C$4:$C$97,AH135)</f>
        <v>山东二干|临五日光缆:临沂金雀山-日照正阳路</v>
      </c>
      <c r="F135" s="3">
        <f>INDEX(中继段!$B$4:$B$97,光放段!AH135)</f>
        <v>37031100000</v>
      </c>
      <c r="G135" s="3">
        <f>COUNTIF(E$4:E135,"="&amp;E135)</f>
        <v>1</v>
      </c>
      <c r="H135" s="3">
        <v>31.512</v>
      </c>
      <c r="I135" s="3">
        <v>14</v>
      </c>
      <c r="J135" s="3" t="b">
        <f t="shared" si="16"/>
        <v>1</v>
      </c>
      <c r="K135" s="3" t="s">
        <v>625</v>
      </c>
      <c r="L135" s="3" t="s">
        <v>184</v>
      </c>
      <c r="M135" s="3" t="str">
        <f t="shared" si="12"/>
        <v>临沂市-临沂金雀山</v>
      </c>
      <c r="N135" s="3" t="b">
        <f t="shared" si="17"/>
        <v>0</v>
      </c>
      <c r="O135" s="3" t="s">
        <v>625</v>
      </c>
      <c r="P135" s="3" t="s">
        <v>184</v>
      </c>
      <c r="Q135" s="3" t="str">
        <f t="shared" si="13"/>
        <v>临沂市-河东汤头</v>
      </c>
      <c r="R135" s="3"/>
      <c r="S135" s="3"/>
      <c r="T135" s="3"/>
      <c r="U135" s="3"/>
      <c r="V135" s="3" t="s">
        <v>626</v>
      </c>
      <c r="W135" s="3" t="s">
        <v>184</v>
      </c>
      <c r="X135" s="3" t="s">
        <v>625</v>
      </c>
      <c r="Y135" s="3" t="s">
        <v>184</v>
      </c>
      <c r="Z135" s="3"/>
      <c r="AA135" s="3" t="s">
        <v>91</v>
      </c>
      <c r="AB135" s="3" t="s">
        <v>92</v>
      </c>
      <c r="AC135" s="3"/>
      <c r="AD135" s="3" t="s">
        <v>91</v>
      </c>
      <c r="AE135" s="3" t="s">
        <v>156</v>
      </c>
      <c r="AF135" s="3" t="str">
        <f t="shared" si="14"/>
        <v>临五日光缆:临沂金雀山+日照正阳路</v>
      </c>
      <c r="AH135" s="3">
        <f>MATCH(AF135,中继段!$AD$4:$AD$97,0)</f>
        <v>51</v>
      </c>
    </row>
    <row r="136" spans="1:34" ht="16.5" x14ac:dyDescent="0.2">
      <c r="A136" s="3">
        <v>133</v>
      </c>
      <c r="B136" s="3">
        <f t="shared" si="15"/>
        <v>37031102000</v>
      </c>
      <c r="C136" s="3" t="s">
        <v>397</v>
      </c>
      <c r="D136" s="3" t="s">
        <v>232</v>
      </c>
      <c r="E136" s="3" t="str">
        <f>INDEX(中继段!$C$4:$C$97,AH136)</f>
        <v>山东二干|临五日光缆:临沂金雀山-日照正阳路</v>
      </c>
      <c r="F136" s="3">
        <f>INDEX(中继段!$B$4:$B$97,光放段!AH136)</f>
        <v>37031100000</v>
      </c>
      <c r="G136" s="3">
        <f>COUNTIF(E$4:E136,"="&amp;E136)</f>
        <v>2</v>
      </c>
      <c r="H136" s="3">
        <v>37.213999999999999</v>
      </c>
      <c r="I136" s="3">
        <v>14</v>
      </c>
      <c r="J136" s="3" t="b">
        <f t="shared" si="16"/>
        <v>0</v>
      </c>
      <c r="K136" s="3" t="s">
        <v>625</v>
      </c>
      <c r="L136" s="3" t="s">
        <v>184</v>
      </c>
      <c r="M136" s="3" t="str">
        <f t="shared" si="12"/>
        <v>临沂市-河东汤头</v>
      </c>
      <c r="N136" s="3" t="b">
        <f t="shared" si="17"/>
        <v>0</v>
      </c>
      <c r="O136" s="3" t="s">
        <v>625</v>
      </c>
      <c r="P136" s="3" t="s">
        <v>184</v>
      </c>
      <c r="Q136" s="3" t="str">
        <f t="shared" si="13"/>
        <v>临沂市-沂南花山路</v>
      </c>
      <c r="R136" s="3"/>
      <c r="S136" s="3"/>
      <c r="T136" s="3"/>
      <c r="U136" s="3"/>
      <c r="V136" s="3" t="s">
        <v>626</v>
      </c>
      <c r="W136" s="3" t="s">
        <v>184</v>
      </c>
      <c r="X136" s="3" t="s">
        <v>625</v>
      </c>
      <c r="Y136" s="3" t="s">
        <v>184</v>
      </c>
      <c r="Z136" s="3"/>
      <c r="AA136" s="3" t="s">
        <v>92</v>
      </c>
      <c r="AB136" s="3" t="s">
        <v>93</v>
      </c>
      <c r="AC136" s="3"/>
      <c r="AD136" s="3" t="s">
        <v>91</v>
      </c>
      <c r="AE136" s="3" t="s">
        <v>156</v>
      </c>
      <c r="AF136" s="3" t="str">
        <f t="shared" si="14"/>
        <v>临五日光缆:临沂金雀山+日照正阳路</v>
      </c>
      <c r="AH136" s="3">
        <f>MATCH(AF136,中继段!$AD$4:$AD$97,0)</f>
        <v>51</v>
      </c>
    </row>
    <row r="137" spans="1:34" ht="16.5" x14ac:dyDescent="0.2">
      <c r="A137" s="3">
        <v>134</v>
      </c>
      <c r="B137" s="3">
        <f t="shared" si="15"/>
        <v>37031103000</v>
      </c>
      <c r="C137" s="3" t="s">
        <v>398</v>
      </c>
      <c r="D137" s="3" t="s">
        <v>232</v>
      </c>
      <c r="E137" s="3" t="str">
        <f>INDEX(中继段!$C$4:$C$97,AH137)</f>
        <v>山东二干|临五日光缆:临沂金雀山-日照正阳路</v>
      </c>
      <c r="F137" s="3">
        <f>INDEX(中继段!$B$4:$B$97,光放段!AH137)</f>
        <v>37031100000</v>
      </c>
      <c r="G137" s="3">
        <f>COUNTIF(E$4:E137,"="&amp;E137)</f>
        <v>3</v>
      </c>
      <c r="H137" s="3">
        <v>39.499000000000002</v>
      </c>
      <c r="I137" s="3">
        <v>14</v>
      </c>
      <c r="J137" s="3" t="b">
        <f t="shared" si="16"/>
        <v>0</v>
      </c>
      <c r="K137" s="3" t="s">
        <v>625</v>
      </c>
      <c r="L137" s="3" t="s">
        <v>184</v>
      </c>
      <c r="M137" s="3" t="str">
        <f t="shared" si="12"/>
        <v>临沂市-沂南花山路</v>
      </c>
      <c r="N137" s="3" t="b">
        <f t="shared" si="17"/>
        <v>0</v>
      </c>
      <c r="O137" s="3" t="s">
        <v>625</v>
      </c>
      <c r="P137" s="3" t="s">
        <v>184</v>
      </c>
      <c r="Q137" s="3" t="str">
        <f t="shared" si="13"/>
        <v>临沂市-沂水中心街</v>
      </c>
      <c r="R137" s="3"/>
      <c r="S137" s="3"/>
      <c r="T137" s="3"/>
      <c r="U137" s="3"/>
      <c r="V137" s="3" t="s">
        <v>626</v>
      </c>
      <c r="W137" s="3" t="s">
        <v>184</v>
      </c>
      <c r="X137" s="3" t="s">
        <v>625</v>
      </c>
      <c r="Y137" s="3" t="s">
        <v>184</v>
      </c>
      <c r="Z137" s="3"/>
      <c r="AA137" s="3" t="s">
        <v>93</v>
      </c>
      <c r="AB137" s="3" t="s">
        <v>94</v>
      </c>
      <c r="AC137" s="3"/>
      <c r="AD137" s="3" t="s">
        <v>91</v>
      </c>
      <c r="AE137" s="3" t="s">
        <v>156</v>
      </c>
      <c r="AF137" s="3" t="str">
        <f t="shared" si="14"/>
        <v>临五日光缆:临沂金雀山+日照正阳路</v>
      </c>
      <c r="AH137" s="3">
        <f>MATCH(AF137,中继段!$AD$4:$AD$97,0)</f>
        <v>51</v>
      </c>
    </row>
    <row r="138" spans="1:34" ht="16.5" x14ac:dyDescent="0.2">
      <c r="A138" s="3">
        <v>135</v>
      </c>
      <c r="B138" s="3">
        <f t="shared" si="15"/>
        <v>37031104000</v>
      </c>
      <c r="C138" s="3" t="s">
        <v>399</v>
      </c>
      <c r="D138" s="3" t="s">
        <v>232</v>
      </c>
      <c r="E138" s="3" t="str">
        <f>INDEX(中继段!$C$4:$C$97,AH138)</f>
        <v>山东二干|临五日光缆:临沂金雀山-日照正阳路</v>
      </c>
      <c r="F138" s="3">
        <f>INDEX(中继段!$B$4:$B$97,光放段!AH138)</f>
        <v>37031100000</v>
      </c>
      <c r="G138" s="3">
        <f>COUNTIF(E$4:E138,"="&amp;E138)</f>
        <v>4</v>
      </c>
      <c r="H138" s="3">
        <v>34.575000000000003</v>
      </c>
      <c r="I138" s="3">
        <v>14</v>
      </c>
      <c r="J138" s="3" t="b">
        <f t="shared" si="16"/>
        <v>0</v>
      </c>
      <c r="K138" s="3" t="s">
        <v>625</v>
      </c>
      <c r="L138" s="3" t="s">
        <v>184</v>
      </c>
      <c r="M138" s="3" t="str">
        <f t="shared" si="12"/>
        <v>临沂市-沂水中心街</v>
      </c>
      <c r="N138" s="3" t="b">
        <f t="shared" si="17"/>
        <v>0</v>
      </c>
      <c r="O138" s="3" t="s">
        <v>625</v>
      </c>
      <c r="P138" s="3" t="s">
        <v>180</v>
      </c>
      <c r="Q138" s="3" t="str">
        <f t="shared" si="13"/>
        <v>日照市-莒县振兴路</v>
      </c>
      <c r="R138" s="3"/>
      <c r="S138" s="3"/>
      <c r="T138" s="3"/>
      <c r="U138" s="3"/>
      <c r="V138" s="3" t="s">
        <v>626</v>
      </c>
      <c r="W138" s="3" t="s">
        <v>184</v>
      </c>
      <c r="X138" s="3" t="s">
        <v>625</v>
      </c>
      <c r="Y138" s="3" t="s">
        <v>180</v>
      </c>
      <c r="Z138" s="3"/>
      <c r="AA138" s="3" t="s">
        <v>94</v>
      </c>
      <c r="AB138" s="3" t="s">
        <v>95</v>
      </c>
      <c r="AC138" s="3"/>
      <c r="AD138" s="3" t="s">
        <v>91</v>
      </c>
      <c r="AE138" s="3" t="s">
        <v>156</v>
      </c>
      <c r="AF138" s="3" t="str">
        <f t="shared" si="14"/>
        <v>临五日光缆:临沂金雀山+日照正阳路</v>
      </c>
      <c r="AH138" s="3">
        <f>MATCH(AF138,中继段!$AD$4:$AD$97,0)</f>
        <v>51</v>
      </c>
    </row>
    <row r="139" spans="1:34" ht="16.5" x14ac:dyDescent="0.2">
      <c r="A139" s="3">
        <v>136</v>
      </c>
      <c r="B139" s="3">
        <f t="shared" si="15"/>
        <v>37031105000</v>
      </c>
      <c r="C139" s="3" t="s">
        <v>400</v>
      </c>
      <c r="D139" s="3" t="s">
        <v>232</v>
      </c>
      <c r="E139" s="3" t="str">
        <f>INDEX(中继段!$C$4:$C$97,AH139)</f>
        <v>山东二干|临五日光缆:临沂金雀山-日照正阳路</v>
      </c>
      <c r="F139" s="3">
        <f>INDEX(中继段!$B$4:$B$97,光放段!AH139)</f>
        <v>37031100000</v>
      </c>
      <c r="G139" s="3">
        <f>COUNTIF(E$4:E139,"="&amp;E139)</f>
        <v>5</v>
      </c>
      <c r="H139" s="3">
        <v>52.978999999999999</v>
      </c>
      <c r="I139" s="3">
        <v>14</v>
      </c>
      <c r="J139" s="3" t="b">
        <f t="shared" si="16"/>
        <v>0</v>
      </c>
      <c r="K139" s="3" t="s">
        <v>625</v>
      </c>
      <c r="L139" s="3" t="s">
        <v>180</v>
      </c>
      <c r="M139" s="3" t="str">
        <f t="shared" si="12"/>
        <v>日照市-莒县振兴路</v>
      </c>
      <c r="N139" s="3" t="b">
        <f t="shared" si="17"/>
        <v>0</v>
      </c>
      <c r="O139" s="3" t="s">
        <v>625</v>
      </c>
      <c r="P139" s="3" t="s">
        <v>180</v>
      </c>
      <c r="Q139" s="3" t="str">
        <f t="shared" si="13"/>
        <v>日照市-五莲解放路</v>
      </c>
      <c r="R139" s="3"/>
      <c r="S139" s="3"/>
      <c r="T139" s="3"/>
      <c r="U139" s="3"/>
      <c r="V139" s="3" t="s">
        <v>626</v>
      </c>
      <c r="W139" s="3" t="s">
        <v>180</v>
      </c>
      <c r="X139" s="3" t="s">
        <v>625</v>
      </c>
      <c r="Y139" s="3" t="s">
        <v>180</v>
      </c>
      <c r="Z139" s="3"/>
      <c r="AA139" s="3" t="s">
        <v>95</v>
      </c>
      <c r="AB139" s="3" t="s">
        <v>96</v>
      </c>
      <c r="AC139" s="3"/>
      <c r="AD139" s="3" t="s">
        <v>91</v>
      </c>
      <c r="AE139" s="3" t="s">
        <v>156</v>
      </c>
      <c r="AF139" s="3" t="str">
        <f t="shared" si="14"/>
        <v>临五日光缆:临沂金雀山+日照正阳路</v>
      </c>
      <c r="AH139" s="3">
        <f>MATCH(AF139,中继段!$AD$4:$AD$97,0)</f>
        <v>51</v>
      </c>
    </row>
    <row r="140" spans="1:34" ht="16.5" x14ac:dyDescent="0.2">
      <c r="A140" s="3">
        <v>137</v>
      </c>
      <c r="B140" s="3">
        <f t="shared" si="15"/>
        <v>37031106000</v>
      </c>
      <c r="C140" s="3" t="s">
        <v>401</v>
      </c>
      <c r="D140" s="3" t="s">
        <v>232</v>
      </c>
      <c r="E140" s="3" t="str">
        <f>INDEX(中继段!$C$4:$C$97,AH140)</f>
        <v>山东二干|临五日光缆:临沂金雀山-日照正阳路</v>
      </c>
      <c r="F140" s="3">
        <f>INDEX(中继段!$B$4:$B$97,光放段!AH140)</f>
        <v>37031100000</v>
      </c>
      <c r="G140" s="3">
        <f>COUNTIF(E$4:E140,"="&amp;E140)</f>
        <v>6</v>
      </c>
      <c r="H140" s="3">
        <v>53.944000000000003</v>
      </c>
      <c r="I140" s="3">
        <v>10</v>
      </c>
      <c r="J140" s="3" t="b">
        <f t="shared" si="16"/>
        <v>0</v>
      </c>
      <c r="K140" s="3" t="s">
        <v>625</v>
      </c>
      <c r="L140" s="3" t="s">
        <v>180</v>
      </c>
      <c r="M140" s="3" t="str">
        <f t="shared" si="12"/>
        <v>日照市-五莲解放路</v>
      </c>
      <c r="N140" s="3" t="b">
        <f t="shared" si="17"/>
        <v>1</v>
      </c>
      <c r="O140" s="3" t="s">
        <v>625</v>
      </c>
      <c r="P140" s="3" t="s">
        <v>180</v>
      </c>
      <c r="Q140" s="3" t="str">
        <f t="shared" si="13"/>
        <v>日照市-日照正阳路</v>
      </c>
      <c r="R140" s="3"/>
      <c r="S140" s="3"/>
      <c r="T140" s="3"/>
      <c r="U140" s="3"/>
      <c r="V140" s="3" t="s">
        <v>626</v>
      </c>
      <c r="W140" s="3" t="s">
        <v>180</v>
      </c>
      <c r="X140" s="3" t="s">
        <v>625</v>
      </c>
      <c r="Y140" s="3" t="s">
        <v>180</v>
      </c>
      <c r="Z140" s="3"/>
      <c r="AA140" s="3" t="s">
        <v>96</v>
      </c>
      <c r="AB140" s="3" t="s">
        <v>156</v>
      </c>
      <c r="AC140" s="3"/>
      <c r="AD140" s="3" t="s">
        <v>91</v>
      </c>
      <c r="AE140" s="3" t="s">
        <v>156</v>
      </c>
      <c r="AF140" s="3" t="str">
        <f t="shared" si="14"/>
        <v>临五日光缆:临沂金雀山+日照正阳路</v>
      </c>
      <c r="AH140" s="3">
        <f>MATCH(AF140,中继段!$AD$4:$AD$97,0)</f>
        <v>51</v>
      </c>
    </row>
    <row r="141" spans="1:34" ht="16.5" x14ac:dyDescent="0.2">
      <c r="A141" s="3">
        <v>138</v>
      </c>
      <c r="B141" s="3">
        <f t="shared" si="15"/>
        <v>37032101000</v>
      </c>
      <c r="C141" s="3" t="s">
        <v>402</v>
      </c>
      <c r="D141" s="3" t="s">
        <v>233</v>
      </c>
      <c r="E141" s="3" t="str">
        <f>INDEX(中继段!$C$4:$C$97,AH141)</f>
        <v>山东二干|临沂枣庄光缆:临沂沂蒙路-枣庄光明西路</v>
      </c>
      <c r="F141" s="3">
        <f>INDEX(中继段!$B$4:$B$97,光放段!AH141)</f>
        <v>37032100000</v>
      </c>
      <c r="G141" s="3">
        <f>COUNTIF(E$4:E141,"="&amp;E141)</f>
        <v>1</v>
      </c>
      <c r="H141" s="3">
        <v>44.965000000000003</v>
      </c>
      <c r="I141" s="3">
        <v>72</v>
      </c>
      <c r="J141" s="3" t="b">
        <f t="shared" si="16"/>
        <v>1</v>
      </c>
      <c r="K141" s="3" t="s">
        <v>625</v>
      </c>
      <c r="L141" s="3" t="s">
        <v>184</v>
      </c>
      <c r="M141" s="3" t="str">
        <f t="shared" si="12"/>
        <v>临沂市-临沂沂蒙路</v>
      </c>
      <c r="N141" s="3" t="b">
        <f t="shared" si="17"/>
        <v>0</v>
      </c>
      <c r="O141" s="3" t="s">
        <v>625</v>
      </c>
      <c r="P141" s="3" t="s">
        <v>184</v>
      </c>
      <c r="Q141" s="3" t="str">
        <f t="shared" si="13"/>
        <v>临沂市-苍山塔山路</v>
      </c>
      <c r="R141" s="3"/>
      <c r="S141" s="3"/>
      <c r="T141" s="3"/>
      <c r="U141" s="3"/>
      <c r="V141" s="3" t="s">
        <v>626</v>
      </c>
      <c r="W141" s="3" t="s">
        <v>184</v>
      </c>
      <c r="X141" s="3" t="s">
        <v>625</v>
      </c>
      <c r="Y141" s="3" t="s">
        <v>184</v>
      </c>
      <c r="Z141" s="3"/>
      <c r="AA141" s="3" t="s">
        <v>97</v>
      </c>
      <c r="AB141" s="3" t="s">
        <v>98</v>
      </c>
      <c r="AC141" s="3"/>
      <c r="AD141" s="3" t="s">
        <v>97</v>
      </c>
      <c r="AE141" s="3" t="s">
        <v>157</v>
      </c>
      <c r="AF141" s="3" t="str">
        <f t="shared" si="14"/>
        <v>临沂枣庄光缆:临沂沂蒙路+枣庄光明西路</v>
      </c>
      <c r="AH141" s="3">
        <f>MATCH(AF141,中继段!$AD$4:$AD$97,0)</f>
        <v>52</v>
      </c>
    </row>
    <row r="142" spans="1:34" ht="16.5" x14ac:dyDescent="0.2">
      <c r="A142" s="3">
        <v>139</v>
      </c>
      <c r="B142" s="3">
        <f t="shared" si="15"/>
        <v>37032102000</v>
      </c>
      <c r="C142" s="3" t="s">
        <v>403</v>
      </c>
      <c r="D142" s="3" t="s">
        <v>233</v>
      </c>
      <c r="E142" s="3" t="str">
        <f>INDEX(中继段!$C$4:$C$97,AH142)</f>
        <v>山东二干|临沂枣庄光缆:临沂沂蒙路-枣庄光明西路</v>
      </c>
      <c r="F142" s="3">
        <f>INDEX(中继段!$B$4:$B$97,光放段!AH142)</f>
        <v>37032100000</v>
      </c>
      <c r="G142" s="3">
        <f>COUNTIF(E$4:E142,"="&amp;E142)</f>
        <v>2</v>
      </c>
      <c r="H142" s="3">
        <v>54.905000000000001</v>
      </c>
      <c r="I142" s="3">
        <v>36</v>
      </c>
      <c r="J142" s="3" t="b">
        <f t="shared" si="16"/>
        <v>0</v>
      </c>
      <c r="K142" s="3" t="s">
        <v>625</v>
      </c>
      <c r="L142" s="3" t="s">
        <v>184</v>
      </c>
      <c r="M142" s="3" t="str">
        <f t="shared" si="12"/>
        <v>临沂市-苍山塔山路</v>
      </c>
      <c r="N142" s="3" t="b">
        <f t="shared" si="17"/>
        <v>1</v>
      </c>
      <c r="O142" s="3" t="s">
        <v>625</v>
      </c>
      <c r="P142" s="3" t="s">
        <v>173</v>
      </c>
      <c r="Q142" s="3" t="str">
        <f t="shared" si="13"/>
        <v>枣庄市-枣庄光明西路</v>
      </c>
      <c r="R142" s="3"/>
      <c r="S142" s="3"/>
      <c r="T142" s="3"/>
      <c r="U142" s="3"/>
      <c r="V142" s="3" t="s">
        <v>626</v>
      </c>
      <c r="W142" s="3" t="s">
        <v>184</v>
      </c>
      <c r="X142" s="3" t="s">
        <v>625</v>
      </c>
      <c r="Y142" s="3" t="s">
        <v>173</v>
      </c>
      <c r="Z142" s="3"/>
      <c r="AA142" s="3" t="s">
        <v>98</v>
      </c>
      <c r="AB142" s="3" t="s">
        <v>157</v>
      </c>
      <c r="AC142" s="3"/>
      <c r="AD142" s="3" t="s">
        <v>97</v>
      </c>
      <c r="AE142" s="3" t="s">
        <v>157</v>
      </c>
      <c r="AF142" s="3" t="str">
        <f t="shared" si="14"/>
        <v>临沂枣庄光缆:临沂沂蒙路+枣庄光明西路</v>
      </c>
      <c r="AH142" s="3">
        <f>MATCH(AF142,中继段!$AD$4:$AD$97,0)</f>
        <v>52</v>
      </c>
    </row>
    <row r="143" spans="1:34" ht="16.5" x14ac:dyDescent="0.2">
      <c r="A143" s="3">
        <v>140</v>
      </c>
      <c r="B143" s="3">
        <f t="shared" si="15"/>
        <v>37033101000</v>
      </c>
      <c r="C143" s="3" t="s">
        <v>404</v>
      </c>
      <c r="D143" s="3" t="s">
        <v>234</v>
      </c>
      <c r="E143" s="3" t="str">
        <f>INDEX(中继段!$C$4:$C$97,AH143)</f>
        <v>山东二干|临沂枣庄架空光缆:临沂金雀山-枣庄振兴路</v>
      </c>
      <c r="F143" s="3">
        <f>INDEX(中继段!$B$4:$B$97,光放段!AH143)</f>
        <v>37033100000</v>
      </c>
      <c r="G143" s="3">
        <f>COUNTIF(E$4:E143,"="&amp;E143)</f>
        <v>1</v>
      </c>
      <c r="H143" s="3">
        <v>45.191000000000003</v>
      </c>
      <c r="I143" s="3">
        <v>14</v>
      </c>
      <c r="J143" s="3" t="b">
        <f t="shared" si="16"/>
        <v>1</v>
      </c>
      <c r="K143" s="3" t="s">
        <v>625</v>
      </c>
      <c r="L143" s="3" t="s">
        <v>184</v>
      </c>
      <c r="M143" s="3" t="str">
        <f t="shared" si="12"/>
        <v>临沂市-临沂金雀山</v>
      </c>
      <c r="N143" s="3" t="b">
        <f t="shared" si="17"/>
        <v>0</v>
      </c>
      <c r="O143" s="3" t="s">
        <v>625</v>
      </c>
      <c r="P143" s="3" t="s">
        <v>184</v>
      </c>
      <c r="Q143" s="3" t="str">
        <f t="shared" si="13"/>
        <v>临沂市-苍山塔山路</v>
      </c>
      <c r="R143" s="3"/>
      <c r="S143" s="3"/>
      <c r="T143" s="3"/>
      <c r="U143" s="3"/>
      <c r="V143" s="3" t="s">
        <v>626</v>
      </c>
      <c r="W143" s="3" t="s">
        <v>184</v>
      </c>
      <c r="X143" s="3" t="s">
        <v>625</v>
      </c>
      <c r="Y143" s="3" t="s">
        <v>184</v>
      </c>
      <c r="Z143" s="3"/>
      <c r="AA143" s="3" t="s">
        <v>91</v>
      </c>
      <c r="AB143" s="3" t="s">
        <v>98</v>
      </c>
      <c r="AC143" s="3"/>
      <c r="AD143" s="3" t="s">
        <v>91</v>
      </c>
      <c r="AE143" s="3" t="s">
        <v>138</v>
      </c>
      <c r="AF143" s="3" t="str">
        <f t="shared" si="14"/>
        <v>临沂枣庄架空光缆:临沂金雀山+枣庄振兴路</v>
      </c>
      <c r="AH143" s="3">
        <f>MATCH(AF143,中继段!$AD$4:$AD$97,0)</f>
        <v>53</v>
      </c>
    </row>
    <row r="144" spans="1:34" ht="16.5" x14ac:dyDescent="0.2">
      <c r="A144" s="3">
        <v>141</v>
      </c>
      <c r="B144" s="3">
        <f t="shared" si="15"/>
        <v>37033102000</v>
      </c>
      <c r="C144" s="3" t="s">
        <v>405</v>
      </c>
      <c r="D144" s="3" t="s">
        <v>234</v>
      </c>
      <c r="E144" s="3" t="str">
        <f>INDEX(中继段!$C$4:$C$97,AH144)</f>
        <v>山东二干|临沂枣庄架空光缆:临沂金雀山-枣庄振兴路</v>
      </c>
      <c r="F144" s="3">
        <f>INDEX(中继段!$B$4:$B$97,光放段!AH144)</f>
        <v>37033100000</v>
      </c>
      <c r="G144" s="3">
        <f>COUNTIF(E$4:E144,"="&amp;E144)</f>
        <v>2</v>
      </c>
      <c r="H144" s="3">
        <v>50.29</v>
      </c>
      <c r="I144" s="3" t="s">
        <v>621</v>
      </c>
      <c r="J144" s="3" t="b">
        <f t="shared" si="16"/>
        <v>0</v>
      </c>
      <c r="K144" s="3" t="s">
        <v>625</v>
      </c>
      <c r="L144" s="3" t="s">
        <v>184</v>
      </c>
      <c r="M144" s="3" t="str">
        <f t="shared" si="12"/>
        <v>临沂市-苍山塔山路</v>
      </c>
      <c r="N144" s="3" t="b">
        <f t="shared" si="17"/>
        <v>1</v>
      </c>
      <c r="O144" s="3" t="s">
        <v>625</v>
      </c>
      <c r="P144" s="3" t="s">
        <v>173</v>
      </c>
      <c r="Q144" s="3" t="str">
        <f t="shared" si="13"/>
        <v>枣庄市-枣庄振兴路</v>
      </c>
      <c r="R144" s="3"/>
      <c r="S144" s="3"/>
      <c r="T144" s="3"/>
      <c r="U144" s="3"/>
      <c r="V144" s="3" t="s">
        <v>626</v>
      </c>
      <c r="W144" s="3" t="s">
        <v>184</v>
      </c>
      <c r="X144" s="3" t="s">
        <v>625</v>
      </c>
      <c r="Y144" s="3" t="s">
        <v>173</v>
      </c>
      <c r="Z144" s="3"/>
      <c r="AA144" s="3" t="s">
        <v>98</v>
      </c>
      <c r="AB144" s="3" t="s">
        <v>138</v>
      </c>
      <c r="AC144" s="3"/>
      <c r="AD144" s="3" t="s">
        <v>91</v>
      </c>
      <c r="AE144" s="3" t="s">
        <v>138</v>
      </c>
      <c r="AF144" s="3" t="str">
        <f t="shared" si="14"/>
        <v>临沂枣庄架空光缆:临沂金雀山+枣庄振兴路</v>
      </c>
      <c r="AH144" s="3">
        <f>MATCH(AF144,中继段!$AD$4:$AD$97,0)</f>
        <v>53</v>
      </c>
    </row>
    <row r="145" spans="1:34" ht="16.5" x14ac:dyDescent="0.2">
      <c r="A145" s="3">
        <v>142</v>
      </c>
      <c r="B145" s="3">
        <f t="shared" si="15"/>
        <v>37034101000</v>
      </c>
      <c r="C145" s="3" t="s">
        <v>406</v>
      </c>
      <c r="D145" s="3" t="s">
        <v>235</v>
      </c>
      <c r="E145" s="3" t="str">
        <f>INDEX(中继段!$C$4:$C$97,AH145)</f>
        <v>山东二干|临莒日1号光缆:临沂金雀山-日照正阳路</v>
      </c>
      <c r="F145" s="3">
        <f>INDEX(中继段!$B$4:$B$97,光放段!AH145)</f>
        <v>37034100000</v>
      </c>
      <c r="G145" s="3">
        <f>COUNTIF(E$4:E145,"="&amp;E145)</f>
        <v>1</v>
      </c>
      <c r="H145" s="3">
        <v>54.167000000000002</v>
      </c>
      <c r="I145" s="3">
        <v>16</v>
      </c>
      <c r="J145" s="3" t="b">
        <f t="shared" si="16"/>
        <v>1</v>
      </c>
      <c r="K145" s="3" t="s">
        <v>625</v>
      </c>
      <c r="L145" s="3" t="s">
        <v>184</v>
      </c>
      <c r="M145" s="3" t="str">
        <f t="shared" si="12"/>
        <v>临沂市-临沂金雀山</v>
      </c>
      <c r="N145" s="3" t="b">
        <f t="shared" si="17"/>
        <v>0</v>
      </c>
      <c r="O145" s="3" t="s">
        <v>625</v>
      </c>
      <c r="P145" s="3" t="s">
        <v>184</v>
      </c>
      <c r="Q145" s="3" t="str">
        <f t="shared" si="13"/>
        <v>临沂市-莒南十泉路</v>
      </c>
      <c r="R145" s="3"/>
      <c r="S145" s="3"/>
      <c r="T145" s="3"/>
      <c r="U145" s="3"/>
      <c r="V145" s="3" t="s">
        <v>626</v>
      </c>
      <c r="W145" s="3" t="s">
        <v>184</v>
      </c>
      <c r="X145" s="3" t="s">
        <v>625</v>
      </c>
      <c r="Y145" s="3" t="s">
        <v>184</v>
      </c>
      <c r="Z145" s="3"/>
      <c r="AA145" s="3" t="s">
        <v>91</v>
      </c>
      <c r="AB145" s="3" t="s">
        <v>99</v>
      </c>
      <c r="AC145" s="3"/>
      <c r="AD145" s="3" t="s">
        <v>91</v>
      </c>
      <c r="AE145" s="3" t="s">
        <v>156</v>
      </c>
      <c r="AF145" s="3" t="str">
        <f t="shared" si="14"/>
        <v>临莒日1号光缆:临沂金雀山+日照正阳路</v>
      </c>
      <c r="AH145" s="3">
        <f>MATCH(AF145,中继段!$AD$4:$AD$97,0)</f>
        <v>54</v>
      </c>
    </row>
    <row r="146" spans="1:34" ht="16.5" x14ac:dyDescent="0.2">
      <c r="A146" s="3">
        <v>143</v>
      </c>
      <c r="B146" s="3">
        <f t="shared" si="15"/>
        <v>37034102000</v>
      </c>
      <c r="C146" s="3" t="s">
        <v>407</v>
      </c>
      <c r="D146" s="3" t="s">
        <v>235</v>
      </c>
      <c r="E146" s="3" t="str">
        <f>INDEX(中继段!$C$4:$C$97,AH146)</f>
        <v>山东二干|临莒日1号光缆:临沂金雀山-日照正阳路</v>
      </c>
      <c r="F146" s="3">
        <f>INDEX(中继段!$B$4:$B$97,光放段!AH146)</f>
        <v>37034100000</v>
      </c>
      <c r="G146" s="3">
        <f>COUNTIF(E$4:E146,"="&amp;E146)</f>
        <v>2</v>
      </c>
      <c r="H146" s="3">
        <v>75.962999999999994</v>
      </c>
      <c r="I146" s="3">
        <v>16</v>
      </c>
      <c r="J146" s="3" t="b">
        <f t="shared" si="16"/>
        <v>0</v>
      </c>
      <c r="K146" s="3" t="s">
        <v>625</v>
      </c>
      <c r="L146" s="3" t="s">
        <v>184</v>
      </c>
      <c r="M146" s="3" t="str">
        <f t="shared" si="12"/>
        <v>临沂市-莒南十泉路</v>
      </c>
      <c r="N146" s="3" t="b">
        <f t="shared" si="17"/>
        <v>1</v>
      </c>
      <c r="O146" s="3" t="s">
        <v>625</v>
      </c>
      <c r="P146" s="3" t="s">
        <v>180</v>
      </c>
      <c r="Q146" s="3" t="str">
        <f t="shared" si="13"/>
        <v>日照市-日照正阳路</v>
      </c>
      <c r="R146" s="3"/>
      <c r="S146" s="3"/>
      <c r="T146" s="3"/>
      <c r="U146" s="3"/>
      <c r="V146" s="3" t="s">
        <v>626</v>
      </c>
      <c r="W146" s="3" t="s">
        <v>184</v>
      </c>
      <c r="X146" s="3" t="s">
        <v>625</v>
      </c>
      <c r="Y146" s="3" t="s">
        <v>180</v>
      </c>
      <c r="Z146" s="3"/>
      <c r="AA146" s="3" t="s">
        <v>99</v>
      </c>
      <c r="AB146" s="3" t="s">
        <v>156</v>
      </c>
      <c r="AC146" s="3"/>
      <c r="AD146" s="3" t="s">
        <v>91</v>
      </c>
      <c r="AE146" s="3" t="s">
        <v>156</v>
      </c>
      <c r="AF146" s="3" t="str">
        <f t="shared" si="14"/>
        <v>临莒日1号光缆:临沂金雀山+日照正阳路</v>
      </c>
      <c r="AH146" s="3">
        <f>MATCH(AF146,中继段!$AD$4:$AD$97,0)</f>
        <v>54</v>
      </c>
    </row>
    <row r="147" spans="1:34" ht="16.5" x14ac:dyDescent="0.2">
      <c r="A147" s="3">
        <v>144</v>
      </c>
      <c r="B147" s="3">
        <f t="shared" si="15"/>
        <v>37035101000</v>
      </c>
      <c r="C147" s="3" t="s">
        <v>408</v>
      </c>
      <c r="D147" s="3" t="s">
        <v>236</v>
      </c>
      <c r="E147" s="3" t="str">
        <f>INDEX(中继段!$C$4:$C$97,AH147)</f>
        <v>山东二干|临莒日2号光缆:临沂沂蒙路201局-日照海滨五路</v>
      </c>
      <c r="F147" s="3">
        <f>INDEX(中继段!$B$4:$B$97,光放段!AH147)</f>
        <v>37035100000</v>
      </c>
      <c r="G147" s="3">
        <f>COUNTIF(E$4:E147,"="&amp;E147)</f>
        <v>1</v>
      </c>
      <c r="H147" s="3">
        <v>62</v>
      </c>
      <c r="I147" s="3">
        <v>24</v>
      </c>
      <c r="J147" s="3" t="b">
        <f t="shared" si="16"/>
        <v>1</v>
      </c>
      <c r="K147" s="3" t="s">
        <v>625</v>
      </c>
      <c r="L147" s="3" t="s">
        <v>184</v>
      </c>
      <c r="M147" s="3" t="str">
        <f t="shared" si="12"/>
        <v>临沂市-临沂沂蒙路201局</v>
      </c>
      <c r="N147" s="3" t="b">
        <f t="shared" si="17"/>
        <v>0</v>
      </c>
      <c r="O147" s="3" t="s">
        <v>625</v>
      </c>
      <c r="P147" s="3" t="s">
        <v>184</v>
      </c>
      <c r="Q147" s="3" t="str">
        <f t="shared" si="13"/>
        <v>临沂市-莒南滨海路</v>
      </c>
      <c r="R147" s="3"/>
      <c r="S147" s="3"/>
      <c r="T147" s="3"/>
      <c r="U147" s="3"/>
      <c r="V147" s="3" t="s">
        <v>626</v>
      </c>
      <c r="W147" s="3" t="s">
        <v>184</v>
      </c>
      <c r="X147" s="3" t="s">
        <v>625</v>
      </c>
      <c r="Y147" s="3" t="s">
        <v>184</v>
      </c>
      <c r="Z147" s="3"/>
      <c r="AA147" s="3" t="s">
        <v>100</v>
      </c>
      <c r="AB147" s="3" t="s">
        <v>101</v>
      </c>
      <c r="AC147" s="3"/>
      <c r="AD147" s="3" t="s">
        <v>100</v>
      </c>
      <c r="AE147" s="3" t="s">
        <v>158</v>
      </c>
      <c r="AF147" s="3" t="str">
        <f t="shared" si="14"/>
        <v>临莒日2号光缆:临沂沂蒙路201局+日照海滨五路</v>
      </c>
      <c r="AH147" s="3">
        <f>MATCH(AF147,中继段!$AD$4:$AD$97,0)</f>
        <v>55</v>
      </c>
    </row>
    <row r="148" spans="1:34" ht="16.5" x14ac:dyDescent="0.2">
      <c r="A148" s="3">
        <v>145</v>
      </c>
      <c r="B148" s="3">
        <f t="shared" si="15"/>
        <v>37035102000</v>
      </c>
      <c r="C148" s="3" t="s">
        <v>409</v>
      </c>
      <c r="D148" s="3" t="s">
        <v>236</v>
      </c>
      <c r="E148" s="3" t="str">
        <f>INDEX(中继段!$C$4:$C$97,AH148)</f>
        <v>山东二干|临莒日2号光缆:临沂沂蒙路201局-日照海滨五路</v>
      </c>
      <c r="F148" s="3">
        <f>INDEX(中继段!$B$4:$B$97,光放段!AH148)</f>
        <v>37035100000</v>
      </c>
      <c r="G148" s="3">
        <f>COUNTIF(E$4:E148,"="&amp;E148)</f>
        <v>2</v>
      </c>
      <c r="H148" s="3">
        <v>87.3</v>
      </c>
      <c r="I148" s="3">
        <v>24</v>
      </c>
      <c r="J148" s="3" t="b">
        <f t="shared" si="16"/>
        <v>0</v>
      </c>
      <c r="K148" s="3" t="s">
        <v>625</v>
      </c>
      <c r="L148" s="3" t="s">
        <v>184</v>
      </c>
      <c r="M148" s="3" t="str">
        <f t="shared" si="12"/>
        <v>临沂市-莒南滨海路</v>
      </c>
      <c r="N148" s="3" t="b">
        <f t="shared" si="17"/>
        <v>1</v>
      </c>
      <c r="O148" s="3" t="s">
        <v>625</v>
      </c>
      <c r="P148" s="3" t="s">
        <v>180</v>
      </c>
      <c r="Q148" s="3" t="str">
        <f t="shared" si="13"/>
        <v>日照市-日照海滨五路</v>
      </c>
      <c r="R148" s="3"/>
      <c r="S148" s="3"/>
      <c r="T148" s="3"/>
      <c r="U148" s="3"/>
      <c r="V148" s="3" t="s">
        <v>626</v>
      </c>
      <c r="W148" s="3" t="s">
        <v>184</v>
      </c>
      <c r="X148" s="3" t="s">
        <v>625</v>
      </c>
      <c r="Y148" s="3" t="s">
        <v>180</v>
      </c>
      <c r="Z148" s="3"/>
      <c r="AA148" s="3" t="s">
        <v>101</v>
      </c>
      <c r="AB148" s="3" t="s">
        <v>158</v>
      </c>
      <c r="AC148" s="3"/>
      <c r="AD148" s="3" t="s">
        <v>100</v>
      </c>
      <c r="AE148" s="3" t="s">
        <v>158</v>
      </c>
      <c r="AF148" s="3" t="str">
        <f t="shared" si="14"/>
        <v>临莒日2号光缆:临沂沂蒙路201局+日照海滨五路</v>
      </c>
      <c r="AH148" s="3">
        <f>MATCH(AF148,中继段!$AD$4:$AD$97,0)</f>
        <v>55</v>
      </c>
    </row>
    <row r="149" spans="1:34" ht="16.5" x14ac:dyDescent="0.2">
      <c r="A149" s="3">
        <v>146</v>
      </c>
      <c r="B149" s="3">
        <f t="shared" si="15"/>
        <v>37036101000</v>
      </c>
      <c r="C149" s="3" t="s">
        <v>410</v>
      </c>
      <c r="D149" s="3" t="s">
        <v>237</v>
      </c>
      <c r="E149" s="3" t="str">
        <f>INDEX(中继段!$C$4:$C$97,AH149)</f>
        <v>山东二干|青岛蓝村光缆:青岛振华路-即墨蓝村</v>
      </c>
      <c r="F149" s="3">
        <f>INDEX(中继段!$B$4:$B$97,光放段!AH149)</f>
        <v>37036100000</v>
      </c>
      <c r="G149" s="3">
        <f>COUNTIF(E$4:E149,"="&amp;E149)</f>
        <v>1</v>
      </c>
      <c r="H149" s="3">
        <v>28</v>
      </c>
      <c r="I149" s="3">
        <v>12</v>
      </c>
      <c r="J149" s="3" t="b">
        <f t="shared" si="16"/>
        <v>1</v>
      </c>
      <c r="K149" s="3" t="s">
        <v>625</v>
      </c>
      <c r="L149" s="3" t="s">
        <v>171</v>
      </c>
      <c r="M149" s="3" t="str">
        <f t="shared" si="12"/>
        <v>青岛市-青岛振华路</v>
      </c>
      <c r="N149" s="3" t="b">
        <f t="shared" si="17"/>
        <v>1</v>
      </c>
      <c r="O149" s="3" t="s">
        <v>625</v>
      </c>
      <c r="P149" s="3" t="s">
        <v>171</v>
      </c>
      <c r="Q149" s="3" t="str">
        <f t="shared" si="13"/>
        <v>青岛市-即墨蓝村</v>
      </c>
      <c r="R149" s="3"/>
      <c r="S149" s="3"/>
      <c r="T149" s="3"/>
      <c r="U149" s="3"/>
      <c r="V149" s="3" t="s">
        <v>626</v>
      </c>
      <c r="W149" s="3" t="s">
        <v>171</v>
      </c>
      <c r="X149" s="3" t="s">
        <v>625</v>
      </c>
      <c r="Y149" s="3" t="s">
        <v>171</v>
      </c>
      <c r="Z149" s="3"/>
      <c r="AA149" s="3" t="s">
        <v>102</v>
      </c>
      <c r="AB149" s="3" t="s">
        <v>71</v>
      </c>
      <c r="AC149" s="3"/>
      <c r="AD149" s="3" t="s">
        <v>102</v>
      </c>
      <c r="AE149" s="3" t="s">
        <v>71</v>
      </c>
      <c r="AF149" s="3" t="str">
        <f t="shared" si="14"/>
        <v>青岛蓝村光缆:青岛振华路+即墨蓝村</v>
      </c>
      <c r="AH149" s="3">
        <f>MATCH(AF149,中继段!$AD$4:$AD$97,0)</f>
        <v>56</v>
      </c>
    </row>
    <row r="150" spans="1:34" ht="16.5" x14ac:dyDescent="0.2">
      <c r="A150" s="3">
        <v>147</v>
      </c>
      <c r="B150" s="3">
        <f t="shared" si="15"/>
        <v>37037101000</v>
      </c>
      <c r="C150" s="3" t="s">
        <v>411</v>
      </c>
      <c r="D150" s="3" t="s">
        <v>238</v>
      </c>
      <c r="E150" s="3" t="str">
        <f>INDEX(中继段!$C$4:$C$97,AH150)</f>
        <v>山东二干|青岛日照光缆:青岛振华路-日照海滨五路</v>
      </c>
      <c r="F150" s="3">
        <f>INDEX(中继段!$B$4:$B$97,光放段!AH150)</f>
        <v>37037100000</v>
      </c>
      <c r="G150" s="3">
        <f>COUNTIF(E$4:E150,"="&amp;E150)</f>
        <v>1</v>
      </c>
      <c r="H150" s="3">
        <v>69</v>
      </c>
      <c r="I150" s="3">
        <v>24</v>
      </c>
      <c r="J150" s="3" t="b">
        <f t="shared" si="16"/>
        <v>1</v>
      </c>
      <c r="K150" s="3" t="s">
        <v>625</v>
      </c>
      <c r="L150" s="3" t="s">
        <v>171</v>
      </c>
      <c r="M150" s="3" t="str">
        <f t="shared" si="12"/>
        <v>青岛市-青岛振华路</v>
      </c>
      <c r="N150" s="3" t="b">
        <f t="shared" si="17"/>
        <v>0</v>
      </c>
      <c r="O150" s="3" t="s">
        <v>625</v>
      </c>
      <c r="P150" s="3" t="s">
        <v>171</v>
      </c>
      <c r="Q150" s="3" t="str">
        <f t="shared" si="13"/>
        <v>青岛市-胶州九龙</v>
      </c>
      <c r="R150" s="3"/>
      <c r="S150" s="3"/>
      <c r="T150" s="3"/>
      <c r="U150" s="3"/>
      <c r="V150" s="3" t="s">
        <v>626</v>
      </c>
      <c r="W150" s="3" t="s">
        <v>171</v>
      </c>
      <c r="X150" s="3" t="s">
        <v>625</v>
      </c>
      <c r="Y150" s="3" t="s">
        <v>171</v>
      </c>
      <c r="Z150" s="3"/>
      <c r="AA150" s="3" t="s">
        <v>102</v>
      </c>
      <c r="AB150" s="3" t="s">
        <v>103</v>
      </c>
      <c r="AC150" s="3"/>
      <c r="AD150" s="3" t="s">
        <v>102</v>
      </c>
      <c r="AE150" s="3" t="s">
        <v>158</v>
      </c>
      <c r="AF150" s="3" t="str">
        <f t="shared" si="14"/>
        <v>青岛日照光缆:青岛振华路+日照海滨五路</v>
      </c>
      <c r="AH150" s="3">
        <f>MATCH(AF150,中继段!$AD$4:$AD$97,0)</f>
        <v>57</v>
      </c>
    </row>
    <row r="151" spans="1:34" ht="16.5" x14ac:dyDescent="0.2">
      <c r="A151" s="3">
        <v>148</v>
      </c>
      <c r="B151" s="3">
        <f t="shared" si="15"/>
        <v>37037102000</v>
      </c>
      <c r="C151" s="3" t="s">
        <v>412</v>
      </c>
      <c r="D151" s="3" t="s">
        <v>238</v>
      </c>
      <c r="E151" s="3" t="str">
        <f>INDEX(中继段!$C$4:$C$97,AH151)</f>
        <v>山东二干|青岛日照光缆:青岛振华路-日照海滨五路</v>
      </c>
      <c r="F151" s="3">
        <f>INDEX(中继段!$B$4:$B$97,光放段!AH151)</f>
        <v>37037100000</v>
      </c>
      <c r="G151" s="3">
        <f>COUNTIF(E$4:E151,"="&amp;E151)</f>
        <v>2</v>
      </c>
      <c r="H151" s="3">
        <v>54</v>
      </c>
      <c r="I151" s="3">
        <v>24</v>
      </c>
      <c r="J151" s="3" t="b">
        <f t="shared" si="16"/>
        <v>0</v>
      </c>
      <c r="K151" s="3" t="s">
        <v>625</v>
      </c>
      <c r="L151" s="3" t="s">
        <v>171</v>
      </c>
      <c r="M151" s="3" t="str">
        <f t="shared" si="12"/>
        <v>青岛市-胶州九龙</v>
      </c>
      <c r="N151" s="3" t="b">
        <f t="shared" si="17"/>
        <v>0</v>
      </c>
      <c r="O151" s="3" t="s">
        <v>625</v>
      </c>
      <c r="P151" s="3" t="s">
        <v>171</v>
      </c>
      <c r="Q151" s="3" t="str">
        <f t="shared" si="13"/>
        <v>青岛市-胶南张家楼</v>
      </c>
      <c r="R151" s="3"/>
      <c r="S151" s="3"/>
      <c r="T151" s="3"/>
      <c r="U151" s="3"/>
      <c r="V151" s="3" t="s">
        <v>626</v>
      </c>
      <c r="W151" s="3" t="s">
        <v>171</v>
      </c>
      <c r="X151" s="3" t="s">
        <v>625</v>
      </c>
      <c r="Y151" s="3" t="s">
        <v>171</v>
      </c>
      <c r="Z151" s="3"/>
      <c r="AA151" s="3" t="s">
        <v>103</v>
      </c>
      <c r="AB151" s="3" t="s">
        <v>104</v>
      </c>
      <c r="AC151" s="3"/>
      <c r="AD151" s="3" t="s">
        <v>102</v>
      </c>
      <c r="AE151" s="3" t="s">
        <v>158</v>
      </c>
      <c r="AF151" s="3" t="str">
        <f t="shared" si="14"/>
        <v>青岛日照光缆:青岛振华路+日照海滨五路</v>
      </c>
      <c r="AH151" s="3">
        <f>MATCH(AF151,中继段!$AD$4:$AD$97,0)</f>
        <v>57</v>
      </c>
    </row>
    <row r="152" spans="1:34" ht="16.5" x14ac:dyDescent="0.2">
      <c r="A152" s="3">
        <v>149</v>
      </c>
      <c r="B152" s="3">
        <f t="shared" si="15"/>
        <v>37037103000</v>
      </c>
      <c r="C152" s="3" t="s">
        <v>413</v>
      </c>
      <c r="D152" s="3" t="s">
        <v>238</v>
      </c>
      <c r="E152" s="3" t="str">
        <f>INDEX(中继段!$C$4:$C$97,AH152)</f>
        <v>山东二干|青岛日照光缆:青岛振华路-日照海滨五路</v>
      </c>
      <c r="F152" s="3">
        <f>INDEX(中继段!$B$4:$B$97,光放段!AH152)</f>
        <v>37037100000</v>
      </c>
      <c r="G152" s="3">
        <f>COUNTIF(E$4:E152,"="&amp;E152)</f>
        <v>3</v>
      </c>
      <c r="H152" s="3">
        <v>77.2</v>
      </c>
      <c r="I152" s="3">
        <v>24</v>
      </c>
      <c r="J152" s="3" t="b">
        <f t="shared" si="16"/>
        <v>0</v>
      </c>
      <c r="K152" s="3" t="s">
        <v>625</v>
      </c>
      <c r="L152" s="3" t="s">
        <v>171</v>
      </c>
      <c r="M152" s="3" t="str">
        <f t="shared" si="12"/>
        <v>青岛市-胶南张家楼</v>
      </c>
      <c r="N152" s="3" t="b">
        <f t="shared" si="17"/>
        <v>1</v>
      </c>
      <c r="O152" s="3" t="s">
        <v>625</v>
      </c>
      <c r="P152" s="3" t="s">
        <v>180</v>
      </c>
      <c r="Q152" s="3" t="str">
        <f t="shared" si="13"/>
        <v>日照市-日照海滨五路</v>
      </c>
      <c r="R152" s="3"/>
      <c r="S152" s="3"/>
      <c r="T152" s="3"/>
      <c r="U152" s="3"/>
      <c r="V152" s="3" t="s">
        <v>626</v>
      </c>
      <c r="W152" s="3" t="s">
        <v>171</v>
      </c>
      <c r="X152" s="3" t="s">
        <v>625</v>
      </c>
      <c r="Y152" s="3" t="s">
        <v>180</v>
      </c>
      <c r="Z152" s="3"/>
      <c r="AA152" s="3" t="s">
        <v>104</v>
      </c>
      <c r="AB152" s="3" t="s">
        <v>158</v>
      </c>
      <c r="AC152" s="3"/>
      <c r="AD152" s="3" t="s">
        <v>102</v>
      </c>
      <c r="AE152" s="3" t="s">
        <v>158</v>
      </c>
      <c r="AF152" s="3" t="str">
        <f t="shared" si="14"/>
        <v>青岛日照光缆:青岛振华路+日照海滨五路</v>
      </c>
      <c r="AH152" s="3">
        <f>MATCH(AF152,中继段!$AD$4:$AD$97,0)</f>
        <v>57</v>
      </c>
    </row>
    <row r="153" spans="1:34" ht="16.5" x14ac:dyDescent="0.2">
      <c r="A153" s="3">
        <v>150</v>
      </c>
      <c r="B153" s="3">
        <f t="shared" si="15"/>
        <v>37038101000</v>
      </c>
      <c r="C153" s="3" t="s">
        <v>414</v>
      </c>
      <c r="D153" s="3" t="s">
        <v>239</v>
      </c>
      <c r="E153" s="3" t="str">
        <f>INDEX(中继段!$C$4:$C$97,AH153)</f>
        <v>山东二干|青岛威海1号光缆:即墨振华街-威海南竹岛</v>
      </c>
      <c r="F153" s="3">
        <f>INDEX(中继段!$B$4:$B$97,光放段!AH153)</f>
        <v>37038100000</v>
      </c>
      <c r="G153" s="3">
        <f>COUNTIF(E$4:E153,"="&amp;E153)</f>
        <v>1</v>
      </c>
      <c r="H153" s="3">
        <v>43.27</v>
      </c>
      <c r="I153" s="3">
        <v>18</v>
      </c>
      <c r="J153" s="3" t="b">
        <f t="shared" si="16"/>
        <v>1</v>
      </c>
      <c r="K153" s="3" t="s">
        <v>625</v>
      </c>
      <c r="L153" s="3" t="s">
        <v>171</v>
      </c>
      <c r="M153" s="3" t="str">
        <f t="shared" si="12"/>
        <v>青岛市-即墨振华街</v>
      </c>
      <c r="N153" s="3" t="b">
        <f t="shared" si="17"/>
        <v>0</v>
      </c>
      <c r="O153" s="3" t="s">
        <v>625</v>
      </c>
      <c r="P153" s="3" t="s">
        <v>175</v>
      </c>
      <c r="Q153" s="3" t="str">
        <f t="shared" si="13"/>
        <v>烟台市-莱阳穴坊</v>
      </c>
      <c r="R153" s="3"/>
      <c r="S153" s="3"/>
      <c r="T153" s="3"/>
      <c r="U153" s="3"/>
      <c r="V153" s="3" t="s">
        <v>626</v>
      </c>
      <c r="W153" s="3" t="s">
        <v>171</v>
      </c>
      <c r="X153" s="3" t="s">
        <v>625</v>
      </c>
      <c r="Y153" s="3" t="s">
        <v>175</v>
      </c>
      <c r="Z153" s="3"/>
      <c r="AA153" s="3" t="s">
        <v>105</v>
      </c>
      <c r="AB153" s="3" t="s">
        <v>106</v>
      </c>
      <c r="AC153" s="3"/>
      <c r="AD153" s="3" t="s">
        <v>105</v>
      </c>
      <c r="AE153" s="3" t="s">
        <v>148</v>
      </c>
      <c r="AF153" s="3" t="str">
        <f t="shared" si="14"/>
        <v>青岛威海1号光缆:即墨振华街+威海南竹岛</v>
      </c>
      <c r="AH153" s="3">
        <f>MATCH(AF153,中继段!$AD$4:$AD$97,0)</f>
        <v>58</v>
      </c>
    </row>
    <row r="154" spans="1:34" ht="16.5" x14ac:dyDescent="0.2">
      <c r="A154" s="3">
        <v>151</v>
      </c>
      <c r="B154" s="3">
        <f t="shared" si="15"/>
        <v>37038102000</v>
      </c>
      <c r="C154" s="3" t="s">
        <v>415</v>
      </c>
      <c r="D154" s="3" t="s">
        <v>239</v>
      </c>
      <c r="E154" s="3" t="str">
        <f>INDEX(中继段!$C$4:$C$97,AH154)</f>
        <v>山东二干|青岛威海1号光缆:即墨振华街-威海南竹岛</v>
      </c>
      <c r="F154" s="3">
        <f>INDEX(中继段!$B$4:$B$97,光放段!AH154)</f>
        <v>37038100000</v>
      </c>
      <c r="G154" s="3">
        <f>COUNTIF(E$4:E154,"="&amp;E154)</f>
        <v>2</v>
      </c>
      <c r="H154" s="3">
        <v>48.243000000000002</v>
      </c>
      <c r="I154" s="3">
        <v>18</v>
      </c>
      <c r="J154" s="3" t="b">
        <f t="shared" si="16"/>
        <v>0</v>
      </c>
      <c r="K154" s="3" t="s">
        <v>625</v>
      </c>
      <c r="L154" s="3" t="s">
        <v>175</v>
      </c>
      <c r="M154" s="3" t="str">
        <f t="shared" si="12"/>
        <v>烟台市-莱阳穴坊</v>
      </c>
      <c r="N154" s="3" t="b">
        <f t="shared" si="17"/>
        <v>0</v>
      </c>
      <c r="O154" s="3" t="s">
        <v>625</v>
      </c>
      <c r="P154" s="3" t="s">
        <v>175</v>
      </c>
      <c r="Q154" s="3" t="str">
        <f t="shared" si="13"/>
        <v>烟台市-海阳海政路</v>
      </c>
      <c r="R154" s="3"/>
      <c r="S154" s="3"/>
      <c r="T154" s="3"/>
      <c r="U154" s="3"/>
      <c r="V154" s="3" t="s">
        <v>626</v>
      </c>
      <c r="W154" s="3" t="s">
        <v>175</v>
      </c>
      <c r="X154" s="3" t="s">
        <v>625</v>
      </c>
      <c r="Y154" s="3" t="s">
        <v>175</v>
      </c>
      <c r="Z154" s="3"/>
      <c r="AA154" s="3" t="s">
        <v>106</v>
      </c>
      <c r="AB154" s="3" t="s">
        <v>107</v>
      </c>
      <c r="AC154" s="3"/>
      <c r="AD154" s="3" t="s">
        <v>105</v>
      </c>
      <c r="AE154" s="3" t="s">
        <v>148</v>
      </c>
      <c r="AF154" s="3" t="str">
        <f t="shared" si="14"/>
        <v>青岛威海1号光缆:即墨振华街+威海南竹岛</v>
      </c>
      <c r="AH154" s="3">
        <f>MATCH(AF154,中继段!$AD$4:$AD$97,0)</f>
        <v>58</v>
      </c>
    </row>
    <row r="155" spans="1:34" ht="16.5" x14ac:dyDescent="0.2">
      <c r="A155" s="3">
        <v>152</v>
      </c>
      <c r="B155" s="3">
        <f t="shared" si="15"/>
        <v>37038103000</v>
      </c>
      <c r="C155" s="3" t="s">
        <v>416</v>
      </c>
      <c r="D155" s="3" t="s">
        <v>239</v>
      </c>
      <c r="E155" s="3" t="str">
        <f>INDEX(中继段!$C$4:$C$97,AH155)</f>
        <v>山东二干|青岛威海1号光缆:即墨振华街-威海南竹岛</v>
      </c>
      <c r="F155" s="3">
        <f>INDEX(中继段!$B$4:$B$97,光放段!AH155)</f>
        <v>37038100000</v>
      </c>
      <c r="G155" s="3">
        <f>COUNTIF(E$4:E155,"="&amp;E155)</f>
        <v>3</v>
      </c>
      <c r="H155" s="3">
        <v>41.36</v>
      </c>
      <c r="I155" s="3">
        <v>18</v>
      </c>
      <c r="J155" s="3" t="b">
        <f t="shared" si="16"/>
        <v>0</v>
      </c>
      <c r="K155" s="3" t="s">
        <v>625</v>
      </c>
      <c r="L155" s="3" t="s">
        <v>175</v>
      </c>
      <c r="M155" s="3" t="str">
        <f t="shared" si="12"/>
        <v>烟台市-海阳海政路</v>
      </c>
      <c r="N155" s="3" t="b">
        <f t="shared" si="17"/>
        <v>0</v>
      </c>
      <c r="O155" s="3" t="s">
        <v>625</v>
      </c>
      <c r="P155" s="3" t="s">
        <v>179</v>
      </c>
      <c r="Q155" s="3" t="str">
        <f t="shared" si="13"/>
        <v>威海市-乳山青山路</v>
      </c>
      <c r="R155" s="3"/>
      <c r="S155" s="3"/>
      <c r="T155" s="3"/>
      <c r="U155" s="3"/>
      <c r="V155" s="3" t="s">
        <v>626</v>
      </c>
      <c r="W155" s="3" t="s">
        <v>175</v>
      </c>
      <c r="X155" s="3" t="s">
        <v>625</v>
      </c>
      <c r="Y155" s="3" t="s">
        <v>179</v>
      </c>
      <c r="Z155" s="3"/>
      <c r="AA155" s="3" t="s">
        <v>107</v>
      </c>
      <c r="AB155" s="3" t="s">
        <v>108</v>
      </c>
      <c r="AC155" s="3"/>
      <c r="AD155" s="3" t="s">
        <v>105</v>
      </c>
      <c r="AE155" s="3" t="s">
        <v>148</v>
      </c>
      <c r="AF155" s="3" t="str">
        <f t="shared" si="14"/>
        <v>青岛威海1号光缆:即墨振华街+威海南竹岛</v>
      </c>
      <c r="AH155" s="3">
        <f>MATCH(AF155,中继段!$AD$4:$AD$97,0)</f>
        <v>58</v>
      </c>
    </row>
    <row r="156" spans="1:34" ht="16.5" x14ac:dyDescent="0.2">
      <c r="A156" s="3">
        <v>153</v>
      </c>
      <c r="B156" s="3">
        <f t="shared" si="15"/>
        <v>37038104000</v>
      </c>
      <c r="C156" s="3" t="s">
        <v>417</v>
      </c>
      <c r="D156" s="3" t="s">
        <v>239</v>
      </c>
      <c r="E156" s="3" t="str">
        <f>INDEX(中继段!$C$4:$C$97,AH156)</f>
        <v>山东二干|青岛威海1号光缆:即墨振华街-威海南竹岛</v>
      </c>
      <c r="F156" s="3">
        <f>INDEX(中继段!$B$4:$B$97,光放段!AH156)</f>
        <v>37038100000</v>
      </c>
      <c r="G156" s="3">
        <f>COUNTIF(E$4:E156,"="&amp;E156)</f>
        <v>4</v>
      </c>
      <c r="H156" s="3">
        <v>25.193000000000001</v>
      </c>
      <c r="I156" s="3">
        <v>18</v>
      </c>
      <c r="J156" s="3" t="b">
        <f t="shared" si="16"/>
        <v>0</v>
      </c>
      <c r="K156" s="3" t="s">
        <v>625</v>
      </c>
      <c r="L156" s="3" t="s">
        <v>179</v>
      </c>
      <c r="M156" s="3" t="str">
        <f t="shared" si="12"/>
        <v>威海市-乳山青山路</v>
      </c>
      <c r="N156" s="3" t="b">
        <f t="shared" si="17"/>
        <v>0</v>
      </c>
      <c r="O156" s="3" t="s">
        <v>625</v>
      </c>
      <c r="P156" s="3" t="s">
        <v>179</v>
      </c>
      <c r="Q156" s="3" t="str">
        <f t="shared" si="13"/>
        <v>威海市-乳山冯家</v>
      </c>
      <c r="R156" s="3"/>
      <c r="S156" s="3"/>
      <c r="T156" s="3"/>
      <c r="U156" s="3"/>
      <c r="V156" s="3" t="s">
        <v>626</v>
      </c>
      <c r="W156" s="3" t="s">
        <v>179</v>
      </c>
      <c r="X156" s="3" t="s">
        <v>625</v>
      </c>
      <c r="Y156" s="3" t="s">
        <v>179</v>
      </c>
      <c r="Z156" s="3"/>
      <c r="AA156" s="3" t="s">
        <v>108</v>
      </c>
      <c r="AB156" s="3" t="s">
        <v>109</v>
      </c>
      <c r="AC156" s="3"/>
      <c r="AD156" s="3" t="s">
        <v>105</v>
      </c>
      <c r="AE156" s="3" t="s">
        <v>148</v>
      </c>
      <c r="AF156" s="3" t="str">
        <f t="shared" si="14"/>
        <v>青岛威海1号光缆:即墨振华街+威海南竹岛</v>
      </c>
      <c r="AH156" s="3">
        <f>MATCH(AF156,中继段!$AD$4:$AD$97,0)</f>
        <v>58</v>
      </c>
    </row>
    <row r="157" spans="1:34" ht="16.5" x14ac:dyDescent="0.2">
      <c r="A157" s="3">
        <v>154</v>
      </c>
      <c r="B157" s="3">
        <f t="shared" si="15"/>
        <v>37038105000</v>
      </c>
      <c r="C157" s="3" t="s">
        <v>418</v>
      </c>
      <c r="D157" s="3" t="s">
        <v>239</v>
      </c>
      <c r="E157" s="3" t="str">
        <f>INDEX(中继段!$C$4:$C$97,AH157)</f>
        <v>山东二干|青岛威海1号光缆:即墨振华街-威海南竹岛</v>
      </c>
      <c r="F157" s="3">
        <f>INDEX(中继段!$B$4:$B$97,光放段!AH157)</f>
        <v>37038100000</v>
      </c>
      <c r="G157" s="3">
        <f>COUNTIF(E$4:E157,"="&amp;E157)</f>
        <v>5</v>
      </c>
      <c r="H157" s="3">
        <v>43.268999999999998</v>
      </c>
      <c r="I157" s="3">
        <v>18</v>
      </c>
      <c r="J157" s="3" t="b">
        <f t="shared" si="16"/>
        <v>0</v>
      </c>
      <c r="K157" s="3" t="s">
        <v>625</v>
      </c>
      <c r="L157" s="3" t="s">
        <v>179</v>
      </c>
      <c r="M157" s="3" t="str">
        <f t="shared" si="12"/>
        <v>威海市-乳山冯家</v>
      </c>
      <c r="N157" s="3" t="b">
        <f t="shared" si="17"/>
        <v>0</v>
      </c>
      <c r="O157" s="3" t="s">
        <v>625</v>
      </c>
      <c r="P157" s="3" t="s">
        <v>179</v>
      </c>
      <c r="Q157" s="3" t="str">
        <f t="shared" si="13"/>
        <v>威海市-文登文山路</v>
      </c>
      <c r="R157" s="3"/>
      <c r="S157" s="3"/>
      <c r="T157" s="3"/>
      <c r="U157" s="3"/>
      <c r="V157" s="3" t="s">
        <v>626</v>
      </c>
      <c r="W157" s="3" t="s">
        <v>179</v>
      </c>
      <c r="X157" s="3" t="s">
        <v>625</v>
      </c>
      <c r="Y157" s="3" t="s">
        <v>179</v>
      </c>
      <c r="Z157" s="3"/>
      <c r="AA157" s="3" t="s">
        <v>109</v>
      </c>
      <c r="AB157" s="3" t="s">
        <v>110</v>
      </c>
      <c r="AC157" s="3"/>
      <c r="AD157" s="3" t="s">
        <v>105</v>
      </c>
      <c r="AE157" s="3" t="s">
        <v>148</v>
      </c>
      <c r="AF157" s="3" t="str">
        <f t="shared" si="14"/>
        <v>青岛威海1号光缆:即墨振华街+威海南竹岛</v>
      </c>
      <c r="AH157" s="3">
        <f>MATCH(AF157,中继段!$AD$4:$AD$97,0)</f>
        <v>58</v>
      </c>
    </row>
    <row r="158" spans="1:34" ht="16.5" x14ac:dyDescent="0.2">
      <c r="A158" s="3">
        <v>155</v>
      </c>
      <c r="B158" s="3">
        <f t="shared" si="15"/>
        <v>37038106000</v>
      </c>
      <c r="C158" s="3" t="s">
        <v>419</v>
      </c>
      <c r="D158" s="3" t="s">
        <v>239</v>
      </c>
      <c r="E158" s="3" t="str">
        <f>INDEX(中继段!$C$4:$C$97,AH158)</f>
        <v>山东二干|青岛威海1号光缆:即墨振华街-威海南竹岛</v>
      </c>
      <c r="F158" s="3">
        <f>INDEX(中继段!$B$4:$B$97,光放段!AH158)</f>
        <v>37038100000</v>
      </c>
      <c r="G158" s="3">
        <f>COUNTIF(E$4:E158,"="&amp;E158)</f>
        <v>6</v>
      </c>
      <c r="H158" s="3">
        <v>38.853000000000002</v>
      </c>
      <c r="I158" s="3">
        <v>18</v>
      </c>
      <c r="J158" s="3" t="b">
        <f t="shared" si="16"/>
        <v>0</v>
      </c>
      <c r="K158" s="3" t="s">
        <v>625</v>
      </c>
      <c r="L158" s="3" t="s">
        <v>179</v>
      </c>
      <c r="M158" s="3" t="str">
        <f t="shared" si="12"/>
        <v>威海市-文登文山路</v>
      </c>
      <c r="N158" s="3" t="b">
        <f t="shared" si="17"/>
        <v>1</v>
      </c>
      <c r="O158" s="3" t="s">
        <v>625</v>
      </c>
      <c r="P158" s="3" t="s">
        <v>179</v>
      </c>
      <c r="Q158" s="3" t="str">
        <f t="shared" si="13"/>
        <v>威海市-威海南竹岛</v>
      </c>
      <c r="R158" s="3"/>
      <c r="S158" s="3"/>
      <c r="T158" s="3"/>
      <c r="U158" s="3"/>
      <c r="V158" s="3" t="s">
        <v>626</v>
      </c>
      <c r="W158" s="3" t="s">
        <v>179</v>
      </c>
      <c r="X158" s="3" t="s">
        <v>625</v>
      </c>
      <c r="Y158" s="3" t="s">
        <v>179</v>
      </c>
      <c r="Z158" s="3"/>
      <c r="AA158" s="3" t="s">
        <v>110</v>
      </c>
      <c r="AB158" s="3" t="s">
        <v>148</v>
      </c>
      <c r="AC158" s="3"/>
      <c r="AD158" s="3" t="s">
        <v>105</v>
      </c>
      <c r="AE158" s="3" t="s">
        <v>148</v>
      </c>
      <c r="AF158" s="3" t="str">
        <f t="shared" si="14"/>
        <v>青岛威海1号光缆:即墨振华街+威海南竹岛</v>
      </c>
      <c r="AH158" s="3">
        <f>MATCH(AF158,中继段!$AD$4:$AD$97,0)</f>
        <v>58</v>
      </c>
    </row>
    <row r="159" spans="1:34" ht="16.5" x14ac:dyDescent="0.2">
      <c r="A159" s="3">
        <v>156</v>
      </c>
      <c r="B159" s="3">
        <f t="shared" si="15"/>
        <v>37039101000</v>
      </c>
      <c r="C159" s="3" t="s">
        <v>420</v>
      </c>
      <c r="D159" s="3" t="s">
        <v>240</v>
      </c>
      <c r="E159" s="3" t="str">
        <f>INDEX(中继段!$C$4:$C$97,AH159)</f>
        <v>山东二干|青岛威海2号光缆:青岛振华路-威海南竹岛</v>
      </c>
      <c r="F159" s="3">
        <f>INDEX(中继段!$B$4:$B$97,光放段!AH159)</f>
        <v>37039100000</v>
      </c>
      <c r="G159" s="3">
        <f>COUNTIF(E$4:E159,"="&amp;E159)</f>
        <v>1</v>
      </c>
      <c r="H159" s="3">
        <v>74.8</v>
      </c>
      <c r="I159" s="3">
        <v>28</v>
      </c>
      <c r="J159" s="3" t="b">
        <f t="shared" si="16"/>
        <v>1</v>
      </c>
      <c r="K159" s="3" t="s">
        <v>625</v>
      </c>
      <c r="L159" s="3" t="s">
        <v>171</v>
      </c>
      <c r="M159" s="3" t="str">
        <f t="shared" si="12"/>
        <v>青岛市-青岛振华路</v>
      </c>
      <c r="N159" s="3" t="b">
        <f t="shared" si="17"/>
        <v>0</v>
      </c>
      <c r="O159" s="3" t="s">
        <v>625</v>
      </c>
      <c r="P159" s="3" t="s">
        <v>175</v>
      </c>
      <c r="Q159" s="3" t="str">
        <f t="shared" si="13"/>
        <v>烟台市-莱阳穴坊</v>
      </c>
      <c r="R159" s="3"/>
      <c r="S159" s="3"/>
      <c r="T159" s="3"/>
      <c r="U159" s="3"/>
      <c r="V159" s="3" t="s">
        <v>626</v>
      </c>
      <c r="W159" s="3" t="s">
        <v>171</v>
      </c>
      <c r="X159" s="3" t="s">
        <v>625</v>
      </c>
      <c r="Y159" s="3" t="s">
        <v>175</v>
      </c>
      <c r="Z159" s="3"/>
      <c r="AA159" s="3" t="s">
        <v>102</v>
      </c>
      <c r="AB159" s="3" t="s">
        <v>106</v>
      </c>
      <c r="AC159" s="3"/>
      <c r="AD159" s="3" t="s">
        <v>102</v>
      </c>
      <c r="AE159" s="3" t="s">
        <v>148</v>
      </c>
      <c r="AF159" s="3" t="str">
        <f t="shared" si="14"/>
        <v>青岛威海2号光缆:青岛振华路+威海南竹岛</v>
      </c>
      <c r="AH159" s="3">
        <f>MATCH(AF159,中继段!$AD$4:$AD$97,0)</f>
        <v>59</v>
      </c>
    </row>
    <row r="160" spans="1:34" ht="16.5" x14ac:dyDescent="0.2">
      <c r="A160" s="3">
        <v>157</v>
      </c>
      <c r="B160" s="3">
        <f t="shared" si="15"/>
        <v>37039102000</v>
      </c>
      <c r="C160" s="3" t="s">
        <v>421</v>
      </c>
      <c r="D160" s="3" t="s">
        <v>240</v>
      </c>
      <c r="E160" s="3" t="str">
        <f>INDEX(中继段!$C$4:$C$97,AH160)</f>
        <v>山东二干|青岛威海2号光缆:青岛振华路-威海南竹岛</v>
      </c>
      <c r="F160" s="3">
        <f>INDEX(中继段!$B$4:$B$97,光放段!AH160)</f>
        <v>37039100000</v>
      </c>
      <c r="G160" s="3">
        <f>COUNTIF(E$4:E160,"="&amp;E160)</f>
        <v>2</v>
      </c>
      <c r="H160" s="3">
        <v>70</v>
      </c>
      <c r="I160" s="3">
        <v>28</v>
      </c>
      <c r="J160" s="3" t="b">
        <f t="shared" si="16"/>
        <v>0</v>
      </c>
      <c r="K160" s="3" t="s">
        <v>625</v>
      </c>
      <c r="L160" s="3" t="s">
        <v>175</v>
      </c>
      <c r="M160" s="3" t="str">
        <f t="shared" si="12"/>
        <v>烟台市-莱阳穴坊</v>
      </c>
      <c r="N160" s="3" t="b">
        <f t="shared" si="17"/>
        <v>0</v>
      </c>
      <c r="O160" s="3" t="s">
        <v>625</v>
      </c>
      <c r="P160" s="3" t="s">
        <v>175</v>
      </c>
      <c r="Q160" s="3" t="str">
        <f t="shared" si="13"/>
        <v>烟台市-海阳留格庄</v>
      </c>
      <c r="R160" s="3"/>
      <c r="S160" s="3"/>
      <c r="T160" s="3"/>
      <c r="U160" s="3"/>
      <c r="V160" s="3" t="s">
        <v>626</v>
      </c>
      <c r="W160" s="3" t="s">
        <v>175</v>
      </c>
      <c r="X160" s="3" t="s">
        <v>625</v>
      </c>
      <c r="Y160" s="3" t="s">
        <v>175</v>
      </c>
      <c r="Z160" s="3"/>
      <c r="AA160" s="3" t="s">
        <v>106</v>
      </c>
      <c r="AB160" s="3" t="s">
        <v>111</v>
      </c>
      <c r="AC160" s="3"/>
      <c r="AD160" s="3" t="s">
        <v>102</v>
      </c>
      <c r="AE160" s="3" t="s">
        <v>148</v>
      </c>
      <c r="AF160" s="3" t="str">
        <f t="shared" si="14"/>
        <v>青岛威海2号光缆:青岛振华路+威海南竹岛</v>
      </c>
      <c r="AH160" s="3">
        <f>MATCH(AF160,中继段!$AD$4:$AD$97,0)</f>
        <v>59</v>
      </c>
    </row>
    <row r="161" spans="1:34" ht="16.5" x14ac:dyDescent="0.2">
      <c r="A161" s="3">
        <v>158</v>
      </c>
      <c r="B161" s="3">
        <f t="shared" si="15"/>
        <v>37039103000</v>
      </c>
      <c r="C161" s="3" t="s">
        <v>422</v>
      </c>
      <c r="D161" s="3" t="s">
        <v>240</v>
      </c>
      <c r="E161" s="3" t="str">
        <f>INDEX(中继段!$C$4:$C$97,AH161)</f>
        <v>山东二干|青岛威海2号光缆:青岛振华路-威海南竹岛</v>
      </c>
      <c r="F161" s="3">
        <f>INDEX(中继段!$B$4:$B$97,光放段!AH161)</f>
        <v>37039100000</v>
      </c>
      <c r="G161" s="3">
        <f>COUNTIF(E$4:E161,"="&amp;E161)</f>
        <v>3</v>
      </c>
      <c r="H161" s="3">
        <v>71.900000000000006</v>
      </c>
      <c r="I161" s="3">
        <v>28</v>
      </c>
      <c r="J161" s="3" t="b">
        <f t="shared" si="16"/>
        <v>0</v>
      </c>
      <c r="K161" s="3" t="s">
        <v>625</v>
      </c>
      <c r="L161" s="3" t="s">
        <v>175</v>
      </c>
      <c r="M161" s="3" t="str">
        <f t="shared" si="12"/>
        <v>烟台市-海阳留格庄</v>
      </c>
      <c r="N161" s="3" t="b">
        <f t="shared" si="17"/>
        <v>0</v>
      </c>
      <c r="O161" s="3" t="s">
        <v>625</v>
      </c>
      <c r="P161" s="3" t="s">
        <v>179</v>
      </c>
      <c r="Q161" s="3" t="str">
        <f t="shared" si="13"/>
        <v>威海市-文泽头</v>
      </c>
      <c r="R161" s="3"/>
      <c r="S161" s="3"/>
      <c r="T161" s="3"/>
      <c r="U161" s="3"/>
      <c r="V161" s="3" t="s">
        <v>626</v>
      </c>
      <c r="W161" s="3" t="s">
        <v>175</v>
      </c>
      <c r="X161" s="3" t="s">
        <v>625</v>
      </c>
      <c r="Y161" s="3" t="s">
        <v>179</v>
      </c>
      <c r="Z161" s="3"/>
      <c r="AA161" s="3" t="s">
        <v>111</v>
      </c>
      <c r="AB161" s="3" t="s">
        <v>112</v>
      </c>
      <c r="AC161" s="3"/>
      <c r="AD161" s="3" t="s">
        <v>102</v>
      </c>
      <c r="AE161" s="3" t="s">
        <v>148</v>
      </c>
      <c r="AF161" s="3" t="str">
        <f t="shared" si="14"/>
        <v>青岛威海2号光缆:青岛振华路+威海南竹岛</v>
      </c>
      <c r="AH161" s="3">
        <f>MATCH(AF161,中继段!$AD$4:$AD$97,0)</f>
        <v>59</v>
      </c>
    </row>
    <row r="162" spans="1:34" ht="16.5" x14ac:dyDescent="0.2">
      <c r="A162" s="3">
        <v>159</v>
      </c>
      <c r="B162" s="3">
        <f t="shared" si="15"/>
        <v>37039104000</v>
      </c>
      <c r="C162" s="3" t="s">
        <v>423</v>
      </c>
      <c r="D162" s="3" t="s">
        <v>240</v>
      </c>
      <c r="E162" s="3" t="str">
        <f>INDEX(中继段!$C$4:$C$97,AH162)</f>
        <v>山东二干|青岛威海2号光缆:青岛振华路-威海南竹岛</v>
      </c>
      <c r="F162" s="3">
        <f>INDEX(中继段!$B$4:$B$97,光放段!AH162)</f>
        <v>37039100000</v>
      </c>
      <c r="G162" s="3">
        <f>COUNTIF(E$4:E162,"="&amp;E162)</f>
        <v>4</v>
      </c>
      <c r="H162" s="3">
        <v>69.099999999999994</v>
      </c>
      <c r="I162" s="3">
        <v>28</v>
      </c>
      <c r="J162" s="3" t="b">
        <f t="shared" si="16"/>
        <v>0</v>
      </c>
      <c r="K162" s="3" t="s">
        <v>625</v>
      </c>
      <c r="L162" s="3" t="s">
        <v>179</v>
      </c>
      <c r="M162" s="3" t="str">
        <f t="shared" si="12"/>
        <v>威海市-文泽头</v>
      </c>
      <c r="N162" s="3" t="b">
        <f t="shared" si="17"/>
        <v>1</v>
      </c>
      <c r="O162" s="3" t="s">
        <v>625</v>
      </c>
      <c r="P162" s="3" t="s">
        <v>179</v>
      </c>
      <c r="Q162" s="3" t="str">
        <f t="shared" si="13"/>
        <v>威海市-威海南竹岛</v>
      </c>
      <c r="R162" s="3"/>
      <c r="S162" s="3"/>
      <c r="T162" s="3"/>
      <c r="U162" s="3"/>
      <c r="V162" s="3" t="s">
        <v>626</v>
      </c>
      <c r="W162" s="3" t="s">
        <v>179</v>
      </c>
      <c r="X162" s="3" t="s">
        <v>625</v>
      </c>
      <c r="Y162" s="3" t="s">
        <v>179</v>
      </c>
      <c r="Z162" s="3"/>
      <c r="AA162" s="3" t="s">
        <v>112</v>
      </c>
      <c r="AB162" s="3" t="s">
        <v>148</v>
      </c>
      <c r="AC162" s="3"/>
      <c r="AD162" s="3" t="s">
        <v>102</v>
      </c>
      <c r="AE162" s="3" t="s">
        <v>148</v>
      </c>
      <c r="AF162" s="3" t="str">
        <f t="shared" si="14"/>
        <v>青岛威海2号光缆:青岛振华路+威海南竹岛</v>
      </c>
      <c r="AH162" s="3">
        <f>MATCH(AF162,中继段!$AD$4:$AD$97,0)</f>
        <v>59</v>
      </c>
    </row>
    <row r="163" spans="1:34" ht="16.5" x14ac:dyDescent="0.2">
      <c r="A163" s="3">
        <v>160</v>
      </c>
      <c r="B163" s="3">
        <f t="shared" si="15"/>
        <v>37040101000</v>
      </c>
      <c r="C163" s="3" t="s">
        <v>424</v>
      </c>
      <c r="D163" s="3" t="s">
        <v>241</v>
      </c>
      <c r="E163" s="3" t="str">
        <f>INDEX(中继段!$C$4:$C$97,AH163)</f>
        <v>山东二干|曲济菏光缆:曲阜鼓楼街-济宁红星东路</v>
      </c>
      <c r="F163" s="3">
        <f>INDEX(中继段!$B$4:$B$97,光放段!AH163)</f>
        <v>37040100000</v>
      </c>
      <c r="G163" s="3">
        <f>COUNTIF(E$4:E163,"="&amp;E163)</f>
        <v>1</v>
      </c>
      <c r="H163" s="3">
        <v>55.399000000000001</v>
      </c>
      <c r="I163" s="3">
        <v>20</v>
      </c>
      <c r="J163" s="3" t="b">
        <f t="shared" si="16"/>
        <v>1</v>
      </c>
      <c r="K163" s="3" t="s">
        <v>625</v>
      </c>
      <c r="L163" s="3" t="s">
        <v>177</v>
      </c>
      <c r="M163" s="3" t="str">
        <f t="shared" si="12"/>
        <v>济宁市-曲阜鼓楼街</v>
      </c>
      <c r="N163" s="3" t="b">
        <f t="shared" si="17"/>
        <v>1</v>
      </c>
      <c r="O163" s="3" t="s">
        <v>625</v>
      </c>
      <c r="P163" s="3" t="s">
        <v>177</v>
      </c>
      <c r="Q163" s="3" t="str">
        <f t="shared" si="13"/>
        <v>济宁市-济宁红星东路</v>
      </c>
      <c r="R163" s="3"/>
      <c r="S163" s="3"/>
      <c r="T163" s="3"/>
      <c r="U163" s="3"/>
      <c r="V163" s="3" t="s">
        <v>626</v>
      </c>
      <c r="W163" s="3" t="s">
        <v>177</v>
      </c>
      <c r="X163" s="3" t="s">
        <v>625</v>
      </c>
      <c r="Y163" s="3" t="s">
        <v>177</v>
      </c>
      <c r="Z163" s="3"/>
      <c r="AA163" s="3" t="s">
        <v>73</v>
      </c>
      <c r="AB163" s="3" t="s">
        <v>75</v>
      </c>
      <c r="AC163" s="3"/>
      <c r="AD163" s="3" t="s">
        <v>73</v>
      </c>
      <c r="AE163" s="3" t="s">
        <v>75</v>
      </c>
      <c r="AF163" s="3" t="str">
        <f t="shared" si="14"/>
        <v>曲济菏光缆:曲阜鼓楼街+济宁红星东路</v>
      </c>
      <c r="AH163" s="3">
        <f>MATCH(AF163,中继段!$AD$4:$AD$97,0)</f>
        <v>60</v>
      </c>
    </row>
    <row r="164" spans="1:34" ht="16.5" x14ac:dyDescent="0.2">
      <c r="A164" s="3">
        <v>161</v>
      </c>
      <c r="B164" s="3">
        <f t="shared" si="15"/>
        <v>37040201000</v>
      </c>
      <c r="C164" s="3" t="s">
        <v>425</v>
      </c>
      <c r="D164" s="3" t="s">
        <v>241</v>
      </c>
      <c r="E164" s="3" t="str">
        <f>INDEX(中继段!$C$4:$C$97,AH164)</f>
        <v>山东二干|曲济菏光缆:济宁红星东路-菏泽中华东路</v>
      </c>
      <c r="F164" s="3">
        <f>INDEX(中继段!$B$4:$B$97,光放段!AH164)</f>
        <v>37040200000</v>
      </c>
      <c r="G164" s="3">
        <f>COUNTIF(E$4:E164,"="&amp;E164)</f>
        <v>1</v>
      </c>
      <c r="H164" s="3">
        <v>29.478999999999999</v>
      </c>
      <c r="I164" s="3">
        <v>12</v>
      </c>
      <c r="J164" s="3" t="b">
        <f t="shared" si="16"/>
        <v>1</v>
      </c>
      <c r="K164" s="3" t="s">
        <v>625</v>
      </c>
      <c r="L164" s="3" t="s">
        <v>177</v>
      </c>
      <c r="M164" s="3" t="str">
        <f t="shared" si="12"/>
        <v>济宁市-济宁红星东路</v>
      </c>
      <c r="N164" s="3" t="b">
        <f t="shared" si="17"/>
        <v>0</v>
      </c>
      <c r="O164" s="3" t="s">
        <v>625</v>
      </c>
      <c r="P164" s="3" t="s">
        <v>177</v>
      </c>
      <c r="Q164" s="3" t="str">
        <f t="shared" si="13"/>
        <v>济宁市-嘉祥中心街</v>
      </c>
      <c r="R164" s="3"/>
      <c r="S164" s="3"/>
      <c r="T164" s="3"/>
      <c r="U164" s="3"/>
      <c r="V164" s="3" t="s">
        <v>626</v>
      </c>
      <c r="W164" s="3" t="s">
        <v>177</v>
      </c>
      <c r="X164" s="3" t="s">
        <v>625</v>
      </c>
      <c r="Y164" s="3" t="s">
        <v>177</v>
      </c>
      <c r="Z164" s="3"/>
      <c r="AA164" s="3" t="s">
        <v>75</v>
      </c>
      <c r="AB164" s="3" t="s">
        <v>113</v>
      </c>
      <c r="AC164" s="3"/>
      <c r="AD164" s="3" t="s">
        <v>75</v>
      </c>
      <c r="AE164" s="3" t="s">
        <v>149</v>
      </c>
      <c r="AF164" s="3" t="str">
        <f t="shared" si="14"/>
        <v>曲济菏光缆:济宁红星东路+菏泽中华东路</v>
      </c>
      <c r="AH164" s="3">
        <f>MATCH(AF164,中继段!$AD$4:$AD$97,0)</f>
        <v>61</v>
      </c>
    </row>
    <row r="165" spans="1:34" ht="16.5" x14ac:dyDescent="0.2">
      <c r="A165" s="3">
        <v>162</v>
      </c>
      <c r="B165" s="3">
        <f t="shared" si="15"/>
        <v>37040202000</v>
      </c>
      <c r="C165" s="3" t="s">
        <v>426</v>
      </c>
      <c r="D165" s="3" t="s">
        <v>241</v>
      </c>
      <c r="E165" s="3" t="str">
        <f>INDEX(中继段!$C$4:$C$97,AH165)</f>
        <v>山东二干|曲济菏光缆:济宁红星东路-菏泽中华东路</v>
      </c>
      <c r="F165" s="3">
        <f>INDEX(中继段!$B$4:$B$97,光放段!AH165)</f>
        <v>37040200000</v>
      </c>
      <c r="G165" s="3">
        <f>COUNTIF(E$4:E165,"="&amp;E165)</f>
        <v>2</v>
      </c>
      <c r="H165" s="3">
        <v>25.292999999999999</v>
      </c>
      <c r="I165" s="3">
        <v>12</v>
      </c>
      <c r="J165" s="3" t="b">
        <f t="shared" si="16"/>
        <v>0</v>
      </c>
      <c r="K165" s="3" t="s">
        <v>625</v>
      </c>
      <c r="L165" s="3" t="s">
        <v>177</v>
      </c>
      <c r="M165" s="3" t="str">
        <f t="shared" si="12"/>
        <v>济宁市-嘉祥中心街</v>
      </c>
      <c r="N165" s="3" t="b">
        <f t="shared" si="17"/>
        <v>0</v>
      </c>
      <c r="O165" s="3" t="s">
        <v>625</v>
      </c>
      <c r="P165" s="3" t="s">
        <v>185</v>
      </c>
      <c r="Q165" s="3" t="str">
        <f t="shared" si="13"/>
        <v>菏泽市-巨野</v>
      </c>
      <c r="R165" s="3"/>
      <c r="S165" s="3"/>
      <c r="T165" s="3"/>
      <c r="U165" s="3"/>
      <c r="V165" s="3" t="s">
        <v>626</v>
      </c>
      <c r="W165" s="3" t="s">
        <v>177</v>
      </c>
      <c r="X165" s="3" t="s">
        <v>625</v>
      </c>
      <c r="Y165" s="3" t="s">
        <v>185</v>
      </c>
      <c r="Z165" s="3"/>
      <c r="AA165" s="3" t="s">
        <v>113</v>
      </c>
      <c r="AB165" s="3" t="s">
        <v>114</v>
      </c>
      <c r="AC165" s="3"/>
      <c r="AD165" s="3" t="s">
        <v>75</v>
      </c>
      <c r="AE165" s="3" t="s">
        <v>149</v>
      </c>
      <c r="AF165" s="3" t="str">
        <f t="shared" si="14"/>
        <v>曲济菏光缆:济宁红星东路+菏泽中华东路</v>
      </c>
      <c r="AH165" s="3">
        <f>MATCH(AF165,中继段!$AD$4:$AD$97,0)</f>
        <v>61</v>
      </c>
    </row>
    <row r="166" spans="1:34" ht="16.5" x14ac:dyDescent="0.2">
      <c r="A166" s="3">
        <v>163</v>
      </c>
      <c r="B166" s="3">
        <f t="shared" si="15"/>
        <v>37040203000</v>
      </c>
      <c r="C166" s="3" t="s">
        <v>427</v>
      </c>
      <c r="D166" s="3" t="s">
        <v>241</v>
      </c>
      <c r="E166" s="3" t="str">
        <f>INDEX(中继段!$C$4:$C$97,AH166)</f>
        <v>山东二干|曲济菏光缆:济宁红星东路-菏泽中华东路</v>
      </c>
      <c r="F166" s="3">
        <f>INDEX(中继段!$B$4:$B$97,光放段!AH166)</f>
        <v>37040200000</v>
      </c>
      <c r="G166" s="3">
        <f>COUNTIF(E$4:E166,"="&amp;E166)</f>
        <v>3</v>
      </c>
      <c r="H166" s="3">
        <v>65.438999999999993</v>
      </c>
      <c r="I166" s="3">
        <v>12</v>
      </c>
      <c r="J166" s="3" t="b">
        <f t="shared" si="16"/>
        <v>0</v>
      </c>
      <c r="K166" s="3" t="s">
        <v>625</v>
      </c>
      <c r="L166" s="3" t="s">
        <v>185</v>
      </c>
      <c r="M166" s="3" t="str">
        <f t="shared" si="12"/>
        <v>菏泽市-巨野</v>
      </c>
      <c r="N166" s="3" t="b">
        <f t="shared" si="17"/>
        <v>1</v>
      </c>
      <c r="O166" s="3" t="s">
        <v>625</v>
      </c>
      <c r="P166" s="3" t="s">
        <v>185</v>
      </c>
      <c r="Q166" s="3" t="str">
        <f t="shared" si="13"/>
        <v>菏泽市-菏泽中华东路</v>
      </c>
      <c r="R166" s="3"/>
      <c r="S166" s="3"/>
      <c r="T166" s="3"/>
      <c r="U166" s="3"/>
      <c r="V166" s="3" t="s">
        <v>626</v>
      </c>
      <c r="W166" s="3" t="s">
        <v>185</v>
      </c>
      <c r="X166" s="3" t="s">
        <v>625</v>
      </c>
      <c r="Y166" s="3" t="s">
        <v>185</v>
      </c>
      <c r="Z166" s="3"/>
      <c r="AA166" s="3" t="s">
        <v>114</v>
      </c>
      <c r="AB166" s="3" t="s">
        <v>149</v>
      </c>
      <c r="AC166" s="3"/>
      <c r="AD166" s="3" t="s">
        <v>75</v>
      </c>
      <c r="AE166" s="3" t="s">
        <v>149</v>
      </c>
      <c r="AF166" s="3" t="str">
        <f t="shared" si="14"/>
        <v>曲济菏光缆:济宁红星东路+菏泽中华东路</v>
      </c>
      <c r="AH166" s="3">
        <f>MATCH(AF166,中继段!$AD$4:$AD$97,0)</f>
        <v>61</v>
      </c>
    </row>
    <row r="167" spans="1:34" ht="16.5" x14ac:dyDescent="0.2">
      <c r="A167" s="3">
        <v>164</v>
      </c>
      <c r="B167" s="3">
        <f t="shared" si="15"/>
        <v>37041101000</v>
      </c>
      <c r="C167" s="3" t="s">
        <v>428</v>
      </c>
      <c r="D167" s="3" t="s">
        <v>242</v>
      </c>
      <c r="E167" s="3" t="str">
        <f>INDEX(中继段!$C$4:$C$97,AH167)</f>
        <v>山东二干|泰安肥城光缆:泰安中心局-肥城新城路</v>
      </c>
      <c r="F167" s="3">
        <f>INDEX(中继段!$B$4:$B$97,光放段!AH167)</f>
        <v>37041100000</v>
      </c>
      <c r="G167" s="3">
        <f>COUNTIF(E$4:E167,"="&amp;E167)</f>
        <v>1</v>
      </c>
      <c r="H167" s="3">
        <v>44.203000000000003</v>
      </c>
      <c r="I167" s="3">
        <v>12</v>
      </c>
      <c r="J167" s="3" t="b">
        <f t="shared" si="16"/>
        <v>1</v>
      </c>
      <c r="K167" s="3" t="s">
        <v>625</v>
      </c>
      <c r="L167" s="3" t="s">
        <v>178</v>
      </c>
      <c r="M167" s="3" t="str">
        <f t="shared" si="12"/>
        <v>泰安市-泰安中心局</v>
      </c>
      <c r="N167" s="3" t="b">
        <f t="shared" si="17"/>
        <v>1</v>
      </c>
      <c r="O167" s="3" t="s">
        <v>625</v>
      </c>
      <c r="P167" s="3" t="s">
        <v>178</v>
      </c>
      <c r="Q167" s="3" t="str">
        <f t="shared" si="13"/>
        <v>泰安市-肥城新城路</v>
      </c>
      <c r="R167" s="3"/>
      <c r="S167" s="3"/>
      <c r="T167" s="3"/>
      <c r="U167" s="3"/>
      <c r="V167" s="3" t="s">
        <v>626</v>
      </c>
      <c r="W167" s="3" t="s">
        <v>178</v>
      </c>
      <c r="X167" s="3" t="s">
        <v>625</v>
      </c>
      <c r="Y167" s="3" t="s">
        <v>178</v>
      </c>
      <c r="Z167" s="3"/>
      <c r="AA167" s="3" t="s">
        <v>81</v>
      </c>
      <c r="AB167" s="3" t="s">
        <v>159</v>
      </c>
      <c r="AC167" s="3"/>
      <c r="AD167" s="3" t="s">
        <v>81</v>
      </c>
      <c r="AE167" s="3" t="s">
        <v>159</v>
      </c>
      <c r="AF167" s="3" t="str">
        <f t="shared" si="14"/>
        <v>泰安肥城光缆:泰安中心局+肥城新城路</v>
      </c>
      <c r="AH167" s="3">
        <f>MATCH(AF167,中继段!$AD$4:$AD$97,0)</f>
        <v>62</v>
      </c>
    </row>
    <row r="168" spans="1:34" ht="16.5" x14ac:dyDescent="0.2">
      <c r="A168" s="3">
        <v>165</v>
      </c>
      <c r="B168" s="3">
        <f t="shared" si="15"/>
        <v>37042101000</v>
      </c>
      <c r="C168" s="3" t="s">
        <v>429</v>
      </c>
      <c r="D168" s="3" t="s">
        <v>243</v>
      </c>
      <c r="E168" s="3" t="str">
        <f>INDEX(中继段!$C$4:$C$97,AH168)</f>
        <v>山东二干|泰安莱芜1号架空光缆:泰安青年路中心局-莱芜大桥路</v>
      </c>
      <c r="F168" s="3">
        <f>INDEX(中继段!$B$4:$B$97,光放段!AH168)</f>
        <v>37042100000</v>
      </c>
      <c r="G168" s="3">
        <f>COUNTIF(E$4:E168,"="&amp;E168)</f>
        <v>1</v>
      </c>
      <c r="H168" s="3">
        <v>56.109000000000002</v>
      </c>
      <c r="I168" s="3">
        <v>16</v>
      </c>
      <c r="J168" s="3" t="b">
        <f t="shared" si="16"/>
        <v>1</v>
      </c>
      <c r="K168" s="3" t="s">
        <v>625</v>
      </c>
      <c r="L168" s="3" t="s">
        <v>178</v>
      </c>
      <c r="M168" s="3" t="str">
        <f t="shared" si="12"/>
        <v>泰安市-泰安青年路中心局</v>
      </c>
      <c r="N168" s="3" t="b">
        <f t="shared" si="17"/>
        <v>1</v>
      </c>
      <c r="O168" s="3" t="s">
        <v>625</v>
      </c>
      <c r="P168" s="3" t="s">
        <v>623</v>
      </c>
      <c r="Q168" s="3" t="str">
        <f t="shared" si="13"/>
        <v>莱芜区-莱芜大桥路</v>
      </c>
      <c r="R168" s="3"/>
      <c r="S168" s="3"/>
      <c r="T168" s="3"/>
      <c r="U168" s="3"/>
      <c r="V168" s="3" t="s">
        <v>626</v>
      </c>
      <c r="W168" s="3" t="s">
        <v>178</v>
      </c>
      <c r="X168" s="3" t="s">
        <v>625</v>
      </c>
      <c r="Y168" s="3" t="s">
        <v>623</v>
      </c>
      <c r="Z168" s="3"/>
      <c r="AA168" s="3" t="s">
        <v>115</v>
      </c>
      <c r="AB168" s="3" t="s">
        <v>84</v>
      </c>
      <c r="AC168" s="3"/>
      <c r="AD168" s="3" t="s">
        <v>115</v>
      </c>
      <c r="AE168" s="3" t="s">
        <v>84</v>
      </c>
      <c r="AF168" s="3" t="str">
        <f t="shared" si="14"/>
        <v>泰安莱芜1号架空光缆:泰安青年路中心局+莱芜大桥路</v>
      </c>
      <c r="AH168" s="3">
        <f>MATCH(AF168,中继段!$AD$4:$AD$97,0)</f>
        <v>63</v>
      </c>
    </row>
    <row r="169" spans="1:34" ht="16.5" x14ac:dyDescent="0.2">
      <c r="A169" s="3">
        <v>166</v>
      </c>
      <c r="B169" s="3">
        <f t="shared" si="15"/>
        <v>37043101000</v>
      </c>
      <c r="C169" s="3" t="s">
        <v>430</v>
      </c>
      <c r="D169" s="3" t="s">
        <v>244</v>
      </c>
      <c r="E169" s="3" t="str">
        <f>INDEX(中继段!$C$4:$C$97,AH169)</f>
        <v>山东二干|泰安莱芜2号光缆:泰安青年路中心局-莱芜大桥路</v>
      </c>
      <c r="F169" s="3">
        <f>INDEX(中继段!$B$4:$B$97,光放段!AH169)</f>
        <v>37043100000</v>
      </c>
      <c r="G169" s="3">
        <f>COUNTIF(E$4:E169,"="&amp;E169)</f>
        <v>1</v>
      </c>
      <c r="H169" s="3">
        <v>57.087000000000003</v>
      </c>
      <c r="I169" s="3">
        <v>20</v>
      </c>
      <c r="J169" s="3" t="b">
        <f t="shared" si="16"/>
        <v>1</v>
      </c>
      <c r="K169" s="3" t="s">
        <v>625</v>
      </c>
      <c r="L169" s="3" t="s">
        <v>178</v>
      </c>
      <c r="M169" s="3" t="str">
        <f t="shared" si="12"/>
        <v>泰安市-泰安青年路中心局</v>
      </c>
      <c r="N169" s="3" t="b">
        <f t="shared" si="17"/>
        <v>1</v>
      </c>
      <c r="O169" s="3" t="s">
        <v>625</v>
      </c>
      <c r="P169" s="3" t="s">
        <v>623</v>
      </c>
      <c r="Q169" s="3" t="str">
        <f t="shared" si="13"/>
        <v>莱芜区-莱芜大桥路</v>
      </c>
      <c r="R169" s="3"/>
      <c r="S169" s="3"/>
      <c r="T169" s="3"/>
      <c r="U169" s="3"/>
      <c r="V169" s="3" t="s">
        <v>626</v>
      </c>
      <c r="W169" s="3" t="s">
        <v>178</v>
      </c>
      <c r="X169" s="3" t="s">
        <v>625</v>
      </c>
      <c r="Y169" s="3" t="s">
        <v>623</v>
      </c>
      <c r="Z169" s="3"/>
      <c r="AA169" s="3" t="s">
        <v>115</v>
      </c>
      <c r="AB169" s="3" t="s">
        <v>84</v>
      </c>
      <c r="AC169" s="3"/>
      <c r="AD169" s="3" t="s">
        <v>115</v>
      </c>
      <c r="AE169" s="3" t="s">
        <v>84</v>
      </c>
      <c r="AF169" s="3" t="str">
        <f t="shared" si="14"/>
        <v>泰安莱芜2号光缆:泰安青年路中心局+莱芜大桥路</v>
      </c>
      <c r="AH169" s="3">
        <f>MATCH(AF169,中继段!$AD$4:$AD$97,0)</f>
        <v>64</v>
      </c>
    </row>
    <row r="170" spans="1:34" ht="16.5" x14ac:dyDescent="0.2">
      <c r="A170" s="3">
        <v>167</v>
      </c>
      <c r="B170" s="3">
        <f t="shared" si="15"/>
        <v>37044101000</v>
      </c>
      <c r="C170" s="3" t="s">
        <v>431</v>
      </c>
      <c r="D170" s="3" t="s">
        <v>245</v>
      </c>
      <c r="E170" s="3" t="str">
        <f>INDEX(中继段!$C$4:$C$97,AH170)</f>
        <v>山东二干|泰安莱芜3号光缆:泰安东岳大街-莱芜原山路</v>
      </c>
      <c r="F170" s="3">
        <f>INDEX(中继段!$B$4:$B$97,光放段!AH170)</f>
        <v>37044100000</v>
      </c>
      <c r="G170" s="3">
        <f>COUNTIF(E$4:E170,"="&amp;E170)</f>
        <v>1</v>
      </c>
      <c r="H170" s="3">
        <v>66</v>
      </c>
      <c r="I170" s="3">
        <v>24</v>
      </c>
      <c r="J170" s="3" t="b">
        <f t="shared" si="16"/>
        <v>1</v>
      </c>
      <c r="K170" s="3" t="s">
        <v>625</v>
      </c>
      <c r="L170" s="3" t="s">
        <v>178</v>
      </c>
      <c r="M170" s="3" t="str">
        <f t="shared" si="12"/>
        <v>泰安市-泰安东岳大街</v>
      </c>
      <c r="N170" s="3" t="b">
        <f t="shared" si="17"/>
        <v>1</v>
      </c>
      <c r="O170" s="3" t="s">
        <v>625</v>
      </c>
      <c r="P170" s="3" t="s">
        <v>623</v>
      </c>
      <c r="Q170" s="3" t="str">
        <f t="shared" si="13"/>
        <v>莱芜区-莱芜原山路</v>
      </c>
      <c r="R170" s="3"/>
      <c r="S170" s="3"/>
      <c r="T170" s="3"/>
      <c r="U170" s="3"/>
      <c r="V170" s="3" t="s">
        <v>626</v>
      </c>
      <c r="W170" s="3" t="s">
        <v>178</v>
      </c>
      <c r="X170" s="3" t="s">
        <v>625</v>
      </c>
      <c r="Y170" s="3" t="s">
        <v>623</v>
      </c>
      <c r="Z170" s="3"/>
      <c r="AA170" s="3" t="s">
        <v>72</v>
      </c>
      <c r="AB170" s="3" t="s">
        <v>89</v>
      </c>
      <c r="AC170" s="3"/>
      <c r="AD170" s="3" t="s">
        <v>72</v>
      </c>
      <c r="AE170" s="3" t="s">
        <v>89</v>
      </c>
      <c r="AF170" s="3" t="str">
        <f t="shared" si="14"/>
        <v>泰安莱芜3号光缆:泰安东岳大街+莱芜原山路</v>
      </c>
      <c r="AH170" s="3">
        <f>MATCH(AF170,中继段!$AD$4:$AD$97,0)</f>
        <v>65</v>
      </c>
    </row>
    <row r="171" spans="1:34" ht="16.5" x14ac:dyDescent="0.2">
      <c r="A171" s="3">
        <v>168</v>
      </c>
      <c r="B171" s="3">
        <f t="shared" si="15"/>
        <v>37045101000</v>
      </c>
      <c r="C171" s="3" t="s">
        <v>432</v>
      </c>
      <c r="D171" s="3" t="s">
        <v>246</v>
      </c>
      <c r="E171" s="3" t="str">
        <f>INDEX(中继段!$C$4:$C$97,AH171)</f>
        <v>山东二干|泰安莱芜4号光缆:泰安东岳大街-莱芜原山路</v>
      </c>
      <c r="F171" s="3">
        <f>INDEX(中继段!$B$4:$B$97,光放段!AH171)</f>
        <v>37045100000</v>
      </c>
      <c r="G171" s="3">
        <f>COUNTIF(E$4:E171,"="&amp;E171)</f>
        <v>1</v>
      </c>
      <c r="H171" s="3">
        <v>66</v>
      </c>
      <c r="I171" s="3">
        <v>12</v>
      </c>
      <c r="J171" s="3" t="b">
        <f t="shared" si="16"/>
        <v>1</v>
      </c>
      <c r="K171" s="3" t="s">
        <v>625</v>
      </c>
      <c r="L171" s="3" t="s">
        <v>178</v>
      </c>
      <c r="M171" s="3" t="str">
        <f t="shared" si="12"/>
        <v>泰安市-泰安东岳大街</v>
      </c>
      <c r="N171" s="3" t="b">
        <f t="shared" si="17"/>
        <v>1</v>
      </c>
      <c r="O171" s="3" t="s">
        <v>625</v>
      </c>
      <c r="P171" s="3" t="s">
        <v>623</v>
      </c>
      <c r="Q171" s="3" t="str">
        <f t="shared" si="13"/>
        <v>莱芜区-莱芜原山路</v>
      </c>
      <c r="R171" s="3"/>
      <c r="S171" s="3"/>
      <c r="T171" s="3"/>
      <c r="U171" s="3"/>
      <c r="V171" s="3" t="s">
        <v>626</v>
      </c>
      <c r="W171" s="3" t="s">
        <v>178</v>
      </c>
      <c r="X171" s="3" t="s">
        <v>625</v>
      </c>
      <c r="Y171" s="3" t="s">
        <v>623</v>
      </c>
      <c r="Z171" s="3"/>
      <c r="AA171" s="3" t="s">
        <v>72</v>
      </c>
      <c r="AB171" s="3" t="s">
        <v>89</v>
      </c>
      <c r="AC171" s="3"/>
      <c r="AD171" s="3" t="s">
        <v>72</v>
      </c>
      <c r="AE171" s="3" t="s">
        <v>89</v>
      </c>
      <c r="AF171" s="3" t="str">
        <f t="shared" si="14"/>
        <v>泰安莱芜4号光缆:泰安东岳大街+莱芜原山路</v>
      </c>
      <c r="AH171" s="3">
        <f>MATCH(AF171,中继段!$AD$4:$AD$97,0)</f>
        <v>66</v>
      </c>
    </row>
    <row r="172" spans="1:34" ht="16.5" x14ac:dyDescent="0.2">
      <c r="A172" s="3">
        <v>169</v>
      </c>
      <c r="B172" s="3">
        <f t="shared" si="15"/>
        <v>37046101000</v>
      </c>
      <c r="C172" s="3" t="s">
        <v>433</v>
      </c>
      <c r="D172" s="3" t="s">
        <v>247</v>
      </c>
      <c r="E172" s="3" t="str">
        <f>INDEX(中继段!$C$4:$C$97,AH172)</f>
        <v>山东二干|威海蓝村光缆:即墨蓝村-威海青岛北路</v>
      </c>
      <c r="F172" s="3">
        <f>INDEX(中继段!$B$4:$B$97,光放段!AH172)</f>
        <v>37046100000</v>
      </c>
      <c r="G172" s="3">
        <f>COUNTIF(E$4:E172,"="&amp;E172)</f>
        <v>1</v>
      </c>
      <c r="H172" s="3">
        <v>85</v>
      </c>
      <c r="I172" s="3">
        <v>22</v>
      </c>
      <c r="J172" s="3" t="b">
        <f t="shared" si="16"/>
        <v>1</v>
      </c>
      <c r="K172" s="3" t="s">
        <v>625</v>
      </c>
      <c r="L172" s="3" t="s">
        <v>171</v>
      </c>
      <c r="M172" s="3" t="str">
        <f t="shared" si="12"/>
        <v>青岛市-即墨蓝村</v>
      </c>
      <c r="N172" s="3" t="b">
        <f t="shared" si="17"/>
        <v>0</v>
      </c>
      <c r="O172" s="3" t="s">
        <v>625</v>
      </c>
      <c r="P172" s="3" t="s">
        <v>175</v>
      </c>
      <c r="Q172" s="3" t="str">
        <f t="shared" si="13"/>
        <v>烟台市-莱阳旌旗路</v>
      </c>
      <c r="R172" s="3"/>
      <c r="S172" s="3"/>
      <c r="T172" s="3"/>
      <c r="U172" s="3"/>
      <c r="V172" s="3" t="s">
        <v>626</v>
      </c>
      <c r="W172" s="3" t="s">
        <v>171</v>
      </c>
      <c r="X172" s="3" t="s">
        <v>625</v>
      </c>
      <c r="Y172" s="3" t="s">
        <v>175</v>
      </c>
      <c r="Z172" s="3"/>
      <c r="AA172" s="3" t="s">
        <v>71</v>
      </c>
      <c r="AB172" s="3" t="s">
        <v>116</v>
      </c>
      <c r="AC172" s="3"/>
      <c r="AD172" s="3" t="s">
        <v>71</v>
      </c>
      <c r="AE172" s="3" t="s">
        <v>160</v>
      </c>
      <c r="AF172" s="3" t="str">
        <f t="shared" si="14"/>
        <v>威海蓝村光缆:即墨蓝村+威海青岛北路</v>
      </c>
      <c r="AH172" s="3">
        <f>MATCH(AF172,中继段!$AD$4:$AD$97,0)</f>
        <v>67</v>
      </c>
    </row>
    <row r="173" spans="1:34" ht="16.5" x14ac:dyDescent="0.2">
      <c r="A173" s="3">
        <v>170</v>
      </c>
      <c r="B173" s="3">
        <f t="shared" si="15"/>
        <v>37046102000</v>
      </c>
      <c r="C173" s="3" t="s">
        <v>434</v>
      </c>
      <c r="D173" s="3" t="s">
        <v>247</v>
      </c>
      <c r="E173" s="3" t="str">
        <f>INDEX(中继段!$C$4:$C$97,AH173)</f>
        <v>山东二干|威海蓝村光缆:即墨蓝村-威海青岛北路</v>
      </c>
      <c r="F173" s="3">
        <f>INDEX(中继段!$B$4:$B$97,光放段!AH173)</f>
        <v>37046100000</v>
      </c>
      <c r="G173" s="3">
        <f>COUNTIF(E$4:E173,"="&amp;E173)</f>
        <v>2</v>
      </c>
      <c r="H173" s="3">
        <v>55</v>
      </c>
      <c r="I173" s="3">
        <v>22</v>
      </c>
      <c r="J173" s="3" t="b">
        <f t="shared" si="16"/>
        <v>0</v>
      </c>
      <c r="K173" s="3" t="s">
        <v>625</v>
      </c>
      <c r="L173" s="3" t="s">
        <v>175</v>
      </c>
      <c r="M173" s="3" t="str">
        <f t="shared" si="12"/>
        <v>烟台市-莱阳旌旗路</v>
      </c>
      <c r="N173" s="3" t="b">
        <f t="shared" si="17"/>
        <v>0</v>
      </c>
      <c r="O173" s="3" t="s">
        <v>625</v>
      </c>
      <c r="P173" s="3" t="s">
        <v>175</v>
      </c>
      <c r="Q173" s="3" t="str">
        <f t="shared" si="13"/>
        <v>烟台市-栖霞市局</v>
      </c>
      <c r="R173" s="3"/>
      <c r="S173" s="3"/>
      <c r="T173" s="3"/>
      <c r="U173" s="3"/>
      <c r="V173" s="3" t="s">
        <v>626</v>
      </c>
      <c r="W173" s="3" t="s">
        <v>175</v>
      </c>
      <c r="X173" s="3" t="s">
        <v>625</v>
      </c>
      <c r="Y173" s="3" t="s">
        <v>175</v>
      </c>
      <c r="Z173" s="3"/>
      <c r="AA173" s="3" t="s">
        <v>116</v>
      </c>
      <c r="AB173" s="3" t="s">
        <v>117</v>
      </c>
      <c r="AC173" s="3"/>
      <c r="AD173" s="3" t="s">
        <v>71</v>
      </c>
      <c r="AE173" s="3" t="s">
        <v>160</v>
      </c>
      <c r="AF173" s="3" t="str">
        <f t="shared" si="14"/>
        <v>威海蓝村光缆:即墨蓝村+威海青岛北路</v>
      </c>
      <c r="AH173" s="3">
        <f>MATCH(AF173,中继段!$AD$4:$AD$97,0)</f>
        <v>67</v>
      </c>
    </row>
    <row r="174" spans="1:34" ht="16.5" x14ac:dyDescent="0.2">
      <c r="A174" s="3">
        <v>171</v>
      </c>
      <c r="B174" s="3">
        <f t="shared" si="15"/>
        <v>37046103000</v>
      </c>
      <c r="C174" s="3" t="s">
        <v>435</v>
      </c>
      <c r="D174" s="3" t="s">
        <v>247</v>
      </c>
      <c r="E174" s="3" t="str">
        <f>INDEX(中继段!$C$4:$C$97,AH174)</f>
        <v>山东二干|威海蓝村光缆:即墨蓝村-威海青岛北路</v>
      </c>
      <c r="F174" s="3">
        <f>INDEX(中继段!$B$4:$B$97,光放段!AH174)</f>
        <v>37046100000</v>
      </c>
      <c r="G174" s="3">
        <f>COUNTIF(E$4:E174,"="&amp;E174)</f>
        <v>3</v>
      </c>
      <c r="H174" s="3">
        <v>75</v>
      </c>
      <c r="I174" s="3">
        <v>12</v>
      </c>
      <c r="J174" s="3" t="b">
        <f t="shared" si="16"/>
        <v>0</v>
      </c>
      <c r="K174" s="3" t="s">
        <v>625</v>
      </c>
      <c r="L174" s="3" t="s">
        <v>175</v>
      </c>
      <c r="M174" s="3" t="str">
        <f t="shared" si="12"/>
        <v>烟台市-栖霞市局</v>
      </c>
      <c r="N174" s="3" t="b">
        <f t="shared" si="17"/>
        <v>0</v>
      </c>
      <c r="O174" s="3" t="s">
        <v>625</v>
      </c>
      <c r="P174" s="3" t="s">
        <v>179</v>
      </c>
      <c r="Q174" s="3" t="str">
        <f t="shared" si="13"/>
        <v>威海市-乳山冯家</v>
      </c>
      <c r="R174" s="3"/>
      <c r="S174" s="3"/>
      <c r="T174" s="3"/>
      <c r="U174" s="3"/>
      <c r="V174" s="3" t="s">
        <v>626</v>
      </c>
      <c r="W174" s="3" t="s">
        <v>175</v>
      </c>
      <c r="X174" s="3" t="s">
        <v>625</v>
      </c>
      <c r="Y174" s="3" t="s">
        <v>179</v>
      </c>
      <c r="Z174" s="3"/>
      <c r="AA174" s="3" t="s">
        <v>117</v>
      </c>
      <c r="AB174" s="3" t="s">
        <v>109</v>
      </c>
      <c r="AC174" s="3"/>
      <c r="AD174" s="3" t="s">
        <v>71</v>
      </c>
      <c r="AE174" s="3" t="s">
        <v>160</v>
      </c>
      <c r="AF174" s="3" t="str">
        <f t="shared" si="14"/>
        <v>威海蓝村光缆:即墨蓝村+威海青岛北路</v>
      </c>
      <c r="AH174" s="3">
        <f>MATCH(AF174,中继段!$AD$4:$AD$97,0)</f>
        <v>67</v>
      </c>
    </row>
    <row r="175" spans="1:34" ht="16.5" x14ac:dyDescent="0.2">
      <c r="A175" s="3">
        <v>172</v>
      </c>
      <c r="B175" s="3">
        <f t="shared" si="15"/>
        <v>37046104000</v>
      </c>
      <c r="C175" s="3" t="s">
        <v>436</v>
      </c>
      <c r="D175" s="3" t="s">
        <v>247</v>
      </c>
      <c r="E175" s="3" t="str">
        <f>INDEX(中继段!$C$4:$C$97,AH175)</f>
        <v>山东二干|威海蓝村光缆:即墨蓝村-威海青岛北路</v>
      </c>
      <c r="F175" s="3">
        <f>INDEX(中继段!$B$4:$B$97,光放段!AH175)</f>
        <v>37046100000</v>
      </c>
      <c r="G175" s="3">
        <f>COUNTIF(E$4:E175,"="&amp;E175)</f>
        <v>4</v>
      </c>
      <c r="H175" s="3">
        <v>84</v>
      </c>
      <c r="I175" s="3">
        <v>12</v>
      </c>
      <c r="J175" s="3" t="b">
        <f t="shared" si="16"/>
        <v>0</v>
      </c>
      <c r="K175" s="3" t="s">
        <v>625</v>
      </c>
      <c r="L175" s="3" t="s">
        <v>179</v>
      </c>
      <c r="M175" s="3" t="str">
        <f t="shared" si="12"/>
        <v>威海市-乳山冯家</v>
      </c>
      <c r="N175" s="3" t="b">
        <f t="shared" si="17"/>
        <v>1</v>
      </c>
      <c r="O175" s="3" t="s">
        <v>625</v>
      </c>
      <c r="P175" s="3" t="s">
        <v>179</v>
      </c>
      <c r="Q175" s="3" t="str">
        <f t="shared" si="13"/>
        <v>威海市-威海青岛北路</v>
      </c>
      <c r="R175" s="3"/>
      <c r="S175" s="3"/>
      <c r="T175" s="3"/>
      <c r="U175" s="3"/>
      <c r="V175" s="3" t="s">
        <v>626</v>
      </c>
      <c r="W175" s="3" t="s">
        <v>179</v>
      </c>
      <c r="X175" s="3" t="s">
        <v>625</v>
      </c>
      <c r="Y175" s="3" t="s">
        <v>179</v>
      </c>
      <c r="Z175" s="3"/>
      <c r="AA175" s="3" t="s">
        <v>109</v>
      </c>
      <c r="AB175" s="3" t="s">
        <v>160</v>
      </c>
      <c r="AC175" s="3"/>
      <c r="AD175" s="3" t="s">
        <v>71</v>
      </c>
      <c r="AE175" s="3" t="s">
        <v>160</v>
      </c>
      <c r="AF175" s="3" t="str">
        <f t="shared" si="14"/>
        <v>威海蓝村光缆:即墨蓝村+威海青岛北路</v>
      </c>
      <c r="AH175" s="3">
        <f>MATCH(AF175,中继段!$AD$4:$AD$97,0)</f>
        <v>67</v>
      </c>
    </row>
    <row r="176" spans="1:34" ht="16.5" x14ac:dyDescent="0.2">
      <c r="A176" s="3">
        <v>173</v>
      </c>
      <c r="B176" s="3">
        <f t="shared" si="15"/>
        <v>37047101000</v>
      </c>
      <c r="C176" s="3" t="s">
        <v>437</v>
      </c>
      <c r="D176" s="3" t="s">
        <v>248</v>
      </c>
      <c r="E176" s="3" t="str">
        <f>INDEX(中继段!$C$4:$C$97,AH176)</f>
        <v>山东二干|威海蓝村光缆延伸:栖霞市局-芝罘区青年路</v>
      </c>
      <c r="F176" s="3">
        <f>INDEX(中继段!$B$4:$B$97,光放段!AH176)</f>
        <v>37047100000</v>
      </c>
      <c r="G176" s="3">
        <f>COUNTIF(E$4:E176,"="&amp;E176)</f>
        <v>1</v>
      </c>
      <c r="H176" s="3">
        <v>62</v>
      </c>
      <c r="I176" s="3">
        <v>22</v>
      </c>
      <c r="J176" s="3" t="b">
        <f t="shared" si="16"/>
        <v>1</v>
      </c>
      <c r="K176" s="3" t="s">
        <v>625</v>
      </c>
      <c r="L176" s="3" t="s">
        <v>175</v>
      </c>
      <c r="M176" s="3" t="str">
        <f t="shared" si="12"/>
        <v>烟台市-栖霞市局</v>
      </c>
      <c r="N176" s="3" t="b">
        <f t="shared" si="17"/>
        <v>1</v>
      </c>
      <c r="O176" s="3" t="s">
        <v>625</v>
      </c>
      <c r="P176" s="3" t="s">
        <v>175</v>
      </c>
      <c r="Q176" s="3" t="str">
        <f t="shared" si="13"/>
        <v>烟台市-芝罘区青年路</v>
      </c>
      <c r="R176" s="3"/>
      <c r="S176" s="3"/>
      <c r="T176" s="3"/>
      <c r="U176" s="3"/>
      <c r="V176" s="3" t="s">
        <v>626</v>
      </c>
      <c r="W176" s="3" t="s">
        <v>175</v>
      </c>
      <c r="X176" s="3" t="s">
        <v>625</v>
      </c>
      <c r="Y176" s="3" t="s">
        <v>175</v>
      </c>
      <c r="Z176" s="3"/>
      <c r="AA176" s="3" t="s">
        <v>117</v>
      </c>
      <c r="AB176" s="3" t="s">
        <v>161</v>
      </c>
      <c r="AC176" s="3"/>
      <c r="AD176" s="3" t="s">
        <v>117</v>
      </c>
      <c r="AE176" s="3" t="s">
        <v>161</v>
      </c>
      <c r="AF176" s="3" t="str">
        <f t="shared" si="14"/>
        <v>威海蓝村光缆延伸:栖霞市局+芝罘区青年路</v>
      </c>
      <c r="AH176" s="3">
        <f>MATCH(AF176,中继段!$AD$4:$AD$97,0)</f>
        <v>68</v>
      </c>
    </row>
    <row r="177" spans="1:34" ht="16.5" x14ac:dyDescent="0.2">
      <c r="A177" s="3">
        <v>174</v>
      </c>
      <c r="B177" s="3">
        <f t="shared" si="15"/>
        <v>37048101000</v>
      </c>
      <c r="C177" s="3" t="s">
        <v>438</v>
      </c>
      <c r="D177" s="3" t="s">
        <v>249</v>
      </c>
      <c r="E177" s="3" t="str">
        <f>INDEX(中继段!$C$4:$C$97,AH177)</f>
        <v>山东二干|潍坊东营光缆:潍坊河西局-东营济南路</v>
      </c>
      <c r="F177" s="3">
        <f>INDEX(中继段!$B$4:$B$97,光放段!AH177)</f>
        <v>37048100000</v>
      </c>
      <c r="G177" s="3">
        <f>COUNTIF(E$4:E177,"="&amp;E177)</f>
        <v>1</v>
      </c>
      <c r="H177" s="3">
        <v>37.515999999999998</v>
      </c>
      <c r="I177" s="3">
        <v>36</v>
      </c>
      <c r="J177" s="3" t="b">
        <f t="shared" si="16"/>
        <v>1</v>
      </c>
      <c r="K177" s="3" t="s">
        <v>625</v>
      </c>
      <c r="L177" s="3" t="s">
        <v>176</v>
      </c>
      <c r="M177" s="3" t="str">
        <f t="shared" si="12"/>
        <v>潍坊市-潍坊河西局</v>
      </c>
      <c r="N177" s="3" t="b">
        <f t="shared" si="17"/>
        <v>0</v>
      </c>
      <c r="O177" s="3" t="s">
        <v>625</v>
      </c>
      <c r="P177" s="3" t="s">
        <v>176</v>
      </c>
      <c r="Q177" s="3" t="str">
        <f t="shared" si="13"/>
        <v>潍坊市-寿光东局</v>
      </c>
      <c r="R177" s="3"/>
      <c r="S177" s="3"/>
      <c r="T177" s="3"/>
      <c r="U177" s="3"/>
      <c r="V177" s="3" t="s">
        <v>626</v>
      </c>
      <c r="W177" s="3" t="s">
        <v>176</v>
      </c>
      <c r="X177" s="3" t="s">
        <v>625</v>
      </c>
      <c r="Y177" s="3" t="s">
        <v>176</v>
      </c>
      <c r="Z177" s="3"/>
      <c r="AA177" s="3" t="s">
        <v>58</v>
      </c>
      <c r="AB177" s="3" t="s">
        <v>118</v>
      </c>
      <c r="AC177" s="3"/>
      <c r="AD177" s="3" t="s">
        <v>58</v>
      </c>
      <c r="AE177" s="3" t="s">
        <v>146</v>
      </c>
      <c r="AF177" s="3" t="str">
        <f t="shared" si="14"/>
        <v>潍坊东营光缆:潍坊河西局+东营济南路</v>
      </c>
      <c r="AH177" s="3">
        <f>MATCH(AF177,中继段!$AD$4:$AD$97,0)</f>
        <v>69</v>
      </c>
    </row>
    <row r="178" spans="1:34" ht="16.5" x14ac:dyDescent="0.2">
      <c r="A178" s="3">
        <v>175</v>
      </c>
      <c r="B178" s="3">
        <f t="shared" si="15"/>
        <v>37048102000</v>
      </c>
      <c r="C178" s="3" t="s">
        <v>439</v>
      </c>
      <c r="D178" s="3" t="s">
        <v>249</v>
      </c>
      <c r="E178" s="3" t="str">
        <f>INDEX(中继段!$C$4:$C$97,AH178)</f>
        <v>山东二干|潍坊东营光缆:潍坊河西局-东营济南路</v>
      </c>
      <c r="F178" s="3">
        <f>INDEX(中继段!$B$4:$B$97,光放段!AH178)</f>
        <v>37048100000</v>
      </c>
      <c r="G178" s="3">
        <f>COUNTIF(E$4:E178,"="&amp;E178)</f>
        <v>2</v>
      </c>
      <c r="H178" s="3">
        <v>46.503</v>
      </c>
      <c r="I178" s="3">
        <v>36</v>
      </c>
      <c r="J178" s="3" t="b">
        <f t="shared" si="16"/>
        <v>0</v>
      </c>
      <c r="K178" s="3" t="s">
        <v>625</v>
      </c>
      <c r="L178" s="3" t="s">
        <v>176</v>
      </c>
      <c r="M178" s="3" t="str">
        <f t="shared" si="12"/>
        <v>潍坊市-寿光东局</v>
      </c>
      <c r="N178" s="3" t="b">
        <f t="shared" si="17"/>
        <v>0</v>
      </c>
      <c r="O178" s="3" t="s">
        <v>625</v>
      </c>
      <c r="P178" s="3" t="s">
        <v>174</v>
      </c>
      <c r="Q178" s="3" t="str">
        <f t="shared" si="13"/>
        <v>东营市-广饶</v>
      </c>
      <c r="R178" s="3"/>
      <c r="S178" s="3"/>
      <c r="T178" s="3"/>
      <c r="U178" s="3"/>
      <c r="V178" s="3" t="s">
        <v>626</v>
      </c>
      <c r="W178" s="3" t="s">
        <v>176</v>
      </c>
      <c r="X178" s="3" t="s">
        <v>625</v>
      </c>
      <c r="Y178" s="3" t="s">
        <v>174</v>
      </c>
      <c r="Z178" s="3"/>
      <c r="AA178" s="3" t="s">
        <v>118</v>
      </c>
      <c r="AB178" s="3" t="s">
        <v>119</v>
      </c>
      <c r="AC178" s="3"/>
      <c r="AD178" s="3" t="s">
        <v>58</v>
      </c>
      <c r="AE178" s="3" t="s">
        <v>146</v>
      </c>
      <c r="AF178" s="3" t="str">
        <f t="shared" si="14"/>
        <v>潍坊东营光缆:潍坊河西局+东营济南路</v>
      </c>
      <c r="AH178" s="3">
        <f>MATCH(AF178,中继段!$AD$4:$AD$97,0)</f>
        <v>69</v>
      </c>
    </row>
    <row r="179" spans="1:34" ht="16.5" x14ac:dyDescent="0.2">
      <c r="A179" s="3">
        <v>176</v>
      </c>
      <c r="B179" s="3">
        <f t="shared" si="15"/>
        <v>37048103000</v>
      </c>
      <c r="C179" s="3" t="s">
        <v>440</v>
      </c>
      <c r="D179" s="3" t="s">
        <v>249</v>
      </c>
      <c r="E179" s="3" t="str">
        <f>INDEX(中继段!$C$4:$C$97,AH179)</f>
        <v>山东二干|潍坊东营光缆:潍坊河西局-东营济南路</v>
      </c>
      <c r="F179" s="3">
        <f>INDEX(中继段!$B$4:$B$97,光放段!AH179)</f>
        <v>37048100000</v>
      </c>
      <c r="G179" s="3">
        <f>COUNTIF(E$4:E179,"="&amp;E179)</f>
        <v>3</v>
      </c>
      <c r="H179" s="3">
        <v>52.115000000000002</v>
      </c>
      <c r="I179" s="3">
        <v>36</v>
      </c>
      <c r="J179" s="3" t="b">
        <f t="shared" si="16"/>
        <v>0</v>
      </c>
      <c r="K179" s="3" t="s">
        <v>625</v>
      </c>
      <c r="L179" s="3" t="s">
        <v>174</v>
      </c>
      <c r="M179" s="3" t="str">
        <f t="shared" si="12"/>
        <v>东营市-广饶</v>
      </c>
      <c r="N179" s="3" t="b">
        <f t="shared" si="17"/>
        <v>1</v>
      </c>
      <c r="O179" s="3" t="s">
        <v>625</v>
      </c>
      <c r="P179" s="3" t="s">
        <v>174</v>
      </c>
      <c r="Q179" s="3" t="str">
        <f t="shared" si="13"/>
        <v>东营市-东营济南路</v>
      </c>
      <c r="R179" s="3"/>
      <c r="S179" s="3"/>
      <c r="T179" s="3"/>
      <c r="U179" s="3"/>
      <c r="V179" s="3" t="s">
        <v>626</v>
      </c>
      <c r="W179" s="3" t="s">
        <v>174</v>
      </c>
      <c r="X179" s="3" t="s">
        <v>625</v>
      </c>
      <c r="Y179" s="3" t="s">
        <v>174</v>
      </c>
      <c r="Z179" s="3"/>
      <c r="AA179" s="3" t="s">
        <v>119</v>
      </c>
      <c r="AB179" s="3" t="s">
        <v>146</v>
      </c>
      <c r="AC179" s="3"/>
      <c r="AD179" s="3" t="s">
        <v>58</v>
      </c>
      <c r="AE179" s="3" t="s">
        <v>146</v>
      </c>
      <c r="AF179" s="3" t="str">
        <f t="shared" si="14"/>
        <v>潍坊东营光缆:潍坊河西局+东营济南路</v>
      </c>
      <c r="AH179" s="3">
        <f>MATCH(AF179,中继段!$AD$4:$AD$97,0)</f>
        <v>69</v>
      </c>
    </row>
    <row r="180" spans="1:34" ht="16.5" x14ac:dyDescent="0.2">
      <c r="A180" s="3">
        <v>177</v>
      </c>
      <c r="B180" s="3">
        <f t="shared" si="15"/>
        <v>37049101000</v>
      </c>
      <c r="C180" s="3" t="s">
        <v>441</v>
      </c>
      <c r="D180" s="3" t="s">
        <v>250</v>
      </c>
      <c r="E180" s="3" t="str">
        <f>INDEX(中继段!$C$4:$C$97,AH180)</f>
        <v>山东二干|潍坊广饶架空光缆:潍坊河西局-广饶</v>
      </c>
      <c r="F180" s="3">
        <f>INDEX(中继段!$B$4:$B$97,光放段!AH180)</f>
        <v>37049100000</v>
      </c>
      <c r="G180" s="3">
        <f>COUNTIF(E$4:E180,"="&amp;E180)</f>
        <v>1</v>
      </c>
      <c r="H180" s="3">
        <v>36.441000000000003</v>
      </c>
      <c r="I180" s="3">
        <v>12</v>
      </c>
      <c r="J180" s="3" t="b">
        <f t="shared" si="16"/>
        <v>1</v>
      </c>
      <c r="K180" s="3" t="s">
        <v>625</v>
      </c>
      <c r="L180" s="3" t="s">
        <v>176</v>
      </c>
      <c r="M180" s="3" t="str">
        <f t="shared" si="12"/>
        <v>潍坊市-潍坊河西局</v>
      </c>
      <c r="N180" s="3" t="b">
        <f t="shared" si="17"/>
        <v>0</v>
      </c>
      <c r="O180" s="3" t="s">
        <v>625</v>
      </c>
      <c r="P180" s="3" t="s">
        <v>176</v>
      </c>
      <c r="Q180" s="3" t="str">
        <f t="shared" si="13"/>
        <v>潍坊市-寿光东局</v>
      </c>
      <c r="R180" s="3"/>
      <c r="S180" s="3"/>
      <c r="T180" s="3"/>
      <c r="U180" s="3"/>
      <c r="V180" s="3" t="s">
        <v>626</v>
      </c>
      <c r="W180" s="3" t="s">
        <v>176</v>
      </c>
      <c r="X180" s="3" t="s">
        <v>625</v>
      </c>
      <c r="Y180" s="3" t="s">
        <v>176</v>
      </c>
      <c r="Z180" s="3"/>
      <c r="AA180" s="3" t="s">
        <v>58</v>
      </c>
      <c r="AB180" s="3" t="s">
        <v>118</v>
      </c>
      <c r="AC180" s="3"/>
      <c r="AD180" s="3" t="s">
        <v>58</v>
      </c>
      <c r="AE180" s="3" t="s">
        <v>119</v>
      </c>
      <c r="AF180" s="3" t="str">
        <f t="shared" si="14"/>
        <v>潍坊广饶架空光缆:潍坊河西局+广饶</v>
      </c>
      <c r="AH180" s="3">
        <f>MATCH(AF180,中继段!$AD$4:$AD$97,0)</f>
        <v>70</v>
      </c>
    </row>
    <row r="181" spans="1:34" ht="16.5" x14ac:dyDescent="0.2">
      <c r="A181" s="3">
        <v>178</v>
      </c>
      <c r="B181" s="3">
        <f t="shared" si="15"/>
        <v>37049102000</v>
      </c>
      <c r="C181" s="3" t="s">
        <v>442</v>
      </c>
      <c r="D181" s="3" t="s">
        <v>250</v>
      </c>
      <c r="E181" s="3" t="str">
        <f>INDEX(中继段!$C$4:$C$97,AH181)</f>
        <v>山东二干|潍坊广饶架空光缆:潍坊河西局-广饶</v>
      </c>
      <c r="F181" s="3">
        <f>INDEX(中继段!$B$4:$B$97,光放段!AH181)</f>
        <v>37049100000</v>
      </c>
      <c r="G181" s="3">
        <f>COUNTIF(E$4:E181,"="&amp;E181)</f>
        <v>2</v>
      </c>
      <c r="H181" s="3">
        <v>46.094000000000001</v>
      </c>
      <c r="I181" s="3">
        <v>12</v>
      </c>
      <c r="J181" s="3" t="b">
        <f t="shared" si="16"/>
        <v>0</v>
      </c>
      <c r="K181" s="3" t="s">
        <v>625</v>
      </c>
      <c r="L181" s="3" t="s">
        <v>176</v>
      </c>
      <c r="M181" s="3" t="str">
        <f t="shared" si="12"/>
        <v>潍坊市-寿光东局</v>
      </c>
      <c r="N181" s="3" t="b">
        <f t="shared" si="17"/>
        <v>1</v>
      </c>
      <c r="O181" s="3" t="s">
        <v>625</v>
      </c>
      <c r="P181" s="3" t="s">
        <v>174</v>
      </c>
      <c r="Q181" s="3" t="str">
        <f t="shared" si="13"/>
        <v>东营市-广饶</v>
      </c>
      <c r="R181" s="3"/>
      <c r="S181" s="3"/>
      <c r="T181" s="3"/>
      <c r="U181" s="3"/>
      <c r="V181" s="3" t="s">
        <v>626</v>
      </c>
      <c r="W181" s="3" t="s">
        <v>176</v>
      </c>
      <c r="X181" s="3" t="s">
        <v>625</v>
      </c>
      <c r="Y181" s="3" t="s">
        <v>174</v>
      </c>
      <c r="Z181" s="3"/>
      <c r="AA181" s="3" t="s">
        <v>118</v>
      </c>
      <c r="AB181" s="3" t="s">
        <v>119</v>
      </c>
      <c r="AC181" s="3"/>
      <c r="AD181" s="3" t="s">
        <v>58</v>
      </c>
      <c r="AE181" s="3" t="s">
        <v>119</v>
      </c>
      <c r="AF181" s="3" t="str">
        <f t="shared" si="14"/>
        <v>潍坊广饶架空光缆:潍坊河西局+广饶</v>
      </c>
      <c r="AH181" s="3">
        <f>MATCH(AF181,中继段!$AD$4:$AD$97,0)</f>
        <v>70</v>
      </c>
    </row>
    <row r="182" spans="1:34" ht="16.5" x14ac:dyDescent="0.2">
      <c r="A182" s="3">
        <v>179</v>
      </c>
      <c r="B182" s="3">
        <f t="shared" si="15"/>
        <v>37050101000</v>
      </c>
      <c r="C182" s="3" t="s">
        <v>443</v>
      </c>
      <c r="D182" s="3" t="s">
        <v>251</v>
      </c>
      <c r="E182" s="3" t="str">
        <f>INDEX(中继段!$C$4:$C$97,AH182)</f>
        <v>山东二干|潍坊临沂光缆:潍坊东方路-临沂金雀山</v>
      </c>
      <c r="F182" s="3">
        <f>INDEX(中继段!$B$4:$B$97,光放段!AH182)</f>
        <v>37050100000</v>
      </c>
      <c r="G182" s="3">
        <f>COUNTIF(E$4:E182,"="&amp;E182)</f>
        <v>1</v>
      </c>
      <c r="H182" s="3">
        <v>86.2</v>
      </c>
      <c r="I182" s="3">
        <v>36</v>
      </c>
      <c r="J182" s="3" t="b">
        <f t="shared" si="16"/>
        <v>1</v>
      </c>
      <c r="K182" s="3" t="s">
        <v>625</v>
      </c>
      <c r="L182" s="3" t="s">
        <v>176</v>
      </c>
      <c r="M182" s="3" t="str">
        <f t="shared" si="12"/>
        <v>潍坊市-潍坊东方路</v>
      </c>
      <c r="N182" s="3" t="b">
        <f t="shared" si="17"/>
        <v>0</v>
      </c>
      <c r="O182" s="3" t="s">
        <v>625</v>
      </c>
      <c r="P182" s="3" t="s">
        <v>176</v>
      </c>
      <c r="Q182" s="3" t="str">
        <f t="shared" si="13"/>
        <v>潍坊市-吾山南逯</v>
      </c>
      <c r="R182" s="3"/>
      <c r="S182" s="3"/>
      <c r="T182" s="3"/>
      <c r="U182" s="3"/>
      <c r="V182" s="3" t="s">
        <v>626</v>
      </c>
      <c r="W182" s="3" t="s">
        <v>176</v>
      </c>
      <c r="X182" s="3" t="s">
        <v>625</v>
      </c>
      <c r="Y182" s="3" t="s">
        <v>176</v>
      </c>
      <c r="Z182" s="3"/>
      <c r="AA182" s="3" t="s">
        <v>69</v>
      </c>
      <c r="AB182" s="3" t="s">
        <v>120</v>
      </c>
      <c r="AC182" s="3"/>
      <c r="AD182" s="3" t="s">
        <v>69</v>
      </c>
      <c r="AE182" s="3" t="s">
        <v>91</v>
      </c>
      <c r="AF182" s="3" t="str">
        <f t="shared" si="14"/>
        <v>潍坊临沂光缆:潍坊东方路+临沂金雀山</v>
      </c>
      <c r="AH182" s="3">
        <f>MATCH(AF182,中继段!$AD$4:$AD$97,0)</f>
        <v>71</v>
      </c>
    </row>
    <row r="183" spans="1:34" ht="16.5" x14ac:dyDescent="0.2">
      <c r="A183" s="3">
        <v>180</v>
      </c>
      <c r="B183" s="3">
        <f t="shared" si="15"/>
        <v>37050102000</v>
      </c>
      <c r="C183" s="3" t="s">
        <v>444</v>
      </c>
      <c r="D183" s="3" t="s">
        <v>251</v>
      </c>
      <c r="E183" s="3" t="str">
        <f>INDEX(中继段!$C$4:$C$97,AH183)</f>
        <v>山东二干|潍坊临沂光缆:潍坊东方路-临沂金雀山</v>
      </c>
      <c r="F183" s="3">
        <f>INDEX(中继段!$B$4:$B$97,光放段!AH183)</f>
        <v>37050100000</v>
      </c>
      <c r="G183" s="3">
        <f>COUNTIF(E$4:E183,"="&amp;E183)</f>
        <v>2</v>
      </c>
      <c r="H183" s="3">
        <v>89</v>
      </c>
      <c r="I183" s="3">
        <v>36</v>
      </c>
      <c r="J183" s="3" t="b">
        <f t="shared" si="16"/>
        <v>0</v>
      </c>
      <c r="K183" s="3" t="s">
        <v>625</v>
      </c>
      <c r="L183" s="3" t="s">
        <v>176</v>
      </c>
      <c r="M183" s="3" t="str">
        <f t="shared" si="12"/>
        <v>潍坊市-吾山南逯</v>
      </c>
      <c r="N183" s="3" t="b">
        <f t="shared" si="17"/>
        <v>0</v>
      </c>
      <c r="O183" s="3" t="s">
        <v>625</v>
      </c>
      <c r="P183" s="3" t="s">
        <v>184</v>
      </c>
      <c r="Q183" s="3" t="str">
        <f t="shared" si="13"/>
        <v>临沂市-沂水马站</v>
      </c>
      <c r="R183" s="3"/>
      <c r="S183" s="3"/>
      <c r="T183" s="3"/>
      <c r="U183" s="3"/>
      <c r="V183" s="3" t="s">
        <v>626</v>
      </c>
      <c r="W183" s="3" t="s">
        <v>176</v>
      </c>
      <c r="X183" s="3" t="s">
        <v>625</v>
      </c>
      <c r="Y183" s="3" t="s">
        <v>184</v>
      </c>
      <c r="Z183" s="3"/>
      <c r="AA183" s="3" t="s">
        <v>120</v>
      </c>
      <c r="AB183" s="3" t="s">
        <v>86</v>
      </c>
      <c r="AC183" s="3"/>
      <c r="AD183" s="3" t="s">
        <v>69</v>
      </c>
      <c r="AE183" s="3" t="s">
        <v>91</v>
      </c>
      <c r="AF183" s="3" t="str">
        <f t="shared" si="14"/>
        <v>潍坊临沂光缆:潍坊东方路+临沂金雀山</v>
      </c>
      <c r="AH183" s="3">
        <f>MATCH(AF183,中继段!$AD$4:$AD$97,0)</f>
        <v>71</v>
      </c>
    </row>
    <row r="184" spans="1:34" ht="16.5" x14ac:dyDescent="0.2">
      <c r="A184" s="3">
        <v>181</v>
      </c>
      <c r="B184" s="3">
        <f t="shared" si="15"/>
        <v>37050103000</v>
      </c>
      <c r="C184" s="3" t="s">
        <v>445</v>
      </c>
      <c r="D184" s="3" t="s">
        <v>251</v>
      </c>
      <c r="E184" s="3" t="str">
        <f>INDEX(中继段!$C$4:$C$97,AH184)</f>
        <v>山东二干|潍坊临沂光缆:潍坊东方路-临沂金雀山</v>
      </c>
      <c r="F184" s="3">
        <f>INDEX(中继段!$B$4:$B$97,光放段!AH184)</f>
        <v>37050100000</v>
      </c>
      <c r="G184" s="3">
        <f>COUNTIF(E$4:E184,"="&amp;E184)</f>
        <v>3</v>
      </c>
      <c r="H184" s="3">
        <v>54.84</v>
      </c>
      <c r="I184" s="3">
        <v>36</v>
      </c>
      <c r="J184" s="3" t="b">
        <f t="shared" si="16"/>
        <v>0</v>
      </c>
      <c r="K184" s="3" t="s">
        <v>625</v>
      </c>
      <c r="L184" s="3" t="s">
        <v>184</v>
      </c>
      <c r="M184" s="3" t="str">
        <f t="shared" si="12"/>
        <v>临沂市-沂水马站</v>
      </c>
      <c r="N184" s="3" t="b">
        <f t="shared" si="17"/>
        <v>0</v>
      </c>
      <c r="O184" s="3" t="s">
        <v>625</v>
      </c>
      <c r="P184" s="3" t="s">
        <v>184</v>
      </c>
      <c r="Q184" s="3" t="str">
        <f t="shared" si="13"/>
        <v>临沂市-沂南_苏村_牛家小河基站</v>
      </c>
      <c r="R184" s="3"/>
      <c r="S184" s="3"/>
      <c r="T184" s="3"/>
      <c r="U184" s="3"/>
      <c r="V184" s="3" t="s">
        <v>626</v>
      </c>
      <c r="W184" s="3" t="s">
        <v>184</v>
      </c>
      <c r="X184" s="3" t="s">
        <v>625</v>
      </c>
      <c r="Y184" s="3" t="s">
        <v>184</v>
      </c>
      <c r="Z184" s="3"/>
      <c r="AA184" s="3" t="s">
        <v>86</v>
      </c>
      <c r="AB184" s="3" t="s">
        <v>121</v>
      </c>
      <c r="AC184" s="3"/>
      <c r="AD184" s="3" t="s">
        <v>69</v>
      </c>
      <c r="AE184" s="3" t="s">
        <v>91</v>
      </c>
      <c r="AF184" s="3" t="str">
        <f t="shared" si="14"/>
        <v>潍坊临沂光缆:潍坊东方路+临沂金雀山</v>
      </c>
      <c r="AH184" s="3">
        <f>MATCH(AF184,中继段!$AD$4:$AD$97,0)</f>
        <v>71</v>
      </c>
    </row>
    <row r="185" spans="1:34" ht="16.5" x14ac:dyDescent="0.2">
      <c r="A185" s="3">
        <v>182</v>
      </c>
      <c r="B185" s="3">
        <f t="shared" si="15"/>
        <v>37050104000</v>
      </c>
      <c r="C185" s="3" t="s">
        <v>446</v>
      </c>
      <c r="D185" s="3" t="s">
        <v>251</v>
      </c>
      <c r="E185" s="3" t="str">
        <f>INDEX(中继段!$C$4:$C$97,AH185)</f>
        <v>山东二干|潍坊临沂光缆:潍坊东方路-临沂金雀山</v>
      </c>
      <c r="F185" s="3">
        <f>INDEX(中继段!$B$4:$B$97,光放段!AH185)</f>
        <v>37050100000</v>
      </c>
      <c r="G185" s="3">
        <f>COUNTIF(E$4:E185,"="&amp;E185)</f>
        <v>4</v>
      </c>
      <c r="H185" s="3">
        <v>86.1</v>
      </c>
      <c r="I185" s="3">
        <v>36</v>
      </c>
      <c r="J185" s="3" t="b">
        <f t="shared" si="16"/>
        <v>0</v>
      </c>
      <c r="K185" s="3" t="s">
        <v>625</v>
      </c>
      <c r="L185" s="3" t="s">
        <v>184</v>
      </c>
      <c r="M185" s="3" t="str">
        <f t="shared" si="12"/>
        <v>临沂市-沂南_苏村_牛家小河基站</v>
      </c>
      <c r="N185" s="3" t="b">
        <f t="shared" si="17"/>
        <v>1</v>
      </c>
      <c r="O185" s="3" t="s">
        <v>625</v>
      </c>
      <c r="P185" s="3" t="s">
        <v>184</v>
      </c>
      <c r="Q185" s="3" t="str">
        <f t="shared" si="13"/>
        <v>临沂市-临沂金雀山</v>
      </c>
      <c r="R185" s="3"/>
      <c r="S185" s="3"/>
      <c r="T185" s="3"/>
      <c r="U185" s="3"/>
      <c r="V185" s="3" t="s">
        <v>626</v>
      </c>
      <c r="W185" s="3" t="s">
        <v>184</v>
      </c>
      <c r="X185" s="3" t="s">
        <v>625</v>
      </c>
      <c r="Y185" s="3" t="s">
        <v>184</v>
      </c>
      <c r="Z185" s="3"/>
      <c r="AA185" s="3" t="s">
        <v>121</v>
      </c>
      <c r="AB185" s="3" t="s">
        <v>91</v>
      </c>
      <c r="AC185" s="3"/>
      <c r="AD185" s="3" t="s">
        <v>69</v>
      </c>
      <c r="AE185" s="3" t="s">
        <v>91</v>
      </c>
      <c r="AF185" s="3" t="str">
        <f t="shared" si="14"/>
        <v>潍坊临沂光缆:潍坊东方路+临沂金雀山</v>
      </c>
      <c r="AH185" s="3">
        <f>MATCH(AF185,中继段!$AD$4:$AD$97,0)</f>
        <v>71</v>
      </c>
    </row>
    <row r="186" spans="1:34" ht="16.5" x14ac:dyDescent="0.2">
      <c r="A186" s="3">
        <v>183</v>
      </c>
      <c r="B186" s="3">
        <f t="shared" si="15"/>
        <v>37051101000</v>
      </c>
      <c r="C186" s="3" t="s">
        <v>447</v>
      </c>
      <c r="D186" s="3" t="s">
        <v>252</v>
      </c>
      <c r="E186" s="3" t="str">
        <f>INDEX(中继段!$C$4:$C$97,AH186)</f>
        <v>山东二干|潍坊青乡光缆:潍坊东方路-昌邑青乡</v>
      </c>
      <c r="F186" s="3">
        <f>INDEX(中继段!$B$4:$B$97,光放段!AH186)</f>
        <v>37051100000</v>
      </c>
      <c r="G186" s="3">
        <f>COUNTIF(E$4:E186,"="&amp;E186)</f>
        <v>1</v>
      </c>
      <c r="H186" s="3">
        <v>61.4</v>
      </c>
      <c r="I186" s="3">
        <v>24</v>
      </c>
      <c r="J186" s="3" t="b">
        <f t="shared" si="16"/>
        <v>1</v>
      </c>
      <c r="K186" s="3" t="s">
        <v>625</v>
      </c>
      <c r="L186" s="3" t="s">
        <v>176</v>
      </c>
      <c r="M186" s="3" t="str">
        <f t="shared" si="12"/>
        <v>潍坊市-潍坊东方路</v>
      </c>
      <c r="N186" s="3" t="b">
        <f t="shared" si="17"/>
        <v>1</v>
      </c>
      <c r="O186" s="3" t="s">
        <v>625</v>
      </c>
      <c r="P186" s="3" t="s">
        <v>176</v>
      </c>
      <c r="Q186" s="3" t="str">
        <f t="shared" si="13"/>
        <v>潍坊市-昌邑青乡</v>
      </c>
      <c r="R186" s="3"/>
      <c r="S186" s="3"/>
      <c r="T186" s="3"/>
      <c r="U186" s="3"/>
      <c r="V186" s="3" t="s">
        <v>626</v>
      </c>
      <c r="W186" s="3" t="s">
        <v>176</v>
      </c>
      <c r="X186" s="3" t="s">
        <v>625</v>
      </c>
      <c r="Y186" s="3" t="s">
        <v>176</v>
      </c>
      <c r="Z186" s="3"/>
      <c r="AA186" s="3" t="s">
        <v>69</v>
      </c>
      <c r="AB186" s="3" t="s">
        <v>20</v>
      </c>
      <c r="AC186" s="3"/>
      <c r="AD186" s="3" t="s">
        <v>69</v>
      </c>
      <c r="AE186" s="3" t="s">
        <v>20</v>
      </c>
      <c r="AF186" s="3" t="str">
        <f t="shared" si="14"/>
        <v>潍坊青乡光缆:潍坊东方路+昌邑青乡</v>
      </c>
      <c r="AH186" s="3">
        <f>MATCH(AF186,中继段!$AD$4:$AD$97,0)</f>
        <v>72</v>
      </c>
    </row>
    <row r="187" spans="1:34" ht="16.5" x14ac:dyDescent="0.2">
      <c r="A187" s="3">
        <v>184</v>
      </c>
      <c r="B187" s="3">
        <f t="shared" si="15"/>
        <v>37052101000</v>
      </c>
      <c r="C187" s="3" t="s">
        <v>448</v>
      </c>
      <c r="D187" s="3" t="s">
        <v>253</v>
      </c>
      <c r="E187" s="3" t="str">
        <f>INDEX(中继段!$C$4:$C$97,AH187)</f>
        <v>山东二干|潍坊日照架空光缆:潍坊东方路-日照海滨五路</v>
      </c>
      <c r="F187" s="3">
        <f>INDEX(中继段!$B$4:$B$97,光放段!AH187)</f>
        <v>37052100000</v>
      </c>
      <c r="G187" s="3">
        <f>COUNTIF(E$4:E187,"="&amp;E187)</f>
        <v>1</v>
      </c>
      <c r="H187" s="3">
        <v>111.8</v>
      </c>
      <c r="I187" s="3">
        <v>8</v>
      </c>
      <c r="J187" s="3" t="b">
        <f t="shared" si="16"/>
        <v>1</v>
      </c>
      <c r="K187" s="3" t="s">
        <v>625</v>
      </c>
      <c r="L187" s="3" t="s">
        <v>176</v>
      </c>
      <c r="M187" s="3" t="str">
        <f t="shared" si="12"/>
        <v>潍坊市-潍坊东方路</v>
      </c>
      <c r="N187" s="3" t="b">
        <f t="shared" si="17"/>
        <v>0</v>
      </c>
      <c r="O187" s="3" t="s">
        <v>625</v>
      </c>
      <c r="P187" s="3" t="s">
        <v>176</v>
      </c>
      <c r="Q187" s="3" t="str">
        <f t="shared" si="13"/>
        <v>潍坊市-诸城原联通高级技工学校</v>
      </c>
      <c r="R187" s="3"/>
      <c r="S187" s="3"/>
      <c r="T187" s="3"/>
      <c r="U187" s="3"/>
      <c r="V187" s="3" t="s">
        <v>626</v>
      </c>
      <c r="W187" s="3" t="s">
        <v>176</v>
      </c>
      <c r="X187" s="3" t="s">
        <v>625</v>
      </c>
      <c r="Y187" s="3" t="s">
        <v>176</v>
      </c>
      <c r="Z187" s="3"/>
      <c r="AA187" s="3" t="s">
        <v>69</v>
      </c>
      <c r="AB187" s="3" t="s">
        <v>122</v>
      </c>
      <c r="AC187" s="3"/>
      <c r="AD187" s="3" t="s">
        <v>69</v>
      </c>
      <c r="AE187" s="3" t="s">
        <v>158</v>
      </c>
      <c r="AF187" s="3" t="str">
        <f t="shared" si="14"/>
        <v>潍坊日照架空光缆:潍坊东方路+日照海滨五路</v>
      </c>
      <c r="AH187" s="3">
        <f>MATCH(AF187,中继段!$AD$4:$AD$97,0)</f>
        <v>73</v>
      </c>
    </row>
    <row r="188" spans="1:34" ht="16.5" x14ac:dyDescent="0.2">
      <c r="A188" s="3">
        <v>185</v>
      </c>
      <c r="B188" s="3">
        <f t="shared" si="15"/>
        <v>37052102000</v>
      </c>
      <c r="C188" s="3" t="s">
        <v>449</v>
      </c>
      <c r="D188" s="3" t="s">
        <v>253</v>
      </c>
      <c r="E188" s="3" t="str">
        <f>INDEX(中继段!$C$4:$C$97,AH188)</f>
        <v>山东二干|潍坊日照架空光缆:潍坊东方路-日照海滨五路</v>
      </c>
      <c r="F188" s="3">
        <f>INDEX(中继段!$B$4:$B$97,光放段!AH188)</f>
        <v>37052100000</v>
      </c>
      <c r="G188" s="3">
        <f>COUNTIF(E$4:E188,"="&amp;E188)</f>
        <v>2</v>
      </c>
      <c r="H188" s="3">
        <v>130.5</v>
      </c>
      <c r="I188" s="3">
        <v>8</v>
      </c>
      <c r="J188" s="3" t="b">
        <f t="shared" si="16"/>
        <v>0</v>
      </c>
      <c r="K188" s="3" t="s">
        <v>625</v>
      </c>
      <c r="L188" s="3" t="s">
        <v>176</v>
      </c>
      <c r="M188" s="3" t="str">
        <f t="shared" si="12"/>
        <v>潍坊市-诸城原联通高级技工学校</v>
      </c>
      <c r="N188" s="3" t="b">
        <f t="shared" si="17"/>
        <v>1</v>
      </c>
      <c r="O188" s="3" t="s">
        <v>625</v>
      </c>
      <c r="P188" s="3" t="s">
        <v>180</v>
      </c>
      <c r="Q188" s="3" t="str">
        <f t="shared" si="13"/>
        <v>日照市-日照海滨五路</v>
      </c>
      <c r="R188" s="3"/>
      <c r="S188" s="3"/>
      <c r="T188" s="3"/>
      <c r="U188" s="3"/>
      <c r="V188" s="3" t="s">
        <v>626</v>
      </c>
      <c r="W188" s="3" t="s">
        <v>176</v>
      </c>
      <c r="X188" s="3" t="s">
        <v>625</v>
      </c>
      <c r="Y188" s="3" t="s">
        <v>180</v>
      </c>
      <c r="Z188" s="3"/>
      <c r="AA188" s="3" t="s">
        <v>122</v>
      </c>
      <c r="AB188" s="3" t="s">
        <v>158</v>
      </c>
      <c r="AC188" s="3"/>
      <c r="AD188" s="3" t="s">
        <v>69</v>
      </c>
      <c r="AE188" s="3" t="s">
        <v>158</v>
      </c>
      <c r="AF188" s="3" t="str">
        <f t="shared" si="14"/>
        <v>潍坊日照架空光缆:潍坊东方路+日照海滨五路</v>
      </c>
      <c r="AH188" s="3">
        <f>MATCH(AF188,中继段!$AD$4:$AD$97,0)</f>
        <v>73</v>
      </c>
    </row>
    <row r="189" spans="1:34" ht="16.5" x14ac:dyDescent="0.2">
      <c r="A189" s="3">
        <v>186</v>
      </c>
      <c r="B189" s="3">
        <f t="shared" si="15"/>
        <v>37053101000</v>
      </c>
      <c r="C189" s="3" t="s">
        <v>450</v>
      </c>
      <c r="D189" s="3" t="s">
        <v>254</v>
      </c>
      <c r="E189" s="3" t="str">
        <f>INDEX(中继段!$C$4:$C$97,AH189)</f>
        <v>山东二干|潍坊五莲光缆:潍坊河西局-五莲解放路</v>
      </c>
      <c r="F189" s="3">
        <f>INDEX(中继段!$B$4:$B$97,光放段!AH189)</f>
        <v>37053100000</v>
      </c>
      <c r="G189" s="3">
        <f>COUNTIF(E$4:E189,"="&amp;E189)</f>
        <v>1</v>
      </c>
      <c r="H189" s="3">
        <v>36.445</v>
      </c>
      <c r="I189" s="3">
        <v>12</v>
      </c>
      <c r="J189" s="3" t="b">
        <f t="shared" si="16"/>
        <v>1</v>
      </c>
      <c r="K189" s="3" t="s">
        <v>625</v>
      </c>
      <c r="L189" s="3" t="s">
        <v>176</v>
      </c>
      <c r="M189" s="3" t="str">
        <f t="shared" si="12"/>
        <v>潍坊市-潍坊河西局</v>
      </c>
      <c r="N189" s="3" t="b">
        <f t="shared" si="17"/>
        <v>0</v>
      </c>
      <c r="O189" s="3" t="s">
        <v>625</v>
      </c>
      <c r="P189" s="3" t="s">
        <v>176</v>
      </c>
      <c r="Q189" s="3" t="str">
        <f t="shared" si="13"/>
        <v>潍坊市-安丘兴安路</v>
      </c>
      <c r="R189" s="3"/>
      <c r="S189" s="3"/>
      <c r="T189" s="3"/>
      <c r="U189" s="3"/>
      <c r="V189" s="3" t="s">
        <v>626</v>
      </c>
      <c r="W189" s="3" t="s">
        <v>176</v>
      </c>
      <c r="X189" s="3" t="s">
        <v>625</v>
      </c>
      <c r="Y189" s="3" t="s">
        <v>176</v>
      </c>
      <c r="Z189" s="3"/>
      <c r="AA189" s="3" t="s">
        <v>58</v>
      </c>
      <c r="AB189" s="3" t="s">
        <v>123</v>
      </c>
      <c r="AC189" s="3"/>
      <c r="AD189" s="3" t="s">
        <v>58</v>
      </c>
      <c r="AE189" s="3" t="s">
        <v>96</v>
      </c>
      <c r="AF189" s="3" t="str">
        <f t="shared" si="14"/>
        <v>潍坊五莲光缆:潍坊河西局+五莲解放路</v>
      </c>
      <c r="AH189" s="3">
        <f>MATCH(AF189,中继段!$AD$4:$AD$97,0)</f>
        <v>74</v>
      </c>
    </row>
    <row r="190" spans="1:34" ht="16.5" x14ac:dyDescent="0.2">
      <c r="A190" s="3">
        <v>187</v>
      </c>
      <c r="B190" s="3">
        <f t="shared" si="15"/>
        <v>37053102000</v>
      </c>
      <c r="C190" s="3" t="s">
        <v>451</v>
      </c>
      <c r="D190" s="3" t="s">
        <v>254</v>
      </c>
      <c r="E190" s="3" t="str">
        <f>INDEX(中继段!$C$4:$C$97,AH190)</f>
        <v>山东二干|潍坊五莲光缆:潍坊河西局-五莲解放路</v>
      </c>
      <c r="F190" s="3">
        <f>INDEX(中继段!$B$4:$B$97,光放段!AH190)</f>
        <v>37053100000</v>
      </c>
      <c r="G190" s="3">
        <f>COUNTIF(E$4:E190,"="&amp;E190)</f>
        <v>2</v>
      </c>
      <c r="H190" s="3">
        <v>24.009</v>
      </c>
      <c r="I190" s="3">
        <v>12</v>
      </c>
      <c r="J190" s="3" t="b">
        <f t="shared" si="16"/>
        <v>0</v>
      </c>
      <c r="K190" s="3" t="s">
        <v>625</v>
      </c>
      <c r="L190" s="3" t="s">
        <v>176</v>
      </c>
      <c r="M190" s="3" t="str">
        <f t="shared" si="12"/>
        <v>潍坊市-安丘兴安路</v>
      </c>
      <c r="N190" s="3" t="b">
        <f t="shared" si="17"/>
        <v>0</v>
      </c>
      <c r="O190" s="3" t="s">
        <v>625</v>
      </c>
      <c r="P190" s="3" t="s">
        <v>176</v>
      </c>
      <c r="Q190" s="3" t="str">
        <f t="shared" si="13"/>
        <v>潍坊市-诸城</v>
      </c>
      <c r="R190" s="3"/>
      <c r="S190" s="3"/>
      <c r="T190" s="3"/>
      <c r="U190" s="3"/>
      <c r="V190" s="3" t="s">
        <v>626</v>
      </c>
      <c r="W190" s="3" t="s">
        <v>176</v>
      </c>
      <c r="X190" s="3" t="s">
        <v>625</v>
      </c>
      <c r="Y190" s="3" t="s">
        <v>176</v>
      </c>
      <c r="Z190" s="3"/>
      <c r="AA190" s="3" t="s">
        <v>123</v>
      </c>
      <c r="AB190" s="3" t="s">
        <v>87</v>
      </c>
      <c r="AC190" s="3"/>
      <c r="AD190" s="3" t="s">
        <v>58</v>
      </c>
      <c r="AE190" s="3" t="s">
        <v>96</v>
      </c>
      <c r="AF190" s="3" t="str">
        <f t="shared" si="14"/>
        <v>潍坊五莲光缆:潍坊河西局+五莲解放路</v>
      </c>
      <c r="AH190" s="3">
        <f>MATCH(AF190,中继段!$AD$4:$AD$97,0)</f>
        <v>74</v>
      </c>
    </row>
    <row r="191" spans="1:34" ht="16.5" x14ac:dyDescent="0.2">
      <c r="A191" s="3">
        <v>188</v>
      </c>
      <c r="B191" s="3">
        <f t="shared" si="15"/>
        <v>37053103000</v>
      </c>
      <c r="C191" s="3" t="s">
        <v>452</v>
      </c>
      <c r="D191" s="3" t="s">
        <v>254</v>
      </c>
      <c r="E191" s="3" t="str">
        <f>INDEX(中继段!$C$4:$C$97,AH191)</f>
        <v>山东二干|潍坊五莲光缆:潍坊河西局-五莲解放路</v>
      </c>
      <c r="F191" s="3">
        <f>INDEX(中继段!$B$4:$B$97,光放段!AH191)</f>
        <v>37053100000</v>
      </c>
      <c r="G191" s="3">
        <f>COUNTIF(E$4:E191,"="&amp;E191)</f>
        <v>3</v>
      </c>
      <c r="H191" s="3">
        <v>40.588000000000001</v>
      </c>
      <c r="I191" s="3">
        <v>12</v>
      </c>
      <c r="J191" s="3" t="b">
        <f t="shared" si="16"/>
        <v>0</v>
      </c>
      <c r="K191" s="3" t="s">
        <v>625</v>
      </c>
      <c r="L191" s="3" t="s">
        <v>176</v>
      </c>
      <c r="M191" s="3" t="str">
        <f t="shared" si="12"/>
        <v>潍坊市-诸城</v>
      </c>
      <c r="N191" s="3" t="b">
        <f t="shared" si="17"/>
        <v>1</v>
      </c>
      <c r="O191" s="3" t="s">
        <v>625</v>
      </c>
      <c r="P191" s="3" t="s">
        <v>180</v>
      </c>
      <c r="Q191" s="3" t="str">
        <f t="shared" si="13"/>
        <v>日照市-五莲解放路</v>
      </c>
      <c r="R191" s="3"/>
      <c r="S191" s="3"/>
      <c r="T191" s="3"/>
      <c r="U191" s="3"/>
      <c r="V191" s="3" t="s">
        <v>626</v>
      </c>
      <c r="W191" s="3" t="s">
        <v>176</v>
      </c>
      <c r="X191" s="3" t="s">
        <v>625</v>
      </c>
      <c r="Y191" s="3" t="s">
        <v>180</v>
      </c>
      <c r="Z191" s="3"/>
      <c r="AA191" s="3" t="s">
        <v>87</v>
      </c>
      <c r="AB191" s="3" t="s">
        <v>96</v>
      </c>
      <c r="AC191" s="3"/>
      <c r="AD191" s="3" t="s">
        <v>58</v>
      </c>
      <c r="AE191" s="3" t="s">
        <v>96</v>
      </c>
      <c r="AF191" s="3" t="str">
        <f t="shared" si="14"/>
        <v>潍坊五莲光缆:潍坊河西局+五莲解放路</v>
      </c>
      <c r="AH191" s="3">
        <f>MATCH(AF191,中继段!$AD$4:$AD$97,0)</f>
        <v>74</v>
      </c>
    </row>
    <row r="192" spans="1:34" ht="16.5" x14ac:dyDescent="0.2">
      <c r="A192" s="3">
        <v>189</v>
      </c>
      <c r="B192" s="3">
        <f t="shared" si="15"/>
        <v>37054101000</v>
      </c>
      <c r="C192" s="3" t="s">
        <v>453</v>
      </c>
      <c r="D192" s="3" t="s">
        <v>255</v>
      </c>
      <c r="E192" s="3" t="str">
        <f>INDEX(中继段!$C$4:$C$97,AH192)</f>
        <v>山东二干|潍烟威1号光缆:潍坊河西局-烟台大季家</v>
      </c>
      <c r="F192" s="3">
        <f>INDEX(中继段!$B$4:$B$97,光放段!AH192)</f>
        <v>37054100000</v>
      </c>
      <c r="G192" s="3">
        <f>COUNTIF(E$4:E192,"="&amp;E192)</f>
        <v>1</v>
      </c>
      <c r="H192" s="3">
        <v>36.228000000000002</v>
      </c>
      <c r="I192" s="3">
        <v>20</v>
      </c>
      <c r="J192" s="3" t="b">
        <f t="shared" si="16"/>
        <v>1</v>
      </c>
      <c r="K192" s="3" t="s">
        <v>625</v>
      </c>
      <c r="L192" s="3" t="s">
        <v>176</v>
      </c>
      <c r="M192" s="3" t="str">
        <f t="shared" si="12"/>
        <v>潍坊市-潍坊河西局</v>
      </c>
      <c r="N192" s="3" t="b">
        <f t="shared" si="17"/>
        <v>0</v>
      </c>
      <c r="O192" s="3" t="s">
        <v>625</v>
      </c>
      <c r="P192" s="3" t="s">
        <v>176</v>
      </c>
      <c r="Q192" s="3" t="str">
        <f t="shared" si="13"/>
        <v>潍坊市-昌邑</v>
      </c>
      <c r="R192" s="3"/>
      <c r="S192" s="3"/>
      <c r="T192" s="3"/>
      <c r="U192" s="3"/>
      <c r="V192" s="3" t="s">
        <v>626</v>
      </c>
      <c r="W192" s="3" t="s">
        <v>176</v>
      </c>
      <c r="X192" s="3" t="s">
        <v>625</v>
      </c>
      <c r="Y192" s="3" t="s">
        <v>176</v>
      </c>
      <c r="Z192" s="3"/>
      <c r="AA192" s="3" t="s">
        <v>58</v>
      </c>
      <c r="AB192" s="3" t="s">
        <v>124</v>
      </c>
      <c r="AC192" s="3"/>
      <c r="AD192" s="3" t="s">
        <v>58</v>
      </c>
      <c r="AE192" s="3" t="s">
        <v>131</v>
      </c>
      <c r="AF192" s="3" t="str">
        <f t="shared" si="14"/>
        <v>潍烟威1号光缆:潍坊河西局+烟台大季家</v>
      </c>
      <c r="AH192" s="3">
        <f>MATCH(AF192,中继段!$AD$4:$AD$97,0)</f>
        <v>75</v>
      </c>
    </row>
    <row r="193" spans="1:34" ht="16.5" x14ac:dyDescent="0.2">
      <c r="A193" s="3">
        <v>190</v>
      </c>
      <c r="B193" s="3">
        <f t="shared" si="15"/>
        <v>37054102000</v>
      </c>
      <c r="C193" s="3" t="s">
        <v>454</v>
      </c>
      <c r="D193" s="3" t="s">
        <v>255</v>
      </c>
      <c r="E193" s="3" t="str">
        <f>INDEX(中继段!$C$4:$C$97,AH193)</f>
        <v>山东二干|潍烟威1号光缆:潍坊河西局-烟台大季家</v>
      </c>
      <c r="F193" s="3">
        <f>INDEX(中继段!$B$4:$B$97,光放段!AH193)</f>
        <v>37054100000</v>
      </c>
      <c r="G193" s="3">
        <f>COUNTIF(E$4:E193,"="&amp;E193)</f>
        <v>2</v>
      </c>
      <c r="H193" s="3">
        <v>43.470999999999997</v>
      </c>
      <c r="I193" s="3">
        <v>18</v>
      </c>
      <c r="J193" s="3" t="b">
        <f t="shared" si="16"/>
        <v>0</v>
      </c>
      <c r="K193" s="3" t="s">
        <v>625</v>
      </c>
      <c r="L193" s="3" t="s">
        <v>176</v>
      </c>
      <c r="M193" s="3" t="str">
        <f t="shared" si="12"/>
        <v>潍坊市-昌邑</v>
      </c>
      <c r="N193" s="3" t="b">
        <f t="shared" si="17"/>
        <v>0</v>
      </c>
      <c r="O193" s="3" t="s">
        <v>625</v>
      </c>
      <c r="P193" s="3" t="s">
        <v>175</v>
      </c>
      <c r="Q193" s="3" t="str">
        <f t="shared" si="13"/>
        <v>烟台市-莱州沙河</v>
      </c>
      <c r="R193" s="3"/>
      <c r="S193" s="3"/>
      <c r="T193" s="3"/>
      <c r="U193" s="3"/>
      <c r="V193" s="3" t="s">
        <v>626</v>
      </c>
      <c r="W193" s="3" t="s">
        <v>176</v>
      </c>
      <c r="X193" s="3" t="s">
        <v>625</v>
      </c>
      <c r="Y193" s="3" t="s">
        <v>175</v>
      </c>
      <c r="Z193" s="3"/>
      <c r="AA193" s="3" t="s">
        <v>124</v>
      </c>
      <c r="AB193" s="3" t="s">
        <v>125</v>
      </c>
      <c r="AC193" s="3"/>
      <c r="AD193" s="3" t="s">
        <v>58</v>
      </c>
      <c r="AE193" s="3" t="s">
        <v>131</v>
      </c>
      <c r="AF193" s="3" t="str">
        <f t="shared" si="14"/>
        <v>潍烟威1号光缆:潍坊河西局+烟台大季家</v>
      </c>
      <c r="AH193" s="3">
        <f>MATCH(AF193,中继段!$AD$4:$AD$97,0)</f>
        <v>75</v>
      </c>
    </row>
    <row r="194" spans="1:34" ht="16.5" x14ac:dyDescent="0.2">
      <c r="A194" s="3">
        <v>191</v>
      </c>
      <c r="B194" s="3">
        <f t="shared" si="15"/>
        <v>37054103000</v>
      </c>
      <c r="C194" s="3" t="s">
        <v>455</v>
      </c>
      <c r="D194" s="3" t="s">
        <v>255</v>
      </c>
      <c r="E194" s="3" t="str">
        <f>INDEX(中继段!$C$4:$C$97,AH194)</f>
        <v>山东二干|潍烟威1号光缆:潍坊河西局-烟台大季家</v>
      </c>
      <c r="F194" s="3">
        <f>INDEX(中继段!$B$4:$B$97,光放段!AH194)</f>
        <v>37054100000</v>
      </c>
      <c r="G194" s="3">
        <f>COUNTIF(E$4:E194,"="&amp;E194)</f>
        <v>3</v>
      </c>
      <c r="H194" s="3">
        <v>26.388000000000002</v>
      </c>
      <c r="I194" s="3">
        <v>20</v>
      </c>
      <c r="J194" s="3" t="b">
        <f t="shared" si="16"/>
        <v>0</v>
      </c>
      <c r="K194" s="3" t="s">
        <v>625</v>
      </c>
      <c r="L194" s="3" t="s">
        <v>175</v>
      </c>
      <c r="M194" s="3" t="str">
        <f t="shared" si="12"/>
        <v>烟台市-莱州沙河</v>
      </c>
      <c r="N194" s="3" t="b">
        <f t="shared" si="17"/>
        <v>0</v>
      </c>
      <c r="O194" s="3" t="s">
        <v>625</v>
      </c>
      <c r="P194" s="3" t="s">
        <v>175</v>
      </c>
      <c r="Q194" s="3" t="str">
        <f t="shared" si="13"/>
        <v>烟台市-莱州市局</v>
      </c>
      <c r="R194" s="3"/>
      <c r="S194" s="3"/>
      <c r="T194" s="3"/>
      <c r="U194" s="3"/>
      <c r="V194" s="3" t="s">
        <v>626</v>
      </c>
      <c r="W194" s="3" t="s">
        <v>175</v>
      </c>
      <c r="X194" s="3" t="s">
        <v>625</v>
      </c>
      <c r="Y194" s="3" t="s">
        <v>175</v>
      </c>
      <c r="Z194" s="3"/>
      <c r="AA194" s="3" t="s">
        <v>125</v>
      </c>
      <c r="AB194" s="3" t="s">
        <v>126</v>
      </c>
      <c r="AC194" s="3"/>
      <c r="AD194" s="3" t="s">
        <v>58</v>
      </c>
      <c r="AE194" s="3" t="s">
        <v>131</v>
      </c>
      <c r="AF194" s="3" t="str">
        <f t="shared" si="14"/>
        <v>潍烟威1号光缆:潍坊河西局+烟台大季家</v>
      </c>
      <c r="AH194" s="3">
        <f>MATCH(AF194,中继段!$AD$4:$AD$97,0)</f>
        <v>75</v>
      </c>
    </row>
    <row r="195" spans="1:34" ht="16.5" x14ac:dyDescent="0.2">
      <c r="A195" s="3">
        <v>192</v>
      </c>
      <c r="B195" s="3">
        <f t="shared" si="15"/>
        <v>37054104000</v>
      </c>
      <c r="C195" s="3" t="s">
        <v>456</v>
      </c>
      <c r="D195" s="3" t="s">
        <v>255</v>
      </c>
      <c r="E195" s="3" t="str">
        <f>INDEX(中继段!$C$4:$C$97,AH195)</f>
        <v>山东二干|潍烟威1号光缆:潍坊河西局-烟台大季家</v>
      </c>
      <c r="F195" s="3">
        <f>INDEX(中继段!$B$4:$B$97,光放段!AH195)</f>
        <v>37054100000</v>
      </c>
      <c r="G195" s="3">
        <f>COUNTIF(E$4:E195,"="&amp;E195)</f>
        <v>4</v>
      </c>
      <c r="H195" s="3">
        <v>29.798999999999999</v>
      </c>
      <c r="I195" s="3">
        <v>22</v>
      </c>
      <c r="J195" s="3" t="b">
        <f t="shared" si="16"/>
        <v>0</v>
      </c>
      <c r="K195" s="3" t="s">
        <v>625</v>
      </c>
      <c r="L195" s="3" t="s">
        <v>175</v>
      </c>
      <c r="M195" s="3" t="str">
        <f t="shared" si="12"/>
        <v>烟台市-莱州市局</v>
      </c>
      <c r="N195" s="3" t="b">
        <f t="shared" si="17"/>
        <v>0</v>
      </c>
      <c r="O195" s="3" t="s">
        <v>625</v>
      </c>
      <c r="P195" s="3" t="s">
        <v>175</v>
      </c>
      <c r="Q195" s="3" t="str">
        <f t="shared" si="13"/>
        <v>烟台市-莱州朱桥</v>
      </c>
      <c r="R195" s="3"/>
      <c r="S195" s="3"/>
      <c r="T195" s="3"/>
      <c r="U195" s="3"/>
      <c r="V195" s="3" t="s">
        <v>626</v>
      </c>
      <c r="W195" s="3" t="s">
        <v>175</v>
      </c>
      <c r="X195" s="3" t="s">
        <v>625</v>
      </c>
      <c r="Y195" s="3" t="s">
        <v>175</v>
      </c>
      <c r="Z195" s="3"/>
      <c r="AA195" s="3" t="s">
        <v>126</v>
      </c>
      <c r="AB195" s="3" t="s">
        <v>127</v>
      </c>
      <c r="AC195" s="3"/>
      <c r="AD195" s="3" t="s">
        <v>58</v>
      </c>
      <c r="AE195" s="3" t="s">
        <v>131</v>
      </c>
      <c r="AF195" s="3" t="str">
        <f t="shared" si="14"/>
        <v>潍烟威1号光缆:潍坊河西局+烟台大季家</v>
      </c>
      <c r="AH195" s="3">
        <f>MATCH(AF195,中继段!$AD$4:$AD$97,0)</f>
        <v>75</v>
      </c>
    </row>
    <row r="196" spans="1:34" ht="16.5" x14ac:dyDescent="0.2">
      <c r="A196" s="3">
        <v>193</v>
      </c>
      <c r="B196" s="3">
        <f t="shared" si="15"/>
        <v>37054105000</v>
      </c>
      <c r="C196" s="3" t="s">
        <v>457</v>
      </c>
      <c r="D196" s="3" t="s">
        <v>255</v>
      </c>
      <c r="E196" s="3" t="str">
        <f>INDEX(中继段!$C$4:$C$97,AH196)</f>
        <v>山东二干|潍烟威1号光缆:潍坊河西局-烟台大季家</v>
      </c>
      <c r="F196" s="3">
        <f>INDEX(中继段!$B$4:$B$97,光放段!AH196)</f>
        <v>37054100000</v>
      </c>
      <c r="G196" s="3">
        <f>COUNTIF(E$4:E196,"="&amp;E196)</f>
        <v>5</v>
      </c>
      <c r="H196" s="3">
        <v>39.082999999999998</v>
      </c>
      <c r="I196" s="3">
        <v>22</v>
      </c>
      <c r="J196" s="3" t="b">
        <f t="shared" si="16"/>
        <v>0</v>
      </c>
      <c r="K196" s="3" t="s">
        <v>625</v>
      </c>
      <c r="L196" s="3" t="s">
        <v>175</v>
      </c>
      <c r="M196" s="3" t="str">
        <f t="shared" ref="M196:M259" si="18">L196&amp;"-"&amp;AA196</f>
        <v>烟台市-莱州朱桥</v>
      </c>
      <c r="N196" s="3" t="b">
        <f t="shared" si="17"/>
        <v>0</v>
      </c>
      <c r="O196" s="3" t="s">
        <v>625</v>
      </c>
      <c r="P196" s="3" t="s">
        <v>175</v>
      </c>
      <c r="Q196" s="3" t="str">
        <f t="shared" ref="Q196:Q259" si="19">P196&amp;"-"&amp;AB196</f>
        <v>烟台市-龙口龙口镇</v>
      </c>
      <c r="R196" s="3"/>
      <c r="S196" s="3"/>
      <c r="T196" s="3"/>
      <c r="U196" s="3"/>
      <c r="V196" s="3" t="s">
        <v>626</v>
      </c>
      <c r="W196" s="3" t="s">
        <v>175</v>
      </c>
      <c r="X196" s="3" t="s">
        <v>625</v>
      </c>
      <c r="Y196" s="3" t="s">
        <v>175</v>
      </c>
      <c r="Z196" s="3"/>
      <c r="AA196" s="3" t="s">
        <v>127</v>
      </c>
      <c r="AB196" s="3" t="s">
        <v>128</v>
      </c>
      <c r="AC196" s="3"/>
      <c r="AD196" s="3" t="s">
        <v>58</v>
      </c>
      <c r="AE196" s="3" t="s">
        <v>131</v>
      </c>
      <c r="AF196" s="3" t="str">
        <f t="shared" ref="AF196:AF259" si="20">D196&amp;":"&amp;AD196&amp;"+"&amp;AE196</f>
        <v>潍烟威1号光缆:潍坊河西局+烟台大季家</v>
      </c>
      <c r="AH196" s="3">
        <f>MATCH(AF196,中继段!$AD$4:$AD$97,0)</f>
        <v>75</v>
      </c>
    </row>
    <row r="197" spans="1:34" ht="16.5" x14ac:dyDescent="0.2">
      <c r="A197" s="3">
        <v>194</v>
      </c>
      <c r="B197" s="3">
        <f t="shared" ref="B197:B237" si="21">F197+G197*1000</f>
        <v>37054106000</v>
      </c>
      <c r="C197" s="3" t="s">
        <v>458</v>
      </c>
      <c r="D197" s="3" t="s">
        <v>255</v>
      </c>
      <c r="E197" s="3" t="str">
        <f>INDEX(中继段!$C$4:$C$97,AH197)</f>
        <v>山东二干|潍烟威1号光缆:潍坊河西局-烟台大季家</v>
      </c>
      <c r="F197" s="3">
        <f>INDEX(中继段!$B$4:$B$97,光放段!AH197)</f>
        <v>37054100000</v>
      </c>
      <c r="G197" s="3">
        <f>COUNTIF(E$4:E197,"="&amp;E197)</f>
        <v>6</v>
      </c>
      <c r="H197" s="3">
        <v>20.995000000000001</v>
      </c>
      <c r="I197" s="3">
        <v>24</v>
      </c>
      <c r="J197" s="3" t="b">
        <f t="shared" ref="J197:J237" si="22">G197=1</f>
        <v>0</v>
      </c>
      <c r="K197" s="3" t="s">
        <v>625</v>
      </c>
      <c r="L197" s="3" t="s">
        <v>175</v>
      </c>
      <c r="M197" s="3" t="str">
        <f t="shared" si="18"/>
        <v>烟台市-龙口龙口镇</v>
      </c>
      <c r="N197" s="3" t="b">
        <f t="shared" ref="N197:N237" si="23">F198&lt;&gt;F197</f>
        <v>0</v>
      </c>
      <c r="O197" s="3" t="s">
        <v>625</v>
      </c>
      <c r="P197" s="3" t="s">
        <v>175</v>
      </c>
      <c r="Q197" s="3" t="str">
        <f t="shared" si="19"/>
        <v>烟台市-龙口黄城</v>
      </c>
      <c r="R197" s="3"/>
      <c r="S197" s="3"/>
      <c r="T197" s="3"/>
      <c r="U197" s="3"/>
      <c r="V197" s="3" t="s">
        <v>626</v>
      </c>
      <c r="W197" s="3" t="s">
        <v>175</v>
      </c>
      <c r="X197" s="3" t="s">
        <v>625</v>
      </c>
      <c r="Y197" s="3" t="s">
        <v>175</v>
      </c>
      <c r="Z197" s="3"/>
      <c r="AA197" s="3" t="s">
        <v>128</v>
      </c>
      <c r="AB197" s="3" t="s">
        <v>129</v>
      </c>
      <c r="AC197" s="3"/>
      <c r="AD197" s="3" t="s">
        <v>58</v>
      </c>
      <c r="AE197" s="3" t="s">
        <v>131</v>
      </c>
      <c r="AF197" s="3" t="str">
        <f t="shared" si="20"/>
        <v>潍烟威1号光缆:潍坊河西局+烟台大季家</v>
      </c>
      <c r="AH197" s="3">
        <f>MATCH(AF197,中继段!$AD$4:$AD$97,0)</f>
        <v>75</v>
      </c>
    </row>
    <row r="198" spans="1:34" ht="16.5" x14ac:dyDescent="0.2">
      <c r="A198" s="3">
        <v>195</v>
      </c>
      <c r="B198" s="3">
        <f t="shared" si="21"/>
        <v>37054107000</v>
      </c>
      <c r="C198" s="3" t="s">
        <v>459</v>
      </c>
      <c r="D198" s="3" t="s">
        <v>255</v>
      </c>
      <c r="E198" s="3" t="str">
        <f>INDEX(中继段!$C$4:$C$97,AH198)</f>
        <v>山东二干|潍烟威1号光缆:潍坊河西局-烟台大季家</v>
      </c>
      <c r="F198" s="3">
        <f>INDEX(中继段!$B$4:$B$97,光放段!AH198)</f>
        <v>37054100000</v>
      </c>
      <c r="G198" s="3">
        <f>COUNTIF(E$4:E198,"="&amp;E198)</f>
        <v>7</v>
      </c>
      <c r="H198" s="3">
        <v>33.865000000000002</v>
      </c>
      <c r="I198" s="3">
        <v>22</v>
      </c>
      <c r="J198" s="3" t="b">
        <f t="shared" si="22"/>
        <v>0</v>
      </c>
      <c r="K198" s="3" t="s">
        <v>625</v>
      </c>
      <c r="L198" s="3" t="s">
        <v>175</v>
      </c>
      <c r="M198" s="3" t="str">
        <f t="shared" si="18"/>
        <v>烟台市-龙口黄城</v>
      </c>
      <c r="N198" s="3" t="b">
        <f t="shared" si="23"/>
        <v>0</v>
      </c>
      <c r="O198" s="3" t="s">
        <v>625</v>
      </c>
      <c r="P198" s="3" t="s">
        <v>175</v>
      </c>
      <c r="Q198" s="3" t="str">
        <f t="shared" si="19"/>
        <v>烟台市-蓬莱老局</v>
      </c>
      <c r="R198" s="3"/>
      <c r="S198" s="3"/>
      <c r="T198" s="3"/>
      <c r="U198" s="3"/>
      <c r="V198" s="3" t="s">
        <v>626</v>
      </c>
      <c r="W198" s="3" t="s">
        <v>175</v>
      </c>
      <c r="X198" s="3" t="s">
        <v>625</v>
      </c>
      <c r="Y198" s="3" t="s">
        <v>175</v>
      </c>
      <c r="Z198" s="3"/>
      <c r="AA198" s="3" t="s">
        <v>129</v>
      </c>
      <c r="AB198" s="3" t="s">
        <v>130</v>
      </c>
      <c r="AC198" s="3"/>
      <c r="AD198" s="3" t="s">
        <v>58</v>
      </c>
      <c r="AE198" s="3" t="s">
        <v>131</v>
      </c>
      <c r="AF198" s="3" t="str">
        <f t="shared" si="20"/>
        <v>潍烟威1号光缆:潍坊河西局+烟台大季家</v>
      </c>
      <c r="AH198" s="3">
        <f>MATCH(AF198,中继段!$AD$4:$AD$97,0)</f>
        <v>75</v>
      </c>
    </row>
    <row r="199" spans="1:34" ht="16.5" x14ac:dyDescent="0.2">
      <c r="A199" s="3">
        <v>196</v>
      </c>
      <c r="B199" s="3">
        <f t="shared" si="21"/>
        <v>37054108000</v>
      </c>
      <c r="C199" s="3" t="s">
        <v>460</v>
      </c>
      <c r="D199" s="3" t="s">
        <v>255</v>
      </c>
      <c r="E199" s="3" t="str">
        <f>INDEX(中继段!$C$4:$C$97,AH199)</f>
        <v>山东二干|潍烟威1号光缆:潍坊河西局-烟台大季家</v>
      </c>
      <c r="F199" s="3">
        <f>INDEX(中继段!$B$4:$B$97,光放段!AH199)</f>
        <v>37054100000</v>
      </c>
      <c r="G199" s="3">
        <f>COUNTIF(E$4:E199,"="&amp;E199)</f>
        <v>8</v>
      </c>
      <c r="H199" s="3">
        <v>36.328000000000003</v>
      </c>
      <c r="I199" s="3">
        <v>24</v>
      </c>
      <c r="J199" s="3" t="b">
        <f t="shared" si="22"/>
        <v>0</v>
      </c>
      <c r="K199" s="3" t="s">
        <v>625</v>
      </c>
      <c r="L199" s="3" t="s">
        <v>175</v>
      </c>
      <c r="M199" s="3" t="str">
        <f t="shared" si="18"/>
        <v>烟台市-蓬莱老局</v>
      </c>
      <c r="N199" s="3" t="b">
        <f t="shared" si="23"/>
        <v>1</v>
      </c>
      <c r="O199" s="3" t="s">
        <v>625</v>
      </c>
      <c r="P199" s="3" t="s">
        <v>175</v>
      </c>
      <c r="Q199" s="3" t="str">
        <f t="shared" si="19"/>
        <v>烟台市-烟台大季家</v>
      </c>
      <c r="R199" s="3"/>
      <c r="S199" s="3"/>
      <c r="T199" s="3"/>
      <c r="U199" s="3"/>
      <c r="V199" s="3" t="s">
        <v>626</v>
      </c>
      <c r="W199" s="3" t="s">
        <v>175</v>
      </c>
      <c r="X199" s="3" t="s">
        <v>625</v>
      </c>
      <c r="Y199" s="3" t="s">
        <v>175</v>
      </c>
      <c r="Z199" s="3"/>
      <c r="AA199" s="3" t="s">
        <v>130</v>
      </c>
      <c r="AB199" s="3" t="s">
        <v>131</v>
      </c>
      <c r="AC199" s="3"/>
      <c r="AD199" s="3" t="s">
        <v>58</v>
      </c>
      <c r="AE199" s="3" t="s">
        <v>131</v>
      </c>
      <c r="AF199" s="3" t="str">
        <f t="shared" si="20"/>
        <v>潍烟威1号光缆:潍坊河西局+烟台大季家</v>
      </c>
      <c r="AH199" s="3">
        <f>MATCH(AF199,中继段!$AD$4:$AD$97,0)</f>
        <v>75</v>
      </c>
    </row>
    <row r="200" spans="1:34" ht="16.5" x14ac:dyDescent="0.2">
      <c r="A200" s="3">
        <v>197</v>
      </c>
      <c r="B200" s="3">
        <f t="shared" si="21"/>
        <v>37054201000</v>
      </c>
      <c r="C200" s="3" t="s">
        <v>461</v>
      </c>
      <c r="D200" s="3" t="s">
        <v>255</v>
      </c>
      <c r="E200" s="3" t="str">
        <f>INDEX(中继段!$C$4:$C$97,AH200)</f>
        <v>山东二干|潍烟威1号光缆:烟台大季家-烟台大海阳</v>
      </c>
      <c r="F200" s="3">
        <f>INDEX(中继段!$B$4:$B$97,光放段!AH200)</f>
        <v>37054200000</v>
      </c>
      <c r="G200" s="3">
        <f>COUNTIF(E$4:E200,"="&amp;E200)</f>
        <v>1</v>
      </c>
      <c r="H200" s="3">
        <v>38.271000000000001</v>
      </c>
      <c r="I200" s="3">
        <v>24</v>
      </c>
      <c r="J200" s="3" t="b">
        <f t="shared" si="22"/>
        <v>1</v>
      </c>
      <c r="K200" s="3" t="s">
        <v>625</v>
      </c>
      <c r="L200" s="3" t="s">
        <v>175</v>
      </c>
      <c r="M200" s="3" t="str">
        <f t="shared" si="18"/>
        <v>烟台市-烟台大季家</v>
      </c>
      <c r="N200" s="3" t="b">
        <f t="shared" si="23"/>
        <v>1</v>
      </c>
      <c r="O200" s="3" t="s">
        <v>625</v>
      </c>
      <c r="P200" s="3" t="s">
        <v>175</v>
      </c>
      <c r="Q200" s="3" t="str">
        <f t="shared" si="19"/>
        <v>烟台市-烟台大海阳</v>
      </c>
      <c r="R200" s="3"/>
      <c r="S200" s="3"/>
      <c r="T200" s="3"/>
      <c r="U200" s="3"/>
      <c r="V200" s="3" t="s">
        <v>626</v>
      </c>
      <c r="W200" s="3" t="s">
        <v>175</v>
      </c>
      <c r="X200" s="3" t="s">
        <v>625</v>
      </c>
      <c r="Y200" s="3" t="s">
        <v>175</v>
      </c>
      <c r="Z200" s="3"/>
      <c r="AA200" s="3" t="s">
        <v>131</v>
      </c>
      <c r="AB200" s="3" t="s">
        <v>132</v>
      </c>
      <c r="AC200" s="3"/>
      <c r="AD200" s="3" t="s">
        <v>131</v>
      </c>
      <c r="AE200" s="3" t="s">
        <v>132</v>
      </c>
      <c r="AF200" s="3" t="str">
        <f t="shared" si="20"/>
        <v>潍烟威1号光缆:烟台大季家+烟台大海阳</v>
      </c>
      <c r="AH200" s="3">
        <f>MATCH(AF200,中继段!$AD$4:$AD$97,0)</f>
        <v>76</v>
      </c>
    </row>
    <row r="201" spans="1:34" ht="16.5" x14ac:dyDescent="0.2">
      <c r="A201" s="3">
        <v>198</v>
      </c>
      <c r="B201" s="3">
        <f t="shared" si="21"/>
        <v>37054301000</v>
      </c>
      <c r="C201" s="3" t="s">
        <v>462</v>
      </c>
      <c r="D201" s="3" t="s">
        <v>255</v>
      </c>
      <c r="E201" s="3" t="str">
        <f>INDEX(中继段!$C$4:$C$97,AH201)</f>
        <v>山东二干|潍烟威1号光缆:烟台大海阳-威海初村</v>
      </c>
      <c r="F201" s="3">
        <f>INDEX(中继段!$B$4:$B$97,光放段!AH201)</f>
        <v>37054300000</v>
      </c>
      <c r="G201" s="3">
        <f>COUNTIF(E$4:E201,"="&amp;E201)</f>
        <v>1</v>
      </c>
      <c r="H201" s="3">
        <v>32.408000000000001</v>
      </c>
      <c r="I201" s="3">
        <v>14</v>
      </c>
      <c r="J201" s="3" t="b">
        <f t="shared" si="22"/>
        <v>1</v>
      </c>
      <c r="K201" s="3" t="s">
        <v>625</v>
      </c>
      <c r="L201" s="3" t="s">
        <v>175</v>
      </c>
      <c r="M201" s="3" t="str">
        <f t="shared" si="18"/>
        <v>烟台市-烟台大海阳</v>
      </c>
      <c r="N201" s="3" t="b">
        <f t="shared" si="23"/>
        <v>0</v>
      </c>
      <c r="O201" s="3" t="s">
        <v>625</v>
      </c>
      <c r="P201" s="3" t="s">
        <v>175</v>
      </c>
      <c r="Q201" s="3" t="str">
        <f t="shared" si="19"/>
        <v>烟台市-牟平42局</v>
      </c>
      <c r="R201" s="3"/>
      <c r="S201" s="3"/>
      <c r="T201" s="3"/>
      <c r="U201" s="3"/>
      <c r="V201" s="3" t="s">
        <v>626</v>
      </c>
      <c r="W201" s="3" t="s">
        <v>175</v>
      </c>
      <c r="X201" s="3" t="s">
        <v>625</v>
      </c>
      <c r="Y201" s="3" t="s">
        <v>175</v>
      </c>
      <c r="Z201" s="3"/>
      <c r="AA201" s="3" t="s">
        <v>132</v>
      </c>
      <c r="AB201" s="3" t="s">
        <v>133</v>
      </c>
      <c r="AC201" s="3"/>
      <c r="AD201" s="3" t="s">
        <v>132</v>
      </c>
      <c r="AE201" s="3" t="s">
        <v>134</v>
      </c>
      <c r="AF201" s="3" t="str">
        <f t="shared" si="20"/>
        <v>潍烟威1号光缆:烟台大海阳+威海初村</v>
      </c>
      <c r="AH201" s="3">
        <f>MATCH(AF201,中继段!$AD$4:$AD$97,0)</f>
        <v>77</v>
      </c>
    </row>
    <row r="202" spans="1:34" ht="16.5" x14ac:dyDescent="0.2">
      <c r="A202" s="3">
        <v>199</v>
      </c>
      <c r="B202" s="3">
        <f t="shared" si="21"/>
        <v>37054302000</v>
      </c>
      <c r="C202" s="3" t="s">
        <v>463</v>
      </c>
      <c r="D202" s="3" t="s">
        <v>255</v>
      </c>
      <c r="E202" s="3" t="str">
        <f>INDEX(中继段!$C$4:$C$97,AH202)</f>
        <v>山东二干|潍烟威1号光缆:烟台大海阳-威海初村</v>
      </c>
      <c r="F202" s="3">
        <f>INDEX(中继段!$B$4:$B$97,光放段!AH202)</f>
        <v>37054300000</v>
      </c>
      <c r="G202" s="3">
        <f>COUNTIF(E$4:E202,"="&amp;E202)</f>
        <v>2</v>
      </c>
      <c r="H202" s="3">
        <v>35.72</v>
      </c>
      <c r="I202" s="3">
        <v>14</v>
      </c>
      <c r="J202" s="3" t="b">
        <f t="shared" si="22"/>
        <v>0</v>
      </c>
      <c r="K202" s="3" t="s">
        <v>625</v>
      </c>
      <c r="L202" s="3" t="s">
        <v>175</v>
      </c>
      <c r="M202" s="3" t="str">
        <f t="shared" si="18"/>
        <v>烟台市-牟平42局</v>
      </c>
      <c r="N202" s="3" t="b">
        <f t="shared" si="23"/>
        <v>1</v>
      </c>
      <c r="O202" s="3" t="s">
        <v>625</v>
      </c>
      <c r="P202" s="3" t="s">
        <v>179</v>
      </c>
      <c r="Q202" s="3" t="str">
        <f t="shared" si="19"/>
        <v>威海市-威海初村</v>
      </c>
      <c r="R202" s="3"/>
      <c r="S202" s="3"/>
      <c r="T202" s="3"/>
      <c r="U202" s="3"/>
      <c r="V202" s="3" t="s">
        <v>626</v>
      </c>
      <c r="W202" s="3" t="s">
        <v>175</v>
      </c>
      <c r="X202" s="3" t="s">
        <v>625</v>
      </c>
      <c r="Y202" s="3" t="s">
        <v>179</v>
      </c>
      <c r="Z202" s="3"/>
      <c r="AA202" s="3" t="s">
        <v>133</v>
      </c>
      <c r="AB202" s="3" t="s">
        <v>134</v>
      </c>
      <c r="AC202" s="3"/>
      <c r="AD202" s="3" t="s">
        <v>132</v>
      </c>
      <c r="AE202" s="3" t="s">
        <v>134</v>
      </c>
      <c r="AF202" s="3" t="str">
        <f t="shared" si="20"/>
        <v>潍烟威1号光缆:烟台大海阳+威海初村</v>
      </c>
      <c r="AH202" s="3">
        <f>MATCH(AF202,中继段!$AD$4:$AD$97,0)</f>
        <v>77</v>
      </c>
    </row>
    <row r="203" spans="1:34" ht="16.5" x14ac:dyDescent="0.2">
      <c r="A203" s="3">
        <v>200</v>
      </c>
      <c r="B203" s="3">
        <f t="shared" si="21"/>
        <v>37054401000</v>
      </c>
      <c r="C203" s="3" t="s">
        <v>464</v>
      </c>
      <c r="D203" s="3" t="s">
        <v>255</v>
      </c>
      <c r="E203" s="3" t="str">
        <f>INDEX(中继段!$C$4:$C$97,AH203)</f>
        <v>山东二干|潍烟威1号光缆:威海初村-威海南竹岛</v>
      </c>
      <c r="F203" s="3">
        <f>INDEX(中继段!$B$4:$B$97,光放段!AH203)</f>
        <v>37054400000</v>
      </c>
      <c r="G203" s="3">
        <f>COUNTIF(E$4:E203,"="&amp;E203)</f>
        <v>1</v>
      </c>
      <c r="H203" s="3">
        <v>28.364999999999998</v>
      </c>
      <c r="I203" s="3">
        <v>14</v>
      </c>
      <c r="J203" s="3" t="b">
        <f t="shared" si="22"/>
        <v>1</v>
      </c>
      <c r="K203" s="3" t="s">
        <v>625</v>
      </c>
      <c r="L203" s="3" t="s">
        <v>179</v>
      </c>
      <c r="M203" s="3" t="str">
        <f t="shared" si="18"/>
        <v>威海市-威海初村</v>
      </c>
      <c r="N203" s="3" t="b">
        <f t="shared" si="23"/>
        <v>1</v>
      </c>
      <c r="O203" s="3" t="s">
        <v>625</v>
      </c>
      <c r="P203" s="3" t="s">
        <v>179</v>
      </c>
      <c r="Q203" s="3" t="str">
        <f t="shared" si="19"/>
        <v>威海市-威海南竹岛</v>
      </c>
      <c r="R203" s="3"/>
      <c r="S203" s="3"/>
      <c r="T203" s="3"/>
      <c r="U203" s="3"/>
      <c r="V203" s="3" t="s">
        <v>626</v>
      </c>
      <c r="W203" s="3" t="s">
        <v>179</v>
      </c>
      <c r="X203" s="3" t="s">
        <v>625</v>
      </c>
      <c r="Y203" s="3" t="s">
        <v>179</v>
      </c>
      <c r="Z203" s="3"/>
      <c r="AA203" s="3" t="s">
        <v>134</v>
      </c>
      <c r="AB203" s="3" t="s">
        <v>148</v>
      </c>
      <c r="AC203" s="3"/>
      <c r="AD203" s="3" t="s">
        <v>134</v>
      </c>
      <c r="AE203" s="3" t="s">
        <v>148</v>
      </c>
      <c r="AF203" s="3" t="str">
        <f t="shared" si="20"/>
        <v>潍烟威1号光缆:威海初村+威海南竹岛</v>
      </c>
      <c r="AH203" s="3">
        <f>MATCH(AF203,中继段!$AD$4:$AD$97,0)</f>
        <v>78</v>
      </c>
    </row>
    <row r="204" spans="1:34" ht="16.5" x14ac:dyDescent="0.2">
      <c r="A204" s="3">
        <v>201</v>
      </c>
      <c r="B204" s="3">
        <f t="shared" si="21"/>
        <v>37055101000</v>
      </c>
      <c r="C204" s="3" t="s">
        <v>465</v>
      </c>
      <c r="D204" s="3" t="s">
        <v>256</v>
      </c>
      <c r="E204" s="3" t="str">
        <f>INDEX(中继段!$C$4:$C$97,AH204)</f>
        <v>山东二干|潍烟威2号光缆:潍坊四平路-烟台开发区</v>
      </c>
      <c r="F204" s="3">
        <f>INDEX(中继段!$B$4:$B$97,光放段!AH204)</f>
        <v>37055100000</v>
      </c>
      <c r="G204" s="3">
        <f>COUNTIF(E$4:E204,"="&amp;E204)</f>
        <v>1</v>
      </c>
      <c r="H204" s="3">
        <v>36.253999999999998</v>
      </c>
      <c r="I204" s="3">
        <v>72</v>
      </c>
      <c r="J204" s="3" t="b">
        <f t="shared" si="22"/>
        <v>1</v>
      </c>
      <c r="K204" s="3" t="s">
        <v>625</v>
      </c>
      <c r="L204" s="3" t="s">
        <v>176</v>
      </c>
      <c r="M204" s="3" t="str">
        <f t="shared" si="18"/>
        <v>潍坊市-潍坊四平路</v>
      </c>
      <c r="N204" s="3" t="b">
        <f t="shared" si="23"/>
        <v>0</v>
      </c>
      <c r="O204" s="3" t="s">
        <v>625</v>
      </c>
      <c r="P204" s="3" t="s">
        <v>176</v>
      </c>
      <c r="Q204" s="3" t="str">
        <f t="shared" si="19"/>
        <v>潍坊市-昌邑</v>
      </c>
      <c r="R204" s="3"/>
      <c r="S204" s="3"/>
      <c r="T204" s="3"/>
      <c r="U204" s="3"/>
      <c r="V204" s="3" t="s">
        <v>626</v>
      </c>
      <c r="W204" s="3" t="s">
        <v>176</v>
      </c>
      <c r="X204" s="3" t="s">
        <v>625</v>
      </c>
      <c r="Y204" s="3" t="s">
        <v>176</v>
      </c>
      <c r="Z204" s="3"/>
      <c r="AA204" s="3" t="s">
        <v>66</v>
      </c>
      <c r="AB204" s="3" t="s">
        <v>124</v>
      </c>
      <c r="AC204" s="3"/>
      <c r="AD204" s="3" t="s">
        <v>66</v>
      </c>
      <c r="AE204" s="3" t="s">
        <v>136</v>
      </c>
      <c r="AF204" s="3" t="str">
        <f t="shared" si="20"/>
        <v>潍烟威2号光缆:潍坊四平路+烟台开发区</v>
      </c>
      <c r="AH204" s="3">
        <f>MATCH(AF204,中继段!$AD$4:$AD$97,0)</f>
        <v>79</v>
      </c>
    </row>
    <row r="205" spans="1:34" ht="16.5" x14ac:dyDescent="0.2">
      <c r="A205" s="3">
        <v>202</v>
      </c>
      <c r="B205" s="3">
        <f t="shared" si="21"/>
        <v>37055102000</v>
      </c>
      <c r="C205" s="3" t="s">
        <v>466</v>
      </c>
      <c r="D205" s="3" t="s">
        <v>256</v>
      </c>
      <c r="E205" s="3" t="str">
        <f>INDEX(中继段!$C$4:$C$97,AH205)</f>
        <v>山东二干|潍烟威2号光缆:潍坊四平路-烟台开发区</v>
      </c>
      <c r="F205" s="3">
        <f>INDEX(中继段!$B$4:$B$97,光放段!AH205)</f>
        <v>37055100000</v>
      </c>
      <c r="G205" s="3">
        <f>COUNTIF(E$4:E205,"="&amp;E205)</f>
        <v>2</v>
      </c>
      <c r="H205" s="3">
        <v>70.316999999999993</v>
      </c>
      <c r="I205" s="3">
        <v>36</v>
      </c>
      <c r="J205" s="3" t="b">
        <f t="shared" si="22"/>
        <v>0</v>
      </c>
      <c r="K205" s="3" t="s">
        <v>625</v>
      </c>
      <c r="L205" s="3" t="s">
        <v>176</v>
      </c>
      <c r="M205" s="3" t="str">
        <f t="shared" si="18"/>
        <v>潍坊市-昌邑</v>
      </c>
      <c r="N205" s="3" t="b">
        <f t="shared" si="23"/>
        <v>0</v>
      </c>
      <c r="O205" s="3" t="s">
        <v>625</v>
      </c>
      <c r="P205" s="3" t="s">
        <v>175</v>
      </c>
      <c r="Q205" s="3" t="str">
        <f t="shared" si="19"/>
        <v>烟台市-莱州市局</v>
      </c>
      <c r="R205" s="3"/>
      <c r="S205" s="3"/>
      <c r="T205" s="3"/>
      <c r="U205" s="3"/>
      <c r="V205" s="3" t="s">
        <v>626</v>
      </c>
      <c r="W205" s="3" t="s">
        <v>176</v>
      </c>
      <c r="X205" s="3" t="s">
        <v>625</v>
      </c>
      <c r="Y205" s="3" t="s">
        <v>175</v>
      </c>
      <c r="Z205" s="3"/>
      <c r="AA205" s="3" t="s">
        <v>124</v>
      </c>
      <c r="AB205" s="3" t="s">
        <v>126</v>
      </c>
      <c r="AC205" s="3"/>
      <c r="AD205" s="3" t="s">
        <v>66</v>
      </c>
      <c r="AE205" s="3" t="s">
        <v>136</v>
      </c>
      <c r="AF205" s="3" t="str">
        <f t="shared" si="20"/>
        <v>潍烟威2号光缆:潍坊四平路+烟台开发区</v>
      </c>
      <c r="AH205" s="3">
        <f>MATCH(AF205,中继段!$AD$4:$AD$97,0)</f>
        <v>79</v>
      </c>
    </row>
    <row r="206" spans="1:34" ht="16.5" x14ac:dyDescent="0.2">
      <c r="A206" s="3">
        <v>203</v>
      </c>
      <c r="B206" s="3">
        <f t="shared" si="21"/>
        <v>37055103000</v>
      </c>
      <c r="C206" s="3" t="s">
        <v>467</v>
      </c>
      <c r="D206" s="3" t="s">
        <v>256</v>
      </c>
      <c r="E206" s="3" t="str">
        <f>INDEX(中继段!$C$4:$C$97,AH206)</f>
        <v>山东二干|潍烟威2号光缆:潍坊四平路-烟台开发区</v>
      </c>
      <c r="F206" s="3">
        <f>INDEX(中继段!$B$4:$B$97,光放段!AH206)</f>
        <v>37055100000</v>
      </c>
      <c r="G206" s="3">
        <f>COUNTIF(E$4:E206,"="&amp;E206)</f>
        <v>3</v>
      </c>
      <c r="H206" s="3">
        <v>72.034000000000006</v>
      </c>
      <c r="I206" s="3">
        <v>64</v>
      </c>
      <c r="J206" s="3" t="b">
        <f t="shared" si="22"/>
        <v>0</v>
      </c>
      <c r="K206" s="3" t="s">
        <v>625</v>
      </c>
      <c r="L206" s="3" t="s">
        <v>175</v>
      </c>
      <c r="M206" s="3" t="str">
        <f t="shared" si="18"/>
        <v>烟台市-莱州市局</v>
      </c>
      <c r="N206" s="3" t="b">
        <f t="shared" si="23"/>
        <v>0</v>
      </c>
      <c r="O206" s="3" t="s">
        <v>625</v>
      </c>
      <c r="P206" s="3" t="s">
        <v>175</v>
      </c>
      <c r="Q206" s="3" t="str">
        <f t="shared" si="19"/>
        <v>烟台市-龙口龙口镇</v>
      </c>
      <c r="R206" s="3"/>
      <c r="S206" s="3"/>
      <c r="T206" s="3"/>
      <c r="U206" s="3"/>
      <c r="V206" s="3" t="s">
        <v>626</v>
      </c>
      <c r="W206" s="3" t="s">
        <v>175</v>
      </c>
      <c r="X206" s="3" t="s">
        <v>625</v>
      </c>
      <c r="Y206" s="3" t="s">
        <v>175</v>
      </c>
      <c r="Z206" s="3"/>
      <c r="AA206" s="3" t="s">
        <v>126</v>
      </c>
      <c r="AB206" s="3" t="s">
        <v>128</v>
      </c>
      <c r="AC206" s="3"/>
      <c r="AD206" s="3" t="s">
        <v>66</v>
      </c>
      <c r="AE206" s="3" t="s">
        <v>136</v>
      </c>
      <c r="AF206" s="3" t="str">
        <f t="shared" si="20"/>
        <v>潍烟威2号光缆:潍坊四平路+烟台开发区</v>
      </c>
      <c r="AH206" s="3">
        <f>MATCH(AF206,中继段!$AD$4:$AD$97,0)</f>
        <v>79</v>
      </c>
    </row>
    <row r="207" spans="1:34" ht="16.5" x14ac:dyDescent="0.2">
      <c r="A207" s="3">
        <v>204</v>
      </c>
      <c r="B207" s="3">
        <f t="shared" si="21"/>
        <v>37055104000</v>
      </c>
      <c r="C207" s="3" t="s">
        <v>468</v>
      </c>
      <c r="D207" s="3" t="s">
        <v>256</v>
      </c>
      <c r="E207" s="3" t="str">
        <f>INDEX(中继段!$C$4:$C$97,AH207)</f>
        <v>山东二干|潍烟威2号光缆:潍坊四平路-烟台开发区</v>
      </c>
      <c r="F207" s="3">
        <f>INDEX(中继段!$B$4:$B$97,光放段!AH207)</f>
        <v>37055100000</v>
      </c>
      <c r="G207" s="3">
        <f>COUNTIF(E$4:E207,"="&amp;E207)</f>
        <v>4</v>
      </c>
      <c r="H207" s="3">
        <v>56.991999999999997</v>
      </c>
      <c r="I207" s="3">
        <v>64</v>
      </c>
      <c r="J207" s="3" t="b">
        <f t="shared" si="22"/>
        <v>0</v>
      </c>
      <c r="K207" s="3" t="s">
        <v>625</v>
      </c>
      <c r="L207" s="3" t="s">
        <v>175</v>
      </c>
      <c r="M207" s="3" t="str">
        <f t="shared" si="18"/>
        <v>烟台市-龙口龙口镇</v>
      </c>
      <c r="N207" s="3" t="b">
        <f t="shared" si="23"/>
        <v>0</v>
      </c>
      <c r="O207" s="3" t="s">
        <v>625</v>
      </c>
      <c r="P207" s="3" t="s">
        <v>175</v>
      </c>
      <c r="Q207" s="3" t="str">
        <f t="shared" si="19"/>
        <v>烟台市-蓬莱老局</v>
      </c>
      <c r="R207" s="3"/>
      <c r="S207" s="3"/>
      <c r="T207" s="3"/>
      <c r="U207" s="3"/>
      <c r="V207" s="3" t="s">
        <v>626</v>
      </c>
      <c r="W207" s="3" t="s">
        <v>175</v>
      </c>
      <c r="X207" s="3" t="s">
        <v>625</v>
      </c>
      <c r="Y207" s="3" t="s">
        <v>175</v>
      </c>
      <c r="Z207" s="3"/>
      <c r="AA207" s="3" t="s">
        <v>128</v>
      </c>
      <c r="AB207" s="3" t="s">
        <v>130</v>
      </c>
      <c r="AC207" s="3"/>
      <c r="AD207" s="3" t="s">
        <v>66</v>
      </c>
      <c r="AE207" s="3" t="s">
        <v>136</v>
      </c>
      <c r="AF207" s="3" t="str">
        <f t="shared" si="20"/>
        <v>潍烟威2号光缆:潍坊四平路+烟台开发区</v>
      </c>
      <c r="AH207" s="3">
        <f>MATCH(AF207,中继段!$AD$4:$AD$97,0)</f>
        <v>79</v>
      </c>
    </row>
    <row r="208" spans="1:34" ht="16.5" x14ac:dyDescent="0.2">
      <c r="A208" s="3">
        <v>205</v>
      </c>
      <c r="B208" s="3">
        <f t="shared" si="21"/>
        <v>37055105000</v>
      </c>
      <c r="C208" s="3" t="s">
        <v>469</v>
      </c>
      <c r="D208" s="3" t="s">
        <v>256</v>
      </c>
      <c r="E208" s="3" t="str">
        <f>INDEX(中继段!$C$4:$C$97,AH208)</f>
        <v>山东二干|潍烟威2号光缆:潍坊四平路-烟台开发区</v>
      </c>
      <c r="F208" s="3">
        <f>INDEX(中继段!$B$4:$B$97,光放段!AH208)</f>
        <v>37055100000</v>
      </c>
      <c r="G208" s="3">
        <f>COUNTIF(E$4:E208,"="&amp;E208)</f>
        <v>5</v>
      </c>
      <c r="H208" s="3">
        <v>30.773</v>
      </c>
      <c r="I208" s="3">
        <v>36</v>
      </c>
      <c r="J208" s="3" t="b">
        <f t="shared" si="22"/>
        <v>0</v>
      </c>
      <c r="K208" s="3" t="s">
        <v>625</v>
      </c>
      <c r="L208" s="3" t="s">
        <v>175</v>
      </c>
      <c r="M208" s="3" t="str">
        <f t="shared" si="18"/>
        <v>烟台市-蓬莱老局</v>
      </c>
      <c r="N208" s="3" t="b">
        <f t="shared" si="23"/>
        <v>0</v>
      </c>
      <c r="O208" s="3" t="s">
        <v>625</v>
      </c>
      <c r="P208" s="3" t="s">
        <v>175</v>
      </c>
      <c r="Q208" s="3" t="str">
        <f t="shared" si="19"/>
        <v>烟台市-蓬莱大辛店</v>
      </c>
      <c r="R208" s="3"/>
      <c r="S208" s="3"/>
      <c r="T208" s="3"/>
      <c r="U208" s="3"/>
      <c r="V208" s="3" t="s">
        <v>626</v>
      </c>
      <c r="W208" s="3" t="s">
        <v>175</v>
      </c>
      <c r="X208" s="3" t="s">
        <v>625</v>
      </c>
      <c r="Y208" s="3" t="s">
        <v>175</v>
      </c>
      <c r="Z208" s="3"/>
      <c r="AA208" s="3" t="s">
        <v>130</v>
      </c>
      <c r="AB208" s="3" t="s">
        <v>135</v>
      </c>
      <c r="AC208" s="3"/>
      <c r="AD208" s="3" t="s">
        <v>66</v>
      </c>
      <c r="AE208" s="3" t="s">
        <v>136</v>
      </c>
      <c r="AF208" s="3" t="str">
        <f t="shared" si="20"/>
        <v>潍烟威2号光缆:潍坊四平路+烟台开发区</v>
      </c>
      <c r="AH208" s="3">
        <f>MATCH(AF208,中继段!$AD$4:$AD$97,0)</f>
        <v>79</v>
      </c>
    </row>
    <row r="209" spans="1:34" ht="16.5" x14ac:dyDescent="0.2">
      <c r="A209" s="3">
        <v>206</v>
      </c>
      <c r="B209" s="3">
        <f t="shared" si="21"/>
        <v>37055106000</v>
      </c>
      <c r="C209" s="3" t="s">
        <v>470</v>
      </c>
      <c r="D209" s="3" t="s">
        <v>256</v>
      </c>
      <c r="E209" s="3" t="str">
        <f>INDEX(中继段!$C$4:$C$97,AH209)</f>
        <v>山东二干|潍烟威2号光缆:潍坊四平路-烟台开发区</v>
      </c>
      <c r="F209" s="3">
        <f>INDEX(中继段!$B$4:$B$97,光放段!AH209)</f>
        <v>37055100000</v>
      </c>
      <c r="G209" s="3">
        <f>COUNTIF(E$4:E209,"="&amp;E209)</f>
        <v>6</v>
      </c>
      <c r="H209" s="3">
        <v>41.305</v>
      </c>
      <c r="I209" s="3">
        <v>36</v>
      </c>
      <c r="J209" s="3" t="b">
        <f t="shared" si="22"/>
        <v>0</v>
      </c>
      <c r="K209" s="3" t="s">
        <v>625</v>
      </c>
      <c r="L209" s="3" t="s">
        <v>175</v>
      </c>
      <c r="M209" s="3" t="str">
        <f t="shared" si="18"/>
        <v>烟台市-蓬莱大辛店</v>
      </c>
      <c r="N209" s="3" t="b">
        <f t="shared" si="23"/>
        <v>1</v>
      </c>
      <c r="O209" s="3" t="s">
        <v>625</v>
      </c>
      <c r="P209" s="3" t="s">
        <v>175</v>
      </c>
      <c r="Q209" s="3" t="str">
        <f t="shared" si="19"/>
        <v>烟台市-烟台开发区</v>
      </c>
      <c r="R209" s="3"/>
      <c r="S209" s="3"/>
      <c r="T209" s="3"/>
      <c r="U209" s="3"/>
      <c r="V209" s="3" t="s">
        <v>626</v>
      </c>
      <c r="W209" s="3" t="s">
        <v>175</v>
      </c>
      <c r="X209" s="3" t="s">
        <v>625</v>
      </c>
      <c r="Y209" s="3" t="s">
        <v>175</v>
      </c>
      <c r="Z209" s="3"/>
      <c r="AA209" s="3" t="s">
        <v>135</v>
      </c>
      <c r="AB209" s="3" t="s">
        <v>136</v>
      </c>
      <c r="AC209" s="3"/>
      <c r="AD209" s="3" t="s">
        <v>66</v>
      </c>
      <c r="AE209" s="3" t="s">
        <v>136</v>
      </c>
      <c r="AF209" s="3" t="str">
        <f t="shared" si="20"/>
        <v>潍烟威2号光缆:潍坊四平路+烟台开发区</v>
      </c>
      <c r="AH209" s="3">
        <f>MATCH(AF209,中继段!$AD$4:$AD$97,0)</f>
        <v>79</v>
      </c>
    </row>
    <row r="210" spans="1:34" ht="16.5" x14ac:dyDescent="0.2">
      <c r="A210" s="3">
        <v>207</v>
      </c>
      <c r="B210" s="3">
        <f t="shared" si="21"/>
        <v>37055201000</v>
      </c>
      <c r="C210" s="3" t="s">
        <v>471</v>
      </c>
      <c r="D210" s="3" t="s">
        <v>256</v>
      </c>
      <c r="E210" s="3" t="str">
        <f>INDEX(中继段!$C$4:$C$97,AH210)</f>
        <v>山东二干|潍烟威2号光缆:烟台开发区-烟台大海阳</v>
      </c>
      <c r="F210" s="3">
        <f>INDEX(中继段!$B$4:$B$97,光放段!AH210)</f>
        <v>37055200000</v>
      </c>
      <c r="G210" s="3">
        <f>COUNTIF(E$4:E210,"="&amp;E210)</f>
        <v>1</v>
      </c>
      <c r="H210" s="3">
        <v>13.987</v>
      </c>
      <c r="I210" s="3">
        <v>96</v>
      </c>
      <c r="J210" s="3" t="b">
        <f t="shared" si="22"/>
        <v>1</v>
      </c>
      <c r="K210" s="3" t="s">
        <v>625</v>
      </c>
      <c r="L210" s="3" t="s">
        <v>175</v>
      </c>
      <c r="M210" s="3" t="str">
        <f t="shared" si="18"/>
        <v>烟台市-烟台开发区</v>
      </c>
      <c r="N210" s="3" t="b">
        <f t="shared" si="23"/>
        <v>1</v>
      </c>
      <c r="O210" s="3" t="s">
        <v>625</v>
      </c>
      <c r="P210" s="3" t="s">
        <v>175</v>
      </c>
      <c r="Q210" s="3" t="str">
        <f t="shared" si="19"/>
        <v>烟台市-烟台大海阳</v>
      </c>
      <c r="R210" s="3"/>
      <c r="S210" s="3"/>
      <c r="T210" s="3"/>
      <c r="U210" s="3"/>
      <c r="V210" s="3" t="s">
        <v>626</v>
      </c>
      <c r="W210" s="3" t="s">
        <v>175</v>
      </c>
      <c r="X210" s="3" t="s">
        <v>625</v>
      </c>
      <c r="Y210" s="3" t="s">
        <v>175</v>
      </c>
      <c r="Z210" s="3"/>
      <c r="AA210" s="3" t="s">
        <v>136</v>
      </c>
      <c r="AB210" s="3" t="s">
        <v>132</v>
      </c>
      <c r="AC210" s="3"/>
      <c r="AD210" s="3" t="s">
        <v>136</v>
      </c>
      <c r="AE210" s="3" t="s">
        <v>132</v>
      </c>
      <c r="AF210" s="3" t="str">
        <f t="shared" si="20"/>
        <v>潍烟威2号光缆:烟台开发区+烟台大海阳</v>
      </c>
      <c r="AH210" s="3">
        <f>MATCH(AF210,中继段!$AD$4:$AD$97,0)</f>
        <v>80</v>
      </c>
    </row>
    <row r="211" spans="1:34" ht="16.5" x14ac:dyDescent="0.2">
      <c r="A211" s="3">
        <v>208</v>
      </c>
      <c r="B211" s="3">
        <f t="shared" si="21"/>
        <v>37055301000</v>
      </c>
      <c r="C211" s="3" t="s">
        <v>472</v>
      </c>
      <c r="D211" s="3" t="s">
        <v>256</v>
      </c>
      <c r="E211" s="3" t="str">
        <f>INDEX(中继段!$C$4:$C$97,AH211)</f>
        <v>山东二干|潍烟威2号光缆:烟台大海阳-威海新威路522局</v>
      </c>
      <c r="F211" s="3">
        <f>INDEX(中继段!$B$4:$B$97,光放段!AH211)</f>
        <v>37055300000</v>
      </c>
      <c r="G211" s="3">
        <f>COUNTIF(E$4:E211,"="&amp;E211)</f>
        <v>1</v>
      </c>
      <c r="H211" s="3">
        <v>35.521000000000001</v>
      </c>
      <c r="I211" s="3">
        <v>64</v>
      </c>
      <c r="J211" s="3" t="b">
        <f t="shared" si="22"/>
        <v>1</v>
      </c>
      <c r="K211" s="3" t="s">
        <v>625</v>
      </c>
      <c r="L211" s="3" t="s">
        <v>175</v>
      </c>
      <c r="M211" s="3" t="str">
        <f t="shared" si="18"/>
        <v>烟台市-烟台大海阳</v>
      </c>
      <c r="N211" s="3" t="b">
        <f t="shared" si="23"/>
        <v>0</v>
      </c>
      <c r="O211" s="3" t="s">
        <v>625</v>
      </c>
      <c r="P211" s="3" t="s">
        <v>175</v>
      </c>
      <c r="Q211" s="3" t="str">
        <f t="shared" si="19"/>
        <v>烟台市-牟平42局</v>
      </c>
      <c r="R211" s="3"/>
      <c r="S211" s="3"/>
      <c r="T211" s="3"/>
      <c r="U211" s="3"/>
      <c r="V211" s="3" t="s">
        <v>626</v>
      </c>
      <c r="W211" s="3" t="s">
        <v>175</v>
      </c>
      <c r="X211" s="3" t="s">
        <v>625</v>
      </c>
      <c r="Y211" s="3" t="s">
        <v>175</v>
      </c>
      <c r="Z211" s="3"/>
      <c r="AA211" s="3" t="s">
        <v>132</v>
      </c>
      <c r="AB211" s="3" t="s">
        <v>133</v>
      </c>
      <c r="AC211" s="3"/>
      <c r="AD211" s="3" t="s">
        <v>132</v>
      </c>
      <c r="AE211" s="3" t="s">
        <v>137</v>
      </c>
      <c r="AF211" s="3" t="str">
        <f t="shared" si="20"/>
        <v>潍烟威2号光缆:烟台大海阳+威海新威路522局</v>
      </c>
      <c r="AH211" s="3">
        <f>MATCH(AF211,中继段!$AD$4:$AD$97,0)</f>
        <v>82</v>
      </c>
    </row>
    <row r="212" spans="1:34" ht="16.5" x14ac:dyDescent="0.2">
      <c r="A212" s="3">
        <v>209</v>
      </c>
      <c r="B212" s="3">
        <f t="shared" si="21"/>
        <v>37055302000</v>
      </c>
      <c r="C212" s="3" t="s">
        <v>473</v>
      </c>
      <c r="D212" s="3" t="s">
        <v>256</v>
      </c>
      <c r="E212" s="3" t="str">
        <f>INDEX(中继段!$C$4:$C$97,AH212)</f>
        <v>山东二干|潍烟威2号光缆:烟台大海阳-威海新威路522局</v>
      </c>
      <c r="F212" s="3">
        <f>INDEX(中继段!$B$4:$B$97,光放段!AH212)</f>
        <v>37055300000</v>
      </c>
      <c r="G212" s="3">
        <f>COUNTIF(E$4:E212,"="&amp;E212)</f>
        <v>2</v>
      </c>
      <c r="H212" s="3">
        <v>67.765000000000001</v>
      </c>
      <c r="I212" s="3">
        <v>36</v>
      </c>
      <c r="J212" s="3" t="b">
        <f t="shared" si="22"/>
        <v>0</v>
      </c>
      <c r="K212" s="3" t="s">
        <v>625</v>
      </c>
      <c r="L212" s="3" t="s">
        <v>175</v>
      </c>
      <c r="M212" s="3" t="str">
        <f t="shared" si="18"/>
        <v>烟台市-牟平42局</v>
      </c>
      <c r="N212" s="3" t="b">
        <f t="shared" si="23"/>
        <v>1</v>
      </c>
      <c r="O212" s="3" t="s">
        <v>625</v>
      </c>
      <c r="P212" s="3" t="s">
        <v>179</v>
      </c>
      <c r="Q212" s="3" t="str">
        <f t="shared" si="19"/>
        <v>威海市-威海新威路522局</v>
      </c>
      <c r="R212" s="3"/>
      <c r="S212" s="3"/>
      <c r="T212" s="3"/>
      <c r="U212" s="3"/>
      <c r="V212" s="3" t="s">
        <v>626</v>
      </c>
      <c r="W212" s="3" t="s">
        <v>175</v>
      </c>
      <c r="X212" s="3" t="s">
        <v>625</v>
      </c>
      <c r="Y212" s="3" t="s">
        <v>179</v>
      </c>
      <c r="Z212" s="3"/>
      <c r="AA212" s="3" t="s">
        <v>133</v>
      </c>
      <c r="AB212" s="3" t="s">
        <v>137</v>
      </c>
      <c r="AC212" s="3"/>
      <c r="AD212" s="3" t="s">
        <v>132</v>
      </c>
      <c r="AE212" s="3" t="s">
        <v>137</v>
      </c>
      <c r="AF212" s="3" t="str">
        <f t="shared" si="20"/>
        <v>潍烟威2号光缆:烟台大海阳+威海新威路522局</v>
      </c>
      <c r="AH212" s="3">
        <f>MATCH(AF212,中继段!$AD$4:$AD$97,0)</f>
        <v>82</v>
      </c>
    </row>
    <row r="213" spans="1:34" ht="16.5" x14ac:dyDescent="0.2">
      <c r="A213" s="3">
        <v>210</v>
      </c>
      <c r="B213" s="3">
        <f t="shared" si="21"/>
        <v>37055401000</v>
      </c>
      <c r="C213" s="3" t="s">
        <v>474</v>
      </c>
      <c r="D213" s="3" t="s">
        <v>256</v>
      </c>
      <c r="E213" s="3" t="str">
        <f>INDEX(中继段!$C$4:$C$97,AH213)</f>
        <v>山东二干|潍烟威2号光缆:威海新威路522局-威海南竹岛</v>
      </c>
      <c r="F213" s="3">
        <f>INDEX(中继段!$B$4:$B$97,光放段!AH213)</f>
        <v>37055400000</v>
      </c>
      <c r="G213" s="3">
        <f>COUNTIF(E$4:E213,"="&amp;E213)</f>
        <v>1</v>
      </c>
      <c r="H213" s="3">
        <v>1</v>
      </c>
      <c r="I213" s="3">
        <v>36</v>
      </c>
      <c r="J213" s="3" t="b">
        <f t="shared" si="22"/>
        <v>1</v>
      </c>
      <c r="K213" s="3" t="s">
        <v>625</v>
      </c>
      <c r="L213" s="3" t="s">
        <v>179</v>
      </c>
      <c r="M213" s="3" t="str">
        <f t="shared" si="18"/>
        <v>威海市-威海新威路522局</v>
      </c>
      <c r="N213" s="3" t="b">
        <f t="shared" si="23"/>
        <v>1</v>
      </c>
      <c r="O213" s="3" t="s">
        <v>625</v>
      </c>
      <c r="P213" s="3" t="s">
        <v>179</v>
      </c>
      <c r="Q213" s="3" t="str">
        <f t="shared" si="19"/>
        <v>威海市-威海南竹岛</v>
      </c>
      <c r="R213" s="3"/>
      <c r="S213" s="3"/>
      <c r="T213" s="3"/>
      <c r="U213" s="3"/>
      <c r="V213" s="3" t="s">
        <v>626</v>
      </c>
      <c r="W213" s="3" t="s">
        <v>179</v>
      </c>
      <c r="X213" s="3" t="s">
        <v>625</v>
      </c>
      <c r="Y213" s="3" t="s">
        <v>179</v>
      </c>
      <c r="Z213" s="3"/>
      <c r="AA213" s="3" t="s">
        <v>137</v>
      </c>
      <c r="AB213" s="3" t="s">
        <v>148</v>
      </c>
      <c r="AC213" s="3"/>
      <c r="AD213" s="3" t="s">
        <v>137</v>
      </c>
      <c r="AE213" s="3" t="s">
        <v>148</v>
      </c>
      <c r="AF213" s="3" t="str">
        <f t="shared" si="20"/>
        <v>潍烟威2号光缆:威海新威路522局+威海南竹岛</v>
      </c>
      <c r="AH213" s="3">
        <f>MATCH(AF213,中继段!$AD$4:$AD$97,0)</f>
        <v>83</v>
      </c>
    </row>
    <row r="214" spans="1:34" ht="16.5" x14ac:dyDescent="0.2">
      <c r="A214" s="3">
        <v>211</v>
      </c>
      <c r="B214" s="3">
        <f t="shared" si="21"/>
        <v>37056101000</v>
      </c>
      <c r="C214" s="3" t="s">
        <v>475</v>
      </c>
      <c r="D214" s="3" t="s">
        <v>257</v>
      </c>
      <c r="E214" s="3" t="str">
        <f>INDEX(中继段!$C$4:$C$97,AH214)</f>
        <v>山东二干|潍烟威2号光缆延伸:烟台大海阳-栖霞市局</v>
      </c>
      <c r="F214" s="3">
        <f>INDEX(中继段!$B$4:$B$97,光放段!AH214)</f>
        <v>37056100000</v>
      </c>
      <c r="G214" s="3">
        <f>COUNTIF(E$4:E214,"="&amp;E214)</f>
        <v>1</v>
      </c>
      <c r="H214" s="3">
        <v>85.153999999999996</v>
      </c>
      <c r="I214" s="3">
        <v>64</v>
      </c>
      <c r="J214" s="3" t="b">
        <f t="shared" si="22"/>
        <v>1</v>
      </c>
      <c r="K214" s="3" t="s">
        <v>625</v>
      </c>
      <c r="L214" s="3" t="s">
        <v>175</v>
      </c>
      <c r="M214" s="3" t="str">
        <f t="shared" si="18"/>
        <v>烟台市-烟台大海阳</v>
      </c>
      <c r="N214" s="3" t="b">
        <f t="shared" si="23"/>
        <v>1</v>
      </c>
      <c r="O214" s="3" t="s">
        <v>625</v>
      </c>
      <c r="P214" s="3" t="s">
        <v>175</v>
      </c>
      <c r="Q214" s="3" t="str">
        <f t="shared" si="19"/>
        <v>烟台市-栖霞市局</v>
      </c>
      <c r="R214" s="3"/>
      <c r="S214" s="3"/>
      <c r="T214" s="3"/>
      <c r="U214" s="3"/>
      <c r="V214" s="3" t="s">
        <v>626</v>
      </c>
      <c r="W214" s="3" t="s">
        <v>175</v>
      </c>
      <c r="X214" s="3" t="s">
        <v>625</v>
      </c>
      <c r="Y214" s="3" t="s">
        <v>175</v>
      </c>
      <c r="Z214" s="3"/>
      <c r="AA214" s="3" t="s">
        <v>132</v>
      </c>
      <c r="AB214" s="3" t="s">
        <v>117</v>
      </c>
      <c r="AC214" s="3"/>
      <c r="AD214" s="3" t="s">
        <v>132</v>
      </c>
      <c r="AE214" s="3" t="s">
        <v>117</v>
      </c>
      <c r="AF214" s="3" t="str">
        <f t="shared" si="20"/>
        <v>潍烟威2号光缆延伸:烟台大海阳+栖霞市局</v>
      </c>
      <c r="AH214" s="3">
        <f>MATCH(AF214,中继段!$AD$4:$AD$97,0)</f>
        <v>81</v>
      </c>
    </row>
    <row r="215" spans="1:34" ht="16.5" x14ac:dyDescent="0.2">
      <c r="A215" s="3">
        <v>212</v>
      </c>
      <c r="B215" s="3">
        <f t="shared" si="21"/>
        <v>37057101000</v>
      </c>
      <c r="C215" s="3" t="s">
        <v>476</v>
      </c>
      <c r="D215" s="3" t="s">
        <v>258</v>
      </c>
      <c r="E215" s="3" t="str">
        <f>INDEX(中继段!$C$4:$C$97,AH215)</f>
        <v>山东二干|薛城临沂光缆:薛城441局-枣庄振兴路</v>
      </c>
      <c r="F215" s="3">
        <f>INDEX(中继段!$B$4:$B$97,光放段!AH215)</f>
        <v>37057100000</v>
      </c>
      <c r="G215" s="3">
        <f>COUNTIF(E$4:E215,"="&amp;E215)</f>
        <v>1</v>
      </c>
      <c r="H215" s="3">
        <v>34.799999999999997</v>
      </c>
      <c r="I215" s="3">
        <v>24</v>
      </c>
      <c r="J215" s="3" t="b">
        <f t="shared" si="22"/>
        <v>1</v>
      </c>
      <c r="K215" s="3" t="s">
        <v>625</v>
      </c>
      <c r="L215" s="3" t="s">
        <v>173</v>
      </c>
      <c r="M215" s="3" t="str">
        <f t="shared" si="18"/>
        <v>枣庄市-薛城441局</v>
      </c>
      <c r="N215" s="3" t="b">
        <f t="shared" si="23"/>
        <v>1</v>
      </c>
      <c r="O215" s="3" t="s">
        <v>625</v>
      </c>
      <c r="P215" s="3" t="s">
        <v>173</v>
      </c>
      <c r="Q215" s="3" t="str">
        <f t="shared" si="19"/>
        <v>枣庄市-枣庄振兴路</v>
      </c>
      <c r="R215" s="3"/>
      <c r="S215" s="3"/>
      <c r="T215" s="3"/>
      <c r="U215" s="3"/>
      <c r="V215" s="3" t="s">
        <v>626</v>
      </c>
      <c r="W215" s="3" t="s">
        <v>173</v>
      </c>
      <c r="X215" s="3" t="s">
        <v>625</v>
      </c>
      <c r="Y215" s="3" t="s">
        <v>173</v>
      </c>
      <c r="Z215" s="3"/>
      <c r="AA215" s="3" t="s">
        <v>78</v>
      </c>
      <c r="AB215" s="3" t="s">
        <v>138</v>
      </c>
      <c r="AC215" s="3"/>
      <c r="AD215" s="3" t="s">
        <v>78</v>
      </c>
      <c r="AE215" s="3" t="s">
        <v>138</v>
      </c>
      <c r="AF215" s="3" t="str">
        <f t="shared" si="20"/>
        <v>薛城临沂光缆:薛城441局+枣庄振兴路</v>
      </c>
      <c r="AH215" s="3">
        <f>MATCH(AF215,中继段!$AD$4:$AD$97,0)</f>
        <v>84</v>
      </c>
    </row>
    <row r="216" spans="1:34" ht="16.5" x14ac:dyDescent="0.2">
      <c r="A216" s="3">
        <v>213</v>
      </c>
      <c r="B216" s="3">
        <f t="shared" si="21"/>
        <v>37057201000</v>
      </c>
      <c r="C216" s="3" t="s">
        <v>477</v>
      </c>
      <c r="D216" s="3" t="s">
        <v>258</v>
      </c>
      <c r="E216" s="3" t="str">
        <f>INDEX(中继段!$C$4:$C$97,AH216)</f>
        <v>山东二干|薛城临沂光缆:枣庄振兴路-临沂金雀山</v>
      </c>
      <c r="F216" s="3">
        <f>INDEX(中继段!$B$4:$B$97,光放段!AH216)</f>
        <v>37057200000</v>
      </c>
      <c r="G216" s="3">
        <f>COUNTIF(E$4:E216,"="&amp;E216)</f>
        <v>1</v>
      </c>
      <c r="H216" s="3">
        <v>81.7</v>
      </c>
      <c r="I216" s="3">
        <v>24</v>
      </c>
      <c r="J216" s="3" t="b">
        <f t="shared" si="22"/>
        <v>1</v>
      </c>
      <c r="K216" s="3" t="s">
        <v>625</v>
      </c>
      <c r="L216" s="3" t="s">
        <v>173</v>
      </c>
      <c r="M216" s="3" t="str">
        <f t="shared" si="18"/>
        <v>枣庄市-枣庄振兴路</v>
      </c>
      <c r="N216" s="3" t="b">
        <f t="shared" si="23"/>
        <v>0</v>
      </c>
      <c r="O216" s="3" t="s">
        <v>625</v>
      </c>
      <c r="P216" s="3" t="s">
        <v>184</v>
      </c>
      <c r="Q216" s="3" t="str">
        <f t="shared" si="19"/>
        <v>临沂市-苍山塔山路</v>
      </c>
      <c r="R216" s="3"/>
      <c r="S216" s="3"/>
      <c r="T216" s="3"/>
      <c r="U216" s="3"/>
      <c r="V216" s="3" t="s">
        <v>626</v>
      </c>
      <c r="W216" s="3" t="s">
        <v>173</v>
      </c>
      <c r="X216" s="3" t="s">
        <v>625</v>
      </c>
      <c r="Y216" s="3" t="s">
        <v>184</v>
      </c>
      <c r="Z216" s="3"/>
      <c r="AA216" s="3" t="s">
        <v>138</v>
      </c>
      <c r="AB216" s="3" t="s">
        <v>98</v>
      </c>
      <c r="AC216" s="3"/>
      <c r="AD216" s="3" t="s">
        <v>138</v>
      </c>
      <c r="AE216" s="3" t="s">
        <v>91</v>
      </c>
      <c r="AF216" s="3" t="str">
        <f t="shared" si="20"/>
        <v>薛城临沂光缆:枣庄振兴路+临沂金雀山</v>
      </c>
      <c r="AH216" s="3">
        <f>MATCH(AF216,中继段!$AD$4:$AD$97,0)</f>
        <v>85</v>
      </c>
    </row>
    <row r="217" spans="1:34" ht="16.5" x14ac:dyDescent="0.2">
      <c r="A217" s="3">
        <v>214</v>
      </c>
      <c r="B217" s="3">
        <f t="shared" si="21"/>
        <v>37057202000</v>
      </c>
      <c r="C217" s="3" t="s">
        <v>478</v>
      </c>
      <c r="D217" s="3" t="s">
        <v>258</v>
      </c>
      <c r="E217" s="3" t="str">
        <f>INDEX(中继段!$C$4:$C$97,AH217)</f>
        <v>山东二干|薛城临沂光缆:枣庄振兴路-临沂金雀山</v>
      </c>
      <c r="F217" s="3">
        <f>INDEX(中继段!$B$4:$B$97,光放段!AH217)</f>
        <v>37057200000</v>
      </c>
      <c r="G217" s="3">
        <f>COUNTIF(E$4:E217,"="&amp;E217)</f>
        <v>2</v>
      </c>
      <c r="H217" s="3">
        <v>59.2</v>
      </c>
      <c r="I217" s="3">
        <v>24</v>
      </c>
      <c r="J217" s="3" t="b">
        <f t="shared" si="22"/>
        <v>0</v>
      </c>
      <c r="K217" s="3" t="s">
        <v>625</v>
      </c>
      <c r="L217" s="3" t="s">
        <v>184</v>
      </c>
      <c r="M217" s="3" t="str">
        <f t="shared" si="18"/>
        <v>临沂市-苍山塔山路</v>
      </c>
      <c r="N217" s="3" t="b">
        <f t="shared" si="23"/>
        <v>1</v>
      </c>
      <c r="O217" s="3" t="s">
        <v>625</v>
      </c>
      <c r="P217" s="3" t="s">
        <v>184</v>
      </c>
      <c r="Q217" s="3" t="str">
        <f t="shared" si="19"/>
        <v>临沂市-临沂金雀山</v>
      </c>
      <c r="R217" s="3"/>
      <c r="S217" s="3"/>
      <c r="T217" s="3"/>
      <c r="U217" s="3"/>
      <c r="V217" s="3" t="s">
        <v>626</v>
      </c>
      <c r="W217" s="3" t="s">
        <v>184</v>
      </c>
      <c r="X217" s="3" t="s">
        <v>625</v>
      </c>
      <c r="Y217" s="3" t="s">
        <v>184</v>
      </c>
      <c r="Z217" s="3"/>
      <c r="AA217" s="3" t="s">
        <v>98</v>
      </c>
      <c r="AB217" s="3" t="s">
        <v>91</v>
      </c>
      <c r="AC217" s="3"/>
      <c r="AD217" s="3" t="s">
        <v>138</v>
      </c>
      <c r="AE217" s="3" t="s">
        <v>91</v>
      </c>
      <c r="AF217" s="3" t="str">
        <f t="shared" si="20"/>
        <v>薛城临沂光缆:枣庄振兴路+临沂金雀山</v>
      </c>
      <c r="AH217" s="3">
        <f>MATCH(AF217,中继段!$AD$4:$AD$97,0)</f>
        <v>85</v>
      </c>
    </row>
    <row r="218" spans="1:34" ht="16.5" x14ac:dyDescent="0.2">
      <c r="A218" s="3">
        <v>215</v>
      </c>
      <c r="B218" s="3">
        <f t="shared" si="21"/>
        <v>37058101000</v>
      </c>
      <c r="C218" s="3" t="s">
        <v>479</v>
      </c>
      <c r="D218" s="3" t="s">
        <v>259</v>
      </c>
      <c r="E218" s="3" t="str">
        <f>INDEX(中继段!$C$4:$C$97,AH218)</f>
        <v>山东二干|烟台日照光缆:烟台大海阳-青岛山东路</v>
      </c>
      <c r="F218" s="3">
        <f>INDEX(中继段!$B$4:$B$97,光放段!AH218)</f>
        <v>37058100000</v>
      </c>
      <c r="G218" s="3">
        <f>COUNTIF(E$4:E218,"="&amp;E218)</f>
        <v>1</v>
      </c>
      <c r="H218" s="3">
        <v>48.914999999999999</v>
      </c>
      <c r="I218" s="3">
        <v>12</v>
      </c>
      <c r="J218" s="3" t="b">
        <f t="shared" si="22"/>
        <v>1</v>
      </c>
      <c r="K218" s="3" t="s">
        <v>625</v>
      </c>
      <c r="L218" s="3" t="s">
        <v>175</v>
      </c>
      <c r="M218" s="3" t="str">
        <f t="shared" si="18"/>
        <v>烟台市-烟台大海阳</v>
      </c>
      <c r="N218" s="3" t="b">
        <f t="shared" si="23"/>
        <v>0</v>
      </c>
      <c r="O218" s="3" t="s">
        <v>625</v>
      </c>
      <c r="P218" s="3" t="s">
        <v>175</v>
      </c>
      <c r="Q218" s="3" t="str">
        <f t="shared" si="19"/>
        <v>烟台市-栖霞桃村</v>
      </c>
      <c r="R218" s="3"/>
      <c r="S218" s="3"/>
      <c r="T218" s="3"/>
      <c r="U218" s="3"/>
      <c r="V218" s="3" t="s">
        <v>626</v>
      </c>
      <c r="W218" s="3" t="s">
        <v>175</v>
      </c>
      <c r="X218" s="3" t="s">
        <v>625</v>
      </c>
      <c r="Y218" s="3" t="s">
        <v>175</v>
      </c>
      <c r="Z218" s="3"/>
      <c r="AA218" s="3" t="s">
        <v>132</v>
      </c>
      <c r="AB218" s="3" t="s">
        <v>80</v>
      </c>
      <c r="AC218" s="3"/>
      <c r="AD218" s="3" t="s">
        <v>132</v>
      </c>
      <c r="AE218" s="3" t="s">
        <v>140</v>
      </c>
      <c r="AF218" s="3" t="str">
        <f t="shared" si="20"/>
        <v>烟台日照光缆:烟台大海阳+青岛山东路</v>
      </c>
      <c r="AH218" s="3">
        <f>MATCH(AF218,中继段!$AD$4:$AD$97,0)</f>
        <v>86</v>
      </c>
    </row>
    <row r="219" spans="1:34" ht="16.5" x14ac:dyDescent="0.2">
      <c r="A219" s="3">
        <v>216</v>
      </c>
      <c r="B219" s="3">
        <f t="shared" si="21"/>
        <v>37058102000</v>
      </c>
      <c r="C219" s="3" t="s">
        <v>480</v>
      </c>
      <c r="D219" s="3" t="s">
        <v>259</v>
      </c>
      <c r="E219" s="3" t="str">
        <f>INDEX(中继段!$C$4:$C$97,AH219)</f>
        <v>山东二干|烟台日照光缆:烟台大海阳-青岛山东路</v>
      </c>
      <c r="F219" s="3">
        <f>INDEX(中继段!$B$4:$B$97,光放段!AH219)</f>
        <v>37058100000</v>
      </c>
      <c r="G219" s="3">
        <f>COUNTIF(E$4:E219,"="&amp;E219)</f>
        <v>2</v>
      </c>
      <c r="H219" s="3">
        <v>55.27</v>
      </c>
      <c r="I219" s="3">
        <v>12</v>
      </c>
      <c r="J219" s="3" t="b">
        <f t="shared" si="22"/>
        <v>0</v>
      </c>
      <c r="K219" s="3" t="s">
        <v>625</v>
      </c>
      <c r="L219" s="3" t="s">
        <v>175</v>
      </c>
      <c r="M219" s="3" t="str">
        <f t="shared" si="18"/>
        <v>烟台市-栖霞桃村</v>
      </c>
      <c r="N219" s="3" t="b">
        <f t="shared" si="23"/>
        <v>0</v>
      </c>
      <c r="O219" s="3" t="s">
        <v>625</v>
      </c>
      <c r="P219" s="3" t="s">
        <v>175</v>
      </c>
      <c r="Q219" s="3" t="str">
        <f t="shared" si="19"/>
        <v>烟台市-莱阳旌旗路</v>
      </c>
      <c r="R219" s="3"/>
      <c r="S219" s="3"/>
      <c r="T219" s="3"/>
      <c r="U219" s="3"/>
      <c r="V219" s="3" t="s">
        <v>626</v>
      </c>
      <c r="W219" s="3" t="s">
        <v>175</v>
      </c>
      <c r="X219" s="3" t="s">
        <v>625</v>
      </c>
      <c r="Y219" s="3" t="s">
        <v>175</v>
      </c>
      <c r="Z219" s="3"/>
      <c r="AA219" s="3" t="s">
        <v>80</v>
      </c>
      <c r="AB219" s="3" t="s">
        <v>116</v>
      </c>
      <c r="AC219" s="3"/>
      <c r="AD219" s="3" t="s">
        <v>132</v>
      </c>
      <c r="AE219" s="3" t="s">
        <v>140</v>
      </c>
      <c r="AF219" s="3" t="str">
        <f t="shared" si="20"/>
        <v>烟台日照光缆:烟台大海阳+青岛山东路</v>
      </c>
      <c r="AH219" s="3">
        <f>MATCH(AF219,中继段!$AD$4:$AD$97,0)</f>
        <v>86</v>
      </c>
    </row>
    <row r="220" spans="1:34" ht="16.5" x14ac:dyDescent="0.2">
      <c r="A220" s="3">
        <v>217</v>
      </c>
      <c r="B220" s="3">
        <f t="shared" si="21"/>
        <v>37058103000</v>
      </c>
      <c r="C220" s="3" t="s">
        <v>481</v>
      </c>
      <c r="D220" s="3" t="s">
        <v>259</v>
      </c>
      <c r="E220" s="3" t="str">
        <f>INDEX(中继段!$C$4:$C$97,AH220)</f>
        <v>山东二干|烟台日照光缆:烟台大海阳-青岛山东路</v>
      </c>
      <c r="F220" s="3">
        <f>INDEX(中继段!$B$4:$B$97,光放段!AH220)</f>
        <v>37058100000</v>
      </c>
      <c r="G220" s="3">
        <f>COUNTIF(E$4:E220,"="&amp;E220)</f>
        <v>3</v>
      </c>
      <c r="H220" s="3">
        <v>26.603000000000002</v>
      </c>
      <c r="I220" s="3">
        <v>12</v>
      </c>
      <c r="J220" s="3" t="b">
        <f t="shared" si="22"/>
        <v>0</v>
      </c>
      <c r="K220" s="3" t="s">
        <v>625</v>
      </c>
      <c r="L220" s="3" t="s">
        <v>175</v>
      </c>
      <c r="M220" s="3" t="str">
        <f t="shared" si="18"/>
        <v>烟台市-莱阳旌旗路</v>
      </c>
      <c r="N220" s="3" t="b">
        <f t="shared" si="23"/>
        <v>0</v>
      </c>
      <c r="O220" s="3" t="s">
        <v>625</v>
      </c>
      <c r="P220" s="3" t="s">
        <v>171</v>
      </c>
      <c r="Q220" s="3" t="str">
        <f t="shared" si="19"/>
        <v>青岛市-莱西威海中路</v>
      </c>
      <c r="R220" s="3"/>
      <c r="S220" s="3"/>
      <c r="T220" s="3"/>
      <c r="U220" s="3"/>
      <c r="V220" s="3" t="s">
        <v>626</v>
      </c>
      <c r="W220" s="3" t="s">
        <v>175</v>
      </c>
      <c r="X220" s="3" t="s">
        <v>625</v>
      </c>
      <c r="Y220" s="3" t="s">
        <v>171</v>
      </c>
      <c r="Z220" s="3"/>
      <c r="AA220" s="3" t="s">
        <v>116</v>
      </c>
      <c r="AB220" s="3" t="s">
        <v>139</v>
      </c>
      <c r="AC220" s="3"/>
      <c r="AD220" s="3" t="s">
        <v>132</v>
      </c>
      <c r="AE220" s="3" t="s">
        <v>140</v>
      </c>
      <c r="AF220" s="3" t="str">
        <f t="shared" si="20"/>
        <v>烟台日照光缆:烟台大海阳+青岛山东路</v>
      </c>
      <c r="AH220" s="3">
        <f>MATCH(AF220,中继段!$AD$4:$AD$97,0)</f>
        <v>86</v>
      </c>
    </row>
    <row r="221" spans="1:34" ht="16.5" x14ac:dyDescent="0.2">
      <c r="A221" s="3">
        <v>218</v>
      </c>
      <c r="B221" s="3">
        <f t="shared" si="21"/>
        <v>37058104000</v>
      </c>
      <c r="C221" s="3" t="s">
        <v>482</v>
      </c>
      <c r="D221" s="3" t="s">
        <v>259</v>
      </c>
      <c r="E221" s="3" t="str">
        <f>INDEX(中继段!$C$4:$C$97,AH221)</f>
        <v>山东二干|烟台日照光缆:烟台大海阳-青岛山东路</v>
      </c>
      <c r="F221" s="3">
        <f>INDEX(中继段!$B$4:$B$97,光放段!AH221)</f>
        <v>37058100000</v>
      </c>
      <c r="G221" s="3">
        <f>COUNTIF(E$4:E221,"="&amp;E221)</f>
        <v>4</v>
      </c>
      <c r="H221" s="3">
        <v>61.268999999999998</v>
      </c>
      <c r="I221" s="3">
        <v>12</v>
      </c>
      <c r="J221" s="3" t="b">
        <f t="shared" si="22"/>
        <v>0</v>
      </c>
      <c r="K221" s="3" t="s">
        <v>625</v>
      </c>
      <c r="L221" s="3" t="s">
        <v>171</v>
      </c>
      <c r="M221" s="3" t="str">
        <f t="shared" si="18"/>
        <v>青岛市-莱西威海中路</v>
      </c>
      <c r="N221" s="3" t="b">
        <f t="shared" si="23"/>
        <v>0</v>
      </c>
      <c r="O221" s="3" t="s">
        <v>625</v>
      </c>
      <c r="P221" s="3" t="s">
        <v>171</v>
      </c>
      <c r="Q221" s="3" t="str">
        <f t="shared" si="19"/>
        <v>青岛市-即墨振华街</v>
      </c>
      <c r="R221" s="3"/>
      <c r="S221" s="3"/>
      <c r="T221" s="3"/>
      <c r="U221" s="3"/>
      <c r="V221" s="3" t="s">
        <v>626</v>
      </c>
      <c r="W221" s="3" t="s">
        <v>171</v>
      </c>
      <c r="X221" s="3" t="s">
        <v>625</v>
      </c>
      <c r="Y221" s="3" t="s">
        <v>171</v>
      </c>
      <c r="Z221" s="3"/>
      <c r="AA221" s="3" t="s">
        <v>139</v>
      </c>
      <c r="AB221" s="3" t="s">
        <v>105</v>
      </c>
      <c r="AC221" s="3"/>
      <c r="AD221" s="3" t="s">
        <v>132</v>
      </c>
      <c r="AE221" s="3" t="s">
        <v>140</v>
      </c>
      <c r="AF221" s="3" t="str">
        <f t="shared" si="20"/>
        <v>烟台日照光缆:烟台大海阳+青岛山东路</v>
      </c>
      <c r="AH221" s="3">
        <f>MATCH(AF221,中继段!$AD$4:$AD$97,0)</f>
        <v>86</v>
      </c>
    </row>
    <row r="222" spans="1:34" ht="16.5" x14ac:dyDescent="0.2">
      <c r="A222" s="3">
        <v>219</v>
      </c>
      <c r="B222" s="3">
        <f t="shared" si="21"/>
        <v>37058105000</v>
      </c>
      <c r="C222" s="3" t="s">
        <v>483</v>
      </c>
      <c r="D222" s="3" t="s">
        <v>259</v>
      </c>
      <c r="E222" s="3" t="str">
        <f>INDEX(中继段!$C$4:$C$97,AH222)</f>
        <v>山东二干|烟台日照光缆:烟台大海阳-青岛山东路</v>
      </c>
      <c r="F222" s="3">
        <f>INDEX(中继段!$B$4:$B$97,光放段!AH222)</f>
        <v>37058100000</v>
      </c>
      <c r="G222" s="3">
        <f>COUNTIF(E$4:E222,"="&amp;E222)</f>
        <v>5</v>
      </c>
      <c r="H222" s="3">
        <v>41.265999999999998</v>
      </c>
      <c r="I222" s="3">
        <v>36</v>
      </c>
      <c r="J222" s="3" t="b">
        <f t="shared" si="22"/>
        <v>0</v>
      </c>
      <c r="K222" s="3" t="s">
        <v>625</v>
      </c>
      <c r="L222" s="3" t="s">
        <v>171</v>
      </c>
      <c r="M222" s="3" t="str">
        <f t="shared" si="18"/>
        <v>青岛市-即墨振华街</v>
      </c>
      <c r="N222" s="3" t="b">
        <f t="shared" si="23"/>
        <v>1</v>
      </c>
      <c r="O222" s="3" t="s">
        <v>625</v>
      </c>
      <c r="P222" s="3" t="s">
        <v>171</v>
      </c>
      <c r="Q222" s="3" t="str">
        <f t="shared" si="19"/>
        <v>青岛市-青岛山东路</v>
      </c>
      <c r="R222" s="3"/>
      <c r="S222" s="3"/>
      <c r="T222" s="3"/>
      <c r="U222" s="3"/>
      <c r="V222" s="3" t="s">
        <v>626</v>
      </c>
      <c r="W222" s="3" t="s">
        <v>171</v>
      </c>
      <c r="X222" s="3" t="s">
        <v>625</v>
      </c>
      <c r="Y222" s="3" t="s">
        <v>171</v>
      </c>
      <c r="Z222" s="3"/>
      <c r="AA222" s="3" t="s">
        <v>105</v>
      </c>
      <c r="AB222" s="3" t="s">
        <v>140</v>
      </c>
      <c r="AC222" s="3"/>
      <c r="AD222" s="3" t="s">
        <v>132</v>
      </c>
      <c r="AE222" s="3" t="s">
        <v>140</v>
      </c>
      <c r="AF222" s="3" t="str">
        <f t="shared" si="20"/>
        <v>烟台日照光缆:烟台大海阳+青岛山东路</v>
      </c>
      <c r="AH222" s="3">
        <f>MATCH(AF222,中继段!$AD$4:$AD$97,0)</f>
        <v>86</v>
      </c>
    </row>
    <row r="223" spans="1:34" ht="16.5" x14ac:dyDescent="0.2">
      <c r="A223" s="3">
        <v>220</v>
      </c>
      <c r="B223" s="3">
        <f t="shared" si="21"/>
        <v>37058201000</v>
      </c>
      <c r="C223" s="3" t="s">
        <v>484</v>
      </c>
      <c r="D223" s="3" t="s">
        <v>259</v>
      </c>
      <c r="E223" s="3" t="str">
        <f>INDEX(中继段!$C$4:$C$97,AH223)</f>
        <v>山东二干|烟台日照光缆:青岛山东路-青岛香江路</v>
      </c>
      <c r="F223" s="3">
        <f>INDEX(中继段!$B$4:$B$97,光放段!AH223)</f>
        <v>37058200000</v>
      </c>
      <c r="G223" s="3">
        <f>COUNTIF(E$4:E223,"="&amp;E223)</f>
        <v>1</v>
      </c>
      <c r="H223" s="3">
        <v>51.097999999999999</v>
      </c>
      <c r="I223" s="3">
        <v>12</v>
      </c>
      <c r="J223" s="3" t="b">
        <f t="shared" si="22"/>
        <v>1</v>
      </c>
      <c r="K223" s="3" t="s">
        <v>625</v>
      </c>
      <c r="L223" s="3" t="s">
        <v>171</v>
      </c>
      <c r="M223" s="3" t="str">
        <f t="shared" si="18"/>
        <v>青岛市-青岛山东路</v>
      </c>
      <c r="N223" s="3" t="b">
        <f t="shared" si="23"/>
        <v>0</v>
      </c>
      <c r="O223" s="3" t="s">
        <v>625</v>
      </c>
      <c r="P223" s="3" t="s">
        <v>171</v>
      </c>
      <c r="Q223" s="3" t="str">
        <f t="shared" si="19"/>
        <v>青岛市-胶州营房</v>
      </c>
      <c r="R223" s="3"/>
      <c r="S223" s="3"/>
      <c r="T223" s="3"/>
      <c r="U223" s="3"/>
      <c r="V223" s="3" t="s">
        <v>626</v>
      </c>
      <c r="W223" s="3" t="s">
        <v>171</v>
      </c>
      <c r="X223" s="3" t="s">
        <v>625</v>
      </c>
      <c r="Y223" s="3" t="s">
        <v>171</v>
      </c>
      <c r="Z223" s="3"/>
      <c r="AA223" s="3" t="s">
        <v>140</v>
      </c>
      <c r="AB223" s="3" t="s">
        <v>88</v>
      </c>
      <c r="AC223" s="3"/>
      <c r="AD223" s="3" t="s">
        <v>140</v>
      </c>
      <c r="AE223" s="3" t="s">
        <v>141</v>
      </c>
      <c r="AF223" s="3" t="str">
        <f t="shared" si="20"/>
        <v>烟台日照光缆:青岛山东路+青岛香江路</v>
      </c>
      <c r="AH223" s="3">
        <f>MATCH(AF223,中继段!$AD$4:$AD$97,0)</f>
        <v>87</v>
      </c>
    </row>
    <row r="224" spans="1:34" ht="16.5" x14ac:dyDescent="0.2">
      <c r="A224" s="3">
        <v>221</v>
      </c>
      <c r="B224" s="3">
        <f t="shared" si="21"/>
        <v>37058202000</v>
      </c>
      <c r="C224" s="3" t="s">
        <v>485</v>
      </c>
      <c r="D224" s="3" t="s">
        <v>259</v>
      </c>
      <c r="E224" s="3" t="str">
        <f>INDEX(中继段!$C$4:$C$97,AH224)</f>
        <v>山东二干|烟台日照光缆:青岛山东路-青岛香江路</v>
      </c>
      <c r="F224" s="3">
        <f>INDEX(中继段!$B$4:$B$97,光放段!AH224)</f>
        <v>37058200000</v>
      </c>
      <c r="G224" s="3">
        <f>COUNTIF(E$4:E224,"="&amp;E224)</f>
        <v>2</v>
      </c>
      <c r="H224" s="3">
        <v>36.529000000000003</v>
      </c>
      <c r="I224" s="3">
        <v>12</v>
      </c>
      <c r="J224" s="3" t="b">
        <f t="shared" si="22"/>
        <v>0</v>
      </c>
      <c r="K224" s="3" t="s">
        <v>625</v>
      </c>
      <c r="L224" s="3" t="s">
        <v>171</v>
      </c>
      <c r="M224" s="3" t="str">
        <f t="shared" si="18"/>
        <v>青岛市-胶州营房</v>
      </c>
      <c r="N224" s="3" t="b">
        <f t="shared" si="23"/>
        <v>1</v>
      </c>
      <c r="O224" s="3" t="s">
        <v>625</v>
      </c>
      <c r="P224" s="3" t="s">
        <v>171</v>
      </c>
      <c r="Q224" s="3" t="str">
        <f t="shared" si="19"/>
        <v>青岛市-青岛香江路</v>
      </c>
      <c r="R224" s="3"/>
      <c r="S224" s="3"/>
      <c r="T224" s="3"/>
      <c r="U224" s="3"/>
      <c r="V224" s="3" t="s">
        <v>626</v>
      </c>
      <c r="W224" s="3" t="s">
        <v>171</v>
      </c>
      <c r="X224" s="3" t="s">
        <v>625</v>
      </c>
      <c r="Y224" s="3" t="s">
        <v>171</v>
      </c>
      <c r="Z224" s="3"/>
      <c r="AA224" s="3" t="s">
        <v>88</v>
      </c>
      <c r="AB224" s="3" t="s">
        <v>141</v>
      </c>
      <c r="AC224" s="3"/>
      <c r="AD224" s="3" t="s">
        <v>140</v>
      </c>
      <c r="AE224" s="3" t="s">
        <v>141</v>
      </c>
      <c r="AF224" s="3" t="str">
        <f t="shared" si="20"/>
        <v>烟台日照光缆:青岛山东路+青岛香江路</v>
      </c>
      <c r="AH224" s="3">
        <f>MATCH(AF224,中继段!$AD$4:$AD$97,0)</f>
        <v>87</v>
      </c>
    </row>
    <row r="225" spans="1:34" ht="16.5" x14ac:dyDescent="0.2">
      <c r="A225" s="3">
        <v>222</v>
      </c>
      <c r="B225" s="3">
        <f t="shared" si="21"/>
        <v>37058301000</v>
      </c>
      <c r="C225" s="3" t="s">
        <v>486</v>
      </c>
      <c r="D225" s="3" t="s">
        <v>259</v>
      </c>
      <c r="E225" s="3" t="str">
        <f>INDEX(中继段!$C$4:$C$97,AH225)</f>
        <v>山东二干|烟台日照光缆:青岛香江路-日照正阳路</v>
      </c>
      <c r="F225" s="3">
        <f>INDEX(中继段!$B$4:$B$97,光放段!AH225)</f>
        <v>37058300000</v>
      </c>
      <c r="G225" s="3">
        <f>COUNTIF(E$4:E225,"="&amp;E225)</f>
        <v>1</v>
      </c>
      <c r="H225" s="3">
        <v>24.634</v>
      </c>
      <c r="I225" s="3">
        <v>12</v>
      </c>
      <c r="J225" s="3" t="b">
        <f t="shared" si="22"/>
        <v>1</v>
      </c>
      <c r="K225" s="3" t="s">
        <v>625</v>
      </c>
      <c r="L225" s="3" t="s">
        <v>171</v>
      </c>
      <c r="M225" s="3" t="str">
        <f t="shared" si="18"/>
        <v>青岛市-青岛香江路</v>
      </c>
      <c r="N225" s="3" t="b">
        <f t="shared" si="23"/>
        <v>0</v>
      </c>
      <c r="O225" s="3" t="s">
        <v>625</v>
      </c>
      <c r="P225" s="3" t="s">
        <v>171</v>
      </c>
      <c r="Q225" s="3" t="str">
        <f t="shared" si="19"/>
        <v>青岛市-胶南珠海中路</v>
      </c>
      <c r="R225" s="3"/>
      <c r="S225" s="3"/>
      <c r="T225" s="3"/>
      <c r="U225" s="3"/>
      <c r="V225" s="3" t="s">
        <v>626</v>
      </c>
      <c r="W225" s="3" t="s">
        <v>171</v>
      </c>
      <c r="X225" s="3" t="s">
        <v>625</v>
      </c>
      <c r="Y225" s="3" t="s">
        <v>171</v>
      </c>
      <c r="Z225" s="3"/>
      <c r="AA225" s="3" t="s">
        <v>141</v>
      </c>
      <c r="AB225" s="3" t="s">
        <v>142</v>
      </c>
      <c r="AC225" s="3"/>
      <c r="AD225" s="3" t="s">
        <v>141</v>
      </c>
      <c r="AE225" s="3" t="s">
        <v>156</v>
      </c>
      <c r="AF225" s="3" t="str">
        <f t="shared" si="20"/>
        <v>烟台日照光缆:青岛香江路+日照正阳路</v>
      </c>
      <c r="AH225" s="3">
        <f>MATCH(AF225,中继段!$AD$4:$AD$97,0)</f>
        <v>88</v>
      </c>
    </row>
    <row r="226" spans="1:34" ht="16.5" x14ac:dyDescent="0.2">
      <c r="A226" s="3">
        <v>223</v>
      </c>
      <c r="B226" s="3">
        <f t="shared" si="21"/>
        <v>37058302000</v>
      </c>
      <c r="C226" s="3" t="s">
        <v>487</v>
      </c>
      <c r="D226" s="3" t="s">
        <v>259</v>
      </c>
      <c r="E226" s="3" t="str">
        <f>INDEX(中继段!$C$4:$C$97,AH226)</f>
        <v>山东二干|烟台日照光缆:青岛香江路-日照正阳路</v>
      </c>
      <c r="F226" s="3">
        <f>INDEX(中继段!$B$4:$B$97,光放段!AH226)</f>
        <v>37058300000</v>
      </c>
      <c r="G226" s="3">
        <f>COUNTIF(E$4:E226,"="&amp;E226)</f>
        <v>2</v>
      </c>
      <c r="H226" s="3">
        <v>36.523000000000003</v>
      </c>
      <c r="I226" s="3">
        <v>12</v>
      </c>
      <c r="J226" s="3" t="b">
        <f t="shared" si="22"/>
        <v>0</v>
      </c>
      <c r="K226" s="3" t="s">
        <v>625</v>
      </c>
      <c r="L226" s="3" t="s">
        <v>171</v>
      </c>
      <c r="M226" s="3" t="str">
        <f t="shared" si="18"/>
        <v>青岛市-胶南珠海中路</v>
      </c>
      <c r="N226" s="3" t="b">
        <f t="shared" si="23"/>
        <v>0</v>
      </c>
      <c r="O226" s="3" t="s">
        <v>625</v>
      </c>
      <c r="P226" s="3" t="s">
        <v>171</v>
      </c>
      <c r="Q226" s="3" t="str">
        <f t="shared" si="19"/>
        <v>青岛市-胶南泊里</v>
      </c>
      <c r="R226" s="3"/>
      <c r="S226" s="3"/>
      <c r="T226" s="3"/>
      <c r="U226" s="3"/>
      <c r="V226" s="3" t="s">
        <v>626</v>
      </c>
      <c r="W226" s="3" t="s">
        <v>171</v>
      </c>
      <c r="X226" s="3" t="s">
        <v>625</v>
      </c>
      <c r="Y226" s="3" t="s">
        <v>171</v>
      </c>
      <c r="Z226" s="3"/>
      <c r="AA226" s="3" t="s">
        <v>142</v>
      </c>
      <c r="AB226" s="3" t="s">
        <v>143</v>
      </c>
      <c r="AC226" s="3"/>
      <c r="AD226" s="3" t="s">
        <v>141</v>
      </c>
      <c r="AE226" s="3" t="s">
        <v>156</v>
      </c>
      <c r="AF226" s="3" t="str">
        <f t="shared" si="20"/>
        <v>烟台日照光缆:青岛香江路+日照正阳路</v>
      </c>
      <c r="AH226" s="3">
        <f>MATCH(AF226,中继段!$AD$4:$AD$97,0)</f>
        <v>88</v>
      </c>
    </row>
    <row r="227" spans="1:34" ht="16.5" x14ac:dyDescent="0.2">
      <c r="A227" s="3">
        <v>224</v>
      </c>
      <c r="B227" s="3">
        <f t="shared" si="21"/>
        <v>37058303000</v>
      </c>
      <c r="C227" s="3" t="s">
        <v>488</v>
      </c>
      <c r="D227" s="3" t="s">
        <v>259</v>
      </c>
      <c r="E227" s="3" t="str">
        <f>INDEX(中继段!$C$4:$C$97,AH227)</f>
        <v>山东二干|烟台日照光缆:青岛香江路-日照正阳路</v>
      </c>
      <c r="F227" s="3">
        <f>INDEX(中继段!$B$4:$B$97,光放段!AH227)</f>
        <v>37058300000</v>
      </c>
      <c r="G227" s="3">
        <f>COUNTIF(E$4:E227,"="&amp;E227)</f>
        <v>3</v>
      </c>
      <c r="H227" s="3">
        <v>48.908000000000001</v>
      </c>
      <c r="I227" s="3">
        <v>12</v>
      </c>
      <c r="J227" s="3" t="b">
        <f t="shared" si="22"/>
        <v>0</v>
      </c>
      <c r="K227" s="3" t="s">
        <v>625</v>
      </c>
      <c r="L227" s="3" t="s">
        <v>171</v>
      </c>
      <c r="M227" s="3" t="str">
        <f t="shared" si="18"/>
        <v>青岛市-胶南泊里</v>
      </c>
      <c r="N227" s="3" t="b">
        <f t="shared" si="23"/>
        <v>1</v>
      </c>
      <c r="O227" s="3" t="s">
        <v>625</v>
      </c>
      <c r="P227" s="3" t="s">
        <v>180</v>
      </c>
      <c r="Q227" s="3" t="str">
        <f t="shared" si="19"/>
        <v>日照市-日照正阳路</v>
      </c>
      <c r="R227" s="3"/>
      <c r="S227" s="3"/>
      <c r="T227" s="3"/>
      <c r="U227" s="3"/>
      <c r="V227" s="3" t="s">
        <v>626</v>
      </c>
      <c r="W227" s="3" t="s">
        <v>171</v>
      </c>
      <c r="X227" s="3" t="s">
        <v>625</v>
      </c>
      <c r="Y227" s="3" t="s">
        <v>180</v>
      </c>
      <c r="Z227" s="3"/>
      <c r="AA227" s="3" t="s">
        <v>143</v>
      </c>
      <c r="AB227" s="3" t="s">
        <v>156</v>
      </c>
      <c r="AC227" s="3"/>
      <c r="AD227" s="3" t="s">
        <v>141</v>
      </c>
      <c r="AE227" s="3" t="s">
        <v>156</v>
      </c>
      <c r="AF227" s="3" t="str">
        <f t="shared" si="20"/>
        <v>烟台日照光缆:青岛香江路+日照正阳路</v>
      </c>
      <c r="AH227" s="3">
        <f>MATCH(AF227,中继段!$AD$4:$AD$97,0)</f>
        <v>88</v>
      </c>
    </row>
    <row r="228" spans="1:34" ht="16.5" x14ac:dyDescent="0.2">
      <c r="A228" s="3">
        <v>225</v>
      </c>
      <c r="B228" s="3">
        <f t="shared" si="21"/>
        <v>37059101000</v>
      </c>
      <c r="C228" s="3" t="s">
        <v>489</v>
      </c>
      <c r="D228" s="3" t="s">
        <v>260</v>
      </c>
      <c r="E228" s="3" t="str">
        <f>INDEX(中继段!$C$4:$C$97,AH228)</f>
        <v>山东二干|枣庄薛城架空光缆:薛城441局-枣庄振兴路</v>
      </c>
      <c r="F228" s="3">
        <f>INDEX(中继段!$B$4:$B$97,光放段!AH228)</f>
        <v>37059100000</v>
      </c>
      <c r="G228" s="3">
        <f>COUNTIF(E$4:E228,"="&amp;E228)</f>
        <v>1</v>
      </c>
      <c r="H228" s="3">
        <v>33.973999999999997</v>
      </c>
      <c r="I228" s="3">
        <v>6</v>
      </c>
      <c r="J228" s="3" t="b">
        <f t="shared" si="22"/>
        <v>1</v>
      </c>
      <c r="K228" s="3" t="s">
        <v>625</v>
      </c>
      <c r="L228" s="3" t="s">
        <v>173</v>
      </c>
      <c r="M228" s="3" t="str">
        <f t="shared" si="18"/>
        <v>枣庄市-薛城441局</v>
      </c>
      <c r="N228" s="3" t="b">
        <f t="shared" si="23"/>
        <v>1</v>
      </c>
      <c r="O228" s="3" t="s">
        <v>625</v>
      </c>
      <c r="P228" s="3" t="s">
        <v>173</v>
      </c>
      <c r="Q228" s="3" t="str">
        <f t="shared" si="19"/>
        <v>枣庄市-枣庄振兴路</v>
      </c>
      <c r="R228" s="3"/>
      <c r="S228" s="3"/>
      <c r="T228" s="3"/>
      <c r="U228" s="3"/>
      <c r="V228" s="3" t="s">
        <v>626</v>
      </c>
      <c r="W228" s="3" t="s">
        <v>173</v>
      </c>
      <c r="X228" s="3" t="s">
        <v>625</v>
      </c>
      <c r="Y228" s="3" t="s">
        <v>173</v>
      </c>
      <c r="Z228" s="3"/>
      <c r="AA228" s="3" t="s">
        <v>78</v>
      </c>
      <c r="AB228" s="3" t="s">
        <v>138</v>
      </c>
      <c r="AC228" s="3"/>
      <c r="AD228" s="3" t="s">
        <v>78</v>
      </c>
      <c r="AE228" s="3" t="s">
        <v>138</v>
      </c>
      <c r="AF228" s="3" t="str">
        <f t="shared" si="20"/>
        <v>枣庄薛城架空光缆:薛城441局+枣庄振兴路</v>
      </c>
      <c r="AH228" s="3">
        <f>MATCH(AF228,中继段!$AD$4:$AD$97,0)</f>
        <v>89</v>
      </c>
    </row>
    <row r="229" spans="1:34" ht="16.5" x14ac:dyDescent="0.2">
      <c r="A229" s="3">
        <v>226</v>
      </c>
      <c r="B229" s="3">
        <f t="shared" si="21"/>
        <v>37060101000</v>
      </c>
      <c r="C229" s="3" t="s">
        <v>490</v>
      </c>
      <c r="D229" s="3" t="s">
        <v>261</v>
      </c>
      <c r="E229" s="3" t="str">
        <f>INDEX(中继段!$C$4:$C$97,AH229)</f>
        <v>山东二干|张东滨1号架空光缆:淄博中心路-东营济南路</v>
      </c>
      <c r="F229" s="3">
        <f>INDEX(中继段!$B$4:$B$97,光放段!AH229)</f>
        <v>37060100000</v>
      </c>
      <c r="G229" s="3">
        <f>COUNTIF(E$4:E229,"="&amp;E229)</f>
        <v>1</v>
      </c>
      <c r="H229" s="3">
        <v>32.270000000000003</v>
      </c>
      <c r="I229" s="3">
        <v>12</v>
      </c>
      <c r="J229" s="3" t="b">
        <f t="shared" si="22"/>
        <v>1</v>
      </c>
      <c r="K229" s="3" t="s">
        <v>625</v>
      </c>
      <c r="L229" s="3" t="s">
        <v>172</v>
      </c>
      <c r="M229" s="3" t="str">
        <f t="shared" si="18"/>
        <v>淄博市-淄博中心路</v>
      </c>
      <c r="N229" s="3" t="b">
        <f t="shared" si="23"/>
        <v>0</v>
      </c>
      <c r="O229" s="3" t="s">
        <v>625</v>
      </c>
      <c r="P229" s="3" t="s">
        <v>181</v>
      </c>
      <c r="Q229" s="3" t="str">
        <f t="shared" si="19"/>
        <v>滨州市-博兴安柴</v>
      </c>
      <c r="R229" s="3"/>
      <c r="S229" s="3"/>
      <c r="T229" s="3"/>
      <c r="U229" s="3"/>
      <c r="V229" s="3" t="s">
        <v>626</v>
      </c>
      <c r="W229" s="3" t="s">
        <v>172</v>
      </c>
      <c r="X229" s="3" t="s">
        <v>625</v>
      </c>
      <c r="Y229" s="3" t="s">
        <v>181</v>
      </c>
      <c r="Z229" s="3"/>
      <c r="AA229" s="3" t="s">
        <v>57</v>
      </c>
      <c r="AB229" s="3" t="s">
        <v>144</v>
      </c>
      <c r="AC229" s="3"/>
      <c r="AD229" s="3" t="s">
        <v>57</v>
      </c>
      <c r="AE229" s="3" t="s">
        <v>146</v>
      </c>
      <c r="AF229" s="3" t="str">
        <f t="shared" si="20"/>
        <v>张东滨1号架空光缆:淄博中心路+东营济南路</v>
      </c>
      <c r="AH229" s="3">
        <f>MATCH(AF229,中继段!$AD$4:$AD$97,0)</f>
        <v>90</v>
      </c>
    </row>
    <row r="230" spans="1:34" ht="16.5" x14ac:dyDescent="0.2">
      <c r="A230" s="3">
        <v>227</v>
      </c>
      <c r="B230" s="3">
        <f t="shared" si="21"/>
        <v>37060102000</v>
      </c>
      <c r="C230" s="3" t="s">
        <v>491</v>
      </c>
      <c r="D230" s="3" t="s">
        <v>261</v>
      </c>
      <c r="E230" s="3" t="str">
        <f>INDEX(中继段!$C$4:$C$97,AH230)</f>
        <v>山东二干|张东滨1号架空光缆:淄博中心路-东营济南路</v>
      </c>
      <c r="F230" s="3">
        <f>INDEX(中继段!$B$4:$B$97,光放段!AH230)</f>
        <v>37060100000</v>
      </c>
      <c r="G230" s="3">
        <f>COUNTIF(E$4:E230,"="&amp;E230)</f>
        <v>2</v>
      </c>
      <c r="H230" s="3">
        <v>27.170999999999999</v>
      </c>
      <c r="I230" s="3">
        <v>8</v>
      </c>
      <c r="J230" s="3" t="b">
        <f t="shared" si="22"/>
        <v>0</v>
      </c>
      <c r="K230" s="3" t="s">
        <v>625</v>
      </c>
      <c r="L230" s="3" t="s">
        <v>181</v>
      </c>
      <c r="M230" s="3" t="str">
        <f t="shared" si="18"/>
        <v>滨州市-博兴安柴</v>
      </c>
      <c r="N230" s="3" t="b">
        <f t="shared" si="23"/>
        <v>0</v>
      </c>
      <c r="O230" s="3" t="s">
        <v>625</v>
      </c>
      <c r="P230" s="3" t="s">
        <v>174</v>
      </c>
      <c r="Q230" s="3" t="str">
        <f t="shared" si="19"/>
        <v>东营市-广饶</v>
      </c>
      <c r="R230" s="3"/>
      <c r="S230" s="3"/>
      <c r="T230" s="3"/>
      <c r="U230" s="3"/>
      <c r="V230" s="3" t="s">
        <v>626</v>
      </c>
      <c r="W230" s="3" t="s">
        <v>181</v>
      </c>
      <c r="X230" s="3" t="s">
        <v>625</v>
      </c>
      <c r="Y230" s="3" t="s">
        <v>174</v>
      </c>
      <c r="Z230" s="3"/>
      <c r="AA230" s="3" t="s">
        <v>144</v>
      </c>
      <c r="AB230" s="3" t="s">
        <v>119</v>
      </c>
      <c r="AC230" s="3"/>
      <c r="AD230" s="3" t="s">
        <v>57</v>
      </c>
      <c r="AE230" s="3" t="s">
        <v>146</v>
      </c>
      <c r="AF230" s="3" t="str">
        <f t="shared" si="20"/>
        <v>张东滨1号架空光缆:淄博中心路+东营济南路</v>
      </c>
      <c r="AH230" s="3">
        <f>MATCH(AF230,中继段!$AD$4:$AD$97,0)</f>
        <v>90</v>
      </c>
    </row>
    <row r="231" spans="1:34" ht="16.5" x14ac:dyDescent="0.2">
      <c r="A231" s="3">
        <v>228</v>
      </c>
      <c r="B231" s="3">
        <f t="shared" si="21"/>
        <v>37060103000</v>
      </c>
      <c r="C231" s="3" t="s">
        <v>492</v>
      </c>
      <c r="D231" s="3" t="s">
        <v>261</v>
      </c>
      <c r="E231" s="3" t="str">
        <f>INDEX(中继段!$C$4:$C$97,AH231)</f>
        <v>山东二干|张东滨1号架空光缆:淄博中心路-东营济南路</v>
      </c>
      <c r="F231" s="3">
        <f>INDEX(中继段!$B$4:$B$97,光放段!AH231)</f>
        <v>37060100000</v>
      </c>
      <c r="G231" s="3">
        <f>COUNTIF(E$4:E231,"="&amp;E231)</f>
        <v>3</v>
      </c>
      <c r="H231" s="3">
        <v>50.084000000000003</v>
      </c>
      <c r="I231" s="3">
        <v>10</v>
      </c>
      <c r="J231" s="3" t="b">
        <f t="shared" si="22"/>
        <v>0</v>
      </c>
      <c r="K231" s="3" t="s">
        <v>625</v>
      </c>
      <c r="L231" s="3" t="s">
        <v>174</v>
      </c>
      <c r="M231" s="3" t="str">
        <f t="shared" si="18"/>
        <v>东营市-广饶</v>
      </c>
      <c r="N231" s="3" t="b">
        <f t="shared" si="23"/>
        <v>1</v>
      </c>
      <c r="O231" s="3" t="s">
        <v>625</v>
      </c>
      <c r="P231" s="3" t="s">
        <v>174</v>
      </c>
      <c r="Q231" s="3" t="str">
        <f t="shared" si="19"/>
        <v>东营市-东营济南路</v>
      </c>
      <c r="R231" s="3"/>
      <c r="S231" s="3"/>
      <c r="T231" s="3"/>
      <c r="U231" s="3"/>
      <c r="V231" s="3" t="s">
        <v>626</v>
      </c>
      <c r="W231" s="3" t="s">
        <v>174</v>
      </c>
      <c r="X231" s="3" t="s">
        <v>625</v>
      </c>
      <c r="Y231" s="3" t="s">
        <v>174</v>
      </c>
      <c r="Z231" s="3"/>
      <c r="AA231" s="3" t="s">
        <v>119</v>
      </c>
      <c r="AB231" s="3" t="s">
        <v>146</v>
      </c>
      <c r="AC231" s="3"/>
      <c r="AD231" s="3" t="s">
        <v>57</v>
      </c>
      <c r="AE231" s="3" t="s">
        <v>146</v>
      </c>
      <c r="AF231" s="3" t="str">
        <f t="shared" si="20"/>
        <v>张东滨1号架空光缆:淄博中心路+东营济南路</v>
      </c>
      <c r="AH231" s="3">
        <f>MATCH(AF231,中继段!$AD$4:$AD$97,0)</f>
        <v>90</v>
      </c>
    </row>
    <row r="232" spans="1:34" ht="16.5" x14ac:dyDescent="0.2">
      <c r="A232" s="3">
        <v>229</v>
      </c>
      <c r="B232" s="3">
        <f t="shared" si="21"/>
        <v>37061101000</v>
      </c>
      <c r="C232" s="3" t="s">
        <v>493</v>
      </c>
      <c r="D232" s="3" t="s">
        <v>262</v>
      </c>
      <c r="E232" s="3" t="str">
        <f>INDEX(中继段!$C$4:$C$97,AH232)</f>
        <v>山东二干|张东滨1号架空光缆(滨州安柴支线):博兴安柴-滨州渤海七路</v>
      </c>
      <c r="F232" s="3">
        <f>INDEX(中继段!$B$4:$B$97,光放段!AH232)</f>
        <v>37061100000</v>
      </c>
      <c r="G232" s="3">
        <f>COUNTIF(E$4:E232,"="&amp;E232)</f>
        <v>1</v>
      </c>
      <c r="H232" s="3">
        <v>8.2949999999999999</v>
      </c>
      <c r="I232" s="3">
        <v>8</v>
      </c>
      <c r="J232" s="3" t="b">
        <f t="shared" si="22"/>
        <v>1</v>
      </c>
      <c r="K232" s="3" t="s">
        <v>625</v>
      </c>
      <c r="L232" s="3" t="s">
        <v>181</v>
      </c>
      <c r="M232" s="3" t="str">
        <f t="shared" si="18"/>
        <v>滨州市-博兴安柴</v>
      </c>
      <c r="N232" s="3" t="b">
        <f t="shared" si="23"/>
        <v>0</v>
      </c>
      <c r="O232" s="3" t="s">
        <v>625</v>
      </c>
      <c r="P232" s="3" t="s">
        <v>181</v>
      </c>
      <c r="Q232" s="3" t="str">
        <f t="shared" si="19"/>
        <v>滨州市-博兴老局</v>
      </c>
      <c r="R232" s="3"/>
      <c r="S232" s="3"/>
      <c r="T232" s="3"/>
      <c r="U232" s="3"/>
      <c r="V232" s="3" t="s">
        <v>626</v>
      </c>
      <c r="W232" s="3" t="s">
        <v>181</v>
      </c>
      <c r="X232" s="3" t="s">
        <v>625</v>
      </c>
      <c r="Y232" s="3" t="s">
        <v>181</v>
      </c>
      <c r="Z232" s="3"/>
      <c r="AA232" s="3" t="s">
        <v>144</v>
      </c>
      <c r="AB232" s="3" t="s">
        <v>145</v>
      </c>
      <c r="AC232" s="3"/>
      <c r="AD232" s="3" t="s">
        <v>144</v>
      </c>
      <c r="AE232" s="3" t="s">
        <v>162</v>
      </c>
      <c r="AF232" s="3" t="str">
        <f t="shared" si="20"/>
        <v>张东滨1号架空光缆(滨州安柴支线):博兴安柴+滨州渤海七路</v>
      </c>
      <c r="AH232" s="3">
        <f>MATCH(AF232,中继段!$AD$4:$AD$97,0)</f>
        <v>91</v>
      </c>
    </row>
    <row r="233" spans="1:34" ht="16.5" x14ac:dyDescent="0.2">
      <c r="A233" s="3">
        <v>230</v>
      </c>
      <c r="B233" s="3">
        <f t="shared" si="21"/>
        <v>37061102000</v>
      </c>
      <c r="C233" s="3" t="s">
        <v>494</v>
      </c>
      <c r="D233" s="3" t="s">
        <v>262</v>
      </c>
      <c r="E233" s="3" t="str">
        <f>INDEX(中继段!$C$4:$C$97,AH233)</f>
        <v>山东二干|张东滨1号架空光缆(滨州安柴支线):博兴安柴-滨州渤海七路</v>
      </c>
      <c r="F233" s="3">
        <f>INDEX(中继段!$B$4:$B$97,光放段!AH233)</f>
        <v>37061100000</v>
      </c>
      <c r="G233" s="3">
        <f>COUNTIF(E$4:E233,"="&amp;E233)</f>
        <v>2</v>
      </c>
      <c r="H233" s="3">
        <v>31.443000000000001</v>
      </c>
      <c r="I233" s="3">
        <v>8</v>
      </c>
      <c r="J233" s="3" t="b">
        <f t="shared" si="22"/>
        <v>0</v>
      </c>
      <c r="K233" s="3" t="s">
        <v>625</v>
      </c>
      <c r="L233" s="3" t="s">
        <v>181</v>
      </c>
      <c r="M233" s="3" t="str">
        <f t="shared" si="18"/>
        <v>滨州市-博兴老局</v>
      </c>
      <c r="N233" s="3" t="b">
        <f t="shared" si="23"/>
        <v>1</v>
      </c>
      <c r="O233" s="3" t="s">
        <v>625</v>
      </c>
      <c r="P233" s="3" t="s">
        <v>181</v>
      </c>
      <c r="Q233" s="3" t="str">
        <f t="shared" si="19"/>
        <v>滨州市-滨州渤海七路</v>
      </c>
      <c r="R233" s="3"/>
      <c r="S233" s="3"/>
      <c r="T233" s="3"/>
      <c r="U233" s="3"/>
      <c r="V233" s="3" t="s">
        <v>626</v>
      </c>
      <c r="W233" s="3" t="s">
        <v>181</v>
      </c>
      <c r="X233" s="3" t="s">
        <v>625</v>
      </c>
      <c r="Y233" s="3" t="s">
        <v>181</v>
      </c>
      <c r="Z233" s="3"/>
      <c r="AA233" s="3" t="s">
        <v>145</v>
      </c>
      <c r="AB233" s="3" t="s">
        <v>162</v>
      </c>
      <c r="AC233" s="3"/>
      <c r="AD233" s="3" t="s">
        <v>144</v>
      </c>
      <c r="AE233" s="3" t="s">
        <v>162</v>
      </c>
      <c r="AF233" s="3" t="str">
        <f t="shared" si="20"/>
        <v>张东滨1号架空光缆(滨州安柴支线):博兴安柴+滨州渤海七路</v>
      </c>
      <c r="AH233" s="3">
        <f>MATCH(AF233,中继段!$AD$4:$AD$97,0)</f>
        <v>91</v>
      </c>
    </row>
    <row r="234" spans="1:34" ht="16.5" x14ac:dyDescent="0.2">
      <c r="A234" s="3">
        <v>231</v>
      </c>
      <c r="B234" s="3">
        <f t="shared" si="21"/>
        <v>37062101000</v>
      </c>
      <c r="C234" s="3" t="s">
        <v>495</v>
      </c>
      <c r="D234" s="3" t="s">
        <v>263</v>
      </c>
      <c r="E234" s="3" t="str">
        <f>INDEX(中继段!$C$4:$C$97,AH234)</f>
        <v>山东二干|张东滨2号光缆:东营济南路-淄博人民路</v>
      </c>
      <c r="F234" s="3">
        <f>INDEX(中继段!$B$4:$B$97,光放段!AH234)</f>
        <v>37062100000</v>
      </c>
      <c r="G234" s="3">
        <f>COUNTIF(E$4:E234,"="&amp;E234)</f>
        <v>1</v>
      </c>
      <c r="H234" s="3">
        <v>76.900000000000006</v>
      </c>
      <c r="I234" s="3">
        <v>8</v>
      </c>
      <c r="J234" s="3" t="b">
        <f t="shared" si="22"/>
        <v>1</v>
      </c>
      <c r="K234" s="3" t="s">
        <v>625</v>
      </c>
      <c r="L234" s="3" t="s">
        <v>174</v>
      </c>
      <c r="M234" s="3" t="str">
        <f t="shared" si="18"/>
        <v>东营市-东营济南路</v>
      </c>
      <c r="N234" s="3" t="b">
        <f t="shared" si="23"/>
        <v>1</v>
      </c>
      <c r="O234" s="3" t="s">
        <v>625</v>
      </c>
      <c r="P234" s="3" t="s">
        <v>172</v>
      </c>
      <c r="Q234" s="3" t="str">
        <f t="shared" si="19"/>
        <v>淄博市-淄博人民路</v>
      </c>
      <c r="R234" s="3"/>
      <c r="S234" s="3"/>
      <c r="T234" s="3"/>
      <c r="U234" s="3"/>
      <c r="V234" s="3" t="s">
        <v>626</v>
      </c>
      <c r="W234" s="3" t="s">
        <v>174</v>
      </c>
      <c r="X234" s="3" t="s">
        <v>625</v>
      </c>
      <c r="Y234" s="3" t="s">
        <v>172</v>
      </c>
      <c r="Z234" s="3"/>
      <c r="AA234" s="3" t="s">
        <v>146</v>
      </c>
      <c r="AB234" s="3" t="s">
        <v>68</v>
      </c>
      <c r="AC234" s="3"/>
      <c r="AD234" s="3" t="s">
        <v>146</v>
      </c>
      <c r="AE234" s="3" t="s">
        <v>68</v>
      </c>
      <c r="AF234" s="3" t="str">
        <f t="shared" si="20"/>
        <v>张东滨2号光缆:东营济南路+淄博人民路</v>
      </c>
      <c r="AH234" s="3">
        <f>MATCH(AF234,中继段!$AD$4:$AD$97,0)</f>
        <v>92</v>
      </c>
    </row>
    <row r="235" spans="1:34" ht="16.5" x14ac:dyDescent="0.2">
      <c r="A235" s="3">
        <v>232</v>
      </c>
      <c r="B235" s="3">
        <f t="shared" si="21"/>
        <v>37062201000</v>
      </c>
      <c r="C235" s="3" t="s">
        <v>496</v>
      </c>
      <c r="D235" s="3" t="s">
        <v>263</v>
      </c>
      <c r="E235" s="3" t="str">
        <f>INDEX(中继段!$C$4:$C$97,AH235)</f>
        <v>山东二干|张东滨2号光缆:淄博人民路-滨州黄五审计局</v>
      </c>
      <c r="F235" s="3">
        <f>INDEX(中继段!$B$4:$B$97,光放段!AH235)</f>
        <v>37062200000</v>
      </c>
      <c r="G235" s="3">
        <f>COUNTIF(E$4:E235,"="&amp;E235)</f>
        <v>1</v>
      </c>
      <c r="H235" s="3">
        <v>77.3</v>
      </c>
      <c r="I235" s="3">
        <v>8</v>
      </c>
      <c r="J235" s="3" t="b">
        <f t="shared" si="22"/>
        <v>1</v>
      </c>
      <c r="K235" s="3" t="s">
        <v>625</v>
      </c>
      <c r="L235" s="3" t="s">
        <v>172</v>
      </c>
      <c r="M235" s="3" t="str">
        <f t="shared" si="18"/>
        <v>淄博市-淄博人民路</v>
      </c>
      <c r="N235" s="3" t="b">
        <f t="shared" si="23"/>
        <v>1</v>
      </c>
      <c r="O235" s="3" t="s">
        <v>625</v>
      </c>
      <c r="P235" s="3" t="s">
        <v>181</v>
      </c>
      <c r="Q235" s="3" t="str">
        <f t="shared" si="19"/>
        <v>滨州市-滨州黄五审计局</v>
      </c>
      <c r="R235" s="3"/>
      <c r="S235" s="3"/>
      <c r="T235" s="3"/>
      <c r="U235" s="3"/>
      <c r="V235" s="3" t="s">
        <v>626</v>
      </c>
      <c r="W235" s="3" t="s">
        <v>172</v>
      </c>
      <c r="X235" s="3" t="s">
        <v>625</v>
      </c>
      <c r="Y235" s="3" t="s">
        <v>181</v>
      </c>
      <c r="Z235" s="3"/>
      <c r="AA235" s="3" t="s">
        <v>68</v>
      </c>
      <c r="AB235" s="3" t="s">
        <v>17</v>
      </c>
      <c r="AC235" s="3"/>
      <c r="AD235" s="3" t="s">
        <v>68</v>
      </c>
      <c r="AE235" s="3" t="s">
        <v>17</v>
      </c>
      <c r="AF235" s="3" t="str">
        <f t="shared" si="20"/>
        <v>张东滨2号光缆:淄博人民路+滨州黄五审计局</v>
      </c>
      <c r="AH235" s="3">
        <f>MATCH(AF235,中继段!$AD$4:$AD$97,0)</f>
        <v>93</v>
      </c>
    </row>
    <row r="236" spans="1:34" ht="16.5" x14ac:dyDescent="0.2">
      <c r="A236" s="3">
        <v>233</v>
      </c>
      <c r="B236" s="3">
        <f t="shared" si="21"/>
        <v>37063101000</v>
      </c>
      <c r="C236" s="3" t="s">
        <v>497</v>
      </c>
      <c r="D236" s="3" t="s">
        <v>264</v>
      </c>
      <c r="E236" s="3" t="str">
        <f>INDEX(中继段!$C$4:$C$97,AH236)</f>
        <v>山东二干|淄博滨州光缆:淄博柳泉路-滨州渤海七路</v>
      </c>
      <c r="F236" s="3">
        <f>INDEX(中继段!$B$4:$B$97,光放段!AH236)</f>
        <v>37063100000</v>
      </c>
      <c r="G236" s="3">
        <f>COUNTIF(E$4:E236,"="&amp;E236)</f>
        <v>1</v>
      </c>
      <c r="H236" s="3">
        <v>63</v>
      </c>
      <c r="I236" s="3">
        <v>36</v>
      </c>
      <c r="J236" s="3" t="b">
        <f t="shared" si="22"/>
        <v>1</v>
      </c>
      <c r="K236" s="3" t="s">
        <v>625</v>
      </c>
      <c r="L236" s="3" t="s">
        <v>172</v>
      </c>
      <c r="M236" s="3" t="str">
        <f t="shared" si="18"/>
        <v>淄博市-淄博柳泉路</v>
      </c>
      <c r="N236" s="3" t="b">
        <f t="shared" si="23"/>
        <v>0</v>
      </c>
      <c r="O236" s="3" t="s">
        <v>625</v>
      </c>
      <c r="P236" s="3" t="s">
        <v>181</v>
      </c>
      <c r="Q236" s="3" t="str">
        <f t="shared" si="19"/>
        <v>滨州市-滨小营镇</v>
      </c>
      <c r="R236" s="3"/>
      <c r="S236" s="3"/>
      <c r="T236" s="3"/>
      <c r="U236" s="3"/>
      <c r="V236" s="3" t="s">
        <v>626</v>
      </c>
      <c r="W236" s="3" t="s">
        <v>172</v>
      </c>
      <c r="X236" s="3" t="s">
        <v>625</v>
      </c>
      <c r="Y236" s="3" t="s">
        <v>181</v>
      </c>
      <c r="Z236" s="3"/>
      <c r="AA236" s="3" t="s">
        <v>64</v>
      </c>
      <c r="AB236" s="3" t="s">
        <v>147</v>
      </c>
      <c r="AC236" s="3"/>
      <c r="AD236" s="3" t="s">
        <v>64</v>
      </c>
      <c r="AE236" s="3" t="s">
        <v>162</v>
      </c>
      <c r="AF236" s="3" t="str">
        <f t="shared" si="20"/>
        <v>淄博滨州光缆:淄博柳泉路+滨州渤海七路</v>
      </c>
      <c r="AH236" s="3">
        <f>MATCH(AF236,中继段!$AD$4:$AD$97,0)</f>
        <v>94</v>
      </c>
    </row>
    <row r="237" spans="1:34" ht="16.5" x14ac:dyDescent="0.2">
      <c r="A237" s="3">
        <v>234</v>
      </c>
      <c r="B237" s="3">
        <f t="shared" si="21"/>
        <v>37063102000</v>
      </c>
      <c r="C237" s="3" t="s">
        <v>498</v>
      </c>
      <c r="D237" s="3" t="s">
        <v>264</v>
      </c>
      <c r="E237" s="3" t="str">
        <f>INDEX(中继段!$C$4:$C$97,AH237)</f>
        <v>山东二干|淄博滨州光缆:淄博柳泉路-滨州渤海七路</v>
      </c>
      <c r="F237" s="3">
        <f>INDEX(中继段!$B$4:$B$97,光放段!AH237)</f>
        <v>37063100000</v>
      </c>
      <c r="G237" s="3">
        <f>COUNTIF(E$4:E237,"="&amp;E237)</f>
        <v>2</v>
      </c>
      <c r="H237" s="3">
        <v>13</v>
      </c>
      <c r="I237" s="3">
        <v>168</v>
      </c>
      <c r="J237" s="3" t="b">
        <f t="shared" si="22"/>
        <v>0</v>
      </c>
      <c r="K237" s="3" t="s">
        <v>625</v>
      </c>
      <c r="L237" s="3" t="s">
        <v>181</v>
      </c>
      <c r="M237" s="3" t="str">
        <f t="shared" si="18"/>
        <v>滨州市-滨小营镇</v>
      </c>
      <c r="N237" s="3" t="b">
        <f t="shared" si="23"/>
        <v>1</v>
      </c>
      <c r="O237" s="3" t="s">
        <v>625</v>
      </c>
      <c r="P237" s="3" t="s">
        <v>181</v>
      </c>
      <c r="Q237" s="3" t="str">
        <f t="shared" si="19"/>
        <v>滨州市-滨州渤海七路</v>
      </c>
      <c r="R237" s="3"/>
      <c r="S237" s="3"/>
      <c r="T237" s="3"/>
      <c r="U237" s="3"/>
      <c r="V237" s="3" t="s">
        <v>626</v>
      </c>
      <c r="W237" s="3" t="s">
        <v>181</v>
      </c>
      <c r="X237" s="3" t="s">
        <v>625</v>
      </c>
      <c r="Y237" s="3" t="s">
        <v>181</v>
      </c>
      <c r="Z237" s="3"/>
      <c r="AA237" s="3" t="s">
        <v>147</v>
      </c>
      <c r="AB237" s="3" t="s">
        <v>162</v>
      </c>
      <c r="AC237" s="3"/>
      <c r="AD237" s="3" t="s">
        <v>64</v>
      </c>
      <c r="AE237" s="3" t="s">
        <v>162</v>
      </c>
      <c r="AF237" s="3" t="str">
        <f t="shared" si="20"/>
        <v>淄博滨州光缆:淄博柳泉路+滨州渤海七路</v>
      </c>
      <c r="AH237" s="3">
        <f>MATCH(AF237,中继段!$AD$4:$AD$97,0)</f>
        <v>94</v>
      </c>
    </row>
  </sheetData>
  <autoFilter ref="A3:AH237" xr:uid="{946987E4-5A47-4227-9EC7-7F7AEB736D06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DA5F-7C8B-40C5-BDEA-9EEA72FC2F0A}">
  <dimension ref="C1:AF237"/>
  <sheetViews>
    <sheetView topLeftCell="T198" workbookViewId="0">
      <selection activeCell="X1" sqref="X1:AF234"/>
    </sheetView>
  </sheetViews>
  <sheetFormatPr defaultRowHeight="14.25" x14ac:dyDescent="0.2"/>
  <cols>
    <col min="3" max="3" width="24.625" customWidth="1"/>
    <col min="4" max="4" width="24.25" customWidth="1"/>
    <col min="5" max="5" width="22.875" customWidth="1"/>
    <col min="6" max="6" width="18.375" customWidth="1"/>
    <col min="7" max="7" width="19" customWidth="1"/>
    <col min="8" max="8" width="17" customWidth="1"/>
    <col min="9" max="9" width="15.5" customWidth="1"/>
    <col min="10" max="10" width="18.75" customWidth="1"/>
    <col min="11" max="11" width="17.5" customWidth="1"/>
    <col min="12" max="12" width="16" customWidth="1"/>
    <col min="13" max="13" width="16.25" customWidth="1"/>
    <col min="14" max="14" width="21.5" customWidth="1"/>
    <col min="15" max="15" width="18" customWidth="1"/>
    <col min="16" max="16" width="17.125" customWidth="1"/>
    <col min="17" max="17" width="17" customWidth="1"/>
    <col min="18" max="18" width="19.5" customWidth="1"/>
    <col min="19" max="19" width="17.625" customWidth="1"/>
    <col min="20" max="20" width="16.875" customWidth="1"/>
    <col min="21" max="21" width="18" customWidth="1"/>
    <col min="22" max="23" width="17.375" customWidth="1"/>
    <col min="24" max="24" width="15.25" customWidth="1"/>
    <col min="25" max="25" width="12.75" customWidth="1"/>
    <col min="26" max="26" width="14.75" customWidth="1"/>
    <col min="27" max="27" width="14.625" customWidth="1"/>
    <col min="28" max="28" width="13.375" customWidth="1"/>
    <col min="29" max="29" width="12.875" customWidth="1"/>
    <col min="30" max="30" width="12.625" customWidth="1"/>
    <col min="31" max="31" width="15.125" customWidth="1"/>
    <col min="32" max="32" width="14.125" customWidth="1"/>
  </cols>
  <sheetData>
    <row r="1" spans="3:32" x14ac:dyDescent="0.2">
      <c r="C1" t="s">
        <v>627</v>
      </c>
      <c r="D1" t="s">
        <v>628</v>
      </c>
      <c r="E1" t="s">
        <v>629</v>
      </c>
      <c r="I1" t="str">
        <f>IF(ISBLANK(C1),"",MID(C1,2,LEN(C1)-2))</f>
        <v>乐陵兴隆南大街</v>
      </c>
      <c r="J1" t="str">
        <f t="shared" ref="J1:M1" si="0">IF(ISBLANK(D1),"",MID(D1,2,LEN(D1)-2))</f>
        <v>滨州黄河十路</v>
      </c>
      <c r="K1" t="str">
        <f t="shared" si="0"/>
        <v>东营济南路</v>
      </c>
      <c r="L1" t="str">
        <f t="shared" si="0"/>
        <v/>
      </c>
      <c r="M1" t="str">
        <f t="shared" si="0"/>
        <v/>
      </c>
      <c r="N1" t="s">
        <v>627</v>
      </c>
      <c r="O1" t="s">
        <v>740</v>
      </c>
      <c r="P1" t="s">
        <v>741</v>
      </c>
      <c r="Q1" t="s">
        <v>742</v>
      </c>
      <c r="R1" t="s">
        <v>743</v>
      </c>
      <c r="S1" t="s">
        <v>628</v>
      </c>
      <c r="X1" t="str">
        <f>IF(ISBLANK(N1),"",MID(N1,2,LEN(N1)-2))</f>
        <v>乐陵兴隆南大街</v>
      </c>
      <c r="Y1" t="str">
        <f t="shared" ref="Y1:AF16" si="1">IF(ISBLANK(O1),"",MID(O1,2,LEN(O1)-2))</f>
        <v>庆云新华路</v>
      </c>
      <c r="Z1" t="str">
        <f t="shared" si="1"/>
        <v>无棣中心大街</v>
      </c>
      <c r="AA1" t="str">
        <f t="shared" si="1"/>
        <v>阳信幸福三路</v>
      </c>
      <c r="AB1" t="str">
        <f t="shared" si="1"/>
        <v>惠民南门街</v>
      </c>
      <c r="AC1" t="str">
        <f t="shared" si="1"/>
        <v>滨州黄河十路</v>
      </c>
      <c r="AD1" t="str">
        <f t="shared" si="1"/>
        <v/>
      </c>
      <c r="AE1" t="str">
        <f t="shared" si="1"/>
        <v/>
      </c>
      <c r="AF1" t="str">
        <f t="shared" si="1"/>
        <v/>
      </c>
    </row>
    <row r="2" spans="3:32" x14ac:dyDescent="0.2">
      <c r="C2" t="s">
        <v>627</v>
      </c>
      <c r="D2" t="s">
        <v>628</v>
      </c>
      <c r="E2" t="s">
        <v>629</v>
      </c>
      <c r="I2" t="str">
        <f t="shared" ref="I2:I65" si="2">IF(ISBLANK(C2),"",MID(C2,2,LEN(C2)-2))</f>
        <v>乐陵兴隆南大街</v>
      </c>
      <c r="J2" t="str">
        <f t="shared" ref="J2:J65" si="3">IF(ISBLANK(D2),"",MID(D2,2,LEN(D2)-2))</f>
        <v>滨州黄河十路</v>
      </c>
      <c r="K2" t="str">
        <f t="shared" ref="K2:K65" si="4">IF(ISBLANK(E2),"",MID(E2,2,LEN(E2)-2))</f>
        <v>东营济南路</v>
      </c>
      <c r="L2" t="str">
        <f t="shared" ref="L2:L65" si="5">IF(ISBLANK(F2),"",MID(F2,2,LEN(F2)-2))</f>
        <v/>
      </c>
      <c r="M2" t="str">
        <f t="shared" ref="M2:M65" si="6">IF(ISBLANK(G2),"",MID(G2,2,LEN(G2)-2))</f>
        <v/>
      </c>
      <c r="N2" t="s">
        <v>627</v>
      </c>
      <c r="O2" t="s">
        <v>740</v>
      </c>
      <c r="P2" t="s">
        <v>741</v>
      </c>
      <c r="Q2" t="s">
        <v>742</v>
      </c>
      <c r="R2" t="s">
        <v>743</v>
      </c>
      <c r="S2" t="s">
        <v>628</v>
      </c>
      <c r="X2" t="str">
        <f t="shared" ref="X2:X65" si="7">IF(ISBLANK(N2),"",MID(N2,2,LEN(N2)-2))</f>
        <v>乐陵兴隆南大街</v>
      </c>
      <c r="Y2" t="str">
        <f t="shared" ref="Y2:Y65" si="8">IF(ISBLANK(O2),"",MID(O2,2,LEN(O2)-2))</f>
        <v>庆云新华路</v>
      </c>
      <c r="Z2" t="str">
        <f t="shared" ref="Z2:Z65" si="9">IF(ISBLANK(P2),"",MID(P2,2,LEN(P2)-2))</f>
        <v>无棣中心大街</v>
      </c>
      <c r="AA2" t="str">
        <f t="shared" ref="AA2:AA65" si="10">IF(ISBLANK(Q2),"",MID(Q2,2,LEN(Q2)-2))</f>
        <v>阳信幸福三路</v>
      </c>
      <c r="AB2" t="str">
        <f t="shared" ref="AB2:AB65" si="11">IF(ISBLANK(R2),"",MID(R2,2,LEN(R2)-2))</f>
        <v>惠民南门街</v>
      </c>
      <c r="AC2" t="str">
        <f t="shared" ref="AC2:AC65" si="12">IF(ISBLANK(S2),"",MID(S2,2,LEN(S2)-2))</f>
        <v>滨州黄河十路</v>
      </c>
      <c r="AD2" t="str">
        <f t="shared" ref="AD2:AD65" si="13">IF(ISBLANK(T2),"",MID(T2,2,LEN(T2)-2))</f>
        <v/>
      </c>
      <c r="AE2" t="str">
        <f t="shared" ref="AE2:AF65" si="14">IF(ISBLANK(U2),"",MID(U2,2,LEN(U2)-2))</f>
        <v/>
      </c>
      <c r="AF2" t="str">
        <f t="shared" si="1"/>
        <v/>
      </c>
    </row>
    <row r="3" spans="3:32" x14ac:dyDescent="0.2">
      <c r="C3" t="s">
        <v>630</v>
      </c>
      <c r="D3" t="s">
        <v>631</v>
      </c>
      <c r="E3" t="s">
        <v>632</v>
      </c>
      <c r="F3" t="s">
        <v>633</v>
      </c>
      <c r="I3" t="str">
        <f t="shared" si="2"/>
        <v>德州东风中路</v>
      </c>
      <c r="J3" t="str">
        <f t="shared" si="3"/>
        <v>滨州黄五审计局</v>
      </c>
      <c r="K3" t="str">
        <f t="shared" si="4"/>
        <v>东营运河路</v>
      </c>
      <c r="L3" t="str">
        <f t="shared" si="5"/>
        <v>威海南竹岛</v>
      </c>
      <c r="M3" t="str">
        <f t="shared" si="6"/>
        <v/>
      </c>
      <c r="N3" t="s">
        <v>627</v>
      </c>
      <c r="O3" t="s">
        <v>740</v>
      </c>
      <c r="P3" t="s">
        <v>741</v>
      </c>
      <c r="Q3" t="s">
        <v>742</v>
      </c>
      <c r="R3" t="s">
        <v>743</v>
      </c>
      <c r="S3" t="s">
        <v>628</v>
      </c>
      <c r="X3" t="str">
        <f t="shared" si="7"/>
        <v>乐陵兴隆南大街</v>
      </c>
      <c r="Y3" t="str">
        <f t="shared" si="8"/>
        <v>庆云新华路</v>
      </c>
      <c r="Z3" t="str">
        <f t="shared" si="9"/>
        <v>无棣中心大街</v>
      </c>
      <c r="AA3" t="str">
        <f t="shared" si="10"/>
        <v>阳信幸福三路</v>
      </c>
      <c r="AB3" t="str">
        <f t="shared" si="11"/>
        <v>惠民南门街</v>
      </c>
      <c r="AC3" t="str">
        <f t="shared" si="12"/>
        <v>滨州黄河十路</v>
      </c>
      <c r="AD3" t="str">
        <f t="shared" si="13"/>
        <v/>
      </c>
      <c r="AE3" t="str">
        <f t="shared" si="14"/>
        <v/>
      </c>
      <c r="AF3" t="str">
        <f t="shared" si="1"/>
        <v/>
      </c>
    </row>
    <row r="4" spans="3:32" x14ac:dyDescent="0.2">
      <c r="C4" t="s">
        <v>630</v>
      </c>
      <c r="D4" t="s">
        <v>631</v>
      </c>
      <c r="E4" t="s">
        <v>632</v>
      </c>
      <c r="F4" t="s">
        <v>633</v>
      </c>
      <c r="I4" t="str">
        <f t="shared" si="2"/>
        <v>德州东风中路</v>
      </c>
      <c r="J4" t="str">
        <f t="shared" si="3"/>
        <v>滨州黄五审计局</v>
      </c>
      <c r="K4" t="str">
        <f t="shared" si="4"/>
        <v>东营运河路</v>
      </c>
      <c r="L4" t="str">
        <f t="shared" si="5"/>
        <v>威海南竹岛</v>
      </c>
      <c r="M4" t="str">
        <f t="shared" si="6"/>
        <v/>
      </c>
      <c r="N4" t="s">
        <v>627</v>
      </c>
      <c r="O4" t="s">
        <v>740</v>
      </c>
      <c r="P4" t="s">
        <v>741</v>
      </c>
      <c r="Q4" t="s">
        <v>742</v>
      </c>
      <c r="R4" t="s">
        <v>743</v>
      </c>
      <c r="S4" t="s">
        <v>628</v>
      </c>
      <c r="X4" t="str">
        <f t="shared" si="7"/>
        <v>乐陵兴隆南大街</v>
      </c>
      <c r="Y4" t="str">
        <f t="shared" si="8"/>
        <v>庆云新华路</v>
      </c>
      <c r="Z4" t="str">
        <f t="shared" si="9"/>
        <v>无棣中心大街</v>
      </c>
      <c r="AA4" t="str">
        <f t="shared" si="10"/>
        <v>阳信幸福三路</v>
      </c>
      <c r="AB4" t="str">
        <f t="shared" si="11"/>
        <v>惠民南门街</v>
      </c>
      <c r="AC4" t="str">
        <f t="shared" si="12"/>
        <v>滨州黄河十路</v>
      </c>
      <c r="AD4" t="str">
        <f t="shared" si="13"/>
        <v/>
      </c>
      <c r="AE4" t="str">
        <f t="shared" si="14"/>
        <v/>
      </c>
      <c r="AF4" t="str">
        <f t="shared" si="1"/>
        <v/>
      </c>
    </row>
    <row r="5" spans="3:32" x14ac:dyDescent="0.2">
      <c r="C5" t="s">
        <v>630</v>
      </c>
      <c r="D5" t="s">
        <v>631</v>
      </c>
      <c r="E5" t="s">
        <v>632</v>
      </c>
      <c r="F5" t="s">
        <v>633</v>
      </c>
      <c r="I5" t="str">
        <f t="shared" si="2"/>
        <v>德州东风中路</v>
      </c>
      <c r="J5" t="str">
        <f t="shared" si="3"/>
        <v>滨州黄五审计局</v>
      </c>
      <c r="K5" t="str">
        <f t="shared" si="4"/>
        <v>东营运河路</v>
      </c>
      <c r="L5" t="str">
        <f t="shared" si="5"/>
        <v>威海南竹岛</v>
      </c>
      <c r="M5" t="str">
        <f t="shared" si="6"/>
        <v/>
      </c>
      <c r="N5" t="s">
        <v>627</v>
      </c>
      <c r="O5" t="s">
        <v>740</v>
      </c>
      <c r="P5" t="s">
        <v>741</v>
      </c>
      <c r="Q5" t="s">
        <v>742</v>
      </c>
      <c r="R5" t="s">
        <v>743</v>
      </c>
      <c r="S5" t="s">
        <v>628</v>
      </c>
      <c r="X5" t="str">
        <f t="shared" si="7"/>
        <v>乐陵兴隆南大街</v>
      </c>
      <c r="Y5" t="str">
        <f t="shared" si="8"/>
        <v>庆云新华路</v>
      </c>
      <c r="Z5" t="str">
        <f t="shared" si="9"/>
        <v>无棣中心大街</v>
      </c>
      <c r="AA5" t="str">
        <f t="shared" si="10"/>
        <v>阳信幸福三路</v>
      </c>
      <c r="AB5" t="str">
        <f t="shared" si="11"/>
        <v>惠民南门街</v>
      </c>
      <c r="AC5" t="str">
        <f t="shared" si="12"/>
        <v>滨州黄河十路</v>
      </c>
      <c r="AD5" t="str">
        <f t="shared" si="13"/>
        <v/>
      </c>
      <c r="AE5" t="str">
        <f t="shared" si="14"/>
        <v/>
      </c>
      <c r="AF5" t="str">
        <f t="shared" si="1"/>
        <v/>
      </c>
    </row>
    <row r="6" spans="3:32" x14ac:dyDescent="0.2">
      <c r="C6" t="s">
        <v>634</v>
      </c>
      <c r="D6" t="s">
        <v>635</v>
      </c>
      <c r="E6" t="s">
        <v>636</v>
      </c>
      <c r="I6" t="str">
        <f t="shared" si="2"/>
        <v>德州共青团路</v>
      </c>
      <c r="J6" t="str">
        <f t="shared" si="3"/>
        <v>聊城东昌西路</v>
      </c>
      <c r="K6" t="str">
        <f t="shared" si="4"/>
        <v>菏泽中华东路</v>
      </c>
      <c r="L6" t="str">
        <f t="shared" si="5"/>
        <v/>
      </c>
      <c r="M6" t="str">
        <f t="shared" si="6"/>
        <v/>
      </c>
      <c r="N6" t="s">
        <v>628</v>
      </c>
      <c r="O6" t="s">
        <v>744</v>
      </c>
      <c r="P6" t="s">
        <v>629</v>
      </c>
      <c r="X6" t="str">
        <f t="shared" si="7"/>
        <v>滨州黄河十路</v>
      </c>
      <c r="Y6" t="str">
        <f t="shared" si="8"/>
        <v>利津通信楼</v>
      </c>
      <c r="Z6" t="str">
        <f t="shared" si="9"/>
        <v>东营济南路</v>
      </c>
      <c r="AA6" t="str">
        <f t="shared" si="10"/>
        <v/>
      </c>
      <c r="AB6" t="str">
        <f t="shared" si="11"/>
        <v/>
      </c>
      <c r="AC6" t="str">
        <f t="shared" si="12"/>
        <v/>
      </c>
      <c r="AD6" t="str">
        <f t="shared" si="13"/>
        <v/>
      </c>
      <c r="AE6" t="str">
        <f t="shared" si="14"/>
        <v/>
      </c>
      <c r="AF6" t="str">
        <f t="shared" si="1"/>
        <v/>
      </c>
    </row>
    <row r="7" spans="3:32" x14ac:dyDescent="0.2">
      <c r="C7" t="s">
        <v>634</v>
      </c>
      <c r="D7" t="s">
        <v>635</v>
      </c>
      <c r="E7" t="s">
        <v>636</v>
      </c>
      <c r="I7" t="str">
        <f t="shared" si="2"/>
        <v>德州共青团路</v>
      </c>
      <c r="J7" t="str">
        <f t="shared" si="3"/>
        <v>聊城东昌西路</v>
      </c>
      <c r="K7" t="str">
        <f t="shared" si="4"/>
        <v>菏泽中华东路</v>
      </c>
      <c r="L7" t="str">
        <f t="shared" si="5"/>
        <v/>
      </c>
      <c r="M7" t="str">
        <f t="shared" si="6"/>
        <v/>
      </c>
      <c r="N7" t="s">
        <v>628</v>
      </c>
      <c r="O7" t="s">
        <v>744</v>
      </c>
      <c r="P7" t="s">
        <v>629</v>
      </c>
      <c r="X7" t="str">
        <f t="shared" si="7"/>
        <v>滨州黄河十路</v>
      </c>
      <c r="Y7" t="str">
        <f t="shared" si="8"/>
        <v>利津通信楼</v>
      </c>
      <c r="Z7" t="str">
        <f t="shared" si="9"/>
        <v>东营济南路</v>
      </c>
      <c r="AA7" t="str">
        <f t="shared" si="10"/>
        <v/>
      </c>
      <c r="AB7" t="str">
        <f t="shared" si="11"/>
        <v/>
      </c>
      <c r="AC7" t="str">
        <f t="shared" si="12"/>
        <v/>
      </c>
      <c r="AD7" t="str">
        <f t="shared" si="13"/>
        <v/>
      </c>
      <c r="AE7" t="str">
        <f t="shared" si="14"/>
        <v/>
      </c>
      <c r="AF7" t="str">
        <f t="shared" si="1"/>
        <v/>
      </c>
    </row>
    <row r="8" spans="3:32" x14ac:dyDescent="0.2">
      <c r="C8" t="s">
        <v>634</v>
      </c>
      <c r="D8" t="s">
        <v>635</v>
      </c>
      <c r="E8" t="s">
        <v>636</v>
      </c>
      <c r="I8" t="str">
        <f t="shared" si="2"/>
        <v>德州共青团路</v>
      </c>
      <c r="J8" t="str">
        <f t="shared" si="3"/>
        <v>聊城东昌西路</v>
      </c>
      <c r="K8" t="str">
        <f t="shared" si="4"/>
        <v>菏泽中华东路</v>
      </c>
      <c r="L8" t="str">
        <f t="shared" si="5"/>
        <v/>
      </c>
      <c r="M8" t="str">
        <f t="shared" si="6"/>
        <v/>
      </c>
      <c r="N8" t="s">
        <v>630</v>
      </c>
      <c r="O8" t="s">
        <v>745</v>
      </c>
      <c r="P8" t="s">
        <v>746</v>
      </c>
      <c r="Q8" t="s">
        <v>631</v>
      </c>
      <c r="X8" t="str">
        <f t="shared" si="7"/>
        <v>德州东风中路</v>
      </c>
      <c r="Y8" t="str">
        <f t="shared" si="8"/>
        <v>临邑临盘</v>
      </c>
      <c r="Z8" t="str">
        <f t="shared" si="9"/>
        <v>惠民姜楼</v>
      </c>
      <c r="AA8" t="str">
        <f t="shared" si="10"/>
        <v>滨州黄五审计局</v>
      </c>
      <c r="AB8" t="str">
        <f t="shared" si="11"/>
        <v/>
      </c>
      <c r="AC8" t="str">
        <f t="shared" si="12"/>
        <v/>
      </c>
      <c r="AD8" t="str">
        <f t="shared" si="13"/>
        <v/>
      </c>
      <c r="AE8" t="str">
        <f t="shared" si="14"/>
        <v/>
      </c>
      <c r="AF8" t="str">
        <f t="shared" si="1"/>
        <v/>
      </c>
    </row>
    <row r="9" spans="3:32" x14ac:dyDescent="0.2">
      <c r="C9" t="s">
        <v>634</v>
      </c>
      <c r="D9" t="s">
        <v>635</v>
      </c>
      <c r="E9" t="s">
        <v>636</v>
      </c>
      <c r="I9" t="str">
        <f t="shared" si="2"/>
        <v>德州共青团路</v>
      </c>
      <c r="J9" t="str">
        <f t="shared" si="3"/>
        <v>聊城东昌西路</v>
      </c>
      <c r="K9" t="str">
        <f t="shared" si="4"/>
        <v>菏泽中华东路</v>
      </c>
      <c r="L9" t="str">
        <f t="shared" si="5"/>
        <v/>
      </c>
      <c r="M9" t="str">
        <f t="shared" si="6"/>
        <v/>
      </c>
      <c r="N9" t="s">
        <v>630</v>
      </c>
      <c r="O9" t="s">
        <v>745</v>
      </c>
      <c r="P9" t="s">
        <v>746</v>
      </c>
      <c r="Q9" t="s">
        <v>631</v>
      </c>
      <c r="X9" t="str">
        <f t="shared" si="7"/>
        <v>德州东风中路</v>
      </c>
      <c r="Y9" t="str">
        <f t="shared" si="8"/>
        <v>临邑临盘</v>
      </c>
      <c r="Z9" t="str">
        <f t="shared" si="9"/>
        <v>惠民姜楼</v>
      </c>
      <c r="AA9" t="str">
        <f t="shared" si="10"/>
        <v>滨州黄五审计局</v>
      </c>
      <c r="AB9" t="str">
        <f t="shared" si="11"/>
        <v/>
      </c>
      <c r="AC9" t="str">
        <f t="shared" si="12"/>
        <v/>
      </c>
      <c r="AD9" t="str">
        <f t="shared" si="13"/>
        <v/>
      </c>
      <c r="AE9" t="str">
        <f t="shared" si="14"/>
        <v/>
      </c>
      <c r="AF9" t="str">
        <f t="shared" si="1"/>
        <v/>
      </c>
    </row>
    <row r="10" spans="3:32" x14ac:dyDescent="0.2">
      <c r="C10" t="s">
        <v>634</v>
      </c>
      <c r="D10" t="s">
        <v>628</v>
      </c>
      <c r="I10" t="str">
        <f t="shared" si="2"/>
        <v>德州共青团路</v>
      </c>
      <c r="J10" t="str">
        <f t="shared" si="3"/>
        <v>滨州黄河十路</v>
      </c>
      <c r="K10" t="str">
        <f t="shared" si="4"/>
        <v/>
      </c>
      <c r="L10" t="str">
        <f t="shared" si="5"/>
        <v/>
      </c>
      <c r="M10" t="str">
        <f t="shared" si="6"/>
        <v/>
      </c>
      <c r="N10" t="s">
        <v>630</v>
      </c>
      <c r="O10" t="s">
        <v>745</v>
      </c>
      <c r="P10" t="s">
        <v>746</v>
      </c>
      <c r="Q10" t="s">
        <v>631</v>
      </c>
      <c r="X10" t="str">
        <f t="shared" si="7"/>
        <v>德州东风中路</v>
      </c>
      <c r="Y10" t="str">
        <f t="shared" si="8"/>
        <v>临邑临盘</v>
      </c>
      <c r="Z10" t="str">
        <f t="shared" si="9"/>
        <v>惠民姜楼</v>
      </c>
      <c r="AA10" t="str">
        <f t="shared" si="10"/>
        <v>滨州黄五审计局</v>
      </c>
      <c r="AB10" t="str">
        <f t="shared" si="11"/>
        <v/>
      </c>
      <c r="AC10" t="str">
        <f t="shared" si="12"/>
        <v/>
      </c>
      <c r="AD10" t="str">
        <f t="shared" si="13"/>
        <v/>
      </c>
      <c r="AE10" t="str">
        <f t="shared" si="14"/>
        <v/>
      </c>
      <c r="AF10" t="str">
        <f t="shared" si="1"/>
        <v/>
      </c>
    </row>
    <row r="11" spans="3:32" x14ac:dyDescent="0.2">
      <c r="C11" t="s">
        <v>637</v>
      </c>
      <c r="D11" t="s">
        <v>634</v>
      </c>
      <c r="E11" t="s">
        <v>638</v>
      </c>
      <c r="I11" t="str">
        <f t="shared" si="2"/>
        <v>德州湖滨南路</v>
      </c>
      <c r="J11" t="str">
        <f t="shared" si="3"/>
        <v>德州共青团路</v>
      </c>
      <c r="K11" t="str">
        <f t="shared" si="4"/>
        <v>乐陵新局</v>
      </c>
      <c r="L11" t="str">
        <f t="shared" si="5"/>
        <v/>
      </c>
      <c r="M11" t="str">
        <f t="shared" si="6"/>
        <v/>
      </c>
      <c r="N11" t="s">
        <v>631</v>
      </c>
      <c r="O11" t="s">
        <v>632</v>
      </c>
      <c r="X11" t="str">
        <f t="shared" si="7"/>
        <v>滨州黄五审计局</v>
      </c>
      <c r="Y11" t="str">
        <f t="shared" si="8"/>
        <v>东营运河路</v>
      </c>
      <c r="Z11" t="str">
        <f t="shared" si="9"/>
        <v/>
      </c>
      <c r="AA11" t="str">
        <f t="shared" si="10"/>
        <v/>
      </c>
      <c r="AB11" t="str">
        <f t="shared" si="11"/>
        <v/>
      </c>
      <c r="AC11" t="str">
        <f t="shared" si="12"/>
        <v/>
      </c>
      <c r="AD11" t="str">
        <f t="shared" si="13"/>
        <v/>
      </c>
      <c r="AE11" t="str">
        <f t="shared" si="14"/>
        <v/>
      </c>
      <c r="AF11" t="str">
        <f t="shared" si="1"/>
        <v/>
      </c>
    </row>
    <row r="12" spans="3:32" x14ac:dyDescent="0.2">
      <c r="C12" t="s">
        <v>637</v>
      </c>
      <c r="D12" t="s">
        <v>634</v>
      </c>
      <c r="E12" t="s">
        <v>638</v>
      </c>
      <c r="I12" t="str">
        <f t="shared" si="2"/>
        <v>德州湖滨南路</v>
      </c>
      <c r="J12" t="str">
        <f t="shared" si="3"/>
        <v>德州共青团路</v>
      </c>
      <c r="K12" t="str">
        <f t="shared" si="4"/>
        <v>乐陵新局</v>
      </c>
      <c r="L12" t="str">
        <f t="shared" si="5"/>
        <v/>
      </c>
      <c r="M12" t="str">
        <f t="shared" si="6"/>
        <v/>
      </c>
      <c r="N12" t="s">
        <v>632</v>
      </c>
      <c r="O12" t="s">
        <v>747</v>
      </c>
      <c r="P12" t="s">
        <v>690</v>
      </c>
      <c r="Q12" t="s">
        <v>748</v>
      </c>
      <c r="R12" t="s">
        <v>749</v>
      </c>
      <c r="S12" t="s">
        <v>750</v>
      </c>
      <c r="T12" t="s">
        <v>633</v>
      </c>
      <c r="X12" t="str">
        <f t="shared" si="7"/>
        <v>东营运河路</v>
      </c>
      <c r="Y12" t="str">
        <f t="shared" si="8"/>
        <v>寿光营里</v>
      </c>
      <c r="Z12" t="str">
        <f t="shared" si="9"/>
        <v>昌邑青乡</v>
      </c>
      <c r="AA12" t="str">
        <f t="shared" si="10"/>
        <v>莱州平里店</v>
      </c>
      <c r="AB12" t="str">
        <f t="shared" si="11"/>
        <v>龙口黄城</v>
      </c>
      <c r="AC12" t="str">
        <f t="shared" si="12"/>
        <v>莱山迎春大街</v>
      </c>
      <c r="AD12" t="str">
        <f t="shared" si="13"/>
        <v>威海南竹岛</v>
      </c>
      <c r="AE12" t="str">
        <f t="shared" si="14"/>
        <v/>
      </c>
      <c r="AF12" t="str">
        <f t="shared" si="1"/>
        <v/>
      </c>
    </row>
    <row r="13" spans="3:32" x14ac:dyDescent="0.2">
      <c r="C13" t="s">
        <v>639</v>
      </c>
      <c r="D13" t="s">
        <v>640</v>
      </c>
      <c r="E13" t="s">
        <v>641</v>
      </c>
      <c r="F13" t="s">
        <v>642</v>
      </c>
      <c r="I13" t="str">
        <f t="shared" si="2"/>
        <v>菏泽中华路老局</v>
      </c>
      <c r="J13" t="str">
        <f t="shared" si="3"/>
        <v>济宁洸河路</v>
      </c>
      <c r="K13" t="str">
        <f t="shared" si="4"/>
        <v>滕州善国北路</v>
      </c>
      <c r="L13" t="str">
        <f t="shared" si="5"/>
        <v>薛城天山路</v>
      </c>
      <c r="M13" t="str">
        <f t="shared" si="6"/>
        <v/>
      </c>
      <c r="N13" t="s">
        <v>632</v>
      </c>
      <c r="O13" t="s">
        <v>747</v>
      </c>
      <c r="P13" t="s">
        <v>690</v>
      </c>
      <c r="Q13" t="s">
        <v>748</v>
      </c>
      <c r="R13" t="s">
        <v>749</v>
      </c>
      <c r="S13" t="s">
        <v>750</v>
      </c>
      <c r="T13" t="s">
        <v>633</v>
      </c>
      <c r="X13" t="str">
        <f t="shared" si="7"/>
        <v>东营运河路</v>
      </c>
      <c r="Y13" t="str">
        <f t="shared" si="8"/>
        <v>寿光营里</v>
      </c>
      <c r="Z13" t="str">
        <f t="shared" si="9"/>
        <v>昌邑青乡</v>
      </c>
      <c r="AA13" t="str">
        <f t="shared" si="10"/>
        <v>莱州平里店</v>
      </c>
      <c r="AB13" t="str">
        <f t="shared" si="11"/>
        <v>龙口黄城</v>
      </c>
      <c r="AC13" t="str">
        <f t="shared" si="12"/>
        <v>莱山迎春大街</v>
      </c>
      <c r="AD13" t="str">
        <f t="shared" si="13"/>
        <v>威海南竹岛</v>
      </c>
      <c r="AE13" t="str">
        <f t="shared" si="14"/>
        <v/>
      </c>
      <c r="AF13" t="str">
        <f t="shared" si="1"/>
        <v/>
      </c>
    </row>
    <row r="14" spans="3:32" x14ac:dyDescent="0.2">
      <c r="C14" t="s">
        <v>639</v>
      </c>
      <c r="D14" t="s">
        <v>640</v>
      </c>
      <c r="E14" t="s">
        <v>641</v>
      </c>
      <c r="F14" t="s">
        <v>642</v>
      </c>
      <c r="I14" t="str">
        <f t="shared" si="2"/>
        <v>菏泽中华路老局</v>
      </c>
      <c r="J14" t="str">
        <f t="shared" si="3"/>
        <v>济宁洸河路</v>
      </c>
      <c r="K14" t="str">
        <f t="shared" si="4"/>
        <v>滕州善国北路</v>
      </c>
      <c r="L14" t="str">
        <f t="shared" si="5"/>
        <v>薛城天山路</v>
      </c>
      <c r="M14" t="str">
        <f t="shared" si="6"/>
        <v/>
      </c>
      <c r="N14" t="s">
        <v>632</v>
      </c>
      <c r="O14" t="s">
        <v>747</v>
      </c>
      <c r="P14" t="s">
        <v>690</v>
      </c>
      <c r="Q14" t="s">
        <v>748</v>
      </c>
      <c r="R14" t="s">
        <v>749</v>
      </c>
      <c r="S14" t="s">
        <v>750</v>
      </c>
      <c r="T14" t="s">
        <v>633</v>
      </c>
      <c r="X14" t="str">
        <f t="shared" si="7"/>
        <v>东营运河路</v>
      </c>
      <c r="Y14" t="str">
        <f t="shared" si="8"/>
        <v>寿光营里</v>
      </c>
      <c r="Z14" t="str">
        <f t="shared" si="9"/>
        <v>昌邑青乡</v>
      </c>
      <c r="AA14" t="str">
        <f t="shared" si="10"/>
        <v>莱州平里店</v>
      </c>
      <c r="AB14" t="str">
        <f t="shared" si="11"/>
        <v>龙口黄城</v>
      </c>
      <c r="AC14" t="str">
        <f t="shared" si="12"/>
        <v>莱山迎春大街</v>
      </c>
      <c r="AD14" t="str">
        <f t="shared" si="13"/>
        <v>威海南竹岛</v>
      </c>
      <c r="AE14" t="str">
        <f t="shared" si="14"/>
        <v/>
      </c>
      <c r="AF14" t="str">
        <f t="shared" si="1"/>
        <v/>
      </c>
    </row>
    <row r="15" spans="3:32" x14ac:dyDescent="0.2">
      <c r="C15" t="s">
        <v>639</v>
      </c>
      <c r="D15" t="s">
        <v>640</v>
      </c>
      <c r="E15" t="s">
        <v>641</v>
      </c>
      <c r="F15" t="s">
        <v>642</v>
      </c>
      <c r="I15" t="str">
        <f t="shared" si="2"/>
        <v>菏泽中华路老局</v>
      </c>
      <c r="J15" t="str">
        <f t="shared" si="3"/>
        <v>济宁洸河路</v>
      </c>
      <c r="K15" t="str">
        <f t="shared" si="4"/>
        <v>滕州善国北路</v>
      </c>
      <c r="L15" t="str">
        <f t="shared" si="5"/>
        <v>薛城天山路</v>
      </c>
      <c r="M15" t="str">
        <f t="shared" si="6"/>
        <v/>
      </c>
      <c r="N15" t="s">
        <v>632</v>
      </c>
      <c r="O15" t="s">
        <v>747</v>
      </c>
      <c r="P15" t="s">
        <v>690</v>
      </c>
      <c r="Q15" t="s">
        <v>748</v>
      </c>
      <c r="R15" t="s">
        <v>749</v>
      </c>
      <c r="S15" t="s">
        <v>750</v>
      </c>
      <c r="T15" t="s">
        <v>633</v>
      </c>
      <c r="X15" t="str">
        <f t="shared" si="7"/>
        <v>东营运河路</v>
      </c>
      <c r="Y15" t="str">
        <f t="shared" si="8"/>
        <v>寿光营里</v>
      </c>
      <c r="Z15" t="str">
        <f t="shared" si="9"/>
        <v>昌邑青乡</v>
      </c>
      <c r="AA15" t="str">
        <f t="shared" si="10"/>
        <v>莱州平里店</v>
      </c>
      <c r="AB15" t="str">
        <f t="shared" si="11"/>
        <v>龙口黄城</v>
      </c>
      <c r="AC15" t="str">
        <f t="shared" si="12"/>
        <v>莱山迎春大街</v>
      </c>
      <c r="AD15" t="str">
        <f t="shared" si="13"/>
        <v>威海南竹岛</v>
      </c>
      <c r="AE15" t="str">
        <f t="shared" si="14"/>
        <v/>
      </c>
      <c r="AF15" t="str">
        <f t="shared" si="1"/>
        <v/>
      </c>
    </row>
    <row r="16" spans="3:32" x14ac:dyDescent="0.2">
      <c r="C16" t="s">
        <v>643</v>
      </c>
      <c r="D16" t="s">
        <v>644</v>
      </c>
      <c r="I16" t="str">
        <f t="shared" si="2"/>
        <v>禹城行政街</v>
      </c>
      <c r="J16" t="str">
        <f t="shared" si="3"/>
        <v>齐河务头中继站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">
        <v>632</v>
      </c>
      <c r="O16" t="s">
        <v>747</v>
      </c>
      <c r="P16" t="s">
        <v>690</v>
      </c>
      <c r="Q16" t="s">
        <v>748</v>
      </c>
      <c r="R16" t="s">
        <v>749</v>
      </c>
      <c r="S16" t="s">
        <v>750</v>
      </c>
      <c r="T16" t="s">
        <v>633</v>
      </c>
      <c r="X16" t="str">
        <f t="shared" si="7"/>
        <v>东营运河路</v>
      </c>
      <c r="Y16" t="str">
        <f t="shared" si="8"/>
        <v>寿光营里</v>
      </c>
      <c r="Z16" t="str">
        <f t="shared" si="9"/>
        <v>昌邑青乡</v>
      </c>
      <c r="AA16" t="str">
        <f t="shared" si="10"/>
        <v>莱州平里店</v>
      </c>
      <c r="AB16" t="str">
        <f t="shared" si="11"/>
        <v>龙口黄城</v>
      </c>
      <c r="AC16" t="str">
        <f t="shared" si="12"/>
        <v>莱山迎春大街</v>
      </c>
      <c r="AD16" t="str">
        <f t="shared" si="13"/>
        <v>威海南竹岛</v>
      </c>
      <c r="AE16" t="str">
        <f t="shared" si="14"/>
        <v/>
      </c>
      <c r="AF16" t="str">
        <f t="shared" si="1"/>
        <v/>
      </c>
    </row>
    <row r="17" spans="3:32" x14ac:dyDescent="0.2">
      <c r="C17" t="s">
        <v>645</v>
      </c>
      <c r="D17" t="s">
        <v>646</v>
      </c>
      <c r="E17" t="s">
        <v>647</v>
      </c>
      <c r="I17" t="str">
        <f t="shared" si="2"/>
        <v>济南经十路</v>
      </c>
      <c r="J17" t="str">
        <f t="shared" si="3"/>
        <v>聊城龙山路</v>
      </c>
      <c r="K17" t="str">
        <f t="shared" si="4"/>
        <v>菏泽中华路新局</v>
      </c>
      <c r="L17" t="str">
        <f t="shared" si="5"/>
        <v/>
      </c>
      <c r="M17" t="str">
        <f t="shared" si="6"/>
        <v/>
      </c>
      <c r="N17" t="s">
        <v>632</v>
      </c>
      <c r="O17" t="s">
        <v>747</v>
      </c>
      <c r="P17" t="s">
        <v>690</v>
      </c>
      <c r="Q17" t="s">
        <v>748</v>
      </c>
      <c r="R17" t="s">
        <v>749</v>
      </c>
      <c r="S17" t="s">
        <v>750</v>
      </c>
      <c r="T17" t="s">
        <v>633</v>
      </c>
      <c r="X17" t="str">
        <f t="shared" si="7"/>
        <v>东营运河路</v>
      </c>
      <c r="Y17" t="str">
        <f t="shared" si="8"/>
        <v>寿光营里</v>
      </c>
      <c r="Z17" t="str">
        <f t="shared" si="9"/>
        <v>昌邑青乡</v>
      </c>
      <c r="AA17" t="str">
        <f t="shared" si="10"/>
        <v>莱州平里店</v>
      </c>
      <c r="AB17" t="str">
        <f t="shared" si="11"/>
        <v>龙口黄城</v>
      </c>
      <c r="AC17" t="str">
        <f t="shared" si="12"/>
        <v>莱山迎春大街</v>
      </c>
      <c r="AD17" t="str">
        <f t="shared" si="13"/>
        <v>威海南竹岛</v>
      </c>
      <c r="AE17" t="str">
        <f t="shared" si="14"/>
        <v/>
      </c>
      <c r="AF17" t="str">
        <f t="shared" si="14"/>
        <v/>
      </c>
    </row>
    <row r="18" spans="3:32" x14ac:dyDescent="0.2">
      <c r="C18" t="s">
        <v>645</v>
      </c>
      <c r="D18" t="s">
        <v>646</v>
      </c>
      <c r="E18" t="s">
        <v>647</v>
      </c>
      <c r="I18" t="str">
        <f t="shared" si="2"/>
        <v>济南经十路</v>
      </c>
      <c r="J18" t="str">
        <f t="shared" si="3"/>
        <v>聊城龙山路</v>
      </c>
      <c r="K18" t="str">
        <f t="shared" si="4"/>
        <v>菏泽中华路新局</v>
      </c>
      <c r="L18" t="str">
        <f t="shared" si="5"/>
        <v/>
      </c>
      <c r="M18" t="str">
        <f t="shared" si="6"/>
        <v/>
      </c>
      <c r="N18" t="s">
        <v>634</v>
      </c>
      <c r="O18" t="s">
        <v>751</v>
      </c>
      <c r="P18" t="s">
        <v>752</v>
      </c>
      <c r="Q18" t="s">
        <v>753</v>
      </c>
      <c r="R18" t="s">
        <v>635</v>
      </c>
      <c r="X18" t="str">
        <f t="shared" si="7"/>
        <v>德州共青团路</v>
      </c>
      <c r="Y18" t="str">
        <f t="shared" si="8"/>
        <v>武城振华街</v>
      </c>
      <c r="Z18" t="str">
        <f t="shared" si="9"/>
        <v>夏津中山南街</v>
      </c>
      <c r="AA18" t="str">
        <f t="shared" si="10"/>
        <v>临清红星路东段</v>
      </c>
      <c r="AB18" t="str">
        <f t="shared" si="11"/>
        <v>聊城东昌西路</v>
      </c>
      <c r="AC18" t="str">
        <f t="shared" si="12"/>
        <v/>
      </c>
      <c r="AD18" t="str">
        <f t="shared" si="13"/>
        <v/>
      </c>
      <c r="AE18" t="str">
        <f t="shared" si="14"/>
        <v/>
      </c>
      <c r="AF18" t="str">
        <f t="shared" si="14"/>
        <v/>
      </c>
    </row>
    <row r="19" spans="3:32" x14ac:dyDescent="0.2">
      <c r="C19" t="s">
        <v>648</v>
      </c>
      <c r="D19" t="s">
        <v>649</v>
      </c>
      <c r="E19" t="s">
        <v>647</v>
      </c>
      <c r="I19" t="str">
        <f t="shared" si="2"/>
        <v>济南山大路</v>
      </c>
      <c r="J19" t="str">
        <f t="shared" si="3"/>
        <v>聊城联通建设路</v>
      </c>
      <c r="K19" t="str">
        <f t="shared" si="4"/>
        <v>菏泽中华路新局</v>
      </c>
      <c r="L19" t="str">
        <f t="shared" si="5"/>
        <v/>
      </c>
      <c r="M19" t="str">
        <f t="shared" si="6"/>
        <v/>
      </c>
      <c r="N19" t="s">
        <v>634</v>
      </c>
      <c r="O19" t="s">
        <v>751</v>
      </c>
      <c r="P19" t="s">
        <v>752</v>
      </c>
      <c r="Q19" t="s">
        <v>753</v>
      </c>
      <c r="R19" t="s">
        <v>635</v>
      </c>
      <c r="X19" t="str">
        <f t="shared" si="7"/>
        <v>德州共青团路</v>
      </c>
      <c r="Y19" t="str">
        <f t="shared" si="8"/>
        <v>武城振华街</v>
      </c>
      <c r="Z19" t="str">
        <f t="shared" si="9"/>
        <v>夏津中山南街</v>
      </c>
      <c r="AA19" t="str">
        <f t="shared" si="10"/>
        <v>临清红星路东段</v>
      </c>
      <c r="AB19" t="str">
        <f t="shared" si="11"/>
        <v>聊城东昌西路</v>
      </c>
      <c r="AC19" t="str">
        <f t="shared" si="12"/>
        <v/>
      </c>
      <c r="AD19" t="str">
        <f t="shared" si="13"/>
        <v/>
      </c>
      <c r="AE19" t="str">
        <f t="shared" si="14"/>
        <v/>
      </c>
      <c r="AF19" t="str">
        <f t="shared" si="14"/>
        <v/>
      </c>
    </row>
    <row r="20" spans="3:32" x14ac:dyDescent="0.2">
      <c r="C20" t="s">
        <v>648</v>
      </c>
      <c r="D20" t="s">
        <v>649</v>
      </c>
      <c r="E20" t="s">
        <v>647</v>
      </c>
      <c r="I20" t="str">
        <f t="shared" si="2"/>
        <v>济南山大路</v>
      </c>
      <c r="J20" t="str">
        <f t="shared" si="3"/>
        <v>聊城联通建设路</v>
      </c>
      <c r="K20" t="str">
        <f t="shared" si="4"/>
        <v>菏泽中华路新局</v>
      </c>
      <c r="L20" t="str">
        <f t="shared" si="5"/>
        <v/>
      </c>
      <c r="M20" t="str">
        <f t="shared" si="6"/>
        <v/>
      </c>
      <c r="N20" t="s">
        <v>634</v>
      </c>
      <c r="O20" t="s">
        <v>751</v>
      </c>
      <c r="P20" t="s">
        <v>752</v>
      </c>
      <c r="Q20" t="s">
        <v>753</v>
      </c>
      <c r="R20" t="s">
        <v>635</v>
      </c>
      <c r="X20" t="str">
        <f t="shared" si="7"/>
        <v>德州共青团路</v>
      </c>
      <c r="Y20" t="str">
        <f t="shared" si="8"/>
        <v>武城振华街</v>
      </c>
      <c r="Z20" t="str">
        <f t="shared" si="9"/>
        <v>夏津中山南街</v>
      </c>
      <c r="AA20" t="str">
        <f t="shared" si="10"/>
        <v>临清红星路东段</v>
      </c>
      <c r="AB20" t="str">
        <f t="shared" si="11"/>
        <v>聊城东昌西路</v>
      </c>
      <c r="AC20" t="str">
        <f t="shared" si="12"/>
        <v/>
      </c>
      <c r="AD20" t="str">
        <f t="shared" si="13"/>
        <v/>
      </c>
      <c r="AE20" t="str">
        <f t="shared" si="14"/>
        <v/>
      </c>
      <c r="AF20" t="str">
        <f t="shared" si="14"/>
        <v/>
      </c>
    </row>
    <row r="21" spans="3:32" x14ac:dyDescent="0.2">
      <c r="C21" t="s">
        <v>650</v>
      </c>
      <c r="D21" t="s">
        <v>637</v>
      </c>
      <c r="I21" t="str">
        <f t="shared" si="2"/>
        <v>济南四里村</v>
      </c>
      <c r="J21" t="str">
        <f t="shared" si="3"/>
        <v>德州湖滨南路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">
        <v>634</v>
      </c>
      <c r="O21" t="s">
        <v>751</v>
      </c>
      <c r="P21" t="s">
        <v>752</v>
      </c>
      <c r="Q21" t="s">
        <v>753</v>
      </c>
      <c r="R21" t="s">
        <v>635</v>
      </c>
      <c r="X21" t="str">
        <f t="shared" si="7"/>
        <v>德州共青团路</v>
      </c>
      <c r="Y21" t="str">
        <f t="shared" si="8"/>
        <v>武城振华街</v>
      </c>
      <c r="Z21" t="str">
        <f t="shared" si="9"/>
        <v>夏津中山南街</v>
      </c>
      <c r="AA21" t="str">
        <f t="shared" si="10"/>
        <v>临清红星路东段</v>
      </c>
      <c r="AB21" t="str">
        <f t="shared" si="11"/>
        <v>聊城东昌西路</v>
      </c>
      <c r="AC21" t="str">
        <f t="shared" si="12"/>
        <v/>
      </c>
      <c r="AD21" t="str">
        <f t="shared" si="13"/>
        <v/>
      </c>
      <c r="AE21" t="str">
        <f t="shared" si="14"/>
        <v/>
      </c>
      <c r="AF21" t="str">
        <f t="shared" si="14"/>
        <v/>
      </c>
    </row>
    <row r="22" spans="3:32" x14ac:dyDescent="0.2">
      <c r="C22" t="s">
        <v>651</v>
      </c>
      <c r="D22" t="s">
        <v>645</v>
      </c>
      <c r="I22" t="str">
        <f t="shared" si="2"/>
        <v>德州解放北路</v>
      </c>
      <c r="J22" t="str">
        <f t="shared" si="3"/>
        <v>济南经十路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">
        <v>635</v>
      </c>
      <c r="O22" t="s">
        <v>754</v>
      </c>
      <c r="P22" t="s">
        <v>755</v>
      </c>
      <c r="Q22" t="s">
        <v>756</v>
      </c>
      <c r="R22" t="s">
        <v>636</v>
      </c>
      <c r="X22" t="str">
        <f t="shared" si="7"/>
        <v>聊城东昌西路</v>
      </c>
      <c r="Y22" t="str">
        <f t="shared" si="8"/>
        <v>阳谷谷山路</v>
      </c>
      <c r="Z22" t="str">
        <f t="shared" si="9"/>
        <v>梁山水泊路</v>
      </c>
      <c r="AA22" t="str">
        <f t="shared" si="10"/>
        <v>郓城通信楼</v>
      </c>
      <c r="AB22" t="str">
        <f t="shared" si="11"/>
        <v>菏泽中华东路</v>
      </c>
      <c r="AC22" t="str">
        <f t="shared" si="12"/>
        <v/>
      </c>
      <c r="AD22" t="str">
        <f t="shared" si="13"/>
        <v/>
      </c>
      <c r="AE22" t="str">
        <f t="shared" si="14"/>
        <v/>
      </c>
      <c r="AF22" t="str">
        <f t="shared" si="14"/>
        <v/>
      </c>
    </row>
    <row r="23" spans="3:32" x14ac:dyDescent="0.2">
      <c r="C23" t="s">
        <v>652</v>
      </c>
      <c r="D23" t="s">
        <v>653</v>
      </c>
      <c r="I23" t="str">
        <f t="shared" si="2"/>
        <v>济南共青团</v>
      </c>
      <c r="J23" t="str">
        <f t="shared" si="3"/>
        <v>聊城柳园南路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">
        <v>635</v>
      </c>
      <c r="O23" t="s">
        <v>754</v>
      </c>
      <c r="P23" t="s">
        <v>755</v>
      </c>
      <c r="Q23" t="s">
        <v>756</v>
      </c>
      <c r="R23" t="s">
        <v>636</v>
      </c>
      <c r="X23" t="str">
        <f t="shared" si="7"/>
        <v>聊城东昌西路</v>
      </c>
      <c r="Y23" t="str">
        <f t="shared" si="8"/>
        <v>阳谷谷山路</v>
      </c>
      <c r="Z23" t="str">
        <f t="shared" si="9"/>
        <v>梁山水泊路</v>
      </c>
      <c r="AA23" t="str">
        <f t="shared" si="10"/>
        <v>郓城通信楼</v>
      </c>
      <c r="AB23" t="str">
        <f t="shared" si="11"/>
        <v>菏泽中华东路</v>
      </c>
      <c r="AC23" t="str">
        <f t="shared" si="12"/>
        <v/>
      </c>
      <c r="AD23" t="str">
        <f t="shared" si="13"/>
        <v/>
      </c>
      <c r="AE23" t="str">
        <f t="shared" si="14"/>
        <v/>
      </c>
      <c r="AF23" t="str">
        <f t="shared" si="14"/>
        <v/>
      </c>
    </row>
    <row r="24" spans="3:32" x14ac:dyDescent="0.2">
      <c r="C24" t="s">
        <v>645</v>
      </c>
      <c r="D24" t="s">
        <v>649</v>
      </c>
      <c r="I24" t="str">
        <f t="shared" si="2"/>
        <v>济南经十路</v>
      </c>
      <c r="J24" t="str">
        <f t="shared" si="3"/>
        <v>聊城联通建设路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">
        <v>635</v>
      </c>
      <c r="O24" t="s">
        <v>754</v>
      </c>
      <c r="P24" t="s">
        <v>755</v>
      </c>
      <c r="Q24" t="s">
        <v>756</v>
      </c>
      <c r="R24" t="s">
        <v>636</v>
      </c>
      <c r="X24" t="str">
        <f t="shared" si="7"/>
        <v>聊城东昌西路</v>
      </c>
      <c r="Y24" t="str">
        <f t="shared" si="8"/>
        <v>阳谷谷山路</v>
      </c>
      <c r="Z24" t="str">
        <f t="shared" si="9"/>
        <v>梁山水泊路</v>
      </c>
      <c r="AA24" t="str">
        <f t="shared" si="10"/>
        <v>郓城通信楼</v>
      </c>
      <c r="AB24" t="str">
        <f t="shared" si="11"/>
        <v>菏泽中华东路</v>
      </c>
      <c r="AC24" t="str">
        <f t="shared" si="12"/>
        <v/>
      </c>
      <c r="AD24" t="str">
        <f t="shared" si="13"/>
        <v/>
      </c>
      <c r="AE24" t="str">
        <f t="shared" si="14"/>
        <v/>
      </c>
      <c r="AF24" t="str">
        <f t="shared" si="14"/>
        <v/>
      </c>
    </row>
    <row r="25" spans="3:32" x14ac:dyDescent="0.2">
      <c r="C25" t="s">
        <v>652</v>
      </c>
      <c r="D25" t="s">
        <v>654</v>
      </c>
      <c r="E25" t="s">
        <v>655</v>
      </c>
      <c r="F25" t="s">
        <v>656</v>
      </c>
      <c r="I25" t="str">
        <f t="shared" si="2"/>
        <v>济南共青团</v>
      </c>
      <c r="J25" t="str">
        <f t="shared" si="3"/>
        <v>淄博中心路</v>
      </c>
      <c r="K25" t="str">
        <f t="shared" si="4"/>
        <v>潍坊河西局</v>
      </c>
      <c r="L25" t="str">
        <f t="shared" si="5"/>
        <v>青岛山东路</v>
      </c>
      <c r="M25" t="str">
        <f t="shared" si="6"/>
        <v/>
      </c>
      <c r="N25" t="s">
        <v>635</v>
      </c>
      <c r="O25" t="s">
        <v>754</v>
      </c>
      <c r="P25" t="s">
        <v>755</v>
      </c>
      <c r="Q25" t="s">
        <v>756</v>
      </c>
      <c r="R25" t="s">
        <v>636</v>
      </c>
      <c r="X25" t="str">
        <f t="shared" si="7"/>
        <v>聊城东昌西路</v>
      </c>
      <c r="Y25" t="str">
        <f t="shared" si="8"/>
        <v>阳谷谷山路</v>
      </c>
      <c r="Z25" t="str">
        <f t="shared" si="9"/>
        <v>梁山水泊路</v>
      </c>
      <c r="AA25" t="str">
        <f t="shared" si="10"/>
        <v>郓城通信楼</v>
      </c>
      <c r="AB25" t="str">
        <f t="shared" si="11"/>
        <v>菏泽中华东路</v>
      </c>
      <c r="AC25" t="str">
        <f t="shared" si="12"/>
        <v/>
      </c>
      <c r="AD25" t="str">
        <f t="shared" si="13"/>
        <v/>
      </c>
      <c r="AE25" t="str">
        <f t="shared" si="14"/>
        <v/>
      </c>
      <c r="AF25" t="str">
        <f t="shared" si="14"/>
        <v/>
      </c>
    </row>
    <row r="26" spans="3:32" x14ac:dyDescent="0.2">
      <c r="C26" t="s">
        <v>652</v>
      </c>
      <c r="D26" t="s">
        <v>654</v>
      </c>
      <c r="E26" t="s">
        <v>655</v>
      </c>
      <c r="F26" t="s">
        <v>656</v>
      </c>
      <c r="I26" t="str">
        <f t="shared" si="2"/>
        <v>济南共青团</v>
      </c>
      <c r="J26" t="str">
        <f t="shared" si="3"/>
        <v>淄博中心路</v>
      </c>
      <c r="K26" t="str">
        <f t="shared" si="4"/>
        <v>潍坊河西局</v>
      </c>
      <c r="L26" t="str">
        <f t="shared" si="5"/>
        <v>青岛山东路</v>
      </c>
      <c r="M26" t="str">
        <f t="shared" si="6"/>
        <v/>
      </c>
      <c r="N26" t="s">
        <v>634</v>
      </c>
      <c r="O26" t="s">
        <v>752</v>
      </c>
      <c r="P26" t="s">
        <v>757</v>
      </c>
      <c r="Q26" t="s">
        <v>635</v>
      </c>
      <c r="X26" t="str">
        <f t="shared" si="7"/>
        <v>德州共青团路</v>
      </c>
      <c r="Y26" t="str">
        <f t="shared" si="8"/>
        <v>夏津中山南街</v>
      </c>
      <c r="Z26" t="str">
        <f t="shared" si="9"/>
        <v>临东机房</v>
      </c>
      <c r="AA26" t="str">
        <f t="shared" si="10"/>
        <v>聊城东昌西路</v>
      </c>
      <c r="AB26" t="str">
        <f t="shared" si="11"/>
        <v/>
      </c>
      <c r="AC26" t="str">
        <f t="shared" si="12"/>
        <v/>
      </c>
      <c r="AD26" t="str">
        <f t="shared" si="13"/>
        <v/>
      </c>
      <c r="AE26" t="str">
        <f t="shared" si="14"/>
        <v/>
      </c>
      <c r="AF26" t="str">
        <f t="shared" si="14"/>
        <v/>
      </c>
    </row>
    <row r="27" spans="3:32" x14ac:dyDescent="0.2">
      <c r="C27" t="s">
        <v>652</v>
      </c>
      <c r="D27" t="s">
        <v>654</v>
      </c>
      <c r="E27" t="s">
        <v>655</v>
      </c>
      <c r="F27" t="s">
        <v>656</v>
      </c>
      <c r="I27" t="str">
        <f t="shared" si="2"/>
        <v>济南共青团</v>
      </c>
      <c r="J27" t="str">
        <f t="shared" si="3"/>
        <v>淄博中心路</v>
      </c>
      <c r="K27" t="str">
        <f t="shared" si="4"/>
        <v>潍坊河西局</v>
      </c>
      <c r="L27" t="str">
        <f t="shared" si="5"/>
        <v>青岛山东路</v>
      </c>
      <c r="M27" t="str">
        <f t="shared" si="6"/>
        <v/>
      </c>
      <c r="N27" t="s">
        <v>634</v>
      </c>
      <c r="O27" t="s">
        <v>752</v>
      </c>
      <c r="P27" t="s">
        <v>757</v>
      </c>
      <c r="Q27" t="s">
        <v>635</v>
      </c>
      <c r="X27" t="str">
        <f t="shared" si="7"/>
        <v>德州共青团路</v>
      </c>
      <c r="Y27" t="str">
        <f t="shared" si="8"/>
        <v>夏津中山南街</v>
      </c>
      <c r="Z27" t="str">
        <f t="shared" si="9"/>
        <v>临东机房</v>
      </c>
      <c r="AA27" t="str">
        <f t="shared" si="10"/>
        <v>聊城东昌西路</v>
      </c>
      <c r="AB27" t="str">
        <f t="shared" si="11"/>
        <v/>
      </c>
      <c r="AC27" t="str">
        <f t="shared" si="12"/>
        <v/>
      </c>
      <c r="AD27" t="str">
        <f t="shared" si="13"/>
        <v/>
      </c>
      <c r="AE27" t="str">
        <f t="shared" si="14"/>
        <v/>
      </c>
      <c r="AF27" t="str">
        <f t="shared" si="14"/>
        <v/>
      </c>
    </row>
    <row r="28" spans="3:32" x14ac:dyDescent="0.2">
      <c r="C28" t="s">
        <v>650</v>
      </c>
      <c r="D28" t="s">
        <v>657</v>
      </c>
      <c r="E28" t="s">
        <v>658</v>
      </c>
      <c r="F28" t="s">
        <v>659</v>
      </c>
      <c r="I28" t="str">
        <f t="shared" si="2"/>
        <v>济南四里村</v>
      </c>
      <c r="J28" t="str">
        <f t="shared" si="3"/>
        <v>淄博柳泉路</v>
      </c>
      <c r="K28" t="str">
        <f t="shared" si="4"/>
        <v>潍坊四平路</v>
      </c>
      <c r="L28" t="str">
        <f t="shared" si="5"/>
        <v>青岛辽阳东路</v>
      </c>
      <c r="M28" t="str">
        <f t="shared" si="6"/>
        <v/>
      </c>
      <c r="N28" t="s">
        <v>634</v>
      </c>
      <c r="O28" t="s">
        <v>752</v>
      </c>
      <c r="P28" t="s">
        <v>757</v>
      </c>
      <c r="Q28" t="s">
        <v>635</v>
      </c>
      <c r="X28" t="str">
        <f t="shared" si="7"/>
        <v>德州共青团路</v>
      </c>
      <c r="Y28" t="str">
        <f t="shared" si="8"/>
        <v>夏津中山南街</v>
      </c>
      <c r="Z28" t="str">
        <f t="shared" si="9"/>
        <v>临东机房</v>
      </c>
      <c r="AA28" t="str">
        <f t="shared" si="10"/>
        <v>聊城东昌西路</v>
      </c>
      <c r="AB28" t="str">
        <f t="shared" si="11"/>
        <v/>
      </c>
      <c r="AC28" t="str">
        <f t="shared" si="12"/>
        <v/>
      </c>
      <c r="AD28" t="str">
        <f t="shared" si="13"/>
        <v/>
      </c>
      <c r="AE28" t="str">
        <f t="shared" si="14"/>
        <v/>
      </c>
      <c r="AF28" t="str">
        <f t="shared" si="14"/>
        <v/>
      </c>
    </row>
    <row r="29" spans="3:32" x14ac:dyDescent="0.2">
      <c r="C29" t="s">
        <v>650</v>
      </c>
      <c r="D29" t="s">
        <v>657</v>
      </c>
      <c r="E29" t="s">
        <v>658</v>
      </c>
      <c r="F29" t="s">
        <v>659</v>
      </c>
      <c r="I29" t="str">
        <f t="shared" si="2"/>
        <v>济南四里村</v>
      </c>
      <c r="J29" t="str">
        <f t="shared" si="3"/>
        <v>淄博柳泉路</v>
      </c>
      <c r="K29" t="str">
        <f t="shared" si="4"/>
        <v>潍坊四平路</v>
      </c>
      <c r="L29" t="str">
        <f t="shared" si="5"/>
        <v>青岛辽阳东路</v>
      </c>
      <c r="M29" t="str">
        <f t="shared" si="6"/>
        <v/>
      </c>
      <c r="N29" t="s">
        <v>635</v>
      </c>
      <c r="O29" t="s">
        <v>754</v>
      </c>
      <c r="P29" t="s">
        <v>755</v>
      </c>
      <c r="Q29" t="s">
        <v>756</v>
      </c>
      <c r="R29" t="s">
        <v>636</v>
      </c>
      <c r="X29" t="str">
        <f t="shared" si="7"/>
        <v>聊城东昌西路</v>
      </c>
      <c r="Y29" t="str">
        <f t="shared" si="8"/>
        <v>阳谷谷山路</v>
      </c>
      <c r="Z29" t="str">
        <f t="shared" si="9"/>
        <v>梁山水泊路</v>
      </c>
      <c r="AA29" t="str">
        <f t="shared" si="10"/>
        <v>郓城通信楼</v>
      </c>
      <c r="AB29" t="str">
        <f t="shared" si="11"/>
        <v>菏泽中华东路</v>
      </c>
      <c r="AC29" t="str">
        <f t="shared" si="12"/>
        <v/>
      </c>
      <c r="AD29" t="str">
        <f t="shared" si="13"/>
        <v/>
      </c>
      <c r="AE29" t="str">
        <f t="shared" si="14"/>
        <v/>
      </c>
      <c r="AF29" t="str">
        <f t="shared" si="14"/>
        <v/>
      </c>
    </row>
    <row r="30" spans="3:32" x14ac:dyDescent="0.2">
      <c r="C30" t="s">
        <v>650</v>
      </c>
      <c r="D30" t="s">
        <v>657</v>
      </c>
      <c r="E30" t="s">
        <v>658</v>
      </c>
      <c r="F30" t="s">
        <v>659</v>
      </c>
      <c r="I30" t="str">
        <f t="shared" si="2"/>
        <v>济南四里村</v>
      </c>
      <c r="J30" t="str">
        <f t="shared" si="3"/>
        <v>淄博柳泉路</v>
      </c>
      <c r="K30" t="str">
        <f t="shared" si="4"/>
        <v>潍坊四平路</v>
      </c>
      <c r="L30" t="str">
        <f t="shared" si="5"/>
        <v>青岛辽阳东路</v>
      </c>
      <c r="M30" t="str">
        <f t="shared" si="6"/>
        <v/>
      </c>
      <c r="N30" t="s">
        <v>635</v>
      </c>
      <c r="O30" t="s">
        <v>754</v>
      </c>
      <c r="P30" t="s">
        <v>755</v>
      </c>
      <c r="Q30" t="s">
        <v>756</v>
      </c>
      <c r="R30" t="s">
        <v>636</v>
      </c>
      <c r="X30" t="str">
        <f t="shared" si="7"/>
        <v>聊城东昌西路</v>
      </c>
      <c r="Y30" t="str">
        <f t="shared" si="8"/>
        <v>阳谷谷山路</v>
      </c>
      <c r="Z30" t="str">
        <f t="shared" si="9"/>
        <v>梁山水泊路</v>
      </c>
      <c r="AA30" t="str">
        <f t="shared" si="10"/>
        <v>郓城通信楼</v>
      </c>
      <c r="AB30" t="str">
        <f t="shared" si="11"/>
        <v>菏泽中华东路</v>
      </c>
      <c r="AC30" t="str">
        <f t="shared" si="12"/>
        <v/>
      </c>
      <c r="AD30" t="str">
        <f t="shared" si="13"/>
        <v/>
      </c>
      <c r="AE30" t="str">
        <f t="shared" si="14"/>
        <v/>
      </c>
      <c r="AF30" t="str">
        <f t="shared" si="14"/>
        <v/>
      </c>
    </row>
    <row r="31" spans="3:32" x14ac:dyDescent="0.2">
      <c r="C31" t="s">
        <v>648</v>
      </c>
      <c r="D31" t="s">
        <v>660</v>
      </c>
      <c r="E31" t="s">
        <v>661</v>
      </c>
      <c r="F31" t="s">
        <v>662</v>
      </c>
      <c r="I31" t="str">
        <f t="shared" si="2"/>
        <v>济南山大路</v>
      </c>
      <c r="J31" t="str">
        <f t="shared" si="3"/>
        <v>淄博人民路</v>
      </c>
      <c r="K31" t="str">
        <f t="shared" si="4"/>
        <v>潍坊东方路</v>
      </c>
      <c r="L31" t="str">
        <f t="shared" si="5"/>
        <v>青岛振华路</v>
      </c>
      <c r="M31" t="str">
        <f t="shared" si="6"/>
        <v/>
      </c>
      <c r="N31" t="s">
        <v>635</v>
      </c>
      <c r="O31" t="s">
        <v>754</v>
      </c>
      <c r="P31" t="s">
        <v>755</v>
      </c>
      <c r="Q31" t="s">
        <v>756</v>
      </c>
      <c r="R31" t="s">
        <v>636</v>
      </c>
      <c r="X31" t="str">
        <f t="shared" si="7"/>
        <v>聊城东昌西路</v>
      </c>
      <c r="Y31" t="str">
        <f t="shared" si="8"/>
        <v>阳谷谷山路</v>
      </c>
      <c r="Z31" t="str">
        <f t="shared" si="9"/>
        <v>梁山水泊路</v>
      </c>
      <c r="AA31" t="str">
        <f t="shared" si="10"/>
        <v>郓城通信楼</v>
      </c>
      <c r="AB31" t="str">
        <f t="shared" si="11"/>
        <v>菏泽中华东路</v>
      </c>
      <c r="AC31" t="str">
        <f t="shared" si="12"/>
        <v/>
      </c>
      <c r="AD31" t="str">
        <f t="shared" si="13"/>
        <v/>
      </c>
      <c r="AE31" t="str">
        <f t="shared" si="14"/>
        <v/>
      </c>
      <c r="AF31" t="str">
        <f t="shared" si="14"/>
        <v/>
      </c>
    </row>
    <row r="32" spans="3:32" x14ac:dyDescent="0.2">
      <c r="C32" t="s">
        <v>648</v>
      </c>
      <c r="D32" t="s">
        <v>660</v>
      </c>
      <c r="E32" t="s">
        <v>661</v>
      </c>
      <c r="F32" t="s">
        <v>662</v>
      </c>
      <c r="I32" t="str">
        <f t="shared" si="2"/>
        <v>济南山大路</v>
      </c>
      <c r="J32" t="str">
        <f t="shared" si="3"/>
        <v>淄博人民路</v>
      </c>
      <c r="K32" t="str">
        <f t="shared" si="4"/>
        <v>潍坊东方路</v>
      </c>
      <c r="L32" t="str">
        <f t="shared" si="5"/>
        <v>青岛振华路</v>
      </c>
      <c r="M32" t="str">
        <f t="shared" si="6"/>
        <v/>
      </c>
      <c r="N32" t="s">
        <v>635</v>
      </c>
      <c r="O32" t="s">
        <v>754</v>
      </c>
      <c r="P32" t="s">
        <v>755</v>
      </c>
      <c r="Q32" t="s">
        <v>756</v>
      </c>
      <c r="R32" t="s">
        <v>636</v>
      </c>
      <c r="X32" t="str">
        <f t="shared" si="7"/>
        <v>聊城东昌西路</v>
      </c>
      <c r="Y32" t="str">
        <f t="shared" si="8"/>
        <v>阳谷谷山路</v>
      </c>
      <c r="Z32" t="str">
        <f t="shared" si="9"/>
        <v>梁山水泊路</v>
      </c>
      <c r="AA32" t="str">
        <f t="shared" si="10"/>
        <v>郓城通信楼</v>
      </c>
      <c r="AB32" t="str">
        <f t="shared" si="11"/>
        <v>菏泽中华东路</v>
      </c>
      <c r="AC32" t="str">
        <f t="shared" si="12"/>
        <v/>
      </c>
      <c r="AD32" t="str">
        <f t="shared" si="13"/>
        <v/>
      </c>
      <c r="AE32" t="str">
        <f t="shared" si="14"/>
        <v/>
      </c>
      <c r="AF32" t="str">
        <f t="shared" si="14"/>
        <v/>
      </c>
    </row>
    <row r="33" spans="3:32" x14ac:dyDescent="0.2">
      <c r="C33" t="s">
        <v>648</v>
      </c>
      <c r="D33" t="s">
        <v>660</v>
      </c>
      <c r="E33" t="s">
        <v>661</v>
      </c>
      <c r="F33" t="s">
        <v>662</v>
      </c>
      <c r="I33" t="str">
        <f t="shared" si="2"/>
        <v>济南山大路</v>
      </c>
      <c r="J33" t="str">
        <f t="shared" si="3"/>
        <v>淄博人民路</v>
      </c>
      <c r="K33" t="str">
        <f t="shared" si="4"/>
        <v>潍坊东方路</v>
      </c>
      <c r="L33" t="str">
        <f t="shared" si="5"/>
        <v>青岛振华路</v>
      </c>
      <c r="M33" t="str">
        <f t="shared" si="6"/>
        <v/>
      </c>
      <c r="N33" t="s">
        <v>634</v>
      </c>
      <c r="O33" t="s">
        <v>758</v>
      </c>
      <c r="P33" t="s">
        <v>627</v>
      </c>
      <c r="Q33" t="s">
        <v>740</v>
      </c>
      <c r="R33" t="s">
        <v>741</v>
      </c>
      <c r="S33" t="s">
        <v>742</v>
      </c>
      <c r="T33" t="s">
        <v>743</v>
      </c>
      <c r="U33" t="s">
        <v>628</v>
      </c>
      <c r="X33" t="str">
        <f t="shared" si="7"/>
        <v>德州共青团路</v>
      </c>
      <c r="Y33" t="str">
        <f t="shared" si="8"/>
        <v>宁津中心大街</v>
      </c>
      <c r="Z33" t="str">
        <f t="shared" si="9"/>
        <v>乐陵兴隆南大街</v>
      </c>
      <c r="AA33" t="str">
        <f t="shared" si="10"/>
        <v>庆云新华路</v>
      </c>
      <c r="AB33" t="str">
        <f t="shared" si="11"/>
        <v>无棣中心大街</v>
      </c>
      <c r="AC33" t="str">
        <f t="shared" si="12"/>
        <v>阳信幸福三路</v>
      </c>
      <c r="AD33" t="str">
        <f t="shared" si="13"/>
        <v>惠民南门街</v>
      </c>
      <c r="AE33" t="str">
        <f t="shared" si="14"/>
        <v>滨州黄河十路</v>
      </c>
      <c r="AF33" t="str">
        <f t="shared" si="14"/>
        <v/>
      </c>
    </row>
    <row r="34" spans="3:32" x14ac:dyDescent="0.2">
      <c r="C34" t="s">
        <v>645</v>
      </c>
      <c r="D34" t="s">
        <v>663</v>
      </c>
      <c r="I34" t="str">
        <f t="shared" si="2"/>
        <v>济南经十路</v>
      </c>
      <c r="J34" t="str">
        <f t="shared" si="3"/>
        <v>泰安东岳大街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">
        <v>634</v>
      </c>
      <c r="O34" t="s">
        <v>758</v>
      </c>
      <c r="P34" t="s">
        <v>627</v>
      </c>
      <c r="Q34" t="s">
        <v>740</v>
      </c>
      <c r="R34" t="s">
        <v>741</v>
      </c>
      <c r="S34" t="s">
        <v>742</v>
      </c>
      <c r="T34" t="s">
        <v>743</v>
      </c>
      <c r="U34" t="s">
        <v>628</v>
      </c>
      <c r="X34" t="str">
        <f t="shared" si="7"/>
        <v>德州共青团路</v>
      </c>
      <c r="Y34" t="str">
        <f t="shared" si="8"/>
        <v>宁津中心大街</v>
      </c>
      <c r="Z34" t="str">
        <f t="shared" si="9"/>
        <v>乐陵兴隆南大街</v>
      </c>
      <c r="AA34" t="str">
        <f t="shared" si="10"/>
        <v>庆云新华路</v>
      </c>
      <c r="AB34" t="str">
        <f t="shared" si="11"/>
        <v>无棣中心大街</v>
      </c>
      <c r="AC34" t="str">
        <f t="shared" si="12"/>
        <v>阳信幸福三路</v>
      </c>
      <c r="AD34" t="str">
        <f t="shared" si="13"/>
        <v>惠民南门街</v>
      </c>
      <c r="AE34" t="str">
        <f t="shared" si="14"/>
        <v>滨州黄河十路</v>
      </c>
      <c r="AF34" t="str">
        <f t="shared" si="14"/>
        <v/>
      </c>
    </row>
    <row r="35" spans="3:32" x14ac:dyDescent="0.2">
      <c r="C35" t="s">
        <v>650</v>
      </c>
      <c r="D35" t="s">
        <v>663</v>
      </c>
      <c r="E35" t="s">
        <v>664</v>
      </c>
      <c r="I35" t="str">
        <f t="shared" si="2"/>
        <v>济南四里村</v>
      </c>
      <c r="J35" t="str">
        <f t="shared" si="3"/>
        <v>泰安东岳大街</v>
      </c>
      <c r="K35" t="str">
        <f t="shared" si="4"/>
        <v>兖州建设路</v>
      </c>
      <c r="L35" t="str">
        <f t="shared" si="5"/>
        <v/>
      </c>
      <c r="M35" t="str">
        <f t="shared" si="6"/>
        <v/>
      </c>
      <c r="N35" t="s">
        <v>634</v>
      </c>
      <c r="O35" t="s">
        <v>758</v>
      </c>
      <c r="P35" t="s">
        <v>627</v>
      </c>
      <c r="Q35" t="s">
        <v>740</v>
      </c>
      <c r="R35" t="s">
        <v>741</v>
      </c>
      <c r="S35" t="s">
        <v>742</v>
      </c>
      <c r="T35" t="s">
        <v>743</v>
      </c>
      <c r="U35" t="s">
        <v>628</v>
      </c>
      <c r="X35" t="str">
        <f t="shared" si="7"/>
        <v>德州共青团路</v>
      </c>
      <c r="Y35" t="str">
        <f t="shared" si="8"/>
        <v>宁津中心大街</v>
      </c>
      <c r="Z35" t="str">
        <f t="shared" si="9"/>
        <v>乐陵兴隆南大街</v>
      </c>
      <c r="AA35" t="str">
        <f t="shared" si="10"/>
        <v>庆云新华路</v>
      </c>
      <c r="AB35" t="str">
        <f t="shared" si="11"/>
        <v>无棣中心大街</v>
      </c>
      <c r="AC35" t="str">
        <f t="shared" si="12"/>
        <v>阳信幸福三路</v>
      </c>
      <c r="AD35" t="str">
        <f t="shared" si="13"/>
        <v>惠民南门街</v>
      </c>
      <c r="AE35" t="str">
        <f t="shared" si="14"/>
        <v>滨州黄河十路</v>
      </c>
      <c r="AF35" t="str">
        <f t="shared" si="14"/>
        <v/>
      </c>
    </row>
    <row r="36" spans="3:32" x14ac:dyDescent="0.2">
      <c r="C36" t="s">
        <v>650</v>
      </c>
      <c r="D36" t="s">
        <v>663</v>
      </c>
      <c r="E36" t="s">
        <v>664</v>
      </c>
      <c r="I36" t="str">
        <f t="shared" si="2"/>
        <v>济南四里村</v>
      </c>
      <c r="J36" t="str">
        <f t="shared" si="3"/>
        <v>泰安东岳大街</v>
      </c>
      <c r="K36" t="str">
        <f t="shared" si="4"/>
        <v>兖州建设路</v>
      </c>
      <c r="L36" t="str">
        <f t="shared" si="5"/>
        <v/>
      </c>
      <c r="M36" t="str">
        <f t="shared" si="6"/>
        <v/>
      </c>
      <c r="N36" t="s">
        <v>634</v>
      </c>
      <c r="O36" t="s">
        <v>758</v>
      </c>
      <c r="P36" t="s">
        <v>627</v>
      </c>
      <c r="Q36" t="s">
        <v>740</v>
      </c>
      <c r="R36" t="s">
        <v>741</v>
      </c>
      <c r="S36" t="s">
        <v>742</v>
      </c>
      <c r="T36" t="s">
        <v>743</v>
      </c>
      <c r="U36" t="s">
        <v>628</v>
      </c>
      <c r="X36" t="str">
        <f t="shared" si="7"/>
        <v>德州共青团路</v>
      </c>
      <c r="Y36" t="str">
        <f t="shared" si="8"/>
        <v>宁津中心大街</v>
      </c>
      <c r="Z36" t="str">
        <f t="shared" si="9"/>
        <v>乐陵兴隆南大街</v>
      </c>
      <c r="AA36" t="str">
        <f t="shared" si="10"/>
        <v>庆云新华路</v>
      </c>
      <c r="AB36" t="str">
        <f t="shared" si="11"/>
        <v>无棣中心大街</v>
      </c>
      <c r="AC36" t="str">
        <f t="shared" si="12"/>
        <v>阳信幸福三路</v>
      </c>
      <c r="AD36" t="str">
        <f t="shared" si="13"/>
        <v>惠民南门街</v>
      </c>
      <c r="AE36" t="str">
        <f t="shared" si="14"/>
        <v>滨州黄河十路</v>
      </c>
      <c r="AF36" t="str">
        <f t="shared" si="14"/>
        <v/>
      </c>
    </row>
    <row r="37" spans="3:32" x14ac:dyDescent="0.2">
      <c r="C37" t="s">
        <v>665</v>
      </c>
      <c r="D37" t="s">
        <v>666</v>
      </c>
      <c r="I37" t="str">
        <f t="shared" si="2"/>
        <v>曲阜鼓楼街</v>
      </c>
      <c r="J37" t="str">
        <f t="shared" si="3"/>
        <v>济宁红星东路</v>
      </c>
      <c r="K37" t="str">
        <f t="shared" si="4"/>
        <v/>
      </c>
      <c r="L37" t="str">
        <f t="shared" si="5"/>
        <v/>
      </c>
      <c r="M37" t="str">
        <f t="shared" si="6"/>
        <v/>
      </c>
      <c r="N37" t="s">
        <v>634</v>
      </c>
      <c r="O37" t="s">
        <v>758</v>
      </c>
      <c r="P37" t="s">
        <v>627</v>
      </c>
      <c r="Q37" t="s">
        <v>740</v>
      </c>
      <c r="R37" t="s">
        <v>741</v>
      </c>
      <c r="S37" t="s">
        <v>742</v>
      </c>
      <c r="T37" t="s">
        <v>743</v>
      </c>
      <c r="U37" t="s">
        <v>628</v>
      </c>
      <c r="X37" t="str">
        <f t="shared" si="7"/>
        <v>德州共青团路</v>
      </c>
      <c r="Y37" t="str">
        <f t="shared" si="8"/>
        <v>宁津中心大街</v>
      </c>
      <c r="Z37" t="str">
        <f t="shared" si="9"/>
        <v>乐陵兴隆南大街</v>
      </c>
      <c r="AA37" t="str">
        <f t="shared" si="10"/>
        <v>庆云新华路</v>
      </c>
      <c r="AB37" t="str">
        <f t="shared" si="11"/>
        <v>无棣中心大街</v>
      </c>
      <c r="AC37" t="str">
        <f t="shared" si="12"/>
        <v>阳信幸福三路</v>
      </c>
      <c r="AD37" t="str">
        <f t="shared" si="13"/>
        <v>惠民南门街</v>
      </c>
      <c r="AE37" t="str">
        <f t="shared" si="14"/>
        <v>滨州黄河十路</v>
      </c>
      <c r="AF37" t="str">
        <f t="shared" si="14"/>
        <v/>
      </c>
    </row>
    <row r="38" spans="3:32" x14ac:dyDescent="0.2">
      <c r="C38" t="s">
        <v>666</v>
      </c>
      <c r="D38" t="s">
        <v>667</v>
      </c>
      <c r="I38" t="str">
        <f t="shared" si="2"/>
        <v>济宁红星东路</v>
      </c>
      <c r="J38" t="str">
        <f t="shared" si="3"/>
        <v>枣庄振兴路</v>
      </c>
      <c r="K38" t="str">
        <f t="shared" si="4"/>
        <v/>
      </c>
      <c r="L38" t="str">
        <f t="shared" si="5"/>
        <v/>
      </c>
      <c r="M38" t="str">
        <f t="shared" si="6"/>
        <v/>
      </c>
      <c r="N38" t="s">
        <v>634</v>
      </c>
      <c r="O38" t="s">
        <v>758</v>
      </c>
      <c r="P38" t="s">
        <v>627</v>
      </c>
      <c r="Q38" t="s">
        <v>740</v>
      </c>
      <c r="R38" t="s">
        <v>741</v>
      </c>
      <c r="S38" t="s">
        <v>742</v>
      </c>
      <c r="T38" t="s">
        <v>743</v>
      </c>
      <c r="U38" t="s">
        <v>628</v>
      </c>
      <c r="X38" t="str">
        <f t="shared" si="7"/>
        <v>德州共青团路</v>
      </c>
      <c r="Y38" t="str">
        <f t="shared" si="8"/>
        <v>宁津中心大街</v>
      </c>
      <c r="Z38" t="str">
        <f t="shared" si="9"/>
        <v>乐陵兴隆南大街</v>
      </c>
      <c r="AA38" t="str">
        <f t="shared" si="10"/>
        <v>庆云新华路</v>
      </c>
      <c r="AB38" t="str">
        <f t="shared" si="11"/>
        <v>无棣中心大街</v>
      </c>
      <c r="AC38" t="str">
        <f t="shared" si="12"/>
        <v>阳信幸福三路</v>
      </c>
      <c r="AD38" t="str">
        <f t="shared" si="13"/>
        <v>惠民南门街</v>
      </c>
      <c r="AE38" t="str">
        <f t="shared" si="14"/>
        <v>滨州黄河十路</v>
      </c>
      <c r="AF38" t="str">
        <f t="shared" si="14"/>
        <v/>
      </c>
    </row>
    <row r="39" spans="3:32" x14ac:dyDescent="0.2">
      <c r="C39" t="s">
        <v>650</v>
      </c>
      <c r="D39" t="s">
        <v>657</v>
      </c>
      <c r="E39" t="s">
        <v>658</v>
      </c>
      <c r="F39" t="s">
        <v>659</v>
      </c>
      <c r="I39" t="str">
        <f t="shared" si="2"/>
        <v>济南四里村</v>
      </c>
      <c r="J39" t="str">
        <f t="shared" si="3"/>
        <v>淄博柳泉路</v>
      </c>
      <c r="K39" t="str">
        <f t="shared" si="4"/>
        <v>潍坊四平路</v>
      </c>
      <c r="L39" t="str">
        <f t="shared" si="5"/>
        <v>青岛辽阳东路</v>
      </c>
      <c r="M39" t="str">
        <f t="shared" si="6"/>
        <v/>
      </c>
      <c r="N39" t="s">
        <v>634</v>
      </c>
      <c r="O39" t="s">
        <v>758</v>
      </c>
      <c r="P39" t="s">
        <v>627</v>
      </c>
      <c r="Q39" t="s">
        <v>740</v>
      </c>
      <c r="R39" t="s">
        <v>741</v>
      </c>
      <c r="S39" t="s">
        <v>742</v>
      </c>
      <c r="T39" t="s">
        <v>743</v>
      </c>
      <c r="U39" t="s">
        <v>628</v>
      </c>
      <c r="X39" t="str">
        <f t="shared" si="7"/>
        <v>德州共青团路</v>
      </c>
      <c r="Y39" t="str">
        <f t="shared" si="8"/>
        <v>宁津中心大街</v>
      </c>
      <c r="Z39" t="str">
        <f t="shared" si="9"/>
        <v>乐陵兴隆南大街</v>
      </c>
      <c r="AA39" t="str">
        <f t="shared" si="10"/>
        <v>庆云新华路</v>
      </c>
      <c r="AB39" t="str">
        <f t="shared" si="11"/>
        <v>无棣中心大街</v>
      </c>
      <c r="AC39" t="str">
        <f t="shared" si="12"/>
        <v>阳信幸福三路</v>
      </c>
      <c r="AD39" t="str">
        <f t="shared" si="13"/>
        <v>惠民南门街</v>
      </c>
      <c r="AE39" t="str">
        <f t="shared" si="14"/>
        <v>滨州黄河十路</v>
      </c>
      <c r="AF39" t="str">
        <f t="shared" si="14"/>
        <v/>
      </c>
    </row>
    <row r="40" spans="3:32" x14ac:dyDescent="0.2">
      <c r="C40" t="s">
        <v>650</v>
      </c>
      <c r="D40" t="s">
        <v>657</v>
      </c>
      <c r="E40" t="s">
        <v>658</v>
      </c>
      <c r="F40" t="s">
        <v>659</v>
      </c>
      <c r="I40" t="str">
        <f t="shared" si="2"/>
        <v>济南四里村</v>
      </c>
      <c r="J40" t="str">
        <f t="shared" si="3"/>
        <v>淄博柳泉路</v>
      </c>
      <c r="K40" t="str">
        <f t="shared" si="4"/>
        <v>潍坊四平路</v>
      </c>
      <c r="L40" t="str">
        <f t="shared" si="5"/>
        <v>青岛辽阳东路</v>
      </c>
      <c r="M40" t="str">
        <f t="shared" si="6"/>
        <v/>
      </c>
      <c r="N40" t="s">
        <v>637</v>
      </c>
      <c r="O40" t="s">
        <v>634</v>
      </c>
      <c r="X40" t="str">
        <f t="shared" si="7"/>
        <v>德州湖滨南路</v>
      </c>
      <c r="Y40" t="str">
        <f t="shared" si="8"/>
        <v>德州共青团路</v>
      </c>
      <c r="Z40" t="str">
        <f t="shared" si="9"/>
        <v/>
      </c>
      <c r="AA40" t="str">
        <f t="shared" si="10"/>
        <v/>
      </c>
      <c r="AB40" t="str">
        <f t="shared" si="11"/>
        <v/>
      </c>
      <c r="AC40" t="str">
        <f t="shared" si="12"/>
        <v/>
      </c>
      <c r="AD40" t="str">
        <f t="shared" si="13"/>
        <v/>
      </c>
      <c r="AE40" t="str">
        <f t="shared" si="14"/>
        <v/>
      </c>
      <c r="AF40" t="str">
        <f t="shared" si="14"/>
        <v/>
      </c>
    </row>
    <row r="41" spans="3:32" x14ac:dyDescent="0.2">
      <c r="C41" t="s">
        <v>650</v>
      </c>
      <c r="D41" t="s">
        <v>657</v>
      </c>
      <c r="E41" t="s">
        <v>658</v>
      </c>
      <c r="F41" t="s">
        <v>659</v>
      </c>
      <c r="I41" t="str">
        <f t="shared" si="2"/>
        <v>济南四里村</v>
      </c>
      <c r="J41" t="str">
        <f t="shared" si="3"/>
        <v>淄博柳泉路</v>
      </c>
      <c r="K41" t="str">
        <f t="shared" si="4"/>
        <v>潍坊四平路</v>
      </c>
      <c r="L41" t="str">
        <f t="shared" si="5"/>
        <v>青岛辽阳东路</v>
      </c>
      <c r="M41" t="str">
        <f t="shared" si="6"/>
        <v/>
      </c>
      <c r="N41" t="s">
        <v>634</v>
      </c>
      <c r="O41" t="s">
        <v>758</v>
      </c>
      <c r="P41" t="s">
        <v>627</v>
      </c>
      <c r="Q41" t="s">
        <v>638</v>
      </c>
      <c r="X41" t="str">
        <f t="shared" si="7"/>
        <v>德州共青团路</v>
      </c>
      <c r="Y41" t="str">
        <f t="shared" si="8"/>
        <v>宁津中心大街</v>
      </c>
      <c r="Z41" t="str">
        <f t="shared" si="9"/>
        <v>乐陵兴隆南大街</v>
      </c>
      <c r="AA41" t="str">
        <f t="shared" si="10"/>
        <v>乐陵新局</v>
      </c>
      <c r="AB41" t="str">
        <f t="shared" si="11"/>
        <v/>
      </c>
      <c r="AC41" t="str">
        <f t="shared" si="12"/>
        <v/>
      </c>
      <c r="AD41" t="str">
        <f t="shared" si="13"/>
        <v/>
      </c>
      <c r="AE41" t="str">
        <f t="shared" si="14"/>
        <v/>
      </c>
      <c r="AF41" t="str">
        <f t="shared" si="14"/>
        <v/>
      </c>
    </row>
    <row r="42" spans="3:32" x14ac:dyDescent="0.2">
      <c r="C42" t="s">
        <v>668</v>
      </c>
      <c r="D42" t="s">
        <v>669</v>
      </c>
      <c r="I42" t="str">
        <f t="shared" si="2"/>
        <v>即墨蓝村</v>
      </c>
      <c r="J42" t="str">
        <f t="shared" si="3"/>
        <v>烟台大海阳</v>
      </c>
      <c r="K42" t="str">
        <f t="shared" si="4"/>
        <v/>
      </c>
      <c r="L42" t="str">
        <f t="shared" si="5"/>
        <v/>
      </c>
      <c r="M42" t="str">
        <f t="shared" si="6"/>
        <v/>
      </c>
      <c r="N42" t="s">
        <v>634</v>
      </c>
      <c r="O42" t="s">
        <v>758</v>
      </c>
      <c r="P42" t="s">
        <v>627</v>
      </c>
      <c r="Q42" t="s">
        <v>638</v>
      </c>
      <c r="X42" t="str">
        <f t="shared" si="7"/>
        <v>德州共青团路</v>
      </c>
      <c r="Y42" t="str">
        <f t="shared" si="8"/>
        <v>宁津中心大街</v>
      </c>
      <c r="Z42" t="str">
        <f t="shared" si="9"/>
        <v>乐陵兴隆南大街</v>
      </c>
      <c r="AA42" t="str">
        <f t="shared" si="10"/>
        <v>乐陵新局</v>
      </c>
      <c r="AB42" t="str">
        <f t="shared" si="11"/>
        <v/>
      </c>
      <c r="AC42" t="str">
        <f t="shared" si="12"/>
        <v/>
      </c>
      <c r="AD42" t="str">
        <f t="shared" si="13"/>
        <v/>
      </c>
      <c r="AE42" t="str">
        <f t="shared" si="14"/>
        <v/>
      </c>
      <c r="AF42" t="str">
        <f t="shared" si="14"/>
        <v/>
      </c>
    </row>
    <row r="43" spans="3:32" x14ac:dyDescent="0.2">
      <c r="C43" t="s">
        <v>670</v>
      </c>
      <c r="D43" t="s">
        <v>633</v>
      </c>
      <c r="I43" t="str">
        <f t="shared" si="2"/>
        <v>栖霞桃村</v>
      </c>
      <c r="J43" t="str">
        <f t="shared" si="3"/>
        <v>威海南竹岛</v>
      </c>
      <c r="K43" t="str">
        <f t="shared" si="4"/>
        <v/>
      </c>
      <c r="L43" t="str">
        <f t="shared" si="5"/>
        <v/>
      </c>
      <c r="M43" t="str">
        <f t="shared" si="6"/>
        <v/>
      </c>
      <c r="N43" t="s">
        <v>634</v>
      </c>
      <c r="O43" t="s">
        <v>758</v>
      </c>
      <c r="P43" t="s">
        <v>627</v>
      </c>
      <c r="Q43" t="s">
        <v>638</v>
      </c>
      <c r="X43" t="str">
        <f t="shared" si="7"/>
        <v>德州共青团路</v>
      </c>
      <c r="Y43" t="str">
        <f t="shared" si="8"/>
        <v>宁津中心大街</v>
      </c>
      <c r="Z43" t="str">
        <f t="shared" si="9"/>
        <v>乐陵兴隆南大街</v>
      </c>
      <c r="AA43" t="str">
        <f t="shared" si="10"/>
        <v>乐陵新局</v>
      </c>
      <c r="AB43" t="str">
        <f t="shared" si="11"/>
        <v/>
      </c>
      <c r="AC43" t="str">
        <f t="shared" si="12"/>
        <v/>
      </c>
      <c r="AD43" t="str">
        <f t="shared" si="13"/>
        <v/>
      </c>
      <c r="AE43" t="str">
        <f t="shared" si="14"/>
        <v/>
      </c>
      <c r="AF43" t="str">
        <f t="shared" si="14"/>
        <v/>
      </c>
    </row>
    <row r="44" spans="3:32" x14ac:dyDescent="0.2">
      <c r="C44" t="s">
        <v>650</v>
      </c>
      <c r="D44" t="s">
        <v>671</v>
      </c>
      <c r="E44" t="s">
        <v>672</v>
      </c>
      <c r="I44" t="str">
        <f t="shared" si="2"/>
        <v>济南四里村</v>
      </c>
      <c r="J44" t="str">
        <f t="shared" si="3"/>
        <v>泰安中心局</v>
      </c>
      <c r="K44" t="str">
        <f t="shared" si="4"/>
        <v>临沂金雀山</v>
      </c>
      <c r="L44" t="str">
        <f t="shared" si="5"/>
        <v/>
      </c>
      <c r="M44" t="str">
        <f t="shared" si="6"/>
        <v/>
      </c>
      <c r="N44" t="s">
        <v>639</v>
      </c>
      <c r="O44" t="s">
        <v>759</v>
      </c>
      <c r="P44" t="s">
        <v>640</v>
      </c>
      <c r="X44" t="str">
        <f t="shared" si="7"/>
        <v>菏泽中华路老局</v>
      </c>
      <c r="Y44" t="str">
        <f t="shared" si="8"/>
        <v>巨野新华路</v>
      </c>
      <c r="Z44" t="str">
        <f t="shared" si="9"/>
        <v>济宁洸河路</v>
      </c>
      <c r="AA44" t="str">
        <f t="shared" si="10"/>
        <v/>
      </c>
      <c r="AB44" t="str">
        <f t="shared" si="11"/>
        <v/>
      </c>
      <c r="AC44" t="str">
        <f t="shared" si="12"/>
        <v/>
      </c>
      <c r="AD44" t="str">
        <f t="shared" si="13"/>
        <v/>
      </c>
      <c r="AE44" t="str">
        <f t="shared" si="14"/>
        <v/>
      </c>
      <c r="AF44" t="str">
        <f t="shared" si="14"/>
        <v/>
      </c>
    </row>
    <row r="45" spans="3:32" x14ac:dyDescent="0.2">
      <c r="C45" t="s">
        <v>650</v>
      </c>
      <c r="D45" t="s">
        <v>671</v>
      </c>
      <c r="E45" t="s">
        <v>672</v>
      </c>
      <c r="I45" t="str">
        <f t="shared" si="2"/>
        <v>济南四里村</v>
      </c>
      <c r="J45" t="str">
        <f t="shared" si="3"/>
        <v>泰安中心局</v>
      </c>
      <c r="K45" t="str">
        <f t="shared" si="4"/>
        <v>临沂金雀山</v>
      </c>
      <c r="L45" t="str">
        <f t="shared" si="5"/>
        <v/>
      </c>
      <c r="M45" t="str">
        <f t="shared" si="6"/>
        <v/>
      </c>
      <c r="N45" t="s">
        <v>639</v>
      </c>
      <c r="O45" t="s">
        <v>759</v>
      </c>
      <c r="P45" t="s">
        <v>640</v>
      </c>
      <c r="X45" t="str">
        <f t="shared" si="7"/>
        <v>菏泽中华路老局</v>
      </c>
      <c r="Y45" t="str">
        <f t="shared" si="8"/>
        <v>巨野新华路</v>
      </c>
      <c r="Z45" t="str">
        <f t="shared" si="9"/>
        <v>济宁洸河路</v>
      </c>
      <c r="AA45" t="str">
        <f t="shared" si="10"/>
        <v/>
      </c>
      <c r="AB45" t="str">
        <f t="shared" si="11"/>
        <v/>
      </c>
      <c r="AC45" t="str">
        <f t="shared" si="12"/>
        <v/>
      </c>
      <c r="AD45" t="str">
        <f t="shared" si="13"/>
        <v/>
      </c>
      <c r="AE45" t="str">
        <f t="shared" si="14"/>
        <v/>
      </c>
      <c r="AF45" t="str">
        <f t="shared" si="14"/>
        <v/>
      </c>
    </row>
    <row r="46" spans="3:32" x14ac:dyDescent="0.2">
      <c r="C46" t="s">
        <v>673</v>
      </c>
      <c r="D46" t="s">
        <v>674</v>
      </c>
      <c r="I46" t="str">
        <f t="shared" si="2"/>
        <v>莱芜大桥路</v>
      </c>
      <c r="J46" t="str">
        <f t="shared" si="3"/>
        <v>蒙阴新城路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">
        <v>640</v>
      </c>
      <c r="O46" t="s">
        <v>760</v>
      </c>
      <c r="P46" t="s">
        <v>641</v>
      </c>
      <c r="X46" t="str">
        <f t="shared" si="7"/>
        <v>济宁洸河路</v>
      </c>
      <c r="Y46" t="str">
        <f t="shared" si="8"/>
        <v>兖州九仙桥路</v>
      </c>
      <c r="Z46" t="str">
        <f t="shared" si="9"/>
        <v>滕州善国北路</v>
      </c>
      <c r="AA46" t="str">
        <f t="shared" si="10"/>
        <v/>
      </c>
      <c r="AB46" t="str">
        <f t="shared" si="11"/>
        <v/>
      </c>
      <c r="AC46" t="str">
        <f t="shared" si="12"/>
        <v/>
      </c>
      <c r="AD46" t="str">
        <f t="shared" si="13"/>
        <v/>
      </c>
      <c r="AE46" t="str">
        <f t="shared" si="14"/>
        <v/>
      </c>
      <c r="AF46" t="str">
        <f t="shared" si="14"/>
        <v/>
      </c>
    </row>
    <row r="47" spans="3:32" x14ac:dyDescent="0.2">
      <c r="C47" t="s">
        <v>673</v>
      </c>
      <c r="D47" t="s">
        <v>656</v>
      </c>
      <c r="I47" t="str">
        <f t="shared" si="2"/>
        <v>莱芜大桥路</v>
      </c>
      <c r="J47" t="str">
        <f t="shared" si="3"/>
        <v>青岛山东路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">
        <v>640</v>
      </c>
      <c r="O47" t="s">
        <v>760</v>
      </c>
      <c r="P47" t="s">
        <v>641</v>
      </c>
      <c r="X47" t="str">
        <f t="shared" si="7"/>
        <v>济宁洸河路</v>
      </c>
      <c r="Y47" t="str">
        <f t="shared" si="8"/>
        <v>兖州九仙桥路</v>
      </c>
      <c r="Z47" t="str">
        <f t="shared" si="9"/>
        <v>滕州善国北路</v>
      </c>
      <c r="AA47" t="str">
        <f t="shared" si="10"/>
        <v/>
      </c>
      <c r="AB47" t="str">
        <f t="shared" si="11"/>
        <v/>
      </c>
      <c r="AC47" t="str">
        <f t="shared" si="12"/>
        <v/>
      </c>
      <c r="AD47" t="str">
        <f t="shared" si="13"/>
        <v/>
      </c>
      <c r="AE47" t="str">
        <f t="shared" si="14"/>
        <v/>
      </c>
      <c r="AF47" t="str">
        <f t="shared" si="14"/>
        <v/>
      </c>
    </row>
    <row r="48" spans="3:32" x14ac:dyDescent="0.2">
      <c r="C48" t="s">
        <v>673</v>
      </c>
      <c r="D48" t="s">
        <v>657</v>
      </c>
      <c r="I48" t="str">
        <f t="shared" si="2"/>
        <v>莱芜大桥路</v>
      </c>
      <c r="J48" t="str">
        <f t="shared" si="3"/>
        <v>淄博柳泉路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">
        <v>641</v>
      </c>
      <c r="O48" t="s">
        <v>642</v>
      </c>
      <c r="X48" t="str">
        <f t="shared" si="7"/>
        <v>滕州善国北路</v>
      </c>
      <c r="Y48" t="str">
        <f t="shared" si="8"/>
        <v>薛城天山路</v>
      </c>
      <c r="Z48" t="str">
        <f t="shared" si="9"/>
        <v/>
      </c>
      <c r="AA48" t="str">
        <f t="shared" si="10"/>
        <v/>
      </c>
      <c r="AB48" t="str">
        <f t="shared" si="11"/>
        <v/>
      </c>
      <c r="AC48" t="str">
        <f t="shared" si="12"/>
        <v/>
      </c>
      <c r="AD48" t="str">
        <f t="shared" si="13"/>
        <v/>
      </c>
      <c r="AE48" t="str">
        <f t="shared" si="14"/>
        <v/>
      </c>
      <c r="AF48" t="str">
        <f t="shared" si="14"/>
        <v/>
      </c>
    </row>
    <row r="49" spans="3:32" x14ac:dyDescent="0.2">
      <c r="C49" t="s">
        <v>675</v>
      </c>
      <c r="D49" t="s">
        <v>676</v>
      </c>
      <c r="I49" t="str">
        <f t="shared" si="2"/>
        <v>莱芜原山路</v>
      </c>
      <c r="J49" t="str">
        <f t="shared" si="3"/>
        <v>淄博潘庄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">
        <v>643</v>
      </c>
      <c r="O49" t="s">
        <v>761</v>
      </c>
      <c r="P49" t="s">
        <v>644</v>
      </c>
      <c r="X49" t="str">
        <f t="shared" si="7"/>
        <v>禹城行政街</v>
      </c>
      <c r="Y49" t="str">
        <f t="shared" si="8"/>
        <v>齐河新华路</v>
      </c>
      <c r="Z49" t="str">
        <f t="shared" si="9"/>
        <v>齐河务头中继站</v>
      </c>
      <c r="AA49" t="str">
        <f t="shared" si="10"/>
        <v/>
      </c>
      <c r="AB49" t="str">
        <f t="shared" si="11"/>
        <v/>
      </c>
      <c r="AC49" t="str">
        <f t="shared" si="12"/>
        <v/>
      </c>
      <c r="AD49" t="str">
        <f t="shared" si="13"/>
        <v/>
      </c>
      <c r="AE49" t="str">
        <f t="shared" si="14"/>
        <v/>
      </c>
      <c r="AF49" t="str">
        <f t="shared" si="14"/>
        <v/>
      </c>
    </row>
    <row r="50" spans="3:32" x14ac:dyDescent="0.2">
      <c r="C50" t="s">
        <v>677</v>
      </c>
      <c r="D50" t="s">
        <v>635</v>
      </c>
      <c r="I50" t="str">
        <f t="shared" si="2"/>
        <v>长清通信楼</v>
      </c>
      <c r="J50" t="str">
        <f t="shared" si="3"/>
        <v>聊城东昌西路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">
        <v>643</v>
      </c>
      <c r="O50" t="s">
        <v>761</v>
      </c>
      <c r="P50" t="s">
        <v>644</v>
      </c>
      <c r="X50" t="str">
        <f t="shared" si="7"/>
        <v>禹城行政街</v>
      </c>
      <c r="Y50" t="str">
        <f t="shared" si="8"/>
        <v>齐河新华路</v>
      </c>
      <c r="Z50" t="str">
        <f t="shared" si="9"/>
        <v>齐河务头中继站</v>
      </c>
      <c r="AA50" t="str">
        <f t="shared" si="10"/>
        <v/>
      </c>
      <c r="AB50" t="str">
        <f t="shared" si="11"/>
        <v/>
      </c>
      <c r="AC50" t="str">
        <f t="shared" si="12"/>
        <v/>
      </c>
      <c r="AD50" t="str">
        <f t="shared" si="13"/>
        <v/>
      </c>
      <c r="AE50" t="str">
        <f t="shared" si="14"/>
        <v/>
      </c>
      <c r="AF50" t="str">
        <f t="shared" si="14"/>
        <v/>
      </c>
    </row>
    <row r="51" spans="3:32" x14ac:dyDescent="0.2">
      <c r="C51" t="s">
        <v>672</v>
      </c>
      <c r="D51" t="s">
        <v>678</v>
      </c>
      <c r="I51" t="str">
        <f t="shared" si="2"/>
        <v>临沂金雀山</v>
      </c>
      <c r="J51" t="str">
        <f t="shared" si="3"/>
        <v>日照正阳路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">
        <v>645</v>
      </c>
      <c r="O51" t="s">
        <v>646</v>
      </c>
      <c r="X51" t="str">
        <f t="shared" si="7"/>
        <v>济南经十路</v>
      </c>
      <c r="Y51" t="str">
        <f t="shared" si="8"/>
        <v>聊城龙山路</v>
      </c>
      <c r="Z51" t="str">
        <f t="shared" si="9"/>
        <v/>
      </c>
      <c r="AA51" t="str">
        <f t="shared" si="10"/>
        <v/>
      </c>
      <c r="AB51" t="str">
        <f t="shared" si="11"/>
        <v/>
      </c>
      <c r="AC51" t="str">
        <f t="shared" si="12"/>
        <v/>
      </c>
      <c r="AD51" t="str">
        <f t="shared" si="13"/>
        <v/>
      </c>
      <c r="AE51" t="str">
        <f t="shared" si="14"/>
        <v/>
      </c>
      <c r="AF51" t="str">
        <f t="shared" si="14"/>
        <v/>
      </c>
    </row>
    <row r="52" spans="3:32" x14ac:dyDescent="0.2">
      <c r="C52" t="s">
        <v>679</v>
      </c>
      <c r="D52" t="s">
        <v>680</v>
      </c>
      <c r="I52" t="str">
        <f t="shared" si="2"/>
        <v>临沂沂蒙路</v>
      </c>
      <c r="J52" t="str">
        <f t="shared" si="3"/>
        <v>枣庄光明西路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">
        <v>646</v>
      </c>
      <c r="O52" t="s">
        <v>762</v>
      </c>
      <c r="P52" t="s">
        <v>647</v>
      </c>
      <c r="X52" t="str">
        <f t="shared" si="7"/>
        <v>聊城龙山路</v>
      </c>
      <c r="Y52" t="str">
        <f t="shared" si="8"/>
        <v>程屯支局</v>
      </c>
      <c r="Z52" t="str">
        <f t="shared" si="9"/>
        <v>菏泽中华路新局</v>
      </c>
      <c r="AA52" t="str">
        <f t="shared" si="10"/>
        <v/>
      </c>
      <c r="AB52" t="str">
        <f t="shared" si="11"/>
        <v/>
      </c>
      <c r="AC52" t="str">
        <f t="shared" si="12"/>
        <v/>
      </c>
      <c r="AD52" t="str">
        <f t="shared" si="13"/>
        <v/>
      </c>
      <c r="AE52" t="str">
        <f t="shared" si="14"/>
        <v/>
      </c>
      <c r="AF52" t="str">
        <f t="shared" si="14"/>
        <v/>
      </c>
    </row>
    <row r="53" spans="3:32" x14ac:dyDescent="0.2">
      <c r="C53" t="s">
        <v>672</v>
      </c>
      <c r="D53" t="s">
        <v>667</v>
      </c>
      <c r="I53" t="str">
        <f t="shared" si="2"/>
        <v>临沂金雀山</v>
      </c>
      <c r="J53" t="str">
        <f t="shared" si="3"/>
        <v>枣庄振兴路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">
        <v>646</v>
      </c>
      <c r="O53" t="s">
        <v>762</v>
      </c>
      <c r="P53" t="s">
        <v>647</v>
      </c>
      <c r="X53" t="str">
        <f t="shared" si="7"/>
        <v>聊城龙山路</v>
      </c>
      <c r="Y53" t="str">
        <f t="shared" si="8"/>
        <v>程屯支局</v>
      </c>
      <c r="Z53" t="str">
        <f t="shared" si="9"/>
        <v>菏泽中华路新局</v>
      </c>
      <c r="AA53" t="str">
        <f t="shared" si="10"/>
        <v/>
      </c>
      <c r="AB53" t="str">
        <f t="shared" si="11"/>
        <v/>
      </c>
      <c r="AC53" t="str">
        <f t="shared" si="12"/>
        <v/>
      </c>
      <c r="AD53" t="str">
        <f t="shared" si="13"/>
        <v/>
      </c>
      <c r="AE53" t="str">
        <f t="shared" si="14"/>
        <v/>
      </c>
      <c r="AF53" t="str">
        <f t="shared" si="14"/>
        <v/>
      </c>
    </row>
    <row r="54" spans="3:32" x14ac:dyDescent="0.2">
      <c r="C54" t="s">
        <v>672</v>
      </c>
      <c r="D54" t="s">
        <v>678</v>
      </c>
      <c r="I54" t="str">
        <f t="shared" si="2"/>
        <v>临沂金雀山</v>
      </c>
      <c r="J54" t="str">
        <f t="shared" si="3"/>
        <v>日照正阳路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">
        <v>648</v>
      </c>
      <c r="O54" t="s">
        <v>763</v>
      </c>
      <c r="P54" t="s">
        <v>649</v>
      </c>
      <c r="X54" t="str">
        <f t="shared" si="7"/>
        <v>济南山大路</v>
      </c>
      <c r="Y54" t="str">
        <f t="shared" si="8"/>
        <v>齐河务头</v>
      </c>
      <c r="Z54" t="str">
        <f t="shared" si="9"/>
        <v>聊城联通建设路</v>
      </c>
      <c r="AA54" t="str">
        <f t="shared" si="10"/>
        <v/>
      </c>
      <c r="AB54" t="str">
        <f t="shared" si="11"/>
        <v/>
      </c>
      <c r="AC54" t="str">
        <f t="shared" si="12"/>
        <v/>
      </c>
      <c r="AD54" t="str">
        <f t="shared" si="13"/>
        <v/>
      </c>
      <c r="AE54" t="str">
        <f t="shared" si="14"/>
        <v/>
      </c>
      <c r="AF54" t="str">
        <f t="shared" si="14"/>
        <v/>
      </c>
    </row>
    <row r="55" spans="3:32" x14ac:dyDescent="0.2">
      <c r="C55" t="s">
        <v>681</v>
      </c>
      <c r="D55" t="s">
        <v>682</v>
      </c>
      <c r="I55" t="str">
        <f t="shared" si="2"/>
        <v>临沂沂蒙路201局</v>
      </c>
      <c r="J55" t="str">
        <f t="shared" si="3"/>
        <v>日照海滨五路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">
        <v>648</v>
      </c>
      <c r="O55" t="s">
        <v>763</v>
      </c>
      <c r="P55" t="s">
        <v>649</v>
      </c>
      <c r="X55" t="str">
        <f t="shared" si="7"/>
        <v>济南山大路</v>
      </c>
      <c r="Y55" t="str">
        <f t="shared" si="8"/>
        <v>齐河务头</v>
      </c>
      <c r="Z55" t="str">
        <f t="shared" si="9"/>
        <v>聊城联通建设路</v>
      </c>
      <c r="AA55" t="str">
        <f t="shared" si="10"/>
        <v/>
      </c>
      <c r="AB55" t="str">
        <f t="shared" si="11"/>
        <v/>
      </c>
      <c r="AC55" t="str">
        <f t="shared" si="12"/>
        <v/>
      </c>
      <c r="AD55" t="str">
        <f t="shared" si="13"/>
        <v/>
      </c>
      <c r="AE55" t="str">
        <f t="shared" si="14"/>
        <v/>
      </c>
      <c r="AF55" t="str">
        <f t="shared" si="14"/>
        <v/>
      </c>
    </row>
    <row r="56" spans="3:32" x14ac:dyDescent="0.2">
      <c r="C56" t="s">
        <v>662</v>
      </c>
      <c r="D56" t="s">
        <v>668</v>
      </c>
      <c r="I56" t="str">
        <f t="shared" si="2"/>
        <v>青岛振华路</v>
      </c>
      <c r="J56" t="str">
        <f t="shared" si="3"/>
        <v>即墨蓝村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">
        <v>649</v>
      </c>
      <c r="O56" t="s">
        <v>762</v>
      </c>
      <c r="P56" t="s">
        <v>647</v>
      </c>
      <c r="X56" t="str">
        <f t="shared" si="7"/>
        <v>聊城联通建设路</v>
      </c>
      <c r="Y56" t="str">
        <f t="shared" si="8"/>
        <v>程屯支局</v>
      </c>
      <c r="Z56" t="str">
        <f t="shared" si="9"/>
        <v>菏泽中华路新局</v>
      </c>
      <c r="AA56" t="str">
        <f t="shared" si="10"/>
        <v/>
      </c>
      <c r="AB56" t="str">
        <f t="shared" si="11"/>
        <v/>
      </c>
      <c r="AC56" t="str">
        <f t="shared" si="12"/>
        <v/>
      </c>
      <c r="AD56" t="str">
        <f t="shared" si="13"/>
        <v/>
      </c>
      <c r="AE56" t="str">
        <f t="shared" si="14"/>
        <v/>
      </c>
      <c r="AF56" t="str">
        <f t="shared" si="14"/>
        <v/>
      </c>
    </row>
    <row r="57" spans="3:32" x14ac:dyDescent="0.2">
      <c r="C57" t="s">
        <v>662</v>
      </c>
      <c r="D57" t="s">
        <v>682</v>
      </c>
      <c r="I57" t="str">
        <f t="shared" si="2"/>
        <v>青岛振华路</v>
      </c>
      <c r="J57" t="str">
        <f t="shared" si="3"/>
        <v>日照海滨五路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">
        <v>649</v>
      </c>
      <c r="O57" t="s">
        <v>762</v>
      </c>
      <c r="P57" t="s">
        <v>647</v>
      </c>
      <c r="X57" t="str">
        <f t="shared" si="7"/>
        <v>聊城联通建设路</v>
      </c>
      <c r="Y57" t="str">
        <f t="shared" si="8"/>
        <v>程屯支局</v>
      </c>
      <c r="Z57" t="str">
        <f t="shared" si="9"/>
        <v>菏泽中华路新局</v>
      </c>
      <c r="AA57" t="str">
        <f t="shared" si="10"/>
        <v/>
      </c>
      <c r="AB57" t="str">
        <f t="shared" si="11"/>
        <v/>
      </c>
      <c r="AC57" t="str">
        <f t="shared" si="12"/>
        <v/>
      </c>
      <c r="AD57" t="str">
        <f t="shared" si="13"/>
        <v/>
      </c>
      <c r="AE57" t="str">
        <f t="shared" si="14"/>
        <v/>
      </c>
      <c r="AF57" t="str">
        <f t="shared" si="14"/>
        <v/>
      </c>
    </row>
    <row r="58" spans="3:32" x14ac:dyDescent="0.2">
      <c r="C58" t="s">
        <v>683</v>
      </c>
      <c r="D58" t="s">
        <v>633</v>
      </c>
      <c r="I58" t="str">
        <f t="shared" si="2"/>
        <v>即墨振华街</v>
      </c>
      <c r="J58" t="str">
        <f t="shared" si="3"/>
        <v>威海南竹岛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">
        <v>650</v>
      </c>
      <c r="O58" t="s">
        <v>761</v>
      </c>
      <c r="P58" t="s">
        <v>643</v>
      </c>
      <c r="Q58" t="s">
        <v>764</v>
      </c>
      <c r="R58" t="s">
        <v>637</v>
      </c>
      <c r="X58" t="str">
        <f t="shared" si="7"/>
        <v>济南四里村</v>
      </c>
      <c r="Y58" t="str">
        <f t="shared" si="8"/>
        <v>齐河新华路</v>
      </c>
      <c r="Z58" t="str">
        <f t="shared" si="9"/>
        <v>禹城行政街</v>
      </c>
      <c r="AA58" t="str">
        <f t="shared" si="10"/>
        <v>平原平安大街</v>
      </c>
      <c r="AB58" t="str">
        <f t="shared" si="11"/>
        <v>德州湖滨南路</v>
      </c>
      <c r="AC58" t="str">
        <f t="shared" si="12"/>
        <v/>
      </c>
      <c r="AD58" t="str">
        <f t="shared" si="13"/>
        <v/>
      </c>
      <c r="AE58" t="str">
        <f t="shared" si="14"/>
        <v/>
      </c>
      <c r="AF58" t="str">
        <f t="shared" si="14"/>
        <v/>
      </c>
    </row>
    <row r="59" spans="3:32" x14ac:dyDescent="0.2">
      <c r="C59" t="s">
        <v>683</v>
      </c>
      <c r="D59" t="s">
        <v>633</v>
      </c>
      <c r="I59" t="str">
        <f t="shared" si="2"/>
        <v>即墨振华街</v>
      </c>
      <c r="J59" t="str">
        <f t="shared" si="3"/>
        <v>威海南竹岛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">
        <v>650</v>
      </c>
      <c r="O59" t="s">
        <v>761</v>
      </c>
      <c r="P59" t="s">
        <v>643</v>
      </c>
      <c r="Q59" t="s">
        <v>764</v>
      </c>
      <c r="R59" t="s">
        <v>637</v>
      </c>
      <c r="X59" t="str">
        <f t="shared" si="7"/>
        <v>济南四里村</v>
      </c>
      <c r="Y59" t="str">
        <f t="shared" si="8"/>
        <v>齐河新华路</v>
      </c>
      <c r="Z59" t="str">
        <f t="shared" si="9"/>
        <v>禹城行政街</v>
      </c>
      <c r="AA59" t="str">
        <f t="shared" si="10"/>
        <v>平原平安大街</v>
      </c>
      <c r="AB59" t="str">
        <f t="shared" si="11"/>
        <v>德州湖滨南路</v>
      </c>
      <c r="AC59" t="str">
        <f t="shared" si="12"/>
        <v/>
      </c>
      <c r="AD59" t="str">
        <f t="shared" si="13"/>
        <v/>
      </c>
      <c r="AE59" t="str">
        <f t="shared" si="14"/>
        <v/>
      </c>
      <c r="AF59" t="str">
        <f t="shared" si="14"/>
        <v/>
      </c>
    </row>
    <row r="60" spans="3:32" x14ac:dyDescent="0.2">
      <c r="C60" t="s">
        <v>665</v>
      </c>
      <c r="D60" t="s">
        <v>666</v>
      </c>
      <c r="E60" t="s">
        <v>636</v>
      </c>
      <c r="I60" t="str">
        <f t="shared" si="2"/>
        <v>曲阜鼓楼街</v>
      </c>
      <c r="J60" t="str">
        <f t="shared" si="3"/>
        <v>济宁红星东路</v>
      </c>
      <c r="K60" t="str">
        <f t="shared" si="4"/>
        <v>菏泽中华东路</v>
      </c>
      <c r="L60" t="str">
        <f t="shared" si="5"/>
        <v/>
      </c>
      <c r="M60" t="str">
        <f t="shared" si="6"/>
        <v/>
      </c>
      <c r="N60" t="s">
        <v>650</v>
      </c>
      <c r="O60" t="s">
        <v>761</v>
      </c>
      <c r="P60" t="s">
        <v>643</v>
      </c>
      <c r="Q60" t="s">
        <v>764</v>
      </c>
      <c r="R60" t="s">
        <v>637</v>
      </c>
      <c r="X60" t="str">
        <f t="shared" si="7"/>
        <v>济南四里村</v>
      </c>
      <c r="Y60" t="str">
        <f t="shared" si="8"/>
        <v>齐河新华路</v>
      </c>
      <c r="Z60" t="str">
        <f t="shared" si="9"/>
        <v>禹城行政街</v>
      </c>
      <c r="AA60" t="str">
        <f t="shared" si="10"/>
        <v>平原平安大街</v>
      </c>
      <c r="AB60" t="str">
        <f t="shared" si="11"/>
        <v>德州湖滨南路</v>
      </c>
      <c r="AC60" t="str">
        <f t="shared" si="12"/>
        <v/>
      </c>
      <c r="AD60" t="str">
        <f t="shared" si="13"/>
        <v/>
      </c>
      <c r="AE60" t="str">
        <f t="shared" si="14"/>
        <v/>
      </c>
      <c r="AF60" t="str">
        <f t="shared" si="14"/>
        <v/>
      </c>
    </row>
    <row r="61" spans="3:32" x14ac:dyDescent="0.2">
      <c r="C61" t="s">
        <v>665</v>
      </c>
      <c r="D61" t="s">
        <v>666</v>
      </c>
      <c r="E61" t="s">
        <v>636</v>
      </c>
      <c r="I61" t="str">
        <f t="shared" si="2"/>
        <v>曲阜鼓楼街</v>
      </c>
      <c r="J61" t="str">
        <f t="shared" si="3"/>
        <v>济宁红星东路</v>
      </c>
      <c r="K61" t="str">
        <f t="shared" si="4"/>
        <v>菏泽中华东路</v>
      </c>
      <c r="L61" t="str">
        <f t="shared" si="5"/>
        <v/>
      </c>
      <c r="M61" t="str">
        <f t="shared" si="6"/>
        <v/>
      </c>
      <c r="N61" t="s">
        <v>650</v>
      </c>
      <c r="O61" t="s">
        <v>761</v>
      </c>
      <c r="P61" t="s">
        <v>643</v>
      </c>
      <c r="Q61" t="s">
        <v>764</v>
      </c>
      <c r="R61" t="s">
        <v>637</v>
      </c>
      <c r="X61" t="str">
        <f t="shared" si="7"/>
        <v>济南四里村</v>
      </c>
      <c r="Y61" t="str">
        <f t="shared" si="8"/>
        <v>齐河新华路</v>
      </c>
      <c r="Z61" t="str">
        <f t="shared" si="9"/>
        <v>禹城行政街</v>
      </c>
      <c r="AA61" t="str">
        <f t="shared" si="10"/>
        <v>平原平安大街</v>
      </c>
      <c r="AB61" t="str">
        <f t="shared" si="11"/>
        <v>德州湖滨南路</v>
      </c>
      <c r="AC61" t="str">
        <f t="shared" si="12"/>
        <v/>
      </c>
      <c r="AD61" t="str">
        <f t="shared" si="13"/>
        <v/>
      </c>
      <c r="AE61" t="str">
        <f t="shared" si="14"/>
        <v/>
      </c>
      <c r="AF61" t="str">
        <f t="shared" si="14"/>
        <v/>
      </c>
    </row>
    <row r="62" spans="3:32" x14ac:dyDescent="0.2">
      <c r="C62" t="s">
        <v>671</v>
      </c>
      <c r="D62" t="s">
        <v>684</v>
      </c>
      <c r="I62" t="str">
        <f t="shared" si="2"/>
        <v>泰安中心局</v>
      </c>
      <c r="J62" t="str">
        <f t="shared" si="3"/>
        <v>肥城新城路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">
        <v>651</v>
      </c>
      <c r="O62" t="s">
        <v>765</v>
      </c>
      <c r="P62" t="s">
        <v>645</v>
      </c>
      <c r="X62" t="str">
        <f t="shared" si="7"/>
        <v>德州解放北路</v>
      </c>
      <c r="Y62" t="str">
        <f t="shared" si="8"/>
        <v>禹城火车站</v>
      </c>
      <c r="Z62" t="str">
        <f t="shared" si="9"/>
        <v>济南经十路</v>
      </c>
      <c r="AA62" t="str">
        <f t="shared" si="10"/>
        <v/>
      </c>
      <c r="AB62" t="str">
        <f t="shared" si="11"/>
        <v/>
      </c>
      <c r="AC62" t="str">
        <f t="shared" si="12"/>
        <v/>
      </c>
      <c r="AD62" t="str">
        <f t="shared" si="13"/>
        <v/>
      </c>
      <c r="AE62" t="str">
        <f t="shared" si="14"/>
        <v/>
      </c>
      <c r="AF62" t="str">
        <f t="shared" si="14"/>
        <v/>
      </c>
    </row>
    <row r="63" spans="3:32" x14ac:dyDescent="0.2">
      <c r="C63" t="s">
        <v>685</v>
      </c>
      <c r="D63" t="s">
        <v>673</v>
      </c>
      <c r="I63" t="str">
        <f t="shared" si="2"/>
        <v>泰安青年路中心局</v>
      </c>
      <c r="J63" t="str">
        <f t="shared" si="3"/>
        <v>莱芜大桥路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">
        <v>651</v>
      </c>
      <c r="O63" t="s">
        <v>765</v>
      </c>
      <c r="P63" t="s">
        <v>645</v>
      </c>
      <c r="X63" t="str">
        <f t="shared" si="7"/>
        <v>德州解放北路</v>
      </c>
      <c r="Y63" t="str">
        <f t="shared" si="8"/>
        <v>禹城火车站</v>
      </c>
      <c r="Z63" t="str">
        <f t="shared" si="9"/>
        <v>济南经十路</v>
      </c>
      <c r="AA63" t="str">
        <f t="shared" si="10"/>
        <v/>
      </c>
      <c r="AB63" t="str">
        <f t="shared" si="11"/>
        <v/>
      </c>
      <c r="AC63" t="str">
        <f t="shared" si="12"/>
        <v/>
      </c>
      <c r="AD63" t="str">
        <f t="shared" si="13"/>
        <v/>
      </c>
      <c r="AE63" t="str">
        <f t="shared" si="14"/>
        <v/>
      </c>
      <c r="AF63" t="str">
        <f t="shared" si="14"/>
        <v/>
      </c>
    </row>
    <row r="64" spans="3:32" x14ac:dyDescent="0.2">
      <c r="C64" t="s">
        <v>685</v>
      </c>
      <c r="D64" t="s">
        <v>673</v>
      </c>
      <c r="I64" t="str">
        <f t="shared" si="2"/>
        <v>泰安青年路中心局</v>
      </c>
      <c r="J64" t="str">
        <f t="shared" si="3"/>
        <v>莱芜大桥路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">
        <v>652</v>
      </c>
      <c r="O64" t="s">
        <v>677</v>
      </c>
      <c r="P64" t="s">
        <v>766</v>
      </c>
      <c r="Q64" t="s">
        <v>767</v>
      </c>
      <c r="R64" t="s">
        <v>653</v>
      </c>
      <c r="X64" t="str">
        <f t="shared" si="7"/>
        <v>济南共青团</v>
      </c>
      <c r="Y64" t="str">
        <f t="shared" si="8"/>
        <v>长清通信楼</v>
      </c>
      <c r="Z64" t="str">
        <f t="shared" si="9"/>
        <v>平阴</v>
      </c>
      <c r="AA64" t="str">
        <f t="shared" si="10"/>
        <v>东阿府前街</v>
      </c>
      <c r="AB64" t="str">
        <f t="shared" si="11"/>
        <v>聊城柳园南路</v>
      </c>
      <c r="AC64" t="str">
        <f t="shared" si="12"/>
        <v/>
      </c>
      <c r="AD64" t="str">
        <f t="shared" si="13"/>
        <v/>
      </c>
      <c r="AE64" t="str">
        <f t="shared" si="14"/>
        <v/>
      </c>
      <c r="AF64" t="str">
        <f t="shared" si="14"/>
        <v/>
      </c>
    </row>
    <row r="65" spans="3:32" x14ac:dyDescent="0.2">
      <c r="C65" t="s">
        <v>663</v>
      </c>
      <c r="D65" t="s">
        <v>675</v>
      </c>
      <c r="I65" t="str">
        <f t="shared" si="2"/>
        <v>泰安东岳大街</v>
      </c>
      <c r="J65" t="str">
        <f t="shared" si="3"/>
        <v>莱芜原山路</v>
      </c>
      <c r="K65" t="str">
        <f t="shared" si="4"/>
        <v/>
      </c>
      <c r="L65" t="str">
        <f t="shared" si="5"/>
        <v/>
      </c>
      <c r="M65" t="str">
        <f t="shared" si="6"/>
        <v/>
      </c>
      <c r="N65" t="s">
        <v>652</v>
      </c>
      <c r="O65" t="s">
        <v>677</v>
      </c>
      <c r="P65" t="s">
        <v>766</v>
      </c>
      <c r="Q65" t="s">
        <v>767</v>
      </c>
      <c r="R65" t="s">
        <v>653</v>
      </c>
      <c r="X65" t="str">
        <f t="shared" si="7"/>
        <v>济南共青团</v>
      </c>
      <c r="Y65" t="str">
        <f t="shared" si="8"/>
        <v>长清通信楼</v>
      </c>
      <c r="Z65" t="str">
        <f t="shared" si="9"/>
        <v>平阴</v>
      </c>
      <c r="AA65" t="str">
        <f t="shared" si="10"/>
        <v>东阿府前街</v>
      </c>
      <c r="AB65" t="str">
        <f t="shared" si="11"/>
        <v>聊城柳园南路</v>
      </c>
      <c r="AC65" t="str">
        <f t="shared" si="12"/>
        <v/>
      </c>
      <c r="AD65" t="str">
        <f t="shared" si="13"/>
        <v/>
      </c>
      <c r="AE65" t="str">
        <f t="shared" si="14"/>
        <v/>
      </c>
      <c r="AF65" t="str">
        <f t="shared" si="14"/>
        <v/>
      </c>
    </row>
    <row r="66" spans="3:32" x14ac:dyDescent="0.2">
      <c r="C66" t="s">
        <v>663</v>
      </c>
      <c r="D66" t="s">
        <v>675</v>
      </c>
      <c r="I66" t="str">
        <f t="shared" ref="I66:I94" si="15">IF(ISBLANK(C66),"",MID(C66,2,LEN(C66)-2))</f>
        <v>泰安东岳大街</v>
      </c>
      <c r="J66" t="str">
        <f t="shared" ref="J66:J94" si="16">IF(ISBLANK(D66),"",MID(D66,2,LEN(D66)-2))</f>
        <v>莱芜原山路</v>
      </c>
      <c r="K66" t="str">
        <f t="shared" ref="K66:K94" si="17">IF(ISBLANK(E66),"",MID(E66,2,LEN(E66)-2))</f>
        <v/>
      </c>
      <c r="L66" t="str">
        <f t="shared" ref="L66:L94" si="18">IF(ISBLANK(F66),"",MID(F66,2,LEN(F66)-2))</f>
        <v/>
      </c>
      <c r="M66" t="str">
        <f t="shared" ref="M66:M94" si="19">IF(ISBLANK(G66),"",MID(G66,2,LEN(G66)-2))</f>
        <v/>
      </c>
      <c r="N66" t="s">
        <v>652</v>
      </c>
      <c r="O66" t="s">
        <v>677</v>
      </c>
      <c r="P66" t="s">
        <v>766</v>
      </c>
      <c r="Q66" t="s">
        <v>767</v>
      </c>
      <c r="R66" t="s">
        <v>653</v>
      </c>
      <c r="X66" t="str">
        <f t="shared" ref="X66:X129" si="20">IF(ISBLANK(N66),"",MID(N66,2,LEN(N66)-2))</f>
        <v>济南共青团</v>
      </c>
      <c r="Y66" t="str">
        <f t="shared" ref="Y66:Y129" si="21">IF(ISBLANK(O66),"",MID(O66,2,LEN(O66)-2))</f>
        <v>长清通信楼</v>
      </c>
      <c r="Z66" t="str">
        <f t="shared" ref="Z66:Z129" si="22">IF(ISBLANK(P66),"",MID(P66,2,LEN(P66)-2))</f>
        <v>平阴</v>
      </c>
      <c r="AA66" t="str">
        <f t="shared" ref="AA66:AA129" si="23">IF(ISBLANK(Q66),"",MID(Q66,2,LEN(Q66)-2))</f>
        <v>东阿府前街</v>
      </c>
      <c r="AB66" t="str">
        <f t="shared" ref="AB66:AB129" si="24">IF(ISBLANK(R66),"",MID(R66,2,LEN(R66)-2))</f>
        <v>聊城柳园南路</v>
      </c>
      <c r="AC66" t="str">
        <f t="shared" ref="AC66:AC129" si="25">IF(ISBLANK(S66),"",MID(S66,2,LEN(S66)-2))</f>
        <v/>
      </c>
      <c r="AD66" t="str">
        <f t="shared" ref="AD66:AD129" si="26">IF(ISBLANK(T66),"",MID(T66,2,LEN(T66)-2))</f>
        <v/>
      </c>
      <c r="AE66" t="str">
        <f t="shared" ref="AE66:AF129" si="27">IF(ISBLANK(U66),"",MID(U66,2,LEN(U66)-2))</f>
        <v/>
      </c>
      <c r="AF66" t="str">
        <f t="shared" si="27"/>
        <v/>
      </c>
    </row>
    <row r="67" spans="3:32" x14ac:dyDescent="0.2">
      <c r="C67" t="s">
        <v>668</v>
      </c>
      <c r="D67" t="s">
        <v>686</v>
      </c>
      <c r="I67" t="str">
        <f t="shared" si="15"/>
        <v>即墨蓝村</v>
      </c>
      <c r="J67" t="str">
        <f t="shared" si="16"/>
        <v>威海青岛北路</v>
      </c>
      <c r="K67" t="str">
        <f t="shared" si="17"/>
        <v/>
      </c>
      <c r="L67" t="str">
        <f t="shared" si="18"/>
        <v/>
      </c>
      <c r="M67" t="str">
        <f t="shared" si="19"/>
        <v/>
      </c>
      <c r="N67" t="s">
        <v>652</v>
      </c>
      <c r="O67" t="s">
        <v>677</v>
      </c>
      <c r="P67" t="s">
        <v>766</v>
      </c>
      <c r="Q67" t="s">
        <v>767</v>
      </c>
      <c r="R67" t="s">
        <v>653</v>
      </c>
      <c r="X67" t="str">
        <f t="shared" si="20"/>
        <v>济南共青团</v>
      </c>
      <c r="Y67" t="str">
        <f t="shared" si="21"/>
        <v>长清通信楼</v>
      </c>
      <c r="Z67" t="str">
        <f t="shared" si="22"/>
        <v>平阴</v>
      </c>
      <c r="AA67" t="str">
        <f t="shared" si="23"/>
        <v>东阿府前街</v>
      </c>
      <c r="AB67" t="str">
        <f t="shared" si="24"/>
        <v>聊城柳园南路</v>
      </c>
      <c r="AC67" t="str">
        <f t="shared" si="25"/>
        <v/>
      </c>
      <c r="AD67" t="str">
        <f t="shared" si="26"/>
        <v/>
      </c>
      <c r="AE67" t="str">
        <f t="shared" si="27"/>
        <v/>
      </c>
      <c r="AF67" t="str">
        <f t="shared" si="27"/>
        <v/>
      </c>
    </row>
    <row r="68" spans="3:32" x14ac:dyDescent="0.2">
      <c r="C68" t="s">
        <v>687</v>
      </c>
      <c r="D68" t="s">
        <v>688</v>
      </c>
      <c r="I68" t="str">
        <f t="shared" si="15"/>
        <v>栖霞市局</v>
      </c>
      <c r="J68" t="str">
        <f t="shared" si="16"/>
        <v>芝罘区青年路</v>
      </c>
      <c r="K68" t="str">
        <f t="shared" si="17"/>
        <v/>
      </c>
      <c r="L68" t="str">
        <f t="shared" si="18"/>
        <v/>
      </c>
      <c r="M68" t="str">
        <f t="shared" si="19"/>
        <v/>
      </c>
      <c r="N68" t="s">
        <v>645</v>
      </c>
      <c r="O68" t="s">
        <v>768</v>
      </c>
      <c r="P68" t="s">
        <v>649</v>
      </c>
      <c r="X68" t="str">
        <f t="shared" si="20"/>
        <v>济南经十路</v>
      </c>
      <c r="Y68" t="str">
        <f t="shared" si="21"/>
        <v>平阴西基站</v>
      </c>
      <c r="Z68" t="str">
        <f t="shared" si="22"/>
        <v>聊城联通建设路</v>
      </c>
      <c r="AA68" t="str">
        <f t="shared" si="23"/>
        <v/>
      </c>
      <c r="AB68" t="str">
        <f t="shared" si="24"/>
        <v/>
      </c>
      <c r="AC68" t="str">
        <f t="shared" si="25"/>
        <v/>
      </c>
      <c r="AD68" t="str">
        <f t="shared" si="26"/>
        <v/>
      </c>
      <c r="AE68" t="str">
        <f t="shared" si="27"/>
        <v/>
      </c>
      <c r="AF68" t="str">
        <f t="shared" si="27"/>
        <v/>
      </c>
    </row>
    <row r="69" spans="3:32" x14ac:dyDescent="0.2">
      <c r="C69" t="s">
        <v>655</v>
      </c>
      <c r="D69" t="s">
        <v>629</v>
      </c>
      <c r="I69" t="str">
        <f t="shared" si="15"/>
        <v>潍坊河西局</v>
      </c>
      <c r="J69" t="str">
        <f t="shared" si="16"/>
        <v>东营济南路</v>
      </c>
      <c r="K69" t="str">
        <f t="shared" si="17"/>
        <v/>
      </c>
      <c r="L69" t="str">
        <f t="shared" si="18"/>
        <v/>
      </c>
      <c r="M69" t="str">
        <f t="shared" si="19"/>
        <v/>
      </c>
      <c r="N69" t="s">
        <v>645</v>
      </c>
      <c r="O69" t="s">
        <v>768</v>
      </c>
      <c r="P69" t="s">
        <v>649</v>
      </c>
      <c r="X69" t="str">
        <f t="shared" si="20"/>
        <v>济南经十路</v>
      </c>
      <c r="Y69" t="str">
        <f t="shared" si="21"/>
        <v>平阴西基站</v>
      </c>
      <c r="Z69" t="str">
        <f t="shared" si="22"/>
        <v>聊城联通建设路</v>
      </c>
      <c r="AA69" t="str">
        <f t="shared" si="23"/>
        <v/>
      </c>
      <c r="AB69" t="str">
        <f t="shared" si="24"/>
        <v/>
      </c>
      <c r="AC69" t="str">
        <f t="shared" si="25"/>
        <v/>
      </c>
      <c r="AD69" t="str">
        <f t="shared" si="26"/>
        <v/>
      </c>
      <c r="AE69" t="str">
        <f t="shared" si="27"/>
        <v/>
      </c>
      <c r="AF69" t="str">
        <f t="shared" si="27"/>
        <v/>
      </c>
    </row>
    <row r="70" spans="3:32" x14ac:dyDescent="0.2">
      <c r="C70" t="s">
        <v>655</v>
      </c>
      <c r="D70" t="s">
        <v>689</v>
      </c>
      <c r="I70" t="str">
        <f t="shared" si="15"/>
        <v>潍坊河西局</v>
      </c>
      <c r="J70" t="str">
        <f t="shared" si="16"/>
        <v>广饶</v>
      </c>
      <c r="K70" t="str">
        <f t="shared" si="17"/>
        <v/>
      </c>
      <c r="L70" t="str">
        <f t="shared" si="18"/>
        <v/>
      </c>
      <c r="M70" t="str">
        <f t="shared" si="19"/>
        <v/>
      </c>
      <c r="N70" t="s">
        <v>652</v>
      </c>
      <c r="O70" t="s">
        <v>769</v>
      </c>
      <c r="P70" t="s">
        <v>654</v>
      </c>
      <c r="X70" t="str">
        <f t="shared" si="20"/>
        <v>济南共青团</v>
      </c>
      <c r="Y70" t="str">
        <f t="shared" si="21"/>
        <v>邹平老局</v>
      </c>
      <c r="Z70" t="str">
        <f t="shared" si="22"/>
        <v>淄博中心路</v>
      </c>
      <c r="AA70" t="str">
        <f t="shared" si="23"/>
        <v/>
      </c>
      <c r="AB70" t="str">
        <f t="shared" si="24"/>
        <v/>
      </c>
      <c r="AC70" t="str">
        <f t="shared" si="25"/>
        <v/>
      </c>
      <c r="AD70" t="str">
        <f t="shared" si="26"/>
        <v/>
      </c>
      <c r="AE70" t="str">
        <f t="shared" si="27"/>
        <v/>
      </c>
      <c r="AF70" t="str">
        <f t="shared" si="27"/>
        <v/>
      </c>
    </row>
    <row r="71" spans="3:32" x14ac:dyDescent="0.2">
      <c r="C71" t="s">
        <v>661</v>
      </c>
      <c r="D71" t="s">
        <v>672</v>
      </c>
      <c r="I71" t="str">
        <f t="shared" si="15"/>
        <v>潍坊东方路</v>
      </c>
      <c r="J71" t="str">
        <f t="shared" si="16"/>
        <v>临沂金雀山</v>
      </c>
      <c r="K71" t="str">
        <f t="shared" si="17"/>
        <v/>
      </c>
      <c r="L71" t="str">
        <f t="shared" si="18"/>
        <v/>
      </c>
      <c r="M71" t="str">
        <f t="shared" si="19"/>
        <v/>
      </c>
      <c r="N71" t="s">
        <v>652</v>
      </c>
      <c r="O71" t="s">
        <v>769</v>
      </c>
      <c r="P71" t="s">
        <v>654</v>
      </c>
      <c r="X71" t="str">
        <f t="shared" si="20"/>
        <v>济南共青团</v>
      </c>
      <c r="Y71" t="str">
        <f t="shared" si="21"/>
        <v>邹平老局</v>
      </c>
      <c r="Z71" t="str">
        <f t="shared" si="22"/>
        <v>淄博中心路</v>
      </c>
      <c r="AA71" t="str">
        <f t="shared" si="23"/>
        <v/>
      </c>
      <c r="AB71" t="str">
        <f t="shared" si="24"/>
        <v/>
      </c>
      <c r="AC71" t="str">
        <f t="shared" si="25"/>
        <v/>
      </c>
      <c r="AD71" t="str">
        <f t="shared" si="26"/>
        <v/>
      </c>
      <c r="AE71" t="str">
        <f t="shared" si="27"/>
        <v/>
      </c>
      <c r="AF71" t="str">
        <f t="shared" si="27"/>
        <v/>
      </c>
    </row>
    <row r="72" spans="3:32" x14ac:dyDescent="0.2">
      <c r="C72" t="s">
        <v>661</v>
      </c>
      <c r="D72" t="s">
        <v>690</v>
      </c>
      <c r="I72" t="str">
        <f t="shared" si="15"/>
        <v>潍坊东方路</v>
      </c>
      <c r="J72" t="str">
        <f t="shared" si="16"/>
        <v>昌邑青乡</v>
      </c>
      <c r="K72" t="str">
        <f t="shared" si="17"/>
        <v/>
      </c>
      <c r="L72" t="str">
        <f t="shared" si="18"/>
        <v/>
      </c>
      <c r="M72" t="str">
        <f t="shared" si="19"/>
        <v/>
      </c>
      <c r="N72" t="s">
        <v>654</v>
      </c>
      <c r="O72" t="s">
        <v>770</v>
      </c>
      <c r="P72" t="s">
        <v>655</v>
      </c>
      <c r="X72" t="str">
        <f t="shared" si="20"/>
        <v>淄博中心路</v>
      </c>
      <c r="Y72" t="str">
        <f t="shared" si="21"/>
        <v>昌乐</v>
      </c>
      <c r="Z72" t="str">
        <f t="shared" si="22"/>
        <v>潍坊河西局</v>
      </c>
      <c r="AA72" t="str">
        <f t="shared" si="23"/>
        <v/>
      </c>
      <c r="AB72" t="str">
        <f t="shared" si="24"/>
        <v/>
      </c>
      <c r="AC72" t="str">
        <f t="shared" si="25"/>
        <v/>
      </c>
      <c r="AD72" t="str">
        <f t="shared" si="26"/>
        <v/>
      </c>
      <c r="AE72" t="str">
        <f t="shared" si="27"/>
        <v/>
      </c>
      <c r="AF72" t="str">
        <f t="shared" si="27"/>
        <v/>
      </c>
    </row>
    <row r="73" spans="3:32" x14ac:dyDescent="0.2">
      <c r="C73" t="s">
        <v>691</v>
      </c>
      <c r="D73" t="s">
        <v>682</v>
      </c>
      <c r="I73" t="str">
        <f t="shared" si="15"/>
        <v>潍坊东方</v>
      </c>
      <c r="J73" t="str">
        <f t="shared" si="16"/>
        <v>日照海滨五路</v>
      </c>
      <c r="K73" t="str">
        <f t="shared" si="17"/>
        <v/>
      </c>
      <c r="L73" t="str">
        <f t="shared" si="18"/>
        <v/>
      </c>
      <c r="M73" t="str">
        <f t="shared" si="19"/>
        <v/>
      </c>
      <c r="N73" t="s">
        <v>654</v>
      </c>
      <c r="O73" t="s">
        <v>770</v>
      </c>
      <c r="P73" t="s">
        <v>655</v>
      </c>
      <c r="X73" t="str">
        <f t="shared" si="20"/>
        <v>淄博中心路</v>
      </c>
      <c r="Y73" t="str">
        <f t="shared" si="21"/>
        <v>昌乐</v>
      </c>
      <c r="Z73" t="str">
        <f t="shared" si="22"/>
        <v>潍坊河西局</v>
      </c>
      <c r="AA73" t="str">
        <f t="shared" si="23"/>
        <v/>
      </c>
      <c r="AB73" t="str">
        <f t="shared" si="24"/>
        <v/>
      </c>
      <c r="AC73" t="str">
        <f t="shared" si="25"/>
        <v/>
      </c>
      <c r="AD73" t="str">
        <f t="shared" si="26"/>
        <v/>
      </c>
      <c r="AE73" t="str">
        <f t="shared" si="27"/>
        <v/>
      </c>
      <c r="AF73" t="str">
        <f t="shared" si="27"/>
        <v/>
      </c>
    </row>
    <row r="74" spans="3:32" x14ac:dyDescent="0.2">
      <c r="C74" t="s">
        <v>655</v>
      </c>
      <c r="D74" t="s">
        <v>692</v>
      </c>
      <c r="I74" t="str">
        <f t="shared" si="15"/>
        <v>潍坊河西局</v>
      </c>
      <c r="J74" t="str">
        <f t="shared" si="16"/>
        <v>五莲解放路</v>
      </c>
      <c r="K74" t="str">
        <f t="shared" si="17"/>
        <v/>
      </c>
      <c r="L74" t="str">
        <f t="shared" si="18"/>
        <v/>
      </c>
      <c r="M74" t="str">
        <f t="shared" si="19"/>
        <v/>
      </c>
      <c r="N74" t="s">
        <v>655</v>
      </c>
      <c r="O74" t="s">
        <v>771</v>
      </c>
      <c r="P74" t="s">
        <v>772</v>
      </c>
      <c r="Q74" t="s">
        <v>773</v>
      </c>
      <c r="R74" t="s">
        <v>774</v>
      </c>
      <c r="S74" t="s">
        <v>656</v>
      </c>
      <c r="X74" t="str">
        <f t="shared" si="20"/>
        <v>潍坊河西局</v>
      </c>
      <c r="Y74" t="str">
        <f t="shared" si="21"/>
        <v>昌邑饮马</v>
      </c>
      <c r="Z74" t="str">
        <f t="shared" si="22"/>
        <v>高密</v>
      </c>
      <c r="AA74" t="str">
        <f t="shared" si="23"/>
        <v>胶州马店</v>
      </c>
      <c r="AB74" t="str">
        <f t="shared" si="24"/>
        <v>城阳</v>
      </c>
      <c r="AC74" t="str">
        <f t="shared" si="25"/>
        <v>青岛山东路</v>
      </c>
      <c r="AD74" t="str">
        <f t="shared" si="26"/>
        <v/>
      </c>
      <c r="AE74" t="str">
        <f t="shared" si="27"/>
        <v/>
      </c>
      <c r="AF74" t="str">
        <f t="shared" si="27"/>
        <v/>
      </c>
    </row>
    <row r="75" spans="3:32" x14ac:dyDescent="0.2">
      <c r="C75" t="s">
        <v>655</v>
      </c>
      <c r="D75" t="s">
        <v>693</v>
      </c>
      <c r="E75" t="s">
        <v>669</v>
      </c>
      <c r="F75" t="s">
        <v>694</v>
      </c>
      <c r="G75" t="s">
        <v>633</v>
      </c>
      <c r="I75" t="str">
        <f t="shared" si="15"/>
        <v>潍坊河西局</v>
      </c>
      <c r="J75" t="str">
        <f t="shared" si="16"/>
        <v>烟台大季家</v>
      </c>
      <c r="K75" t="str">
        <f t="shared" si="17"/>
        <v>烟台大海阳</v>
      </c>
      <c r="L75" t="str">
        <f t="shared" si="18"/>
        <v>威海初村</v>
      </c>
      <c r="M75" t="str">
        <f t="shared" si="19"/>
        <v>威海南竹岛</v>
      </c>
      <c r="N75" t="s">
        <v>655</v>
      </c>
      <c r="O75" t="s">
        <v>771</v>
      </c>
      <c r="P75" t="s">
        <v>772</v>
      </c>
      <c r="Q75" t="s">
        <v>773</v>
      </c>
      <c r="R75" t="s">
        <v>774</v>
      </c>
      <c r="S75" t="s">
        <v>656</v>
      </c>
      <c r="X75" t="str">
        <f t="shared" si="20"/>
        <v>潍坊河西局</v>
      </c>
      <c r="Y75" t="str">
        <f t="shared" si="21"/>
        <v>昌邑饮马</v>
      </c>
      <c r="Z75" t="str">
        <f t="shared" si="22"/>
        <v>高密</v>
      </c>
      <c r="AA75" t="str">
        <f t="shared" si="23"/>
        <v>胶州马店</v>
      </c>
      <c r="AB75" t="str">
        <f t="shared" si="24"/>
        <v>城阳</v>
      </c>
      <c r="AC75" t="str">
        <f t="shared" si="25"/>
        <v>青岛山东路</v>
      </c>
      <c r="AD75" t="str">
        <f t="shared" si="26"/>
        <v/>
      </c>
      <c r="AE75" t="str">
        <f t="shared" si="27"/>
        <v/>
      </c>
      <c r="AF75" t="str">
        <f t="shared" si="27"/>
        <v/>
      </c>
    </row>
    <row r="76" spans="3:32" x14ac:dyDescent="0.2">
      <c r="C76" t="s">
        <v>655</v>
      </c>
      <c r="D76" t="s">
        <v>693</v>
      </c>
      <c r="E76" t="s">
        <v>669</v>
      </c>
      <c r="F76" t="s">
        <v>694</v>
      </c>
      <c r="G76" t="s">
        <v>633</v>
      </c>
      <c r="I76" t="str">
        <f t="shared" si="15"/>
        <v>潍坊河西局</v>
      </c>
      <c r="J76" t="str">
        <f t="shared" si="16"/>
        <v>烟台大季家</v>
      </c>
      <c r="K76" t="str">
        <f t="shared" si="17"/>
        <v>烟台大海阳</v>
      </c>
      <c r="L76" t="str">
        <f t="shared" si="18"/>
        <v>威海初村</v>
      </c>
      <c r="M76" t="str">
        <f t="shared" si="19"/>
        <v>威海南竹岛</v>
      </c>
      <c r="N76" t="s">
        <v>655</v>
      </c>
      <c r="O76" t="s">
        <v>771</v>
      </c>
      <c r="P76" t="s">
        <v>772</v>
      </c>
      <c r="Q76" t="s">
        <v>773</v>
      </c>
      <c r="R76" t="s">
        <v>774</v>
      </c>
      <c r="S76" t="s">
        <v>656</v>
      </c>
      <c r="X76" t="str">
        <f t="shared" si="20"/>
        <v>潍坊河西局</v>
      </c>
      <c r="Y76" t="str">
        <f t="shared" si="21"/>
        <v>昌邑饮马</v>
      </c>
      <c r="Z76" t="str">
        <f t="shared" si="22"/>
        <v>高密</v>
      </c>
      <c r="AA76" t="str">
        <f t="shared" si="23"/>
        <v>胶州马店</v>
      </c>
      <c r="AB76" t="str">
        <f t="shared" si="24"/>
        <v>城阳</v>
      </c>
      <c r="AC76" t="str">
        <f t="shared" si="25"/>
        <v>青岛山东路</v>
      </c>
      <c r="AD76" t="str">
        <f t="shared" si="26"/>
        <v/>
      </c>
      <c r="AE76" t="str">
        <f t="shared" si="27"/>
        <v/>
      </c>
      <c r="AF76" t="str">
        <f t="shared" si="27"/>
        <v/>
      </c>
    </row>
    <row r="77" spans="3:32" x14ac:dyDescent="0.2">
      <c r="C77" t="s">
        <v>655</v>
      </c>
      <c r="D77" t="s">
        <v>693</v>
      </c>
      <c r="E77" t="s">
        <v>669</v>
      </c>
      <c r="F77" t="s">
        <v>694</v>
      </c>
      <c r="G77" t="s">
        <v>633</v>
      </c>
      <c r="I77" t="str">
        <f t="shared" si="15"/>
        <v>潍坊河西局</v>
      </c>
      <c r="J77" t="str">
        <f t="shared" si="16"/>
        <v>烟台大季家</v>
      </c>
      <c r="K77" t="str">
        <f t="shared" si="17"/>
        <v>烟台大海阳</v>
      </c>
      <c r="L77" t="str">
        <f t="shared" si="18"/>
        <v>威海初村</v>
      </c>
      <c r="M77" t="str">
        <f t="shared" si="19"/>
        <v>威海南竹岛</v>
      </c>
      <c r="N77" t="s">
        <v>655</v>
      </c>
      <c r="O77" t="s">
        <v>771</v>
      </c>
      <c r="P77" t="s">
        <v>772</v>
      </c>
      <c r="Q77" t="s">
        <v>773</v>
      </c>
      <c r="R77" t="s">
        <v>774</v>
      </c>
      <c r="S77" t="s">
        <v>656</v>
      </c>
      <c r="X77" t="str">
        <f t="shared" si="20"/>
        <v>潍坊河西局</v>
      </c>
      <c r="Y77" t="str">
        <f t="shared" si="21"/>
        <v>昌邑饮马</v>
      </c>
      <c r="Z77" t="str">
        <f t="shared" si="22"/>
        <v>高密</v>
      </c>
      <c r="AA77" t="str">
        <f t="shared" si="23"/>
        <v>胶州马店</v>
      </c>
      <c r="AB77" t="str">
        <f t="shared" si="24"/>
        <v>城阳</v>
      </c>
      <c r="AC77" t="str">
        <f t="shared" si="25"/>
        <v>青岛山东路</v>
      </c>
      <c r="AD77" t="str">
        <f t="shared" si="26"/>
        <v/>
      </c>
      <c r="AE77" t="str">
        <f t="shared" si="27"/>
        <v/>
      </c>
      <c r="AF77" t="str">
        <f t="shared" si="27"/>
        <v/>
      </c>
    </row>
    <row r="78" spans="3:32" x14ac:dyDescent="0.2">
      <c r="C78" t="s">
        <v>655</v>
      </c>
      <c r="D78" t="s">
        <v>693</v>
      </c>
      <c r="E78" t="s">
        <v>669</v>
      </c>
      <c r="F78" t="s">
        <v>694</v>
      </c>
      <c r="G78" t="s">
        <v>633</v>
      </c>
      <c r="I78" t="str">
        <f t="shared" si="15"/>
        <v>潍坊河西局</v>
      </c>
      <c r="J78" t="str">
        <f t="shared" si="16"/>
        <v>烟台大季家</v>
      </c>
      <c r="K78" t="str">
        <f t="shared" si="17"/>
        <v>烟台大海阳</v>
      </c>
      <c r="L78" t="str">
        <f t="shared" si="18"/>
        <v>威海初村</v>
      </c>
      <c r="M78" t="str">
        <f t="shared" si="19"/>
        <v>威海南竹岛</v>
      </c>
      <c r="N78" t="s">
        <v>655</v>
      </c>
      <c r="O78" t="s">
        <v>771</v>
      </c>
      <c r="P78" t="s">
        <v>772</v>
      </c>
      <c r="Q78" t="s">
        <v>773</v>
      </c>
      <c r="R78" t="s">
        <v>774</v>
      </c>
      <c r="S78" t="s">
        <v>656</v>
      </c>
      <c r="X78" t="str">
        <f t="shared" si="20"/>
        <v>潍坊河西局</v>
      </c>
      <c r="Y78" t="str">
        <f t="shared" si="21"/>
        <v>昌邑饮马</v>
      </c>
      <c r="Z78" t="str">
        <f t="shared" si="22"/>
        <v>高密</v>
      </c>
      <c r="AA78" t="str">
        <f t="shared" si="23"/>
        <v>胶州马店</v>
      </c>
      <c r="AB78" t="str">
        <f t="shared" si="24"/>
        <v>城阳</v>
      </c>
      <c r="AC78" t="str">
        <f t="shared" si="25"/>
        <v>青岛山东路</v>
      </c>
      <c r="AD78" t="str">
        <f t="shared" si="26"/>
        <v/>
      </c>
      <c r="AE78" t="str">
        <f t="shared" si="27"/>
        <v/>
      </c>
      <c r="AF78" t="str">
        <f t="shared" si="27"/>
        <v/>
      </c>
    </row>
    <row r="79" spans="3:32" x14ac:dyDescent="0.2">
      <c r="C79" t="s">
        <v>658</v>
      </c>
      <c r="D79" t="s">
        <v>695</v>
      </c>
      <c r="E79" t="s">
        <v>669</v>
      </c>
      <c r="F79" t="s">
        <v>696</v>
      </c>
      <c r="G79" t="s">
        <v>633</v>
      </c>
      <c r="I79" t="str">
        <f t="shared" si="15"/>
        <v>潍坊四平路</v>
      </c>
      <c r="J79" t="str">
        <f t="shared" si="16"/>
        <v>烟台开发区</v>
      </c>
      <c r="K79" t="str">
        <f t="shared" si="17"/>
        <v>烟台大海阳</v>
      </c>
      <c r="L79" t="str">
        <f t="shared" si="18"/>
        <v>威海新威路522局</v>
      </c>
      <c r="M79" t="str">
        <f t="shared" si="19"/>
        <v>威海南竹岛</v>
      </c>
      <c r="N79" t="s">
        <v>650</v>
      </c>
      <c r="O79" t="s">
        <v>775</v>
      </c>
      <c r="P79" t="s">
        <v>657</v>
      </c>
      <c r="X79" t="str">
        <f t="shared" si="20"/>
        <v>济南四里村</v>
      </c>
      <c r="Y79" t="str">
        <f t="shared" si="21"/>
        <v>明水</v>
      </c>
      <c r="Z79" t="str">
        <f t="shared" si="22"/>
        <v>淄博柳泉路</v>
      </c>
      <c r="AA79" t="str">
        <f t="shared" si="23"/>
        <v/>
      </c>
      <c r="AB79" t="str">
        <f t="shared" si="24"/>
        <v/>
      </c>
      <c r="AC79" t="str">
        <f t="shared" si="25"/>
        <v/>
      </c>
      <c r="AD79" t="str">
        <f t="shared" si="26"/>
        <v/>
      </c>
      <c r="AE79" t="str">
        <f t="shared" si="27"/>
        <v/>
      </c>
      <c r="AF79" t="str">
        <f t="shared" si="27"/>
        <v/>
      </c>
    </row>
    <row r="80" spans="3:32" x14ac:dyDescent="0.2">
      <c r="C80" t="s">
        <v>658</v>
      </c>
      <c r="D80" t="s">
        <v>695</v>
      </c>
      <c r="E80" t="s">
        <v>669</v>
      </c>
      <c r="F80" t="s">
        <v>696</v>
      </c>
      <c r="G80" t="s">
        <v>633</v>
      </c>
      <c r="I80" t="str">
        <f t="shared" si="15"/>
        <v>潍坊四平路</v>
      </c>
      <c r="J80" t="str">
        <f t="shared" si="16"/>
        <v>烟台开发区</v>
      </c>
      <c r="K80" t="str">
        <f t="shared" si="17"/>
        <v>烟台大海阳</v>
      </c>
      <c r="L80" t="str">
        <f t="shared" si="18"/>
        <v>威海新威路522局</v>
      </c>
      <c r="M80" t="str">
        <f t="shared" si="19"/>
        <v>威海南竹岛</v>
      </c>
      <c r="N80" t="s">
        <v>650</v>
      </c>
      <c r="O80" t="s">
        <v>775</v>
      </c>
      <c r="P80" t="s">
        <v>657</v>
      </c>
      <c r="X80" t="str">
        <f t="shared" si="20"/>
        <v>济南四里村</v>
      </c>
      <c r="Y80" t="str">
        <f t="shared" si="21"/>
        <v>明水</v>
      </c>
      <c r="Z80" t="str">
        <f t="shared" si="22"/>
        <v>淄博柳泉路</v>
      </c>
      <c r="AA80" t="str">
        <f t="shared" si="23"/>
        <v/>
      </c>
      <c r="AB80" t="str">
        <f t="shared" si="24"/>
        <v/>
      </c>
      <c r="AC80" t="str">
        <f t="shared" si="25"/>
        <v/>
      </c>
      <c r="AD80" t="str">
        <f t="shared" si="26"/>
        <v/>
      </c>
      <c r="AE80" t="str">
        <f t="shared" si="27"/>
        <v/>
      </c>
      <c r="AF80" t="str">
        <f t="shared" si="27"/>
        <v/>
      </c>
    </row>
    <row r="81" spans="3:32" x14ac:dyDescent="0.2">
      <c r="C81" t="s">
        <v>669</v>
      </c>
      <c r="D81" t="s">
        <v>687</v>
      </c>
      <c r="I81" t="str">
        <f t="shared" si="15"/>
        <v>烟台大海阳</v>
      </c>
      <c r="J81" t="str">
        <f t="shared" si="16"/>
        <v>栖霞市局</v>
      </c>
      <c r="K81" t="str">
        <f t="shared" si="17"/>
        <v/>
      </c>
      <c r="L81" t="str">
        <f t="shared" si="18"/>
        <v/>
      </c>
      <c r="M81" t="str">
        <f t="shared" si="19"/>
        <v/>
      </c>
      <c r="N81" t="s">
        <v>657</v>
      </c>
      <c r="O81" t="s">
        <v>776</v>
      </c>
      <c r="P81" t="s">
        <v>658</v>
      </c>
      <c r="X81" t="str">
        <f t="shared" si="20"/>
        <v>淄博柳泉路</v>
      </c>
      <c r="Y81" t="str">
        <f t="shared" si="21"/>
        <v>昌乐北局</v>
      </c>
      <c r="Z81" t="str">
        <f t="shared" si="22"/>
        <v>潍坊四平路</v>
      </c>
      <c r="AA81" t="str">
        <f t="shared" si="23"/>
        <v/>
      </c>
      <c r="AB81" t="str">
        <f t="shared" si="24"/>
        <v/>
      </c>
      <c r="AC81" t="str">
        <f t="shared" si="25"/>
        <v/>
      </c>
      <c r="AD81" t="str">
        <f t="shared" si="26"/>
        <v/>
      </c>
      <c r="AE81" t="str">
        <f t="shared" si="27"/>
        <v/>
      </c>
      <c r="AF81" t="str">
        <f t="shared" si="27"/>
        <v/>
      </c>
    </row>
    <row r="82" spans="3:32" x14ac:dyDescent="0.2">
      <c r="C82" t="s">
        <v>658</v>
      </c>
      <c r="D82" t="s">
        <v>695</v>
      </c>
      <c r="E82" t="s">
        <v>669</v>
      </c>
      <c r="F82" t="s">
        <v>696</v>
      </c>
      <c r="G82" t="s">
        <v>633</v>
      </c>
      <c r="I82" t="str">
        <f t="shared" si="15"/>
        <v>潍坊四平路</v>
      </c>
      <c r="J82" t="str">
        <f t="shared" si="16"/>
        <v>烟台开发区</v>
      </c>
      <c r="K82" t="str">
        <f t="shared" si="17"/>
        <v>烟台大海阳</v>
      </c>
      <c r="L82" t="str">
        <f t="shared" si="18"/>
        <v>威海新威路522局</v>
      </c>
      <c r="M82" t="str">
        <f t="shared" si="19"/>
        <v>威海南竹岛</v>
      </c>
      <c r="N82" t="s">
        <v>657</v>
      </c>
      <c r="O82" t="s">
        <v>776</v>
      </c>
      <c r="P82" t="s">
        <v>658</v>
      </c>
      <c r="X82" t="str">
        <f t="shared" si="20"/>
        <v>淄博柳泉路</v>
      </c>
      <c r="Y82" t="str">
        <f t="shared" si="21"/>
        <v>昌乐北局</v>
      </c>
      <c r="Z82" t="str">
        <f t="shared" si="22"/>
        <v>潍坊四平路</v>
      </c>
      <c r="AA82" t="str">
        <f t="shared" si="23"/>
        <v/>
      </c>
      <c r="AB82" t="str">
        <f t="shared" si="24"/>
        <v/>
      </c>
      <c r="AC82" t="str">
        <f t="shared" si="25"/>
        <v/>
      </c>
      <c r="AD82" t="str">
        <f t="shared" si="26"/>
        <v/>
      </c>
      <c r="AE82" t="str">
        <f t="shared" si="27"/>
        <v/>
      </c>
      <c r="AF82" t="str">
        <f t="shared" si="27"/>
        <v/>
      </c>
    </row>
    <row r="83" spans="3:32" x14ac:dyDescent="0.2">
      <c r="C83" t="s">
        <v>658</v>
      </c>
      <c r="D83" t="s">
        <v>695</v>
      </c>
      <c r="E83" t="s">
        <v>669</v>
      </c>
      <c r="F83" t="s">
        <v>696</v>
      </c>
      <c r="G83" t="s">
        <v>633</v>
      </c>
      <c r="I83" t="str">
        <f t="shared" si="15"/>
        <v>潍坊四平路</v>
      </c>
      <c r="J83" t="str">
        <f t="shared" si="16"/>
        <v>烟台开发区</v>
      </c>
      <c r="K83" t="str">
        <f t="shared" si="17"/>
        <v>烟台大海阳</v>
      </c>
      <c r="L83" t="str">
        <f t="shared" si="18"/>
        <v>威海新威路522局</v>
      </c>
      <c r="M83" t="str">
        <f t="shared" si="19"/>
        <v>威海南竹岛</v>
      </c>
      <c r="N83" t="s">
        <v>658</v>
      </c>
      <c r="O83" t="s">
        <v>772</v>
      </c>
      <c r="P83" t="s">
        <v>774</v>
      </c>
      <c r="Q83" t="s">
        <v>659</v>
      </c>
      <c r="X83" t="str">
        <f t="shared" si="20"/>
        <v>潍坊四平路</v>
      </c>
      <c r="Y83" t="str">
        <f t="shared" si="21"/>
        <v>高密</v>
      </c>
      <c r="Z83" t="str">
        <f t="shared" si="22"/>
        <v>城阳</v>
      </c>
      <c r="AA83" t="str">
        <f t="shared" si="23"/>
        <v>青岛辽阳东路</v>
      </c>
      <c r="AB83" t="str">
        <f t="shared" si="24"/>
        <v/>
      </c>
      <c r="AC83" t="str">
        <f t="shared" si="25"/>
        <v/>
      </c>
      <c r="AD83" t="str">
        <f t="shared" si="26"/>
        <v/>
      </c>
      <c r="AE83" t="str">
        <f t="shared" si="27"/>
        <v/>
      </c>
      <c r="AF83" t="str">
        <f t="shared" si="27"/>
        <v/>
      </c>
    </row>
    <row r="84" spans="3:32" x14ac:dyDescent="0.2">
      <c r="C84" t="s">
        <v>697</v>
      </c>
      <c r="D84" t="s">
        <v>667</v>
      </c>
      <c r="E84" t="s">
        <v>672</v>
      </c>
      <c r="I84" t="str">
        <f t="shared" si="15"/>
        <v>薛城441局</v>
      </c>
      <c r="J84" t="str">
        <f t="shared" si="16"/>
        <v>枣庄振兴路</v>
      </c>
      <c r="K84" t="str">
        <f t="shared" si="17"/>
        <v>临沂金雀山</v>
      </c>
      <c r="L84" t="str">
        <f t="shared" si="18"/>
        <v/>
      </c>
      <c r="M84" t="str">
        <f t="shared" si="19"/>
        <v/>
      </c>
      <c r="N84" t="s">
        <v>658</v>
      </c>
      <c r="O84" t="s">
        <v>772</v>
      </c>
      <c r="P84" t="s">
        <v>774</v>
      </c>
      <c r="Q84" t="s">
        <v>659</v>
      </c>
      <c r="X84" t="str">
        <f t="shared" si="20"/>
        <v>潍坊四平路</v>
      </c>
      <c r="Y84" t="str">
        <f t="shared" si="21"/>
        <v>高密</v>
      </c>
      <c r="Z84" t="str">
        <f t="shared" si="22"/>
        <v>城阳</v>
      </c>
      <c r="AA84" t="str">
        <f t="shared" si="23"/>
        <v>青岛辽阳东路</v>
      </c>
      <c r="AB84" t="str">
        <f t="shared" si="24"/>
        <v/>
      </c>
      <c r="AC84" t="str">
        <f t="shared" si="25"/>
        <v/>
      </c>
      <c r="AD84" t="str">
        <f t="shared" si="26"/>
        <v/>
      </c>
      <c r="AE84" t="str">
        <f t="shared" si="27"/>
        <v/>
      </c>
      <c r="AF84" t="str">
        <f t="shared" si="27"/>
        <v/>
      </c>
    </row>
    <row r="85" spans="3:32" x14ac:dyDescent="0.2">
      <c r="C85" t="s">
        <v>697</v>
      </c>
      <c r="D85" t="s">
        <v>667</v>
      </c>
      <c r="E85" t="s">
        <v>672</v>
      </c>
      <c r="I85" t="str">
        <f t="shared" si="15"/>
        <v>薛城441局</v>
      </c>
      <c r="J85" t="str">
        <f t="shared" si="16"/>
        <v>枣庄振兴路</v>
      </c>
      <c r="K85" t="str">
        <f t="shared" si="17"/>
        <v>临沂金雀山</v>
      </c>
      <c r="L85" t="str">
        <f t="shared" si="18"/>
        <v/>
      </c>
      <c r="M85" t="str">
        <f t="shared" si="19"/>
        <v/>
      </c>
      <c r="N85" t="s">
        <v>658</v>
      </c>
      <c r="O85" t="s">
        <v>772</v>
      </c>
      <c r="P85" t="s">
        <v>774</v>
      </c>
      <c r="Q85" t="s">
        <v>659</v>
      </c>
      <c r="X85" t="str">
        <f t="shared" si="20"/>
        <v>潍坊四平路</v>
      </c>
      <c r="Y85" t="str">
        <f t="shared" si="21"/>
        <v>高密</v>
      </c>
      <c r="Z85" t="str">
        <f t="shared" si="22"/>
        <v>城阳</v>
      </c>
      <c r="AA85" t="str">
        <f t="shared" si="23"/>
        <v>青岛辽阳东路</v>
      </c>
      <c r="AB85" t="str">
        <f t="shared" si="24"/>
        <v/>
      </c>
      <c r="AC85" t="str">
        <f t="shared" si="25"/>
        <v/>
      </c>
      <c r="AD85" t="str">
        <f t="shared" si="26"/>
        <v/>
      </c>
      <c r="AE85" t="str">
        <f t="shared" si="27"/>
        <v/>
      </c>
      <c r="AF85" t="str">
        <f t="shared" si="27"/>
        <v/>
      </c>
    </row>
    <row r="86" spans="3:32" x14ac:dyDescent="0.2">
      <c r="C86" t="s">
        <v>669</v>
      </c>
      <c r="D86" t="s">
        <v>656</v>
      </c>
      <c r="E86" t="s">
        <v>698</v>
      </c>
      <c r="F86" t="s">
        <v>678</v>
      </c>
      <c r="I86" t="str">
        <f t="shared" si="15"/>
        <v>烟台大海阳</v>
      </c>
      <c r="J86" t="str">
        <f t="shared" si="16"/>
        <v>青岛山东路</v>
      </c>
      <c r="K86" t="str">
        <f t="shared" si="17"/>
        <v>青岛香江路</v>
      </c>
      <c r="L86" t="str">
        <f t="shared" si="18"/>
        <v>日照正阳路</v>
      </c>
      <c r="M86" t="str">
        <f t="shared" si="19"/>
        <v/>
      </c>
      <c r="N86" t="s">
        <v>648</v>
      </c>
      <c r="O86" t="s">
        <v>777</v>
      </c>
      <c r="P86" t="s">
        <v>660</v>
      </c>
      <c r="X86" t="str">
        <f t="shared" si="20"/>
        <v>济南山大路</v>
      </c>
      <c r="Y86" t="str">
        <f t="shared" si="21"/>
        <v>章丘普集</v>
      </c>
      <c r="Z86" t="str">
        <f t="shared" si="22"/>
        <v>淄博人民路</v>
      </c>
      <c r="AA86" t="str">
        <f t="shared" si="23"/>
        <v/>
      </c>
      <c r="AB86" t="str">
        <f t="shared" si="24"/>
        <v/>
      </c>
      <c r="AC86" t="str">
        <f t="shared" si="25"/>
        <v/>
      </c>
      <c r="AD86" t="str">
        <f t="shared" si="26"/>
        <v/>
      </c>
      <c r="AE86" t="str">
        <f t="shared" si="27"/>
        <v/>
      </c>
      <c r="AF86" t="str">
        <f t="shared" si="27"/>
        <v/>
      </c>
    </row>
    <row r="87" spans="3:32" x14ac:dyDescent="0.2">
      <c r="C87" t="s">
        <v>669</v>
      </c>
      <c r="D87" t="s">
        <v>656</v>
      </c>
      <c r="E87" t="s">
        <v>698</v>
      </c>
      <c r="F87" t="s">
        <v>678</v>
      </c>
      <c r="I87" t="str">
        <f t="shared" si="15"/>
        <v>烟台大海阳</v>
      </c>
      <c r="J87" t="str">
        <f t="shared" si="16"/>
        <v>青岛山东路</v>
      </c>
      <c r="K87" t="str">
        <f t="shared" si="17"/>
        <v>青岛香江路</v>
      </c>
      <c r="L87" t="str">
        <f t="shared" si="18"/>
        <v>日照正阳路</v>
      </c>
      <c r="M87" t="str">
        <f t="shared" si="19"/>
        <v/>
      </c>
      <c r="N87" t="s">
        <v>648</v>
      </c>
      <c r="O87" t="s">
        <v>777</v>
      </c>
      <c r="P87" t="s">
        <v>660</v>
      </c>
      <c r="X87" t="str">
        <f t="shared" si="20"/>
        <v>济南山大路</v>
      </c>
      <c r="Y87" t="str">
        <f t="shared" si="21"/>
        <v>章丘普集</v>
      </c>
      <c r="Z87" t="str">
        <f t="shared" si="22"/>
        <v>淄博人民路</v>
      </c>
      <c r="AA87" t="str">
        <f t="shared" si="23"/>
        <v/>
      </c>
      <c r="AB87" t="str">
        <f t="shared" si="24"/>
        <v/>
      </c>
      <c r="AC87" t="str">
        <f t="shared" si="25"/>
        <v/>
      </c>
      <c r="AD87" t="str">
        <f t="shared" si="26"/>
        <v/>
      </c>
      <c r="AE87" t="str">
        <f t="shared" si="27"/>
        <v/>
      </c>
      <c r="AF87" t="str">
        <f t="shared" si="27"/>
        <v/>
      </c>
    </row>
    <row r="88" spans="3:32" x14ac:dyDescent="0.2">
      <c r="C88" t="s">
        <v>669</v>
      </c>
      <c r="D88" t="s">
        <v>656</v>
      </c>
      <c r="E88" t="s">
        <v>698</v>
      </c>
      <c r="F88" t="s">
        <v>678</v>
      </c>
      <c r="I88" t="str">
        <f t="shared" si="15"/>
        <v>烟台大海阳</v>
      </c>
      <c r="J88" t="str">
        <f t="shared" si="16"/>
        <v>青岛山东路</v>
      </c>
      <c r="K88" t="str">
        <f t="shared" si="17"/>
        <v>青岛香江路</v>
      </c>
      <c r="L88" t="str">
        <f t="shared" si="18"/>
        <v>日照正阳路</v>
      </c>
      <c r="M88" t="str">
        <f t="shared" si="19"/>
        <v/>
      </c>
      <c r="N88" t="s">
        <v>660</v>
      </c>
      <c r="O88" t="s">
        <v>661</v>
      </c>
      <c r="X88" t="str">
        <f t="shared" si="20"/>
        <v>淄博人民路</v>
      </c>
      <c r="Y88" t="str">
        <f t="shared" si="21"/>
        <v>潍坊东方路</v>
      </c>
      <c r="Z88" t="str">
        <f t="shared" si="22"/>
        <v/>
      </c>
      <c r="AA88" t="str">
        <f t="shared" si="23"/>
        <v/>
      </c>
      <c r="AB88" t="str">
        <f t="shared" si="24"/>
        <v/>
      </c>
      <c r="AC88" t="str">
        <f t="shared" si="25"/>
        <v/>
      </c>
      <c r="AD88" t="str">
        <f t="shared" si="26"/>
        <v/>
      </c>
      <c r="AE88" t="str">
        <f t="shared" si="27"/>
        <v/>
      </c>
      <c r="AF88" t="str">
        <f t="shared" si="27"/>
        <v/>
      </c>
    </row>
    <row r="89" spans="3:32" x14ac:dyDescent="0.2">
      <c r="C89" t="s">
        <v>697</v>
      </c>
      <c r="D89" t="s">
        <v>667</v>
      </c>
      <c r="I89" t="str">
        <f t="shared" si="15"/>
        <v>薛城441局</v>
      </c>
      <c r="J89" t="str">
        <f t="shared" si="16"/>
        <v>枣庄振兴路</v>
      </c>
      <c r="K89" t="str">
        <f t="shared" si="17"/>
        <v/>
      </c>
      <c r="L89" t="str">
        <f t="shared" si="18"/>
        <v/>
      </c>
      <c r="M89" t="str">
        <f t="shared" si="19"/>
        <v/>
      </c>
      <c r="N89" t="s">
        <v>661</v>
      </c>
      <c r="O89" t="s">
        <v>778</v>
      </c>
      <c r="P89" t="s">
        <v>668</v>
      </c>
      <c r="Q89" t="s">
        <v>662</v>
      </c>
      <c r="X89" t="str">
        <f t="shared" si="20"/>
        <v>潍坊东方路</v>
      </c>
      <c r="Y89" t="str">
        <f t="shared" si="21"/>
        <v>高密火车站</v>
      </c>
      <c r="Z89" t="str">
        <f t="shared" si="22"/>
        <v>即墨蓝村</v>
      </c>
      <c r="AA89" t="str">
        <f t="shared" si="23"/>
        <v>青岛振华路</v>
      </c>
      <c r="AB89" t="str">
        <f t="shared" si="24"/>
        <v/>
      </c>
      <c r="AC89" t="str">
        <f t="shared" si="25"/>
        <v/>
      </c>
      <c r="AD89" t="str">
        <f t="shared" si="26"/>
        <v/>
      </c>
      <c r="AE89" t="str">
        <f t="shared" si="27"/>
        <v/>
      </c>
      <c r="AF89" t="str">
        <f t="shared" si="27"/>
        <v/>
      </c>
    </row>
    <row r="90" spans="3:32" x14ac:dyDescent="0.2">
      <c r="C90" t="s">
        <v>654</v>
      </c>
      <c r="D90" t="s">
        <v>629</v>
      </c>
      <c r="I90" t="str">
        <f t="shared" si="15"/>
        <v>淄博中心路</v>
      </c>
      <c r="J90" t="str">
        <f t="shared" si="16"/>
        <v>东营济南路</v>
      </c>
      <c r="K90" t="str">
        <f t="shared" si="17"/>
        <v/>
      </c>
      <c r="L90" t="str">
        <f t="shared" si="18"/>
        <v/>
      </c>
      <c r="M90" t="str">
        <f t="shared" si="19"/>
        <v/>
      </c>
      <c r="N90" t="s">
        <v>661</v>
      </c>
      <c r="O90" t="s">
        <v>778</v>
      </c>
      <c r="P90" t="s">
        <v>668</v>
      </c>
      <c r="Q90" t="s">
        <v>662</v>
      </c>
      <c r="X90" t="str">
        <f t="shared" si="20"/>
        <v>潍坊东方路</v>
      </c>
      <c r="Y90" t="str">
        <f t="shared" si="21"/>
        <v>高密火车站</v>
      </c>
      <c r="Z90" t="str">
        <f t="shared" si="22"/>
        <v>即墨蓝村</v>
      </c>
      <c r="AA90" t="str">
        <f t="shared" si="23"/>
        <v>青岛振华路</v>
      </c>
      <c r="AB90" t="str">
        <f t="shared" si="24"/>
        <v/>
      </c>
      <c r="AC90" t="str">
        <f t="shared" si="25"/>
        <v/>
      </c>
      <c r="AD90" t="str">
        <f t="shared" si="26"/>
        <v/>
      </c>
      <c r="AE90" t="str">
        <f t="shared" si="27"/>
        <v/>
      </c>
      <c r="AF90" t="str">
        <f t="shared" si="27"/>
        <v/>
      </c>
    </row>
    <row r="91" spans="3:32" x14ac:dyDescent="0.2">
      <c r="C91" t="s">
        <v>699</v>
      </c>
      <c r="D91" t="s">
        <v>700</v>
      </c>
      <c r="I91" t="str">
        <f t="shared" si="15"/>
        <v>博兴安柴</v>
      </c>
      <c r="J91" t="str">
        <f t="shared" si="16"/>
        <v>滨州渤海七路</v>
      </c>
      <c r="K91" t="str">
        <f t="shared" si="17"/>
        <v/>
      </c>
      <c r="L91" t="str">
        <f t="shared" si="18"/>
        <v/>
      </c>
      <c r="M91" t="str">
        <f t="shared" si="19"/>
        <v/>
      </c>
      <c r="N91" t="s">
        <v>661</v>
      </c>
      <c r="O91" t="s">
        <v>778</v>
      </c>
      <c r="P91" t="s">
        <v>668</v>
      </c>
      <c r="Q91" t="s">
        <v>662</v>
      </c>
      <c r="X91" t="str">
        <f t="shared" si="20"/>
        <v>潍坊东方路</v>
      </c>
      <c r="Y91" t="str">
        <f t="shared" si="21"/>
        <v>高密火车站</v>
      </c>
      <c r="Z91" t="str">
        <f t="shared" si="22"/>
        <v>即墨蓝村</v>
      </c>
      <c r="AA91" t="str">
        <f t="shared" si="23"/>
        <v>青岛振华路</v>
      </c>
      <c r="AB91" t="str">
        <f t="shared" si="24"/>
        <v/>
      </c>
      <c r="AC91" t="str">
        <f t="shared" si="25"/>
        <v/>
      </c>
      <c r="AD91" t="str">
        <f t="shared" si="26"/>
        <v/>
      </c>
      <c r="AE91" t="str">
        <f t="shared" si="27"/>
        <v/>
      </c>
      <c r="AF91" t="str">
        <f t="shared" si="27"/>
        <v/>
      </c>
    </row>
    <row r="92" spans="3:32" x14ac:dyDescent="0.2">
      <c r="C92" t="s">
        <v>629</v>
      </c>
      <c r="D92" t="s">
        <v>660</v>
      </c>
      <c r="E92" t="s">
        <v>631</v>
      </c>
      <c r="I92" t="str">
        <f t="shared" si="15"/>
        <v>东营济南路</v>
      </c>
      <c r="J92" t="str">
        <f t="shared" si="16"/>
        <v>淄博人民路</v>
      </c>
      <c r="K92" t="str">
        <f t="shared" si="17"/>
        <v>滨州黄五审计局</v>
      </c>
      <c r="L92" t="str">
        <f t="shared" si="18"/>
        <v/>
      </c>
      <c r="M92" t="str">
        <f t="shared" si="19"/>
        <v/>
      </c>
      <c r="N92" t="s">
        <v>645</v>
      </c>
      <c r="O92" t="s">
        <v>663</v>
      </c>
      <c r="X92" t="str">
        <f t="shared" si="20"/>
        <v>济南经十路</v>
      </c>
      <c r="Y92" t="str">
        <f t="shared" si="21"/>
        <v>泰安东岳大街</v>
      </c>
      <c r="Z92" t="str">
        <f t="shared" si="22"/>
        <v/>
      </c>
      <c r="AA92" t="str">
        <f t="shared" si="23"/>
        <v/>
      </c>
      <c r="AB92" t="str">
        <f t="shared" si="24"/>
        <v/>
      </c>
      <c r="AC92" t="str">
        <f t="shared" si="25"/>
        <v/>
      </c>
      <c r="AD92" t="str">
        <f t="shared" si="26"/>
        <v/>
      </c>
      <c r="AE92" t="str">
        <f t="shared" si="27"/>
        <v/>
      </c>
      <c r="AF92" t="str">
        <f t="shared" si="27"/>
        <v/>
      </c>
    </row>
    <row r="93" spans="3:32" x14ac:dyDescent="0.2">
      <c r="C93" t="s">
        <v>629</v>
      </c>
      <c r="D93" t="s">
        <v>660</v>
      </c>
      <c r="E93" t="s">
        <v>631</v>
      </c>
      <c r="I93" t="str">
        <f t="shared" si="15"/>
        <v>东营济南路</v>
      </c>
      <c r="J93" t="str">
        <f t="shared" si="16"/>
        <v>淄博人民路</v>
      </c>
      <c r="K93" t="str">
        <f t="shared" si="17"/>
        <v>滨州黄五审计局</v>
      </c>
      <c r="L93" t="str">
        <f t="shared" si="18"/>
        <v/>
      </c>
      <c r="M93" t="str">
        <f t="shared" si="19"/>
        <v/>
      </c>
      <c r="N93" t="s">
        <v>650</v>
      </c>
      <c r="O93" t="s">
        <v>663</v>
      </c>
      <c r="X93" t="str">
        <f t="shared" si="20"/>
        <v>济南四里村</v>
      </c>
      <c r="Y93" t="str">
        <f t="shared" si="21"/>
        <v>泰安东岳大街</v>
      </c>
      <c r="Z93" t="str">
        <f t="shared" si="22"/>
        <v/>
      </c>
      <c r="AA93" t="str">
        <f t="shared" si="23"/>
        <v/>
      </c>
      <c r="AB93" t="str">
        <f t="shared" si="24"/>
        <v/>
      </c>
      <c r="AC93" t="str">
        <f t="shared" si="25"/>
        <v/>
      </c>
      <c r="AD93" t="str">
        <f t="shared" si="26"/>
        <v/>
      </c>
      <c r="AE93" t="str">
        <f t="shared" si="27"/>
        <v/>
      </c>
      <c r="AF93" t="str">
        <f t="shared" si="27"/>
        <v/>
      </c>
    </row>
    <row r="94" spans="3:32" x14ac:dyDescent="0.2">
      <c r="C94" t="s">
        <v>657</v>
      </c>
      <c r="D94" t="s">
        <v>700</v>
      </c>
      <c r="I94" t="str">
        <f t="shared" si="15"/>
        <v>淄博柳泉路</v>
      </c>
      <c r="J94" t="str">
        <f t="shared" si="16"/>
        <v>滨州渤海七路</v>
      </c>
      <c r="K94" t="str">
        <f t="shared" si="17"/>
        <v/>
      </c>
      <c r="L94" t="str">
        <f t="shared" si="18"/>
        <v/>
      </c>
      <c r="M94" t="str">
        <f t="shared" si="19"/>
        <v/>
      </c>
      <c r="N94" t="s">
        <v>663</v>
      </c>
      <c r="O94" t="s">
        <v>664</v>
      </c>
      <c r="X94" t="str">
        <f t="shared" si="20"/>
        <v>泰安东岳大街</v>
      </c>
      <c r="Y94" t="str">
        <f t="shared" si="21"/>
        <v>兖州建设路</v>
      </c>
      <c r="Z94" t="str">
        <f t="shared" si="22"/>
        <v/>
      </c>
      <c r="AA94" t="str">
        <f t="shared" si="23"/>
        <v/>
      </c>
      <c r="AB94" t="str">
        <f t="shared" si="24"/>
        <v/>
      </c>
      <c r="AC94" t="str">
        <f t="shared" si="25"/>
        <v/>
      </c>
      <c r="AD94" t="str">
        <f t="shared" si="26"/>
        <v/>
      </c>
      <c r="AE94" t="str">
        <f t="shared" si="27"/>
        <v/>
      </c>
      <c r="AF94" t="str">
        <f t="shared" si="27"/>
        <v/>
      </c>
    </row>
    <row r="95" spans="3:32" x14ac:dyDescent="0.2">
      <c r="N95" t="s">
        <v>665</v>
      </c>
      <c r="O95" t="s">
        <v>664</v>
      </c>
      <c r="P95" t="s">
        <v>666</v>
      </c>
      <c r="X95" t="str">
        <f t="shared" si="20"/>
        <v>曲阜鼓楼街</v>
      </c>
      <c r="Y95" t="str">
        <f t="shared" si="21"/>
        <v>兖州建设路</v>
      </c>
      <c r="Z95" t="str">
        <f t="shared" si="22"/>
        <v>济宁红星东路</v>
      </c>
      <c r="AA95" t="str">
        <f t="shared" si="23"/>
        <v/>
      </c>
      <c r="AB95" t="str">
        <f t="shared" si="24"/>
        <v/>
      </c>
      <c r="AC95" t="str">
        <f t="shared" si="25"/>
        <v/>
      </c>
      <c r="AD95" t="str">
        <f t="shared" si="26"/>
        <v/>
      </c>
      <c r="AE95" t="str">
        <f t="shared" si="27"/>
        <v/>
      </c>
      <c r="AF95" t="str">
        <f t="shared" si="27"/>
        <v/>
      </c>
    </row>
    <row r="96" spans="3:32" x14ac:dyDescent="0.2">
      <c r="N96" t="s">
        <v>665</v>
      </c>
      <c r="O96" t="s">
        <v>664</v>
      </c>
      <c r="P96" t="s">
        <v>666</v>
      </c>
      <c r="X96" t="str">
        <f t="shared" si="20"/>
        <v>曲阜鼓楼街</v>
      </c>
      <c r="Y96" t="str">
        <f t="shared" si="21"/>
        <v>兖州建设路</v>
      </c>
      <c r="Z96" t="str">
        <f t="shared" si="22"/>
        <v>济宁红星东路</v>
      </c>
      <c r="AA96" t="str">
        <f t="shared" si="23"/>
        <v/>
      </c>
      <c r="AB96" t="str">
        <f t="shared" si="24"/>
        <v/>
      </c>
      <c r="AC96" t="str">
        <f t="shared" si="25"/>
        <v/>
      </c>
      <c r="AD96" t="str">
        <f t="shared" si="26"/>
        <v/>
      </c>
      <c r="AE96" t="str">
        <f t="shared" si="27"/>
        <v/>
      </c>
      <c r="AF96" t="str">
        <f t="shared" si="27"/>
        <v/>
      </c>
    </row>
    <row r="97" spans="14:32" x14ac:dyDescent="0.2">
      <c r="N97" t="s">
        <v>666</v>
      </c>
      <c r="O97" t="s">
        <v>779</v>
      </c>
      <c r="P97" t="s">
        <v>780</v>
      </c>
      <c r="Q97" t="s">
        <v>697</v>
      </c>
      <c r="R97" t="s">
        <v>667</v>
      </c>
      <c r="X97" t="str">
        <f t="shared" si="20"/>
        <v>济宁红星东路</v>
      </c>
      <c r="Y97" t="str">
        <f t="shared" si="21"/>
        <v>邹城太平西路</v>
      </c>
      <c r="Z97" t="str">
        <f t="shared" si="22"/>
        <v>滕州51中心局</v>
      </c>
      <c r="AA97" t="str">
        <f t="shared" si="23"/>
        <v>薛城441局</v>
      </c>
      <c r="AB97" t="str">
        <f t="shared" si="24"/>
        <v>枣庄振兴路</v>
      </c>
      <c r="AC97" t="str">
        <f t="shared" si="25"/>
        <v/>
      </c>
      <c r="AD97" t="str">
        <f t="shared" si="26"/>
        <v/>
      </c>
      <c r="AE97" t="str">
        <f t="shared" si="27"/>
        <v/>
      </c>
      <c r="AF97" t="str">
        <f t="shared" si="27"/>
        <v/>
      </c>
    </row>
    <row r="98" spans="14:32" x14ac:dyDescent="0.2">
      <c r="N98" t="s">
        <v>666</v>
      </c>
      <c r="O98" t="s">
        <v>779</v>
      </c>
      <c r="P98" t="s">
        <v>780</v>
      </c>
      <c r="Q98" t="s">
        <v>697</v>
      </c>
      <c r="R98" t="s">
        <v>667</v>
      </c>
      <c r="X98" t="str">
        <f t="shared" si="20"/>
        <v>济宁红星东路</v>
      </c>
      <c r="Y98" t="str">
        <f t="shared" si="21"/>
        <v>邹城太平西路</v>
      </c>
      <c r="Z98" t="str">
        <f t="shared" si="22"/>
        <v>滕州51中心局</v>
      </c>
      <c r="AA98" t="str">
        <f t="shared" si="23"/>
        <v>薛城441局</v>
      </c>
      <c r="AB98" t="str">
        <f t="shared" si="24"/>
        <v>枣庄振兴路</v>
      </c>
      <c r="AC98" t="str">
        <f t="shared" si="25"/>
        <v/>
      </c>
      <c r="AD98" t="str">
        <f t="shared" si="26"/>
        <v/>
      </c>
      <c r="AE98" t="str">
        <f t="shared" si="27"/>
        <v/>
      </c>
      <c r="AF98" t="str">
        <f t="shared" si="27"/>
        <v/>
      </c>
    </row>
    <row r="99" spans="14:32" x14ac:dyDescent="0.2">
      <c r="N99" t="s">
        <v>666</v>
      </c>
      <c r="O99" t="s">
        <v>779</v>
      </c>
      <c r="P99" t="s">
        <v>780</v>
      </c>
      <c r="Q99" t="s">
        <v>697</v>
      </c>
      <c r="R99" t="s">
        <v>667</v>
      </c>
      <c r="X99" t="str">
        <f t="shared" si="20"/>
        <v>济宁红星东路</v>
      </c>
      <c r="Y99" t="str">
        <f t="shared" si="21"/>
        <v>邹城太平西路</v>
      </c>
      <c r="Z99" t="str">
        <f t="shared" si="22"/>
        <v>滕州51中心局</v>
      </c>
      <c r="AA99" t="str">
        <f t="shared" si="23"/>
        <v>薛城441局</v>
      </c>
      <c r="AB99" t="str">
        <f t="shared" si="24"/>
        <v>枣庄振兴路</v>
      </c>
      <c r="AC99" t="str">
        <f t="shared" si="25"/>
        <v/>
      </c>
      <c r="AD99" t="str">
        <f t="shared" si="26"/>
        <v/>
      </c>
      <c r="AE99" t="str">
        <f t="shared" si="27"/>
        <v/>
      </c>
      <c r="AF99" t="str">
        <f t="shared" si="27"/>
        <v/>
      </c>
    </row>
    <row r="100" spans="14:32" x14ac:dyDescent="0.2">
      <c r="N100" t="s">
        <v>666</v>
      </c>
      <c r="O100" t="s">
        <v>779</v>
      </c>
      <c r="P100" t="s">
        <v>780</v>
      </c>
      <c r="Q100" t="s">
        <v>697</v>
      </c>
      <c r="R100" t="s">
        <v>667</v>
      </c>
      <c r="X100" t="str">
        <f t="shared" si="20"/>
        <v>济宁红星东路</v>
      </c>
      <c r="Y100" t="str">
        <f t="shared" si="21"/>
        <v>邹城太平西路</v>
      </c>
      <c r="Z100" t="str">
        <f t="shared" si="22"/>
        <v>滕州51中心局</v>
      </c>
      <c r="AA100" t="str">
        <f t="shared" si="23"/>
        <v>薛城441局</v>
      </c>
      <c r="AB100" t="str">
        <f t="shared" si="24"/>
        <v>枣庄振兴路</v>
      </c>
      <c r="AC100" t="str">
        <f t="shared" si="25"/>
        <v/>
      </c>
      <c r="AD100" t="str">
        <f t="shared" si="26"/>
        <v/>
      </c>
      <c r="AE100" t="str">
        <f t="shared" si="27"/>
        <v/>
      </c>
      <c r="AF100" t="str">
        <f t="shared" si="27"/>
        <v/>
      </c>
    </row>
    <row r="101" spans="14:32" x14ac:dyDescent="0.2">
      <c r="N101" t="s">
        <v>650</v>
      </c>
      <c r="O101" t="s">
        <v>775</v>
      </c>
      <c r="P101" t="s">
        <v>676</v>
      </c>
      <c r="Q101" t="s">
        <v>657</v>
      </c>
      <c r="X101" t="str">
        <f t="shared" si="20"/>
        <v>济南四里村</v>
      </c>
      <c r="Y101" t="str">
        <f t="shared" si="21"/>
        <v>明水</v>
      </c>
      <c r="Z101" t="str">
        <f t="shared" si="22"/>
        <v>淄博潘庄</v>
      </c>
      <c r="AA101" t="str">
        <f t="shared" si="23"/>
        <v>淄博柳泉路</v>
      </c>
      <c r="AB101" t="str">
        <f t="shared" si="24"/>
        <v/>
      </c>
      <c r="AC101" t="str">
        <f t="shared" si="25"/>
        <v/>
      </c>
      <c r="AD101" t="str">
        <f t="shared" si="26"/>
        <v/>
      </c>
      <c r="AE101" t="str">
        <f t="shared" si="27"/>
        <v/>
      </c>
      <c r="AF101" t="str">
        <f t="shared" si="27"/>
        <v/>
      </c>
    </row>
    <row r="102" spans="14:32" x14ac:dyDescent="0.2">
      <c r="N102" t="s">
        <v>650</v>
      </c>
      <c r="O102" t="s">
        <v>775</v>
      </c>
      <c r="P102" t="s">
        <v>676</v>
      </c>
      <c r="Q102" t="s">
        <v>657</v>
      </c>
      <c r="X102" t="str">
        <f t="shared" si="20"/>
        <v>济南四里村</v>
      </c>
      <c r="Y102" t="str">
        <f t="shared" si="21"/>
        <v>明水</v>
      </c>
      <c r="Z102" t="str">
        <f t="shared" si="22"/>
        <v>淄博潘庄</v>
      </c>
      <c r="AA102" t="str">
        <f t="shared" si="23"/>
        <v>淄博柳泉路</v>
      </c>
      <c r="AB102" t="str">
        <f t="shared" si="24"/>
        <v/>
      </c>
      <c r="AC102" t="str">
        <f t="shared" si="25"/>
        <v/>
      </c>
      <c r="AD102" t="str">
        <f t="shared" si="26"/>
        <v/>
      </c>
      <c r="AE102" t="str">
        <f t="shared" si="27"/>
        <v/>
      </c>
      <c r="AF102" t="str">
        <f t="shared" si="27"/>
        <v/>
      </c>
    </row>
    <row r="103" spans="14:32" x14ac:dyDescent="0.2">
      <c r="N103" t="s">
        <v>650</v>
      </c>
      <c r="O103" t="s">
        <v>775</v>
      </c>
      <c r="P103" t="s">
        <v>676</v>
      </c>
      <c r="Q103" t="s">
        <v>657</v>
      </c>
      <c r="X103" t="str">
        <f t="shared" si="20"/>
        <v>济南四里村</v>
      </c>
      <c r="Y103" t="str">
        <f t="shared" si="21"/>
        <v>明水</v>
      </c>
      <c r="Z103" t="str">
        <f t="shared" si="22"/>
        <v>淄博潘庄</v>
      </c>
      <c r="AA103" t="str">
        <f t="shared" si="23"/>
        <v>淄博柳泉路</v>
      </c>
      <c r="AB103" t="str">
        <f t="shared" si="24"/>
        <v/>
      </c>
      <c r="AC103" t="str">
        <f t="shared" si="25"/>
        <v/>
      </c>
      <c r="AD103" t="str">
        <f t="shared" si="26"/>
        <v/>
      </c>
      <c r="AE103" t="str">
        <f t="shared" si="27"/>
        <v/>
      </c>
      <c r="AF103" t="str">
        <f t="shared" si="27"/>
        <v/>
      </c>
    </row>
    <row r="104" spans="14:32" x14ac:dyDescent="0.2">
      <c r="N104" t="s">
        <v>657</v>
      </c>
      <c r="O104" t="s">
        <v>776</v>
      </c>
      <c r="P104" t="s">
        <v>658</v>
      </c>
      <c r="X104" t="str">
        <f t="shared" si="20"/>
        <v>淄博柳泉路</v>
      </c>
      <c r="Y104" t="str">
        <f t="shared" si="21"/>
        <v>昌乐北局</v>
      </c>
      <c r="Z104" t="str">
        <f t="shared" si="22"/>
        <v>潍坊四平路</v>
      </c>
      <c r="AA104" t="str">
        <f t="shared" si="23"/>
        <v/>
      </c>
      <c r="AB104" t="str">
        <f t="shared" si="24"/>
        <v/>
      </c>
      <c r="AC104" t="str">
        <f t="shared" si="25"/>
        <v/>
      </c>
      <c r="AD104" t="str">
        <f t="shared" si="26"/>
        <v/>
      </c>
      <c r="AE104" t="str">
        <f t="shared" si="27"/>
        <v/>
      </c>
      <c r="AF104" t="str">
        <f t="shared" si="27"/>
        <v/>
      </c>
    </row>
    <row r="105" spans="14:32" x14ac:dyDescent="0.2">
      <c r="N105" t="s">
        <v>657</v>
      </c>
      <c r="O105" t="s">
        <v>776</v>
      </c>
      <c r="P105" t="s">
        <v>658</v>
      </c>
      <c r="X105" t="str">
        <f t="shared" si="20"/>
        <v>淄博柳泉路</v>
      </c>
      <c r="Y105" t="str">
        <f t="shared" si="21"/>
        <v>昌乐北局</v>
      </c>
      <c r="Z105" t="str">
        <f t="shared" si="22"/>
        <v>潍坊四平路</v>
      </c>
      <c r="AA105" t="str">
        <f t="shared" si="23"/>
        <v/>
      </c>
      <c r="AB105" t="str">
        <f t="shared" si="24"/>
        <v/>
      </c>
      <c r="AC105" t="str">
        <f t="shared" si="25"/>
        <v/>
      </c>
      <c r="AD105" t="str">
        <f t="shared" si="26"/>
        <v/>
      </c>
      <c r="AE105" t="str">
        <f t="shared" si="27"/>
        <v/>
      </c>
      <c r="AF105" t="str">
        <f t="shared" si="27"/>
        <v/>
      </c>
    </row>
    <row r="106" spans="14:32" x14ac:dyDescent="0.2">
      <c r="N106" t="s">
        <v>658</v>
      </c>
      <c r="O106" t="s">
        <v>661</v>
      </c>
      <c r="P106" t="s">
        <v>772</v>
      </c>
      <c r="Q106" t="s">
        <v>668</v>
      </c>
      <c r="R106" t="s">
        <v>774</v>
      </c>
      <c r="S106" t="s">
        <v>659</v>
      </c>
      <c r="X106" t="str">
        <f t="shared" si="20"/>
        <v>潍坊四平路</v>
      </c>
      <c r="Y106" t="str">
        <f t="shared" si="21"/>
        <v>潍坊东方路</v>
      </c>
      <c r="Z106" t="str">
        <f t="shared" si="22"/>
        <v>高密</v>
      </c>
      <c r="AA106" t="str">
        <f t="shared" si="23"/>
        <v>即墨蓝村</v>
      </c>
      <c r="AB106" t="str">
        <f t="shared" si="24"/>
        <v>城阳</v>
      </c>
      <c r="AC106" t="str">
        <f t="shared" si="25"/>
        <v>青岛辽阳东路</v>
      </c>
      <c r="AD106" t="str">
        <f t="shared" si="26"/>
        <v/>
      </c>
      <c r="AE106" t="str">
        <f t="shared" si="27"/>
        <v/>
      </c>
      <c r="AF106" t="str">
        <f t="shared" si="27"/>
        <v/>
      </c>
    </row>
    <row r="107" spans="14:32" x14ac:dyDescent="0.2">
      <c r="N107" t="s">
        <v>658</v>
      </c>
      <c r="O107" t="s">
        <v>661</v>
      </c>
      <c r="P107" t="s">
        <v>772</v>
      </c>
      <c r="Q107" t="s">
        <v>668</v>
      </c>
      <c r="R107" t="s">
        <v>774</v>
      </c>
      <c r="S107" t="s">
        <v>659</v>
      </c>
      <c r="X107" t="str">
        <f t="shared" si="20"/>
        <v>潍坊四平路</v>
      </c>
      <c r="Y107" t="str">
        <f t="shared" si="21"/>
        <v>潍坊东方路</v>
      </c>
      <c r="Z107" t="str">
        <f t="shared" si="22"/>
        <v>高密</v>
      </c>
      <c r="AA107" t="str">
        <f t="shared" si="23"/>
        <v>即墨蓝村</v>
      </c>
      <c r="AB107" t="str">
        <f t="shared" si="24"/>
        <v>城阳</v>
      </c>
      <c r="AC107" t="str">
        <f t="shared" si="25"/>
        <v>青岛辽阳东路</v>
      </c>
      <c r="AD107" t="str">
        <f t="shared" si="26"/>
        <v/>
      </c>
      <c r="AE107" t="str">
        <f t="shared" si="27"/>
        <v/>
      </c>
      <c r="AF107" t="str">
        <f t="shared" si="27"/>
        <v/>
      </c>
    </row>
    <row r="108" spans="14:32" x14ac:dyDescent="0.2">
      <c r="N108" t="s">
        <v>658</v>
      </c>
      <c r="O108" t="s">
        <v>661</v>
      </c>
      <c r="P108" t="s">
        <v>772</v>
      </c>
      <c r="Q108" t="s">
        <v>668</v>
      </c>
      <c r="R108" t="s">
        <v>774</v>
      </c>
      <c r="S108" t="s">
        <v>659</v>
      </c>
      <c r="X108" t="str">
        <f t="shared" si="20"/>
        <v>潍坊四平路</v>
      </c>
      <c r="Y108" t="str">
        <f t="shared" si="21"/>
        <v>潍坊东方路</v>
      </c>
      <c r="Z108" t="str">
        <f t="shared" si="22"/>
        <v>高密</v>
      </c>
      <c r="AA108" t="str">
        <f t="shared" si="23"/>
        <v>即墨蓝村</v>
      </c>
      <c r="AB108" t="str">
        <f t="shared" si="24"/>
        <v>城阳</v>
      </c>
      <c r="AC108" t="str">
        <f t="shared" si="25"/>
        <v>青岛辽阳东路</v>
      </c>
      <c r="AD108" t="str">
        <f t="shared" si="26"/>
        <v/>
      </c>
      <c r="AE108" t="str">
        <f t="shared" si="27"/>
        <v/>
      </c>
      <c r="AF108" t="str">
        <f t="shared" si="27"/>
        <v/>
      </c>
    </row>
    <row r="109" spans="14:32" x14ac:dyDescent="0.2">
      <c r="N109" t="s">
        <v>658</v>
      </c>
      <c r="O109" t="s">
        <v>661</v>
      </c>
      <c r="P109" t="s">
        <v>772</v>
      </c>
      <c r="Q109" t="s">
        <v>668</v>
      </c>
      <c r="R109" t="s">
        <v>774</v>
      </c>
      <c r="S109" t="s">
        <v>659</v>
      </c>
      <c r="X109" t="str">
        <f t="shared" si="20"/>
        <v>潍坊四平路</v>
      </c>
      <c r="Y109" t="str">
        <f t="shared" si="21"/>
        <v>潍坊东方路</v>
      </c>
      <c r="Z109" t="str">
        <f t="shared" si="22"/>
        <v>高密</v>
      </c>
      <c r="AA109" t="str">
        <f t="shared" si="23"/>
        <v>即墨蓝村</v>
      </c>
      <c r="AB109" t="str">
        <f t="shared" si="24"/>
        <v>城阳</v>
      </c>
      <c r="AC109" t="str">
        <f t="shared" si="25"/>
        <v>青岛辽阳东路</v>
      </c>
      <c r="AD109" t="str">
        <f t="shared" si="26"/>
        <v/>
      </c>
      <c r="AE109" t="str">
        <f t="shared" si="27"/>
        <v/>
      </c>
      <c r="AF109" t="str">
        <f t="shared" si="27"/>
        <v/>
      </c>
    </row>
    <row r="110" spans="14:32" x14ac:dyDescent="0.2">
      <c r="N110" t="s">
        <v>658</v>
      </c>
      <c r="O110" t="s">
        <v>661</v>
      </c>
      <c r="P110" t="s">
        <v>772</v>
      </c>
      <c r="Q110" t="s">
        <v>668</v>
      </c>
      <c r="R110" t="s">
        <v>774</v>
      </c>
      <c r="S110" t="s">
        <v>659</v>
      </c>
      <c r="X110" t="str">
        <f t="shared" si="20"/>
        <v>潍坊四平路</v>
      </c>
      <c r="Y110" t="str">
        <f t="shared" si="21"/>
        <v>潍坊东方路</v>
      </c>
      <c r="Z110" t="str">
        <f t="shared" si="22"/>
        <v>高密</v>
      </c>
      <c r="AA110" t="str">
        <f t="shared" si="23"/>
        <v>即墨蓝村</v>
      </c>
      <c r="AB110" t="str">
        <f t="shared" si="24"/>
        <v>城阳</v>
      </c>
      <c r="AC110" t="str">
        <f t="shared" si="25"/>
        <v>青岛辽阳东路</v>
      </c>
      <c r="AD110" t="str">
        <f t="shared" si="26"/>
        <v/>
      </c>
      <c r="AE110" t="str">
        <f t="shared" si="27"/>
        <v/>
      </c>
      <c r="AF110" t="str">
        <f t="shared" si="27"/>
        <v/>
      </c>
    </row>
    <row r="111" spans="14:32" x14ac:dyDescent="0.2">
      <c r="N111" t="s">
        <v>668</v>
      </c>
      <c r="O111" t="s">
        <v>781</v>
      </c>
      <c r="P111" t="s">
        <v>670</v>
      </c>
      <c r="Q111" t="s">
        <v>669</v>
      </c>
      <c r="X111" t="str">
        <f t="shared" si="20"/>
        <v>即墨蓝村</v>
      </c>
      <c r="Y111" t="str">
        <f t="shared" si="21"/>
        <v>莱阳</v>
      </c>
      <c r="Z111" t="str">
        <f t="shared" si="22"/>
        <v>栖霞桃村</v>
      </c>
      <c r="AA111" t="str">
        <f t="shared" si="23"/>
        <v>烟台大海阳</v>
      </c>
      <c r="AB111" t="str">
        <f t="shared" si="24"/>
        <v/>
      </c>
      <c r="AC111" t="str">
        <f t="shared" si="25"/>
        <v/>
      </c>
      <c r="AD111" t="str">
        <f t="shared" si="26"/>
        <v/>
      </c>
      <c r="AE111" t="str">
        <f t="shared" si="27"/>
        <v/>
      </c>
      <c r="AF111" t="str">
        <f t="shared" si="27"/>
        <v/>
      </c>
    </row>
    <row r="112" spans="14:32" x14ac:dyDescent="0.2">
      <c r="N112" t="s">
        <v>668</v>
      </c>
      <c r="O112" t="s">
        <v>781</v>
      </c>
      <c r="P112" t="s">
        <v>670</v>
      </c>
      <c r="Q112" t="s">
        <v>669</v>
      </c>
      <c r="X112" t="str">
        <f t="shared" si="20"/>
        <v>即墨蓝村</v>
      </c>
      <c r="Y112" t="str">
        <f t="shared" si="21"/>
        <v>莱阳</v>
      </c>
      <c r="Z112" t="str">
        <f t="shared" si="22"/>
        <v>栖霞桃村</v>
      </c>
      <c r="AA112" t="str">
        <f t="shared" si="23"/>
        <v>烟台大海阳</v>
      </c>
      <c r="AB112" t="str">
        <f t="shared" si="24"/>
        <v/>
      </c>
      <c r="AC112" t="str">
        <f t="shared" si="25"/>
        <v/>
      </c>
      <c r="AD112" t="str">
        <f t="shared" si="26"/>
        <v/>
      </c>
      <c r="AE112" t="str">
        <f t="shared" si="27"/>
        <v/>
      </c>
      <c r="AF112" t="str">
        <f t="shared" si="27"/>
        <v/>
      </c>
    </row>
    <row r="113" spans="14:32" x14ac:dyDescent="0.2">
      <c r="N113" t="s">
        <v>668</v>
      </c>
      <c r="O113" t="s">
        <v>781</v>
      </c>
      <c r="P113" t="s">
        <v>670</v>
      </c>
      <c r="Q113" t="s">
        <v>669</v>
      </c>
      <c r="X113" t="str">
        <f t="shared" si="20"/>
        <v>即墨蓝村</v>
      </c>
      <c r="Y113" t="str">
        <f t="shared" si="21"/>
        <v>莱阳</v>
      </c>
      <c r="Z113" t="str">
        <f t="shared" si="22"/>
        <v>栖霞桃村</v>
      </c>
      <c r="AA113" t="str">
        <f t="shared" si="23"/>
        <v>烟台大海阳</v>
      </c>
      <c r="AB113" t="str">
        <f t="shared" si="24"/>
        <v/>
      </c>
      <c r="AC113" t="str">
        <f t="shared" si="25"/>
        <v/>
      </c>
      <c r="AD113" t="str">
        <f t="shared" si="26"/>
        <v/>
      </c>
      <c r="AE113" t="str">
        <f t="shared" si="27"/>
        <v/>
      </c>
      <c r="AF113" t="str">
        <f t="shared" si="27"/>
        <v/>
      </c>
    </row>
    <row r="114" spans="14:32" x14ac:dyDescent="0.2">
      <c r="N114" t="s">
        <v>670</v>
      </c>
      <c r="O114" t="s">
        <v>633</v>
      </c>
      <c r="X114" t="str">
        <f t="shared" si="20"/>
        <v>栖霞桃村</v>
      </c>
      <c r="Y114" t="str">
        <f t="shared" si="21"/>
        <v>威海南竹岛</v>
      </c>
      <c r="Z114" t="str">
        <f t="shared" si="22"/>
        <v/>
      </c>
      <c r="AA114" t="str">
        <f t="shared" si="23"/>
        <v/>
      </c>
      <c r="AB114" t="str">
        <f t="shared" si="24"/>
        <v/>
      </c>
      <c r="AC114" t="str">
        <f t="shared" si="25"/>
        <v/>
      </c>
      <c r="AD114" t="str">
        <f t="shared" si="26"/>
        <v/>
      </c>
      <c r="AE114" t="str">
        <f t="shared" si="27"/>
        <v/>
      </c>
      <c r="AF114" t="str">
        <f t="shared" si="27"/>
        <v/>
      </c>
    </row>
    <row r="115" spans="14:32" x14ac:dyDescent="0.2">
      <c r="N115" t="s">
        <v>650</v>
      </c>
      <c r="O115" t="s">
        <v>671</v>
      </c>
      <c r="X115" t="str">
        <f t="shared" si="20"/>
        <v>济南四里村</v>
      </c>
      <c r="Y115" t="str">
        <f t="shared" si="21"/>
        <v>泰安中心局</v>
      </c>
      <c r="Z115" t="str">
        <f t="shared" si="22"/>
        <v/>
      </c>
      <c r="AA115" t="str">
        <f t="shared" si="23"/>
        <v/>
      </c>
      <c r="AB115" t="str">
        <f t="shared" si="24"/>
        <v/>
      </c>
      <c r="AC115" t="str">
        <f t="shared" si="25"/>
        <v/>
      </c>
      <c r="AD115" t="str">
        <f t="shared" si="26"/>
        <v/>
      </c>
      <c r="AE115" t="str">
        <f t="shared" si="27"/>
        <v/>
      </c>
      <c r="AF115" t="str">
        <f t="shared" si="27"/>
        <v/>
      </c>
    </row>
    <row r="116" spans="14:32" x14ac:dyDescent="0.2">
      <c r="N116" t="s">
        <v>671</v>
      </c>
      <c r="O116" t="s">
        <v>665</v>
      </c>
      <c r="P116" t="s">
        <v>782</v>
      </c>
      <c r="Q116" t="s">
        <v>783</v>
      </c>
      <c r="R116" t="s">
        <v>672</v>
      </c>
      <c r="X116" t="str">
        <f t="shared" si="20"/>
        <v>泰安中心局</v>
      </c>
      <c r="Y116" t="str">
        <f t="shared" si="21"/>
        <v>曲阜鼓楼街</v>
      </c>
      <c r="Z116" t="str">
        <f t="shared" si="22"/>
        <v>平邑老局</v>
      </c>
      <c r="AA116" t="str">
        <f t="shared" si="23"/>
        <v>费县和平路</v>
      </c>
      <c r="AB116" t="str">
        <f t="shared" si="24"/>
        <v>临沂金雀山</v>
      </c>
      <c r="AC116" t="str">
        <f t="shared" si="25"/>
        <v/>
      </c>
      <c r="AD116" t="str">
        <f t="shared" si="26"/>
        <v/>
      </c>
      <c r="AE116" t="str">
        <f t="shared" si="27"/>
        <v/>
      </c>
      <c r="AF116" t="str">
        <f t="shared" si="27"/>
        <v/>
      </c>
    </row>
    <row r="117" spans="14:32" x14ac:dyDescent="0.2">
      <c r="N117" t="s">
        <v>671</v>
      </c>
      <c r="O117" t="s">
        <v>665</v>
      </c>
      <c r="P117" t="s">
        <v>782</v>
      </c>
      <c r="Q117" t="s">
        <v>783</v>
      </c>
      <c r="R117" t="s">
        <v>672</v>
      </c>
      <c r="X117" t="str">
        <f t="shared" si="20"/>
        <v>泰安中心局</v>
      </c>
      <c r="Y117" t="str">
        <f t="shared" si="21"/>
        <v>曲阜鼓楼街</v>
      </c>
      <c r="Z117" t="str">
        <f t="shared" si="22"/>
        <v>平邑老局</v>
      </c>
      <c r="AA117" t="str">
        <f t="shared" si="23"/>
        <v>费县和平路</v>
      </c>
      <c r="AB117" t="str">
        <f t="shared" si="24"/>
        <v>临沂金雀山</v>
      </c>
      <c r="AC117" t="str">
        <f t="shared" si="25"/>
        <v/>
      </c>
      <c r="AD117" t="str">
        <f t="shared" si="26"/>
        <v/>
      </c>
      <c r="AE117" t="str">
        <f t="shared" si="27"/>
        <v/>
      </c>
      <c r="AF117" t="str">
        <f t="shared" si="27"/>
        <v/>
      </c>
    </row>
    <row r="118" spans="14:32" x14ac:dyDescent="0.2">
      <c r="N118" t="s">
        <v>671</v>
      </c>
      <c r="O118" t="s">
        <v>665</v>
      </c>
      <c r="P118" t="s">
        <v>782</v>
      </c>
      <c r="Q118" t="s">
        <v>783</v>
      </c>
      <c r="R118" t="s">
        <v>672</v>
      </c>
      <c r="X118" t="str">
        <f t="shared" si="20"/>
        <v>泰安中心局</v>
      </c>
      <c r="Y118" t="str">
        <f t="shared" si="21"/>
        <v>曲阜鼓楼街</v>
      </c>
      <c r="Z118" t="str">
        <f t="shared" si="22"/>
        <v>平邑老局</v>
      </c>
      <c r="AA118" t="str">
        <f t="shared" si="23"/>
        <v>费县和平路</v>
      </c>
      <c r="AB118" t="str">
        <f t="shared" si="24"/>
        <v>临沂金雀山</v>
      </c>
      <c r="AC118" t="str">
        <f t="shared" si="25"/>
        <v/>
      </c>
      <c r="AD118" t="str">
        <f t="shared" si="26"/>
        <v/>
      </c>
      <c r="AE118" t="str">
        <f t="shared" si="27"/>
        <v/>
      </c>
      <c r="AF118" t="str">
        <f t="shared" si="27"/>
        <v/>
      </c>
    </row>
    <row r="119" spans="14:32" x14ac:dyDescent="0.2">
      <c r="N119" t="s">
        <v>671</v>
      </c>
      <c r="O119" t="s">
        <v>665</v>
      </c>
      <c r="P119" t="s">
        <v>782</v>
      </c>
      <c r="Q119" t="s">
        <v>783</v>
      </c>
      <c r="R119" t="s">
        <v>672</v>
      </c>
      <c r="X119" t="str">
        <f t="shared" si="20"/>
        <v>泰安中心局</v>
      </c>
      <c r="Y119" t="str">
        <f t="shared" si="21"/>
        <v>曲阜鼓楼街</v>
      </c>
      <c r="Z119" t="str">
        <f t="shared" si="22"/>
        <v>平邑老局</v>
      </c>
      <c r="AA119" t="str">
        <f t="shared" si="23"/>
        <v>费县和平路</v>
      </c>
      <c r="AB119" t="str">
        <f t="shared" si="24"/>
        <v>临沂金雀山</v>
      </c>
      <c r="AC119" t="str">
        <f t="shared" si="25"/>
        <v/>
      </c>
      <c r="AD119" t="str">
        <f t="shared" si="26"/>
        <v/>
      </c>
      <c r="AE119" t="str">
        <f t="shared" si="27"/>
        <v/>
      </c>
      <c r="AF119" t="str">
        <f t="shared" si="27"/>
        <v/>
      </c>
    </row>
    <row r="120" spans="14:32" x14ac:dyDescent="0.2">
      <c r="N120" t="s">
        <v>673</v>
      </c>
      <c r="O120" t="s">
        <v>674</v>
      </c>
      <c r="X120" t="str">
        <f t="shared" si="20"/>
        <v>莱芜大桥路</v>
      </c>
      <c r="Y120" t="str">
        <f t="shared" si="21"/>
        <v>蒙阴新城路</v>
      </c>
      <c r="Z120" t="str">
        <f t="shared" si="22"/>
        <v/>
      </c>
      <c r="AA120" t="str">
        <f t="shared" si="23"/>
        <v/>
      </c>
      <c r="AB120" t="str">
        <f t="shared" si="24"/>
        <v/>
      </c>
      <c r="AC120" t="str">
        <f t="shared" si="25"/>
        <v/>
      </c>
      <c r="AD120" t="str">
        <f t="shared" si="26"/>
        <v/>
      </c>
      <c r="AE120" t="str">
        <f t="shared" si="27"/>
        <v/>
      </c>
      <c r="AF120" t="str">
        <f t="shared" si="27"/>
        <v/>
      </c>
    </row>
    <row r="121" spans="14:32" x14ac:dyDescent="0.2">
      <c r="N121" t="s">
        <v>673</v>
      </c>
      <c r="O121" t="s">
        <v>784</v>
      </c>
      <c r="P121" t="s">
        <v>785</v>
      </c>
      <c r="Q121" t="s">
        <v>786</v>
      </c>
      <c r="R121" t="s">
        <v>787</v>
      </c>
      <c r="S121" t="s">
        <v>656</v>
      </c>
      <c r="X121" t="str">
        <f t="shared" si="20"/>
        <v>莱芜大桥路</v>
      </c>
      <c r="Y121" t="str">
        <f t="shared" si="21"/>
        <v>沂源振兴路324局</v>
      </c>
      <c r="Z121" t="str">
        <f t="shared" si="22"/>
        <v>沂水马站</v>
      </c>
      <c r="AA121" t="str">
        <f t="shared" si="23"/>
        <v>诸城</v>
      </c>
      <c r="AB121" t="str">
        <f t="shared" si="24"/>
        <v>胶州营房</v>
      </c>
      <c r="AC121" t="str">
        <f t="shared" si="25"/>
        <v>青岛山东路</v>
      </c>
      <c r="AD121" t="str">
        <f t="shared" si="26"/>
        <v/>
      </c>
      <c r="AE121" t="str">
        <f t="shared" si="27"/>
        <v/>
      </c>
      <c r="AF121" t="str">
        <f t="shared" si="27"/>
        <v/>
      </c>
    </row>
    <row r="122" spans="14:32" x14ac:dyDescent="0.2">
      <c r="N122" t="s">
        <v>673</v>
      </c>
      <c r="O122" t="s">
        <v>784</v>
      </c>
      <c r="P122" t="s">
        <v>785</v>
      </c>
      <c r="Q122" t="s">
        <v>786</v>
      </c>
      <c r="R122" t="s">
        <v>787</v>
      </c>
      <c r="S122" t="s">
        <v>656</v>
      </c>
      <c r="X122" t="str">
        <f t="shared" si="20"/>
        <v>莱芜大桥路</v>
      </c>
      <c r="Y122" t="str">
        <f t="shared" si="21"/>
        <v>沂源振兴路324局</v>
      </c>
      <c r="Z122" t="str">
        <f t="shared" si="22"/>
        <v>沂水马站</v>
      </c>
      <c r="AA122" t="str">
        <f t="shared" si="23"/>
        <v>诸城</v>
      </c>
      <c r="AB122" t="str">
        <f t="shared" si="24"/>
        <v>胶州营房</v>
      </c>
      <c r="AC122" t="str">
        <f t="shared" si="25"/>
        <v>青岛山东路</v>
      </c>
      <c r="AD122" t="str">
        <f t="shared" si="26"/>
        <v/>
      </c>
      <c r="AE122" t="str">
        <f t="shared" si="27"/>
        <v/>
      </c>
      <c r="AF122" t="str">
        <f t="shared" si="27"/>
        <v/>
      </c>
    </row>
    <row r="123" spans="14:32" x14ac:dyDescent="0.2">
      <c r="N123" t="s">
        <v>673</v>
      </c>
      <c r="O123" t="s">
        <v>784</v>
      </c>
      <c r="P123" t="s">
        <v>785</v>
      </c>
      <c r="Q123" t="s">
        <v>786</v>
      </c>
      <c r="R123" t="s">
        <v>787</v>
      </c>
      <c r="S123" t="s">
        <v>656</v>
      </c>
      <c r="X123" t="str">
        <f t="shared" si="20"/>
        <v>莱芜大桥路</v>
      </c>
      <c r="Y123" t="str">
        <f t="shared" si="21"/>
        <v>沂源振兴路324局</v>
      </c>
      <c r="Z123" t="str">
        <f t="shared" si="22"/>
        <v>沂水马站</v>
      </c>
      <c r="AA123" t="str">
        <f t="shared" si="23"/>
        <v>诸城</v>
      </c>
      <c r="AB123" t="str">
        <f t="shared" si="24"/>
        <v>胶州营房</v>
      </c>
      <c r="AC123" t="str">
        <f t="shared" si="25"/>
        <v>青岛山东路</v>
      </c>
      <c r="AD123" t="str">
        <f t="shared" si="26"/>
        <v/>
      </c>
      <c r="AE123" t="str">
        <f t="shared" si="27"/>
        <v/>
      </c>
      <c r="AF123" t="str">
        <f t="shared" si="27"/>
        <v/>
      </c>
    </row>
    <row r="124" spans="14:32" x14ac:dyDescent="0.2">
      <c r="N124" t="s">
        <v>673</v>
      </c>
      <c r="O124" t="s">
        <v>784</v>
      </c>
      <c r="P124" t="s">
        <v>785</v>
      </c>
      <c r="Q124" t="s">
        <v>786</v>
      </c>
      <c r="R124" t="s">
        <v>787</v>
      </c>
      <c r="S124" t="s">
        <v>656</v>
      </c>
      <c r="X124" t="str">
        <f t="shared" si="20"/>
        <v>莱芜大桥路</v>
      </c>
      <c r="Y124" t="str">
        <f t="shared" si="21"/>
        <v>沂源振兴路324局</v>
      </c>
      <c r="Z124" t="str">
        <f t="shared" si="22"/>
        <v>沂水马站</v>
      </c>
      <c r="AA124" t="str">
        <f t="shared" si="23"/>
        <v>诸城</v>
      </c>
      <c r="AB124" t="str">
        <f t="shared" si="24"/>
        <v>胶州营房</v>
      </c>
      <c r="AC124" t="str">
        <f t="shared" si="25"/>
        <v>青岛山东路</v>
      </c>
      <c r="AD124" t="str">
        <f t="shared" si="26"/>
        <v/>
      </c>
      <c r="AE124" t="str">
        <f t="shared" si="27"/>
        <v/>
      </c>
      <c r="AF124" t="str">
        <f t="shared" si="27"/>
        <v/>
      </c>
    </row>
    <row r="125" spans="14:32" x14ac:dyDescent="0.2">
      <c r="N125" t="s">
        <v>673</v>
      </c>
      <c r="O125" t="s">
        <v>784</v>
      </c>
      <c r="P125" t="s">
        <v>785</v>
      </c>
      <c r="Q125" t="s">
        <v>786</v>
      </c>
      <c r="R125" t="s">
        <v>787</v>
      </c>
      <c r="S125" t="s">
        <v>656</v>
      </c>
      <c r="X125" t="str">
        <f t="shared" si="20"/>
        <v>莱芜大桥路</v>
      </c>
      <c r="Y125" t="str">
        <f t="shared" si="21"/>
        <v>沂源振兴路324局</v>
      </c>
      <c r="Z125" t="str">
        <f t="shared" si="22"/>
        <v>沂水马站</v>
      </c>
      <c r="AA125" t="str">
        <f t="shared" si="23"/>
        <v>诸城</v>
      </c>
      <c r="AB125" t="str">
        <f t="shared" si="24"/>
        <v>胶州营房</v>
      </c>
      <c r="AC125" t="str">
        <f t="shared" si="25"/>
        <v>青岛山东路</v>
      </c>
      <c r="AD125" t="str">
        <f t="shared" si="26"/>
        <v/>
      </c>
      <c r="AE125" t="str">
        <f t="shared" si="27"/>
        <v/>
      </c>
      <c r="AF125" t="str">
        <f t="shared" si="27"/>
        <v/>
      </c>
    </row>
    <row r="126" spans="14:32" x14ac:dyDescent="0.2">
      <c r="N126" t="s">
        <v>673</v>
      </c>
      <c r="O126" t="s">
        <v>657</v>
      </c>
      <c r="X126" t="str">
        <f t="shared" si="20"/>
        <v>莱芜大桥路</v>
      </c>
      <c r="Y126" t="str">
        <f t="shared" si="21"/>
        <v>淄博柳泉路</v>
      </c>
      <c r="Z126" t="str">
        <f t="shared" si="22"/>
        <v/>
      </c>
      <c r="AA126" t="str">
        <f t="shared" si="23"/>
        <v/>
      </c>
      <c r="AB126" t="str">
        <f t="shared" si="24"/>
        <v/>
      </c>
      <c r="AC126" t="str">
        <f t="shared" si="25"/>
        <v/>
      </c>
      <c r="AD126" t="str">
        <f t="shared" si="26"/>
        <v/>
      </c>
      <c r="AE126" t="str">
        <f t="shared" si="27"/>
        <v/>
      </c>
      <c r="AF126" t="str">
        <f t="shared" si="27"/>
        <v/>
      </c>
    </row>
    <row r="127" spans="14:32" x14ac:dyDescent="0.2">
      <c r="N127" t="s">
        <v>675</v>
      </c>
      <c r="O127" t="s">
        <v>788</v>
      </c>
      <c r="P127" t="s">
        <v>676</v>
      </c>
      <c r="X127" t="str">
        <f t="shared" si="20"/>
        <v>莱芜原山路</v>
      </c>
      <c r="Y127" t="str">
        <f t="shared" si="21"/>
        <v>临淄区南二路基站</v>
      </c>
      <c r="Z127" t="str">
        <f t="shared" si="22"/>
        <v>淄博潘庄</v>
      </c>
      <c r="AA127" t="str">
        <f t="shared" si="23"/>
        <v/>
      </c>
      <c r="AB127" t="str">
        <f t="shared" si="24"/>
        <v/>
      </c>
      <c r="AC127" t="str">
        <f t="shared" si="25"/>
        <v/>
      </c>
      <c r="AD127" t="str">
        <f t="shared" si="26"/>
        <v/>
      </c>
      <c r="AE127" t="str">
        <f t="shared" si="27"/>
        <v/>
      </c>
      <c r="AF127" t="str">
        <f t="shared" si="27"/>
        <v/>
      </c>
    </row>
    <row r="128" spans="14:32" x14ac:dyDescent="0.2">
      <c r="N128" t="s">
        <v>675</v>
      </c>
      <c r="O128" t="s">
        <v>788</v>
      </c>
      <c r="P128" t="s">
        <v>676</v>
      </c>
      <c r="X128" t="str">
        <f t="shared" si="20"/>
        <v>莱芜原山路</v>
      </c>
      <c r="Y128" t="str">
        <f t="shared" si="21"/>
        <v>临淄区南二路基站</v>
      </c>
      <c r="Z128" t="str">
        <f t="shared" si="22"/>
        <v>淄博潘庄</v>
      </c>
      <c r="AA128" t="str">
        <f t="shared" si="23"/>
        <v/>
      </c>
      <c r="AB128" t="str">
        <f t="shared" si="24"/>
        <v/>
      </c>
      <c r="AC128" t="str">
        <f t="shared" si="25"/>
        <v/>
      </c>
      <c r="AD128" t="str">
        <f t="shared" si="26"/>
        <v/>
      </c>
      <c r="AE128" t="str">
        <f t="shared" si="27"/>
        <v/>
      </c>
      <c r="AF128" t="str">
        <f t="shared" si="27"/>
        <v/>
      </c>
    </row>
    <row r="129" spans="14:32" x14ac:dyDescent="0.2">
      <c r="N129" t="s">
        <v>677</v>
      </c>
      <c r="O129" t="s">
        <v>766</v>
      </c>
      <c r="P129" t="s">
        <v>767</v>
      </c>
      <c r="Q129" t="s">
        <v>635</v>
      </c>
      <c r="X129" t="str">
        <f t="shared" si="20"/>
        <v>长清通信楼</v>
      </c>
      <c r="Y129" t="str">
        <f t="shared" si="21"/>
        <v>平阴</v>
      </c>
      <c r="Z129" t="str">
        <f t="shared" si="22"/>
        <v>东阿府前街</v>
      </c>
      <c r="AA129" t="str">
        <f t="shared" si="23"/>
        <v>聊城东昌西路</v>
      </c>
      <c r="AB129" t="str">
        <f t="shared" si="24"/>
        <v/>
      </c>
      <c r="AC129" t="str">
        <f t="shared" si="25"/>
        <v/>
      </c>
      <c r="AD129" t="str">
        <f t="shared" si="26"/>
        <v/>
      </c>
      <c r="AE129" t="str">
        <f t="shared" si="27"/>
        <v/>
      </c>
      <c r="AF129" t="str">
        <f t="shared" si="27"/>
        <v/>
      </c>
    </row>
    <row r="130" spans="14:32" x14ac:dyDescent="0.2">
      <c r="N130" t="s">
        <v>677</v>
      </c>
      <c r="O130" t="s">
        <v>766</v>
      </c>
      <c r="P130" t="s">
        <v>767</v>
      </c>
      <c r="Q130" t="s">
        <v>635</v>
      </c>
      <c r="X130" t="str">
        <f t="shared" ref="X130:X193" si="28">IF(ISBLANK(N130),"",MID(N130,2,LEN(N130)-2))</f>
        <v>长清通信楼</v>
      </c>
      <c r="Y130" t="str">
        <f t="shared" ref="Y130:Y193" si="29">IF(ISBLANK(O130),"",MID(O130,2,LEN(O130)-2))</f>
        <v>平阴</v>
      </c>
      <c r="Z130" t="str">
        <f t="shared" ref="Z130:Z193" si="30">IF(ISBLANK(P130),"",MID(P130,2,LEN(P130)-2))</f>
        <v>东阿府前街</v>
      </c>
      <c r="AA130" t="str">
        <f t="shared" ref="AA130:AA193" si="31">IF(ISBLANK(Q130),"",MID(Q130,2,LEN(Q130)-2))</f>
        <v>聊城东昌西路</v>
      </c>
      <c r="AB130" t="str">
        <f t="shared" ref="AB130:AB193" si="32">IF(ISBLANK(R130),"",MID(R130,2,LEN(R130)-2))</f>
        <v/>
      </c>
      <c r="AC130" t="str">
        <f t="shared" ref="AC130:AC193" si="33">IF(ISBLANK(S130),"",MID(S130,2,LEN(S130)-2))</f>
        <v/>
      </c>
      <c r="AD130" t="str">
        <f t="shared" ref="AD130:AD193" si="34">IF(ISBLANK(T130),"",MID(T130,2,LEN(T130)-2))</f>
        <v/>
      </c>
      <c r="AE130" t="str">
        <f t="shared" ref="AE130:AF193" si="35">IF(ISBLANK(U130),"",MID(U130,2,LEN(U130)-2))</f>
        <v/>
      </c>
      <c r="AF130" t="str">
        <f t="shared" si="35"/>
        <v/>
      </c>
    </row>
    <row r="131" spans="14:32" x14ac:dyDescent="0.2">
      <c r="N131" t="s">
        <v>677</v>
      </c>
      <c r="O131" t="s">
        <v>766</v>
      </c>
      <c r="P131" t="s">
        <v>767</v>
      </c>
      <c r="Q131" t="s">
        <v>635</v>
      </c>
      <c r="X131" t="str">
        <f t="shared" si="28"/>
        <v>长清通信楼</v>
      </c>
      <c r="Y131" t="str">
        <f t="shared" si="29"/>
        <v>平阴</v>
      </c>
      <c r="Z131" t="str">
        <f t="shared" si="30"/>
        <v>东阿府前街</v>
      </c>
      <c r="AA131" t="str">
        <f t="shared" si="31"/>
        <v>聊城东昌西路</v>
      </c>
      <c r="AB131" t="str">
        <f t="shared" si="32"/>
        <v/>
      </c>
      <c r="AC131" t="str">
        <f t="shared" si="33"/>
        <v/>
      </c>
      <c r="AD131" t="str">
        <f t="shared" si="34"/>
        <v/>
      </c>
      <c r="AE131" t="str">
        <f t="shared" si="35"/>
        <v/>
      </c>
      <c r="AF131" t="str">
        <f t="shared" si="35"/>
        <v/>
      </c>
    </row>
    <row r="132" spans="14:32" x14ac:dyDescent="0.2">
      <c r="N132" t="s">
        <v>672</v>
      </c>
      <c r="O132" t="s">
        <v>789</v>
      </c>
      <c r="P132" t="s">
        <v>790</v>
      </c>
      <c r="Q132" t="s">
        <v>791</v>
      </c>
      <c r="R132" t="s">
        <v>792</v>
      </c>
      <c r="S132" t="s">
        <v>692</v>
      </c>
      <c r="T132" t="s">
        <v>678</v>
      </c>
      <c r="X132" t="str">
        <f t="shared" si="28"/>
        <v>临沂金雀山</v>
      </c>
      <c r="Y132" t="str">
        <f t="shared" si="29"/>
        <v>河东汤头</v>
      </c>
      <c r="Z132" t="str">
        <f t="shared" si="30"/>
        <v>沂南花山路</v>
      </c>
      <c r="AA132" t="str">
        <f t="shared" si="31"/>
        <v>沂水中心街</v>
      </c>
      <c r="AB132" t="str">
        <f t="shared" si="32"/>
        <v>莒县振兴路</v>
      </c>
      <c r="AC132" t="str">
        <f t="shared" si="33"/>
        <v>五莲解放路</v>
      </c>
      <c r="AD132" t="str">
        <f t="shared" si="34"/>
        <v>日照正阳路</v>
      </c>
      <c r="AE132" t="str">
        <f t="shared" si="35"/>
        <v/>
      </c>
      <c r="AF132" t="str">
        <f t="shared" si="35"/>
        <v/>
      </c>
    </row>
    <row r="133" spans="14:32" x14ac:dyDescent="0.2">
      <c r="N133" t="s">
        <v>672</v>
      </c>
      <c r="O133" t="s">
        <v>789</v>
      </c>
      <c r="P133" t="s">
        <v>790</v>
      </c>
      <c r="Q133" t="s">
        <v>791</v>
      </c>
      <c r="R133" t="s">
        <v>792</v>
      </c>
      <c r="S133" t="s">
        <v>692</v>
      </c>
      <c r="T133" t="s">
        <v>678</v>
      </c>
      <c r="X133" t="str">
        <f t="shared" si="28"/>
        <v>临沂金雀山</v>
      </c>
      <c r="Y133" t="str">
        <f t="shared" si="29"/>
        <v>河东汤头</v>
      </c>
      <c r="Z133" t="str">
        <f t="shared" si="30"/>
        <v>沂南花山路</v>
      </c>
      <c r="AA133" t="str">
        <f t="shared" si="31"/>
        <v>沂水中心街</v>
      </c>
      <c r="AB133" t="str">
        <f t="shared" si="32"/>
        <v>莒县振兴路</v>
      </c>
      <c r="AC133" t="str">
        <f t="shared" si="33"/>
        <v>五莲解放路</v>
      </c>
      <c r="AD133" t="str">
        <f t="shared" si="34"/>
        <v>日照正阳路</v>
      </c>
      <c r="AE133" t="str">
        <f t="shared" si="35"/>
        <v/>
      </c>
      <c r="AF133" t="str">
        <f t="shared" si="35"/>
        <v/>
      </c>
    </row>
    <row r="134" spans="14:32" x14ac:dyDescent="0.2">
      <c r="N134" t="s">
        <v>672</v>
      </c>
      <c r="O134" t="s">
        <v>789</v>
      </c>
      <c r="P134" t="s">
        <v>790</v>
      </c>
      <c r="Q134" t="s">
        <v>791</v>
      </c>
      <c r="R134" t="s">
        <v>792</v>
      </c>
      <c r="S134" t="s">
        <v>692</v>
      </c>
      <c r="T134" t="s">
        <v>678</v>
      </c>
      <c r="X134" t="str">
        <f t="shared" si="28"/>
        <v>临沂金雀山</v>
      </c>
      <c r="Y134" t="str">
        <f t="shared" si="29"/>
        <v>河东汤头</v>
      </c>
      <c r="Z134" t="str">
        <f t="shared" si="30"/>
        <v>沂南花山路</v>
      </c>
      <c r="AA134" t="str">
        <f t="shared" si="31"/>
        <v>沂水中心街</v>
      </c>
      <c r="AB134" t="str">
        <f t="shared" si="32"/>
        <v>莒县振兴路</v>
      </c>
      <c r="AC134" t="str">
        <f t="shared" si="33"/>
        <v>五莲解放路</v>
      </c>
      <c r="AD134" t="str">
        <f t="shared" si="34"/>
        <v>日照正阳路</v>
      </c>
      <c r="AE134" t="str">
        <f t="shared" si="35"/>
        <v/>
      </c>
      <c r="AF134" t="str">
        <f t="shared" si="35"/>
        <v/>
      </c>
    </row>
    <row r="135" spans="14:32" x14ac:dyDescent="0.2">
      <c r="N135" t="s">
        <v>672</v>
      </c>
      <c r="O135" t="s">
        <v>789</v>
      </c>
      <c r="P135" t="s">
        <v>790</v>
      </c>
      <c r="Q135" t="s">
        <v>791</v>
      </c>
      <c r="R135" t="s">
        <v>792</v>
      </c>
      <c r="S135" t="s">
        <v>692</v>
      </c>
      <c r="T135" t="s">
        <v>678</v>
      </c>
      <c r="X135" t="str">
        <f t="shared" si="28"/>
        <v>临沂金雀山</v>
      </c>
      <c r="Y135" t="str">
        <f t="shared" si="29"/>
        <v>河东汤头</v>
      </c>
      <c r="Z135" t="str">
        <f t="shared" si="30"/>
        <v>沂南花山路</v>
      </c>
      <c r="AA135" t="str">
        <f t="shared" si="31"/>
        <v>沂水中心街</v>
      </c>
      <c r="AB135" t="str">
        <f t="shared" si="32"/>
        <v>莒县振兴路</v>
      </c>
      <c r="AC135" t="str">
        <f t="shared" si="33"/>
        <v>五莲解放路</v>
      </c>
      <c r="AD135" t="str">
        <f t="shared" si="34"/>
        <v>日照正阳路</v>
      </c>
      <c r="AE135" t="str">
        <f t="shared" si="35"/>
        <v/>
      </c>
      <c r="AF135" t="str">
        <f t="shared" si="35"/>
        <v/>
      </c>
    </row>
    <row r="136" spans="14:32" x14ac:dyDescent="0.2">
      <c r="N136" t="s">
        <v>672</v>
      </c>
      <c r="O136" t="s">
        <v>789</v>
      </c>
      <c r="P136" t="s">
        <v>790</v>
      </c>
      <c r="Q136" t="s">
        <v>791</v>
      </c>
      <c r="R136" t="s">
        <v>792</v>
      </c>
      <c r="S136" t="s">
        <v>692</v>
      </c>
      <c r="T136" t="s">
        <v>678</v>
      </c>
      <c r="X136" t="str">
        <f t="shared" si="28"/>
        <v>临沂金雀山</v>
      </c>
      <c r="Y136" t="str">
        <f t="shared" si="29"/>
        <v>河东汤头</v>
      </c>
      <c r="Z136" t="str">
        <f t="shared" si="30"/>
        <v>沂南花山路</v>
      </c>
      <c r="AA136" t="str">
        <f t="shared" si="31"/>
        <v>沂水中心街</v>
      </c>
      <c r="AB136" t="str">
        <f t="shared" si="32"/>
        <v>莒县振兴路</v>
      </c>
      <c r="AC136" t="str">
        <f t="shared" si="33"/>
        <v>五莲解放路</v>
      </c>
      <c r="AD136" t="str">
        <f t="shared" si="34"/>
        <v>日照正阳路</v>
      </c>
      <c r="AE136" t="str">
        <f t="shared" si="35"/>
        <v/>
      </c>
      <c r="AF136" t="str">
        <f t="shared" si="35"/>
        <v/>
      </c>
    </row>
    <row r="137" spans="14:32" x14ac:dyDescent="0.2">
      <c r="N137" t="s">
        <v>672</v>
      </c>
      <c r="O137" t="s">
        <v>789</v>
      </c>
      <c r="P137" t="s">
        <v>790</v>
      </c>
      <c r="Q137" t="s">
        <v>791</v>
      </c>
      <c r="R137" t="s">
        <v>792</v>
      </c>
      <c r="S137" t="s">
        <v>692</v>
      </c>
      <c r="T137" t="s">
        <v>678</v>
      </c>
      <c r="X137" t="str">
        <f t="shared" si="28"/>
        <v>临沂金雀山</v>
      </c>
      <c r="Y137" t="str">
        <f t="shared" si="29"/>
        <v>河东汤头</v>
      </c>
      <c r="Z137" t="str">
        <f t="shared" si="30"/>
        <v>沂南花山路</v>
      </c>
      <c r="AA137" t="str">
        <f t="shared" si="31"/>
        <v>沂水中心街</v>
      </c>
      <c r="AB137" t="str">
        <f t="shared" si="32"/>
        <v>莒县振兴路</v>
      </c>
      <c r="AC137" t="str">
        <f t="shared" si="33"/>
        <v>五莲解放路</v>
      </c>
      <c r="AD137" t="str">
        <f t="shared" si="34"/>
        <v>日照正阳路</v>
      </c>
      <c r="AE137" t="str">
        <f t="shared" si="35"/>
        <v/>
      </c>
      <c r="AF137" t="str">
        <f t="shared" si="35"/>
        <v/>
      </c>
    </row>
    <row r="138" spans="14:32" x14ac:dyDescent="0.2">
      <c r="N138" t="s">
        <v>679</v>
      </c>
      <c r="O138" t="s">
        <v>793</v>
      </c>
      <c r="P138" t="s">
        <v>680</v>
      </c>
      <c r="X138" t="str">
        <f t="shared" si="28"/>
        <v>临沂沂蒙路</v>
      </c>
      <c r="Y138" t="str">
        <f t="shared" si="29"/>
        <v>苍山塔山路</v>
      </c>
      <c r="Z138" t="str">
        <f t="shared" si="30"/>
        <v>枣庄光明西路</v>
      </c>
      <c r="AA138" t="str">
        <f t="shared" si="31"/>
        <v/>
      </c>
      <c r="AB138" t="str">
        <f t="shared" si="32"/>
        <v/>
      </c>
      <c r="AC138" t="str">
        <f t="shared" si="33"/>
        <v/>
      </c>
      <c r="AD138" t="str">
        <f t="shared" si="34"/>
        <v/>
      </c>
      <c r="AE138" t="str">
        <f t="shared" si="35"/>
        <v/>
      </c>
      <c r="AF138" t="str">
        <f t="shared" si="35"/>
        <v/>
      </c>
    </row>
    <row r="139" spans="14:32" x14ac:dyDescent="0.2">
      <c r="N139" t="s">
        <v>679</v>
      </c>
      <c r="O139" t="s">
        <v>793</v>
      </c>
      <c r="P139" t="s">
        <v>680</v>
      </c>
      <c r="X139" t="str">
        <f t="shared" si="28"/>
        <v>临沂沂蒙路</v>
      </c>
      <c r="Y139" t="str">
        <f t="shared" si="29"/>
        <v>苍山塔山路</v>
      </c>
      <c r="Z139" t="str">
        <f t="shared" si="30"/>
        <v>枣庄光明西路</v>
      </c>
      <c r="AA139" t="str">
        <f t="shared" si="31"/>
        <v/>
      </c>
      <c r="AB139" t="str">
        <f t="shared" si="32"/>
        <v/>
      </c>
      <c r="AC139" t="str">
        <f t="shared" si="33"/>
        <v/>
      </c>
      <c r="AD139" t="str">
        <f t="shared" si="34"/>
        <v/>
      </c>
      <c r="AE139" t="str">
        <f t="shared" si="35"/>
        <v/>
      </c>
      <c r="AF139" t="str">
        <f t="shared" si="35"/>
        <v/>
      </c>
    </row>
    <row r="140" spans="14:32" x14ac:dyDescent="0.2">
      <c r="N140" t="s">
        <v>672</v>
      </c>
      <c r="O140" t="s">
        <v>793</v>
      </c>
      <c r="P140" t="s">
        <v>667</v>
      </c>
      <c r="X140" t="str">
        <f t="shared" si="28"/>
        <v>临沂金雀山</v>
      </c>
      <c r="Y140" t="str">
        <f t="shared" si="29"/>
        <v>苍山塔山路</v>
      </c>
      <c r="Z140" t="str">
        <f t="shared" si="30"/>
        <v>枣庄振兴路</v>
      </c>
      <c r="AA140" t="str">
        <f t="shared" si="31"/>
        <v/>
      </c>
      <c r="AB140" t="str">
        <f t="shared" si="32"/>
        <v/>
      </c>
      <c r="AC140" t="str">
        <f t="shared" si="33"/>
        <v/>
      </c>
      <c r="AD140" t="str">
        <f t="shared" si="34"/>
        <v/>
      </c>
      <c r="AE140" t="str">
        <f t="shared" si="35"/>
        <v/>
      </c>
      <c r="AF140" t="str">
        <f t="shared" si="35"/>
        <v/>
      </c>
    </row>
    <row r="141" spans="14:32" x14ac:dyDescent="0.2">
      <c r="N141" t="s">
        <v>672</v>
      </c>
      <c r="O141" t="s">
        <v>793</v>
      </c>
      <c r="P141" t="s">
        <v>667</v>
      </c>
      <c r="X141" t="str">
        <f t="shared" si="28"/>
        <v>临沂金雀山</v>
      </c>
      <c r="Y141" t="str">
        <f t="shared" si="29"/>
        <v>苍山塔山路</v>
      </c>
      <c r="Z141" t="str">
        <f t="shared" si="30"/>
        <v>枣庄振兴路</v>
      </c>
      <c r="AA141" t="str">
        <f t="shared" si="31"/>
        <v/>
      </c>
      <c r="AB141" t="str">
        <f t="shared" si="32"/>
        <v/>
      </c>
      <c r="AC141" t="str">
        <f t="shared" si="33"/>
        <v/>
      </c>
      <c r="AD141" t="str">
        <f t="shared" si="34"/>
        <v/>
      </c>
      <c r="AE141" t="str">
        <f t="shared" si="35"/>
        <v/>
      </c>
      <c r="AF141" t="str">
        <f t="shared" si="35"/>
        <v/>
      </c>
    </row>
    <row r="142" spans="14:32" x14ac:dyDescent="0.2">
      <c r="N142" t="s">
        <v>672</v>
      </c>
      <c r="O142" t="s">
        <v>794</v>
      </c>
      <c r="P142" t="s">
        <v>678</v>
      </c>
      <c r="X142" t="str">
        <f t="shared" si="28"/>
        <v>临沂金雀山</v>
      </c>
      <c r="Y142" t="str">
        <f t="shared" si="29"/>
        <v>莒南十泉路</v>
      </c>
      <c r="Z142" t="str">
        <f t="shared" si="30"/>
        <v>日照正阳路</v>
      </c>
      <c r="AA142" t="str">
        <f t="shared" si="31"/>
        <v/>
      </c>
      <c r="AB142" t="str">
        <f t="shared" si="32"/>
        <v/>
      </c>
      <c r="AC142" t="str">
        <f t="shared" si="33"/>
        <v/>
      </c>
      <c r="AD142" t="str">
        <f t="shared" si="34"/>
        <v/>
      </c>
      <c r="AE142" t="str">
        <f t="shared" si="35"/>
        <v/>
      </c>
      <c r="AF142" t="str">
        <f t="shared" si="35"/>
        <v/>
      </c>
    </row>
    <row r="143" spans="14:32" x14ac:dyDescent="0.2">
      <c r="N143" t="s">
        <v>672</v>
      </c>
      <c r="O143" t="s">
        <v>794</v>
      </c>
      <c r="P143" t="s">
        <v>678</v>
      </c>
      <c r="X143" t="str">
        <f t="shared" si="28"/>
        <v>临沂金雀山</v>
      </c>
      <c r="Y143" t="str">
        <f t="shared" si="29"/>
        <v>莒南十泉路</v>
      </c>
      <c r="Z143" t="str">
        <f t="shared" si="30"/>
        <v>日照正阳路</v>
      </c>
      <c r="AA143" t="str">
        <f t="shared" si="31"/>
        <v/>
      </c>
      <c r="AB143" t="str">
        <f t="shared" si="32"/>
        <v/>
      </c>
      <c r="AC143" t="str">
        <f t="shared" si="33"/>
        <v/>
      </c>
      <c r="AD143" t="str">
        <f t="shared" si="34"/>
        <v/>
      </c>
      <c r="AE143" t="str">
        <f t="shared" si="35"/>
        <v/>
      </c>
      <c r="AF143" t="str">
        <f t="shared" si="35"/>
        <v/>
      </c>
    </row>
    <row r="144" spans="14:32" x14ac:dyDescent="0.2">
      <c r="N144" t="s">
        <v>681</v>
      </c>
      <c r="O144" t="s">
        <v>795</v>
      </c>
      <c r="P144" t="s">
        <v>682</v>
      </c>
      <c r="X144" t="str">
        <f t="shared" si="28"/>
        <v>临沂沂蒙路201局</v>
      </c>
      <c r="Y144" t="str">
        <f t="shared" si="29"/>
        <v>莒南滨海路</v>
      </c>
      <c r="Z144" t="str">
        <f t="shared" si="30"/>
        <v>日照海滨五路</v>
      </c>
      <c r="AA144" t="str">
        <f t="shared" si="31"/>
        <v/>
      </c>
      <c r="AB144" t="str">
        <f t="shared" si="32"/>
        <v/>
      </c>
      <c r="AC144" t="str">
        <f t="shared" si="33"/>
        <v/>
      </c>
      <c r="AD144" t="str">
        <f t="shared" si="34"/>
        <v/>
      </c>
      <c r="AE144" t="str">
        <f t="shared" si="35"/>
        <v/>
      </c>
      <c r="AF144" t="str">
        <f t="shared" si="35"/>
        <v/>
      </c>
    </row>
    <row r="145" spans="14:32" x14ac:dyDescent="0.2">
      <c r="N145" t="s">
        <v>681</v>
      </c>
      <c r="O145" t="s">
        <v>795</v>
      </c>
      <c r="P145" t="s">
        <v>682</v>
      </c>
      <c r="X145" t="str">
        <f t="shared" si="28"/>
        <v>临沂沂蒙路201局</v>
      </c>
      <c r="Y145" t="str">
        <f t="shared" si="29"/>
        <v>莒南滨海路</v>
      </c>
      <c r="Z145" t="str">
        <f t="shared" si="30"/>
        <v>日照海滨五路</v>
      </c>
      <c r="AA145" t="str">
        <f t="shared" si="31"/>
        <v/>
      </c>
      <c r="AB145" t="str">
        <f t="shared" si="32"/>
        <v/>
      </c>
      <c r="AC145" t="str">
        <f t="shared" si="33"/>
        <v/>
      </c>
      <c r="AD145" t="str">
        <f t="shared" si="34"/>
        <v/>
      </c>
      <c r="AE145" t="str">
        <f t="shared" si="35"/>
        <v/>
      </c>
      <c r="AF145" t="str">
        <f t="shared" si="35"/>
        <v/>
      </c>
    </row>
    <row r="146" spans="14:32" x14ac:dyDescent="0.2">
      <c r="N146" t="s">
        <v>662</v>
      </c>
      <c r="O146" t="s">
        <v>668</v>
      </c>
      <c r="X146" t="str">
        <f t="shared" si="28"/>
        <v>青岛振华路</v>
      </c>
      <c r="Y146" t="str">
        <f t="shared" si="29"/>
        <v>即墨蓝村</v>
      </c>
      <c r="Z146" t="str">
        <f t="shared" si="30"/>
        <v/>
      </c>
      <c r="AA146" t="str">
        <f t="shared" si="31"/>
        <v/>
      </c>
      <c r="AB146" t="str">
        <f t="shared" si="32"/>
        <v/>
      </c>
      <c r="AC146" t="str">
        <f t="shared" si="33"/>
        <v/>
      </c>
      <c r="AD146" t="str">
        <f t="shared" si="34"/>
        <v/>
      </c>
      <c r="AE146" t="str">
        <f t="shared" si="35"/>
        <v/>
      </c>
      <c r="AF146" t="str">
        <f t="shared" si="35"/>
        <v/>
      </c>
    </row>
    <row r="147" spans="14:32" x14ac:dyDescent="0.2">
      <c r="N147" t="s">
        <v>662</v>
      </c>
      <c r="O147" t="s">
        <v>796</v>
      </c>
      <c r="P147" t="s">
        <v>797</v>
      </c>
      <c r="Q147" t="s">
        <v>682</v>
      </c>
      <c r="X147" t="str">
        <f t="shared" si="28"/>
        <v>青岛振华路</v>
      </c>
      <c r="Y147" t="str">
        <f t="shared" si="29"/>
        <v>胶州九龙</v>
      </c>
      <c r="Z147" t="str">
        <f t="shared" si="30"/>
        <v>胶南张家楼</v>
      </c>
      <c r="AA147" t="str">
        <f t="shared" si="31"/>
        <v>日照海滨五路</v>
      </c>
      <c r="AB147" t="str">
        <f t="shared" si="32"/>
        <v/>
      </c>
      <c r="AC147" t="str">
        <f t="shared" si="33"/>
        <v/>
      </c>
      <c r="AD147" t="str">
        <f t="shared" si="34"/>
        <v/>
      </c>
      <c r="AE147" t="str">
        <f t="shared" si="35"/>
        <v/>
      </c>
      <c r="AF147" t="str">
        <f t="shared" si="35"/>
        <v/>
      </c>
    </row>
    <row r="148" spans="14:32" x14ac:dyDescent="0.2">
      <c r="N148" t="s">
        <v>662</v>
      </c>
      <c r="O148" t="s">
        <v>796</v>
      </c>
      <c r="P148" t="s">
        <v>797</v>
      </c>
      <c r="Q148" t="s">
        <v>682</v>
      </c>
      <c r="X148" t="str">
        <f t="shared" si="28"/>
        <v>青岛振华路</v>
      </c>
      <c r="Y148" t="str">
        <f t="shared" si="29"/>
        <v>胶州九龙</v>
      </c>
      <c r="Z148" t="str">
        <f t="shared" si="30"/>
        <v>胶南张家楼</v>
      </c>
      <c r="AA148" t="str">
        <f t="shared" si="31"/>
        <v>日照海滨五路</v>
      </c>
      <c r="AB148" t="str">
        <f t="shared" si="32"/>
        <v/>
      </c>
      <c r="AC148" t="str">
        <f t="shared" si="33"/>
        <v/>
      </c>
      <c r="AD148" t="str">
        <f t="shared" si="34"/>
        <v/>
      </c>
      <c r="AE148" t="str">
        <f t="shared" si="35"/>
        <v/>
      </c>
      <c r="AF148" t="str">
        <f t="shared" si="35"/>
        <v/>
      </c>
    </row>
    <row r="149" spans="14:32" x14ac:dyDescent="0.2">
      <c r="N149" t="s">
        <v>662</v>
      </c>
      <c r="O149" t="s">
        <v>796</v>
      </c>
      <c r="P149" t="s">
        <v>797</v>
      </c>
      <c r="Q149" t="s">
        <v>682</v>
      </c>
      <c r="X149" t="str">
        <f t="shared" si="28"/>
        <v>青岛振华路</v>
      </c>
      <c r="Y149" t="str">
        <f t="shared" si="29"/>
        <v>胶州九龙</v>
      </c>
      <c r="Z149" t="str">
        <f t="shared" si="30"/>
        <v>胶南张家楼</v>
      </c>
      <c r="AA149" t="str">
        <f t="shared" si="31"/>
        <v>日照海滨五路</v>
      </c>
      <c r="AB149" t="str">
        <f t="shared" si="32"/>
        <v/>
      </c>
      <c r="AC149" t="str">
        <f t="shared" si="33"/>
        <v/>
      </c>
      <c r="AD149" t="str">
        <f t="shared" si="34"/>
        <v/>
      </c>
      <c r="AE149" t="str">
        <f t="shared" si="35"/>
        <v/>
      </c>
      <c r="AF149" t="str">
        <f t="shared" si="35"/>
        <v/>
      </c>
    </row>
    <row r="150" spans="14:32" x14ac:dyDescent="0.2">
      <c r="N150" t="s">
        <v>683</v>
      </c>
      <c r="O150" t="s">
        <v>798</v>
      </c>
      <c r="P150" t="s">
        <v>799</v>
      </c>
      <c r="Q150" t="s">
        <v>800</v>
      </c>
      <c r="R150" t="s">
        <v>801</v>
      </c>
      <c r="S150" t="s">
        <v>802</v>
      </c>
      <c r="T150" t="s">
        <v>633</v>
      </c>
      <c r="X150" t="str">
        <f t="shared" si="28"/>
        <v>即墨振华街</v>
      </c>
      <c r="Y150" t="str">
        <f t="shared" si="29"/>
        <v>莱阳穴坊</v>
      </c>
      <c r="Z150" t="str">
        <f t="shared" si="30"/>
        <v>海阳海政路</v>
      </c>
      <c r="AA150" t="str">
        <f t="shared" si="31"/>
        <v>乳山青山路</v>
      </c>
      <c r="AB150" t="str">
        <f t="shared" si="32"/>
        <v>乳山冯家</v>
      </c>
      <c r="AC150" t="str">
        <f t="shared" si="33"/>
        <v>文登文山路</v>
      </c>
      <c r="AD150" t="str">
        <f t="shared" si="34"/>
        <v>威海南竹岛</v>
      </c>
      <c r="AE150" t="str">
        <f t="shared" si="35"/>
        <v/>
      </c>
      <c r="AF150" t="str">
        <f t="shared" si="35"/>
        <v/>
      </c>
    </row>
    <row r="151" spans="14:32" x14ac:dyDescent="0.2">
      <c r="N151" t="s">
        <v>683</v>
      </c>
      <c r="O151" t="s">
        <v>798</v>
      </c>
      <c r="P151" t="s">
        <v>799</v>
      </c>
      <c r="Q151" t="s">
        <v>800</v>
      </c>
      <c r="R151" t="s">
        <v>801</v>
      </c>
      <c r="S151" t="s">
        <v>802</v>
      </c>
      <c r="T151" t="s">
        <v>633</v>
      </c>
      <c r="X151" t="str">
        <f t="shared" si="28"/>
        <v>即墨振华街</v>
      </c>
      <c r="Y151" t="str">
        <f t="shared" si="29"/>
        <v>莱阳穴坊</v>
      </c>
      <c r="Z151" t="str">
        <f t="shared" si="30"/>
        <v>海阳海政路</v>
      </c>
      <c r="AA151" t="str">
        <f t="shared" si="31"/>
        <v>乳山青山路</v>
      </c>
      <c r="AB151" t="str">
        <f t="shared" si="32"/>
        <v>乳山冯家</v>
      </c>
      <c r="AC151" t="str">
        <f t="shared" si="33"/>
        <v>文登文山路</v>
      </c>
      <c r="AD151" t="str">
        <f t="shared" si="34"/>
        <v>威海南竹岛</v>
      </c>
      <c r="AE151" t="str">
        <f t="shared" si="35"/>
        <v/>
      </c>
      <c r="AF151" t="str">
        <f t="shared" si="35"/>
        <v/>
      </c>
    </row>
    <row r="152" spans="14:32" x14ac:dyDescent="0.2">
      <c r="N152" t="s">
        <v>683</v>
      </c>
      <c r="O152" t="s">
        <v>798</v>
      </c>
      <c r="P152" t="s">
        <v>799</v>
      </c>
      <c r="Q152" t="s">
        <v>800</v>
      </c>
      <c r="R152" t="s">
        <v>801</v>
      </c>
      <c r="S152" t="s">
        <v>802</v>
      </c>
      <c r="T152" t="s">
        <v>633</v>
      </c>
      <c r="X152" t="str">
        <f t="shared" si="28"/>
        <v>即墨振华街</v>
      </c>
      <c r="Y152" t="str">
        <f t="shared" si="29"/>
        <v>莱阳穴坊</v>
      </c>
      <c r="Z152" t="str">
        <f t="shared" si="30"/>
        <v>海阳海政路</v>
      </c>
      <c r="AA152" t="str">
        <f t="shared" si="31"/>
        <v>乳山青山路</v>
      </c>
      <c r="AB152" t="str">
        <f t="shared" si="32"/>
        <v>乳山冯家</v>
      </c>
      <c r="AC152" t="str">
        <f t="shared" si="33"/>
        <v>文登文山路</v>
      </c>
      <c r="AD152" t="str">
        <f t="shared" si="34"/>
        <v>威海南竹岛</v>
      </c>
      <c r="AE152" t="str">
        <f t="shared" si="35"/>
        <v/>
      </c>
      <c r="AF152" t="str">
        <f t="shared" si="35"/>
        <v/>
      </c>
    </row>
    <row r="153" spans="14:32" x14ac:dyDescent="0.2">
      <c r="N153" t="s">
        <v>683</v>
      </c>
      <c r="O153" t="s">
        <v>798</v>
      </c>
      <c r="P153" t="s">
        <v>799</v>
      </c>
      <c r="Q153" t="s">
        <v>800</v>
      </c>
      <c r="R153" t="s">
        <v>801</v>
      </c>
      <c r="S153" t="s">
        <v>802</v>
      </c>
      <c r="T153" t="s">
        <v>633</v>
      </c>
      <c r="X153" t="str">
        <f t="shared" si="28"/>
        <v>即墨振华街</v>
      </c>
      <c r="Y153" t="str">
        <f t="shared" si="29"/>
        <v>莱阳穴坊</v>
      </c>
      <c r="Z153" t="str">
        <f t="shared" si="30"/>
        <v>海阳海政路</v>
      </c>
      <c r="AA153" t="str">
        <f t="shared" si="31"/>
        <v>乳山青山路</v>
      </c>
      <c r="AB153" t="str">
        <f t="shared" si="32"/>
        <v>乳山冯家</v>
      </c>
      <c r="AC153" t="str">
        <f t="shared" si="33"/>
        <v>文登文山路</v>
      </c>
      <c r="AD153" t="str">
        <f t="shared" si="34"/>
        <v>威海南竹岛</v>
      </c>
      <c r="AE153" t="str">
        <f t="shared" si="35"/>
        <v/>
      </c>
      <c r="AF153" t="str">
        <f t="shared" si="35"/>
        <v/>
      </c>
    </row>
    <row r="154" spans="14:32" x14ac:dyDescent="0.2">
      <c r="N154" t="s">
        <v>683</v>
      </c>
      <c r="O154" t="s">
        <v>798</v>
      </c>
      <c r="P154" t="s">
        <v>799</v>
      </c>
      <c r="Q154" t="s">
        <v>800</v>
      </c>
      <c r="R154" t="s">
        <v>801</v>
      </c>
      <c r="S154" t="s">
        <v>802</v>
      </c>
      <c r="T154" t="s">
        <v>633</v>
      </c>
      <c r="X154" t="str">
        <f t="shared" si="28"/>
        <v>即墨振华街</v>
      </c>
      <c r="Y154" t="str">
        <f t="shared" si="29"/>
        <v>莱阳穴坊</v>
      </c>
      <c r="Z154" t="str">
        <f t="shared" si="30"/>
        <v>海阳海政路</v>
      </c>
      <c r="AA154" t="str">
        <f t="shared" si="31"/>
        <v>乳山青山路</v>
      </c>
      <c r="AB154" t="str">
        <f t="shared" si="32"/>
        <v>乳山冯家</v>
      </c>
      <c r="AC154" t="str">
        <f t="shared" si="33"/>
        <v>文登文山路</v>
      </c>
      <c r="AD154" t="str">
        <f t="shared" si="34"/>
        <v>威海南竹岛</v>
      </c>
      <c r="AE154" t="str">
        <f t="shared" si="35"/>
        <v/>
      </c>
      <c r="AF154" t="str">
        <f t="shared" si="35"/>
        <v/>
      </c>
    </row>
    <row r="155" spans="14:32" x14ac:dyDescent="0.2">
      <c r="N155" t="s">
        <v>683</v>
      </c>
      <c r="O155" t="s">
        <v>798</v>
      </c>
      <c r="P155" t="s">
        <v>799</v>
      </c>
      <c r="Q155" t="s">
        <v>800</v>
      </c>
      <c r="R155" t="s">
        <v>801</v>
      </c>
      <c r="S155" t="s">
        <v>802</v>
      </c>
      <c r="T155" t="s">
        <v>633</v>
      </c>
      <c r="X155" t="str">
        <f t="shared" si="28"/>
        <v>即墨振华街</v>
      </c>
      <c r="Y155" t="str">
        <f t="shared" si="29"/>
        <v>莱阳穴坊</v>
      </c>
      <c r="Z155" t="str">
        <f t="shared" si="30"/>
        <v>海阳海政路</v>
      </c>
      <c r="AA155" t="str">
        <f t="shared" si="31"/>
        <v>乳山青山路</v>
      </c>
      <c r="AB155" t="str">
        <f t="shared" si="32"/>
        <v>乳山冯家</v>
      </c>
      <c r="AC155" t="str">
        <f t="shared" si="33"/>
        <v>文登文山路</v>
      </c>
      <c r="AD155" t="str">
        <f t="shared" si="34"/>
        <v>威海南竹岛</v>
      </c>
      <c r="AE155" t="str">
        <f t="shared" si="35"/>
        <v/>
      </c>
      <c r="AF155" t="str">
        <f t="shared" si="35"/>
        <v/>
      </c>
    </row>
    <row r="156" spans="14:32" x14ac:dyDescent="0.2">
      <c r="N156" t="s">
        <v>662</v>
      </c>
      <c r="O156" t="s">
        <v>798</v>
      </c>
      <c r="P156" t="s">
        <v>803</v>
      </c>
      <c r="Q156" t="s">
        <v>804</v>
      </c>
      <c r="R156" t="s">
        <v>633</v>
      </c>
      <c r="X156" t="str">
        <f t="shared" si="28"/>
        <v>青岛振华路</v>
      </c>
      <c r="Y156" t="str">
        <f t="shared" si="29"/>
        <v>莱阳穴坊</v>
      </c>
      <c r="Z156" t="str">
        <f t="shared" si="30"/>
        <v>海阳留格庄</v>
      </c>
      <c r="AA156" t="str">
        <f t="shared" si="31"/>
        <v>文泽头</v>
      </c>
      <c r="AB156" t="str">
        <f t="shared" si="32"/>
        <v>威海南竹岛</v>
      </c>
      <c r="AC156" t="str">
        <f t="shared" si="33"/>
        <v/>
      </c>
      <c r="AD156" t="str">
        <f t="shared" si="34"/>
        <v/>
      </c>
      <c r="AE156" t="str">
        <f t="shared" si="35"/>
        <v/>
      </c>
      <c r="AF156" t="str">
        <f t="shared" si="35"/>
        <v/>
      </c>
    </row>
    <row r="157" spans="14:32" x14ac:dyDescent="0.2">
      <c r="N157" t="s">
        <v>662</v>
      </c>
      <c r="O157" t="s">
        <v>798</v>
      </c>
      <c r="P157" t="s">
        <v>803</v>
      </c>
      <c r="Q157" t="s">
        <v>804</v>
      </c>
      <c r="R157" t="s">
        <v>633</v>
      </c>
      <c r="X157" t="str">
        <f t="shared" si="28"/>
        <v>青岛振华路</v>
      </c>
      <c r="Y157" t="str">
        <f t="shared" si="29"/>
        <v>莱阳穴坊</v>
      </c>
      <c r="Z157" t="str">
        <f t="shared" si="30"/>
        <v>海阳留格庄</v>
      </c>
      <c r="AA157" t="str">
        <f t="shared" si="31"/>
        <v>文泽头</v>
      </c>
      <c r="AB157" t="str">
        <f t="shared" si="32"/>
        <v>威海南竹岛</v>
      </c>
      <c r="AC157" t="str">
        <f t="shared" si="33"/>
        <v/>
      </c>
      <c r="AD157" t="str">
        <f t="shared" si="34"/>
        <v/>
      </c>
      <c r="AE157" t="str">
        <f t="shared" si="35"/>
        <v/>
      </c>
      <c r="AF157" t="str">
        <f t="shared" si="35"/>
        <v/>
      </c>
    </row>
    <row r="158" spans="14:32" x14ac:dyDescent="0.2">
      <c r="N158" t="s">
        <v>662</v>
      </c>
      <c r="O158" t="s">
        <v>798</v>
      </c>
      <c r="P158" t="s">
        <v>803</v>
      </c>
      <c r="Q158" t="s">
        <v>804</v>
      </c>
      <c r="R158" t="s">
        <v>633</v>
      </c>
      <c r="X158" t="str">
        <f t="shared" si="28"/>
        <v>青岛振华路</v>
      </c>
      <c r="Y158" t="str">
        <f t="shared" si="29"/>
        <v>莱阳穴坊</v>
      </c>
      <c r="Z158" t="str">
        <f t="shared" si="30"/>
        <v>海阳留格庄</v>
      </c>
      <c r="AA158" t="str">
        <f t="shared" si="31"/>
        <v>文泽头</v>
      </c>
      <c r="AB158" t="str">
        <f t="shared" si="32"/>
        <v>威海南竹岛</v>
      </c>
      <c r="AC158" t="str">
        <f t="shared" si="33"/>
        <v/>
      </c>
      <c r="AD158" t="str">
        <f t="shared" si="34"/>
        <v/>
      </c>
      <c r="AE158" t="str">
        <f t="shared" si="35"/>
        <v/>
      </c>
      <c r="AF158" t="str">
        <f t="shared" si="35"/>
        <v/>
      </c>
    </row>
    <row r="159" spans="14:32" x14ac:dyDescent="0.2">
      <c r="N159" t="s">
        <v>662</v>
      </c>
      <c r="O159" t="s">
        <v>798</v>
      </c>
      <c r="P159" t="s">
        <v>803</v>
      </c>
      <c r="Q159" t="s">
        <v>804</v>
      </c>
      <c r="R159" t="s">
        <v>633</v>
      </c>
      <c r="X159" t="str">
        <f t="shared" si="28"/>
        <v>青岛振华路</v>
      </c>
      <c r="Y159" t="str">
        <f t="shared" si="29"/>
        <v>莱阳穴坊</v>
      </c>
      <c r="Z159" t="str">
        <f t="shared" si="30"/>
        <v>海阳留格庄</v>
      </c>
      <c r="AA159" t="str">
        <f t="shared" si="31"/>
        <v>文泽头</v>
      </c>
      <c r="AB159" t="str">
        <f t="shared" si="32"/>
        <v>威海南竹岛</v>
      </c>
      <c r="AC159" t="str">
        <f t="shared" si="33"/>
        <v/>
      </c>
      <c r="AD159" t="str">
        <f t="shared" si="34"/>
        <v/>
      </c>
      <c r="AE159" t="str">
        <f t="shared" si="35"/>
        <v/>
      </c>
      <c r="AF159" t="str">
        <f t="shared" si="35"/>
        <v/>
      </c>
    </row>
    <row r="160" spans="14:32" x14ac:dyDescent="0.2">
      <c r="N160" t="s">
        <v>665</v>
      </c>
      <c r="O160" t="s">
        <v>666</v>
      </c>
      <c r="X160" t="str">
        <f t="shared" si="28"/>
        <v>曲阜鼓楼街</v>
      </c>
      <c r="Y160" t="str">
        <f t="shared" si="29"/>
        <v>济宁红星东路</v>
      </c>
      <c r="Z160" t="str">
        <f t="shared" si="30"/>
        <v/>
      </c>
      <c r="AA160" t="str">
        <f t="shared" si="31"/>
        <v/>
      </c>
      <c r="AB160" t="str">
        <f t="shared" si="32"/>
        <v/>
      </c>
      <c r="AC160" t="str">
        <f t="shared" si="33"/>
        <v/>
      </c>
      <c r="AD160" t="str">
        <f t="shared" si="34"/>
        <v/>
      </c>
      <c r="AE160" t="str">
        <f t="shared" si="35"/>
        <v/>
      </c>
      <c r="AF160" t="str">
        <f t="shared" si="35"/>
        <v/>
      </c>
    </row>
    <row r="161" spans="14:32" x14ac:dyDescent="0.2">
      <c r="N161" t="s">
        <v>666</v>
      </c>
      <c r="O161" t="s">
        <v>805</v>
      </c>
      <c r="P161" t="s">
        <v>806</v>
      </c>
      <c r="Q161" t="s">
        <v>636</v>
      </c>
      <c r="X161" t="str">
        <f t="shared" si="28"/>
        <v>济宁红星东路</v>
      </c>
      <c r="Y161" t="str">
        <f t="shared" si="29"/>
        <v>嘉祥中心街</v>
      </c>
      <c r="Z161" t="str">
        <f t="shared" si="30"/>
        <v>巨野</v>
      </c>
      <c r="AA161" t="str">
        <f t="shared" si="31"/>
        <v>菏泽中华东路</v>
      </c>
      <c r="AB161" t="str">
        <f t="shared" si="32"/>
        <v/>
      </c>
      <c r="AC161" t="str">
        <f t="shared" si="33"/>
        <v/>
      </c>
      <c r="AD161" t="str">
        <f t="shared" si="34"/>
        <v/>
      </c>
      <c r="AE161" t="str">
        <f t="shared" si="35"/>
        <v/>
      </c>
      <c r="AF161" t="str">
        <f t="shared" si="35"/>
        <v/>
      </c>
    </row>
    <row r="162" spans="14:32" x14ac:dyDescent="0.2">
      <c r="N162" t="s">
        <v>666</v>
      </c>
      <c r="O162" t="s">
        <v>805</v>
      </c>
      <c r="P162" t="s">
        <v>806</v>
      </c>
      <c r="Q162" t="s">
        <v>636</v>
      </c>
      <c r="X162" t="str">
        <f t="shared" si="28"/>
        <v>济宁红星东路</v>
      </c>
      <c r="Y162" t="str">
        <f t="shared" si="29"/>
        <v>嘉祥中心街</v>
      </c>
      <c r="Z162" t="str">
        <f t="shared" si="30"/>
        <v>巨野</v>
      </c>
      <c r="AA162" t="str">
        <f t="shared" si="31"/>
        <v>菏泽中华东路</v>
      </c>
      <c r="AB162" t="str">
        <f t="shared" si="32"/>
        <v/>
      </c>
      <c r="AC162" t="str">
        <f t="shared" si="33"/>
        <v/>
      </c>
      <c r="AD162" t="str">
        <f t="shared" si="34"/>
        <v/>
      </c>
      <c r="AE162" t="str">
        <f t="shared" si="35"/>
        <v/>
      </c>
      <c r="AF162" t="str">
        <f t="shared" si="35"/>
        <v/>
      </c>
    </row>
    <row r="163" spans="14:32" x14ac:dyDescent="0.2">
      <c r="N163" t="s">
        <v>666</v>
      </c>
      <c r="O163" t="s">
        <v>805</v>
      </c>
      <c r="P163" t="s">
        <v>806</v>
      </c>
      <c r="Q163" t="s">
        <v>636</v>
      </c>
      <c r="X163" t="str">
        <f t="shared" si="28"/>
        <v>济宁红星东路</v>
      </c>
      <c r="Y163" t="str">
        <f t="shared" si="29"/>
        <v>嘉祥中心街</v>
      </c>
      <c r="Z163" t="str">
        <f t="shared" si="30"/>
        <v>巨野</v>
      </c>
      <c r="AA163" t="str">
        <f t="shared" si="31"/>
        <v>菏泽中华东路</v>
      </c>
      <c r="AB163" t="str">
        <f t="shared" si="32"/>
        <v/>
      </c>
      <c r="AC163" t="str">
        <f t="shared" si="33"/>
        <v/>
      </c>
      <c r="AD163" t="str">
        <f t="shared" si="34"/>
        <v/>
      </c>
      <c r="AE163" t="str">
        <f t="shared" si="35"/>
        <v/>
      </c>
      <c r="AF163" t="str">
        <f t="shared" si="35"/>
        <v/>
      </c>
    </row>
    <row r="164" spans="14:32" x14ac:dyDescent="0.2">
      <c r="N164" t="s">
        <v>671</v>
      </c>
      <c r="O164" t="s">
        <v>684</v>
      </c>
      <c r="X164" t="str">
        <f t="shared" si="28"/>
        <v>泰安中心局</v>
      </c>
      <c r="Y164" t="str">
        <f t="shared" si="29"/>
        <v>肥城新城路</v>
      </c>
      <c r="Z164" t="str">
        <f t="shared" si="30"/>
        <v/>
      </c>
      <c r="AA164" t="str">
        <f t="shared" si="31"/>
        <v/>
      </c>
      <c r="AB164" t="str">
        <f t="shared" si="32"/>
        <v/>
      </c>
      <c r="AC164" t="str">
        <f t="shared" si="33"/>
        <v/>
      </c>
      <c r="AD164" t="str">
        <f t="shared" si="34"/>
        <v/>
      </c>
      <c r="AE164" t="str">
        <f t="shared" si="35"/>
        <v/>
      </c>
      <c r="AF164" t="str">
        <f t="shared" si="35"/>
        <v/>
      </c>
    </row>
    <row r="165" spans="14:32" x14ac:dyDescent="0.2">
      <c r="N165" t="s">
        <v>685</v>
      </c>
      <c r="O165" t="s">
        <v>673</v>
      </c>
      <c r="X165" t="str">
        <f t="shared" si="28"/>
        <v>泰安青年路中心局</v>
      </c>
      <c r="Y165" t="str">
        <f t="shared" si="29"/>
        <v>莱芜大桥路</v>
      </c>
      <c r="Z165" t="str">
        <f t="shared" si="30"/>
        <v/>
      </c>
      <c r="AA165" t="str">
        <f t="shared" si="31"/>
        <v/>
      </c>
      <c r="AB165" t="str">
        <f t="shared" si="32"/>
        <v/>
      </c>
      <c r="AC165" t="str">
        <f t="shared" si="33"/>
        <v/>
      </c>
      <c r="AD165" t="str">
        <f t="shared" si="34"/>
        <v/>
      </c>
      <c r="AE165" t="str">
        <f t="shared" si="35"/>
        <v/>
      </c>
      <c r="AF165" t="str">
        <f t="shared" si="35"/>
        <v/>
      </c>
    </row>
    <row r="166" spans="14:32" x14ac:dyDescent="0.2">
      <c r="N166" t="s">
        <v>685</v>
      </c>
      <c r="O166" t="s">
        <v>673</v>
      </c>
      <c r="X166" t="str">
        <f t="shared" si="28"/>
        <v>泰安青年路中心局</v>
      </c>
      <c r="Y166" t="str">
        <f t="shared" si="29"/>
        <v>莱芜大桥路</v>
      </c>
      <c r="Z166" t="str">
        <f t="shared" si="30"/>
        <v/>
      </c>
      <c r="AA166" t="str">
        <f t="shared" si="31"/>
        <v/>
      </c>
      <c r="AB166" t="str">
        <f t="shared" si="32"/>
        <v/>
      </c>
      <c r="AC166" t="str">
        <f t="shared" si="33"/>
        <v/>
      </c>
      <c r="AD166" t="str">
        <f t="shared" si="34"/>
        <v/>
      </c>
      <c r="AE166" t="str">
        <f t="shared" si="35"/>
        <v/>
      </c>
      <c r="AF166" t="str">
        <f t="shared" si="35"/>
        <v/>
      </c>
    </row>
    <row r="167" spans="14:32" x14ac:dyDescent="0.2">
      <c r="N167" t="s">
        <v>663</v>
      </c>
      <c r="O167" t="s">
        <v>675</v>
      </c>
      <c r="X167" t="str">
        <f t="shared" si="28"/>
        <v>泰安东岳大街</v>
      </c>
      <c r="Y167" t="str">
        <f t="shared" si="29"/>
        <v>莱芜原山路</v>
      </c>
      <c r="Z167" t="str">
        <f t="shared" si="30"/>
        <v/>
      </c>
      <c r="AA167" t="str">
        <f t="shared" si="31"/>
        <v/>
      </c>
      <c r="AB167" t="str">
        <f t="shared" si="32"/>
        <v/>
      </c>
      <c r="AC167" t="str">
        <f t="shared" si="33"/>
        <v/>
      </c>
      <c r="AD167" t="str">
        <f t="shared" si="34"/>
        <v/>
      </c>
      <c r="AE167" t="str">
        <f t="shared" si="35"/>
        <v/>
      </c>
      <c r="AF167" t="str">
        <f t="shared" si="35"/>
        <v/>
      </c>
    </row>
    <row r="168" spans="14:32" x14ac:dyDescent="0.2">
      <c r="N168" t="s">
        <v>663</v>
      </c>
      <c r="O168" t="s">
        <v>675</v>
      </c>
      <c r="X168" t="str">
        <f t="shared" si="28"/>
        <v>泰安东岳大街</v>
      </c>
      <c r="Y168" t="str">
        <f t="shared" si="29"/>
        <v>莱芜原山路</v>
      </c>
      <c r="Z168" t="str">
        <f t="shared" si="30"/>
        <v/>
      </c>
      <c r="AA168" t="str">
        <f t="shared" si="31"/>
        <v/>
      </c>
      <c r="AB168" t="str">
        <f t="shared" si="32"/>
        <v/>
      </c>
      <c r="AC168" t="str">
        <f t="shared" si="33"/>
        <v/>
      </c>
      <c r="AD168" t="str">
        <f t="shared" si="34"/>
        <v/>
      </c>
      <c r="AE168" t="str">
        <f t="shared" si="35"/>
        <v/>
      </c>
      <c r="AF168" t="str">
        <f t="shared" si="35"/>
        <v/>
      </c>
    </row>
    <row r="169" spans="14:32" x14ac:dyDescent="0.2">
      <c r="N169" t="s">
        <v>668</v>
      </c>
      <c r="O169" t="s">
        <v>807</v>
      </c>
      <c r="P169" t="s">
        <v>687</v>
      </c>
      <c r="Q169" t="s">
        <v>801</v>
      </c>
      <c r="R169" t="s">
        <v>686</v>
      </c>
      <c r="X169" t="str">
        <f t="shared" si="28"/>
        <v>即墨蓝村</v>
      </c>
      <c r="Y169" t="str">
        <f t="shared" si="29"/>
        <v>莱阳旌旗路</v>
      </c>
      <c r="Z169" t="str">
        <f t="shared" si="30"/>
        <v>栖霞市局</v>
      </c>
      <c r="AA169" t="str">
        <f t="shared" si="31"/>
        <v>乳山冯家</v>
      </c>
      <c r="AB169" t="str">
        <f t="shared" si="32"/>
        <v>威海青岛北路</v>
      </c>
      <c r="AC169" t="str">
        <f t="shared" si="33"/>
        <v/>
      </c>
      <c r="AD169" t="str">
        <f t="shared" si="34"/>
        <v/>
      </c>
      <c r="AE169" t="str">
        <f t="shared" si="35"/>
        <v/>
      </c>
      <c r="AF169" t="str">
        <f t="shared" si="35"/>
        <v/>
      </c>
    </row>
    <row r="170" spans="14:32" x14ac:dyDescent="0.2">
      <c r="N170" t="s">
        <v>668</v>
      </c>
      <c r="O170" t="s">
        <v>807</v>
      </c>
      <c r="P170" t="s">
        <v>687</v>
      </c>
      <c r="Q170" t="s">
        <v>801</v>
      </c>
      <c r="R170" t="s">
        <v>686</v>
      </c>
      <c r="X170" t="str">
        <f t="shared" si="28"/>
        <v>即墨蓝村</v>
      </c>
      <c r="Y170" t="str">
        <f t="shared" si="29"/>
        <v>莱阳旌旗路</v>
      </c>
      <c r="Z170" t="str">
        <f t="shared" si="30"/>
        <v>栖霞市局</v>
      </c>
      <c r="AA170" t="str">
        <f t="shared" si="31"/>
        <v>乳山冯家</v>
      </c>
      <c r="AB170" t="str">
        <f t="shared" si="32"/>
        <v>威海青岛北路</v>
      </c>
      <c r="AC170" t="str">
        <f t="shared" si="33"/>
        <v/>
      </c>
      <c r="AD170" t="str">
        <f t="shared" si="34"/>
        <v/>
      </c>
      <c r="AE170" t="str">
        <f t="shared" si="35"/>
        <v/>
      </c>
      <c r="AF170" t="str">
        <f t="shared" si="35"/>
        <v/>
      </c>
    </row>
    <row r="171" spans="14:32" x14ac:dyDescent="0.2">
      <c r="N171" t="s">
        <v>668</v>
      </c>
      <c r="O171" t="s">
        <v>807</v>
      </c>
      <c r="P171" t="s">
        <v>687</v>
      </c>
      <c r="Q171" t="s">
        <v>801</v>
      </c>
      <c r="R171" t="s">
        <v>686</v>
      </c>
      <c r="X171" t="str">
        <f t="shared" si="28"/>
        <v>即墨蓝村</v>
      </c>
      <c r="Y171" t="str">
        <f t="shared" si="29"/>
        <v>莱阳旌旗路</v>
      </c>
      <c r="Z171" t="str">
        <f t="shared" si="30"/>
        <v>栖霞市局</v>
      </c>
      <c r="AA171" t="str">
        <f t="shared" si="31"/>
        <v>乳山冯家</v>
      </c>
      <c r="AB171" t="str">
        <f t="shared" si="32"/>
        <v>威海青岛北路</v>
      </c>
      <c r="AC171" t="str">
        <f t="shared" si="33"/>
        <v/>
      </c>
      <c r="AD171" t="str">
        <f t="shared" si="34"/>
        <v/>
      </c>
      <c r="AE171" t="str">
        <f t="shared" si="35"/>
        <v/>
      </c>
      <c r="AF171" t="str">
        <f t="shared" si="35"/>
        <v/>
      </c>
    </row>
    <row r="172" spans="14:32" x14ac:dyDescent="0.2">
      <c r="N172" t="s">
        <v>668</v>
      </c>
      <c r="O172" t="s">
        <v>807</v>
      </c>
      <c r="P172" t="s">
        <v>687</v>
      </c>
      <c r="Q172" t="s">
        <v>801</v>
      </c>
      <c r="R172" t="s">
        <v>686</v>
      </c>
      <c r="X172" t="str">
        <f t="shared" si="28"/>
        <v>即墨蓝村</v>
      </c>
      <c r="Y172" t="str">
        <f t="shared" si="29"/>
        <v>莱阳旌旗路</v>
      </c>
      <c r="Z172" t="str">
        <f t="shared" si="30"/>
        <v>栖霞市局</v>
      </c>
      <c r="AA172" t="str">
        <f t="shared" si="31"/>
        <v>乳山冯家</v>
      </c>
      <c r="AB172" t="str">
        <f t="shared" si="32"/>
        <v>威海青岛北路</v>
      </c>
      <c r="AC172" t="str">
        <f t="shared" si="33"/>
        <v/>
      </c>
      <c r="AD172" t="str">
        <f t="shared" si="34"/>
        <v/>
      </c>
      <c r="AE172" t="str">
        <f t="shared" si="35"/>
        <v/>
      </c>
      <c r="AF172" t="str">
        <f t="shared" si="35"/>
        <v/>
      </c>
    </row>
    <row r="173" spans="14:32" x14ac:dyDescent="0.2">
      <c r="N173" t="s">
        <v>687</v>
      </c>
      <c r="O173" t="s">
        <v>688</v>
      </c>
      <c r="X173" t="str">
        <f t="shared" si="28"/>
        <v>栖霞市局</v>
      </c>
      <c r="Y173" t="str">
        <f t="shared" si="29"/>
        <v>芝罘区青年路</v>
      </c>
      <c r="Z173" t="str">
        <f t="shared" si="30"/>
        <v/>
      </c>
      <c r="AA173" t="str">
        <f t="shared" si="31"/>
        <v/>
      </c>
      <c r="AB173" t="str">
        <f t="shared" si="32"/>
        <v/>
      </c>
      <c r="AC173" t="str">
        <f t="shared" si="33"/>
        <v/>
      </c>
      <c r="AD173" t="str">
        <f t="shared" si="34"/>
        <v/>
      </c>
      <c r="AE173" t="str">
        <f t="shared" si="35"/>
        <v/>
      </c>
      <c r="AF173" t="str">
        <f t="shared" si="35"/>
        <v/>
      </c>
    </row>
    <row r="174" spans="14:32" x14ac:dyDescent="0.2">
      <c r="N174" t="s">
        <v>655</v>
      </c>
      <c r="O174" t="s">
        <v>808</v>
      </c>
      <c r="P174" t="s">
        <v>689</v>
      </c>
      <c r="Q174" t="s">
        <v>629</v>
      </c>
      <c r="X174" t="str">
        <f t="shared" si="28"/>
        <v>潍坊河西局</v>
      </c>
      <c r="Y174" t="str">
        <f t="shared" si="29"/>
        <v>寿光东局</v>
      </c>
      <c r="Z174" t="str">
        <f t="shared" si="30"/>
        <v>广饶</v>
      </c>
      <c r="AA174" t="str">
        <f t="shared" si="31"/>
        <v>东营济南路</v>
      </c>
      <c r="AB174" t="str">
        <f t="shared" si="32"/>
        <v/>
      </c>
      <c r="AC174" t="str">
        <f t="shared" si="33"/>
        <v/>
      </c>
      <c r="AD174" t="str">
        <f t="shared" si="34"/>
        <v/>
      </c>
      <c r="AE174" t="str">
        <f t="shared" si="35"/>
        <v/>
      </c>
      <c r="AF174" t="str">
        <f t="shared" si="35"/>
        <v/>
      </c>
    </row>
    <row r="175" spans="14:32" x14ac:dyDescent="0.2">
      <c r="N175" t="s">
        <v>655</v>
      </c>
      <c r="O175" t="s">
        <v>808</v>
      </c>
      <c r="P175" t="s">
        <v>689</v>
      </c>
      <c r="Q175" t="s">
        <v>629</v>
      </c>
      <c r="X175" t="str">
        <f t="shared" si="28"/>
        <v>潍坊河西局</v>
      </c>
      <c r="Y175" t="str">
        <f t="shared" si="29"/>
        <v>寿光东局</v>
      </c>
      <c r="Z175" t="str">
        <f t="shared" si="30"/>
        <v>广饶</v>
      </c>
      <c r="AA175" t="str">
        <f t="shared" si="31"/>
        <v>东营济南路</v>
      </c>
      <c r="AB175" t="str">
        <f t="shared" si="32"/>
        <v/>
      </c>
      <c r="AC175" t="str">
        <f t="shared" si="33"/>
        <v/>
      </c>
      <c r="AD175" t="str">
        <f t="shared" si="34"/>
        <v/>
      </c>
      <c r="AE175" t="str">
        <f t="shared" si="35"/>
        <v/>
      </c>
      <c r="AF175" t="str">
        <f t="shared" si="35"/>
        <v/>
      </c>
    </row>
    <row r="176" spans="14:32" x14ac:dyDescent="0.2">
      <c r="N176" t="s">
        <v>655</v>
      </c>
      <c r="O176" t="s">
        <v>808</v>
      </c>
      <c r="P176" t="s">
        <v>689</v>
      </c>
      <c r="Q176" t="s">
        <v>629</v>
      </c>
      <c r="X176" t="str">
        <f t="shared" si="28"/>
        <v>潍坊河西局</v>
      </c>
      <c r="Y176" t="str">
        <f t="shared" si="29"/>
        <v>寿光东局</v>
      </c>
      <c r="Z176" t="str">
        <f t="shared" si="30"/>
        <v>广饶</v>
      </c>
      <c r="AA176" t="str">
        <f t="shared" si="31"/>
        <v>东营济南路</v>
      </c>
      <c r="AB176" t="str">
        <f t="shared" si="32"/>
        <v/>
      </c>
      <c r="AC176" t="str">
        <f t="shared" si="33"/>
        <v/>
      </c>
      <c r="AD176" t="str">
        <f t="shared" si="34"/>
        <v/>
      </c>
      <c r="AE176" t="str">
        <f t="shared" si="35"/>
        <v/>
      </c>
      <c r="AF176" t="str">
        <f t="shared" si="35"/>
        <v/>
      </c>
    </row>
    <row r="177" spans="14:32" x14ac:dyDescent="0.2">
      <c r="N177" t="s">
        <v>655</v>
      </c>
      <c r="O177" t="s">
        <v>808</v>
      </c>
      <c r="P177" t="s">
        <v>689</v>
      </c>
      <c r="X177" t="str">
        <f t="shared" si="28"/>
        <v>潍坊河西局</v>
      </c>
      <c r="Y177" t="str">
        <f t="shared" si="29"/>
        <v>寿光东局</v>
      </c>
      <c r="Z177" t="str">
        <f t="shared" si="30"/>
        <v>广饶</v>
      </c>
      <c r="AA177" t="str">
        <f t="shared" si="31"/>
        <v/>
      </c>
      <c r="AB177" t="str">
        <f t="shared" si="32"/>
        <v/>
      </c>
      <c r="AC177" t="str">
        <f t="shared" si="33"/>
        <v/>
      </c>
      <c r="AD177" t="str">
        <f t="shared" si="34"/>
        <v/>
      </c>
      <c r="AE177" t="str">
        <f t="shared" si="35"/>
        <v/>
      </c>
      <c r="AF177" t="str">
        <f t="shared" si="35"/>
        <v/>
      </c>
    </row>
    <row r="178" spans="14:32" x14ac:dyDescent="0.2">
      <c r="N178" t="s">
        <v>655</v>
      </c>
      <c r="O178" t="s">
        <v>808</v>
      </c>
      <c r="P178" t="s">
        <v>689</v>
      </c>
      <c r="X178" t="str">
        <f t="shared" si="28"/>
        <v>潍坊河西局</v>
      </c>
      <c r="Y178" t="str">
        <f t="shared" si="29"/>
        <v>寿光东局</v>
      </c>
      <c r="Z178" t="str">
        <f t="shared" si="30"/>
        <v>广饶</v>
      </c>
      <c r="AA178" t="str">
        <f t="shared" si="31"/>
        <v/>
      </c>
      <c r="AB178" t="str">
        <f t="shared" si="32"/>
        <v/>
      </c>
      <c r="AC178" t="str">
        <f t="shared" si="33"/>
        <v/>
      </c>
      <c r="AD178" t="str">
        <f t="shared" si="34"/>
        <v/>
      </c>
      <c r="AE178" t="str">
        <f t="shared" si="35"/>
        <v/>
      </c>
      <c r="AF178" t="str">
        <f t="shared" si="35"/>
        <v/>
      </c>
    </row>
    <row r="179" spans="14:32" x14ac:dyDescent="0.2">
      <c r="N179" t="s">
        <v>661</v>
      </c>
      <c r="O179" t="s">
        <v>809</v>
      </c>
      <c r="P179" t="s">
        <v>785</v>
      </c>
      <c r="Q179" t="s">
        <v>810</v>
      </c>
      <c r="R179" t="s">
        <v>672</v>
      </c>
      <c r="X179" t="str">
        <f t="shared" si="28"/>
        <v>潍坊东方路</v>
      </c>
      <c r="Y179" t="str">
        <f t="shared" si="29"/>
        <v>吾山南逯</v>
      </c>
      <c r="Z179" t="str">
        <f t="shared" si="30"/>
        <v>沂水马站</v>
      </c>
      <c r="AA179" t="str">
        <f t="shared" si="31"/>
        <v>沂南_苏村_牛家小河基站</v>
      </c>
      <c r="AB179" t="str">
        <f t="shared" si="32"/>
        <v>临沂金雀山</v>
      </c>
      <c r="AC179" t="str">
        <f t="shared" si="33"/>
        <v/>
      </c>
      <c r="AD179" t="str">
        <f t="shared" si="34"/>
        <v/>
      </c>
      <c r="AE179" t="str">
        <f t="shared" si="35"/>
        <v/>
      </c>
      <c r="AF179" t="str">
        <f t="shared" si="35"/>
        <v/>
      </c>
    </row>
    <row r="180" spans="14:32" x14ac:dyDescent="0.2">
      <c r="N180" t="s">
        <v>661</v>
      </c>
      <c r="O180" t="s">
        <v>809</v>
      </c>
      <c r="P180" t="s">
        <v>785</v>
      </c>
      <c r="Q180" t="s">
        <v>810</v>
      </c>
      <c r="R180" t="s">
        <v>672</v>
      </c>
      <c r="X180" t="str">
        <f t="shared" si="28"/>
        <v>潍坊东方路</v>
      </c>
      <c r="Y180" t="str">
        <f t="shared" si="29"/>
        <v>吾山南逯</v>
      </c>
      <c r="Z180" t="str">
        <f t="shared" si="30"/>
        <v>沂水马站</v>
      </c>
      <c r="AA180" t="str">
        <f t="shared" si="31"/>
        <v>沂南_苏村_牛家小河基站</v>
      </c>
      <c r="AB180" t="str">
        <f t="shared" si="32"/>
        <v>临沂金雀山</v>
      </c>
      <c r="AC180" t="str">
        <f t="shared" si="33"/>
        <v/>
      </c>
      <c r="AD180" t="str">
        <f t="shared" si="34"/>
        <v/>
      </c>
      <c r="AE180" t="str">
        <f t="shared" si="35"/>
        <v/>
      </c>
      <c r="AF180" t="str">
        <f t="shared" si="35"/>
        <v/>
      </c>
    </row>
    <row r="181" spans="14:32" x14ac:dyDescent="0.2">
      <c r="N181" t="s">
        <v>661</v>
      </c>
      <c r="O181" t="s">
        <v>809</v>
      </c>
      <c r="P181" t="s">
        <v>785</v>
      </c>
      <c r="Q181" t="s">
        <v>810</v>
      </c>
      <c r="R181" t="s">
        <v>672</v>
      </c>
      <c r="X181" t="str">
        <f t="shared" si="28"/>
        <v>潍坊东方路</v>
      </c>
      <c r="Y181" t="str">
        <f t="shared" si="29"/>
        <v>吾山南逯</v>
      </c>
      <c r="Z181" t="str">
        <f t="shared" si="30"/>
        <v>沂水马站</v>
      </c>
      <c r="AA181" t="str">
        <f t="shared" si="31"/>
        <v>沂南_苏村_牛家小河基站</v>
      </c>
      <c r="AB181" t="str">
        <f t="shared" si="32"/>
        <v>临沂金雀山</v>
      </c>
      <c r="AC181" t="str">
        <f t="shared" si="33"/>
        <v/>
      </c>
      <c r="AD181" t="str">
        <f t="shared" si="34"/>
        <v/>
      </c>
      <c r="AE181" t="str">
        <f t="shared" si="35"/>
        <v/>
      </c>
      <c r="AF181" t="str">
        <f t="shared" si="35"/>
        <v/>
      </c>
    </row>
    <row r="182" spans="14:32" x14ac:dyDescent="0.2">
      <c r="N182" t="s">
        <v>661</v>
      </c>
      <c r="O182" t="s">
        <v>809</v>
      </c>
      <c r="P182" t="s">
        <v>785</v>
      </c>
      <c r="Q182" t="s">
        <v>810</v>
      </c>
      <c r="R182" t="s">
        <v>672</v>
      </c>
      <c r="X182" t="str">
        <f t="shared" si="28"/>
        <v>潍坊东方路</v>
      </c>
      <c r="Y182" t="str">
        <f t="shared" si="29"/>
        <v>吾山南逯</v>
      </c>
      <c r="Z182" t="str">
        <f t="shared" si="30"/>
        <v>沂水马站</v>
      </c>
      <c r="AA182" t="str">
        <f t="shared" si="31"/>
        <v>沂南_苏村_牛家小河基站</v>
      </c>
      <c r="AB182" t="str">
        <f t="shared" si="32"/>
        <v>临沂金雀山</v>
      </c>
      <c r="AC182" t="str">
        <f t="shared" si="33"/>
        <v/>
      </c>
      <c r="AD182" t="str">
        <f t="shared" si="34"/>
        <v/>
      </c>
      <c r="AE182" t="str">
        <f t="shared" si="35"/>
        <v/>
      </c>
      <c r="AF182" t="str">
        <f t="shared" si="35"/>
        <v/>
      </c>
    </row>
    <row r="183" spans="14:32" x14ac:dyDescent="0.2">
      <c r="N183" t="s">
        <v>661</v>
      </c>
      <c r="O183" t="s">
        <v>690</v>
      </c>
      <c r="X183" t="str">
        <f t="shared" si="28"/>
        <v>潍坊东方路</v>
      </c>
      <c r="Y183" t="str">
        <f t="shared" si="29"/>
        <v>昌邑青乡</v>
      </c>
      <c r="Z183" t="str">
        <f t="shared" si="30"/>
        <v/>
      </c>
      <c r="AA183" t="str">
        <f t="shared" si="31"/>
        <v/>
      </c>
      <c r="AB183" t="str">
        <f t="shared" si="32"/>
        <v/>
      </c>
      <c r="AC183" t="str">
        <f t="shared" si="33"/>
        <v/>
      </c>
      <c r="AD183" t="str">
        <f t="shared" si="34"/>
        <v/>
      </c>
      <c r="AE183" t="str">
        <f t="shared" si="35"/>
        <v/>
      </c>
      <c r="AF183" t="str">
        <f t="shared" si="35"/>
        <v/>
      </c>
    </row>
    <row r="184" spans="14:32" x14ac:dyDescent="0.2">
      <c r="N184" t="s">
        <v>661</v>
      </c>
      <c r="O184" t="s">
        <v>811</v>
      </c>
      <c r="P184" t="s">
        <v>682</v>
      </c>
      <c r="X184" t="str">
        <f t="shared" si="28"/>
        <v>潍坊东方路</v>
      </c>
      <c r="Y184" t="str">
        <f t="shared" si="29"/>
        <v>诸城原联通高级技工学校</v>
      </c>
      <c r="Z184" t="str">
        <f t="shared" si="30"/>
        <v>日照海滨五路</v>
      </c>
      <c r="AA184" t="str">
        <f t="shared" si="31"/>
        <v/>
      </c>
      <c r="AB184" t="str">
        <f t="shared" si="32"/>
        <v/>
      </c>
      <c r="AC184" t="str">
        <f t="shared" si="33"/>
        <v/>
      </c>
      <c r="AD184" t="str">
        <f t="shared" si="34"/>
        <v/>
      </c>
      <c r="AE184" t="str">
        <f t="shared" si="35"/>
        <v/>
      </c>
      <c r="AF184" t="str">
        <f t="shared" si="35"/>
        <v/>
      </c>
    </row>
    <row r="185" spans="14:32" x14ac:dyDescent="0.2">
      <c r="N185" t="s">
        <v>661</v>
      </c>
      <c r="O185" t="s">
        <v>811</v>
      </c>
      <c r="P185" t="s">
        <v>682</v>
      </c>
      <c r="X185" t="str">
        <f t="shared" si="28"/>
        <v>潍坊东方路</v>
      </c>
      <c r="Y185" t="str">
        <f t="shared" si="29"/>
        <v>诸城原联通高级技工学校</v>
      </c>
      <c r="Z185" t="str">
        <f t="shared" si="30"/>
        <v>日照海滨五路</v>
      </c>
      <c r="AA185" t="str">
        <f t="shared" si="31"/>
        <v/>
      </c>
      <c r="AB185" t="str">
        <f t="shared" si="32"/>
        <v/>
      </c>
      <c r="AC185" t="str">
        <f t="shared" si="33"/>
        <v/>
      </c>
      <c r="AD185" t="str">
        <f t="shared" si="34"/>
        <v/>
      </c>
      <c r="AE185" t="str">
        <f t="shared" si="35"/>
        <v/>
      </c>
      <c r="AF185" t="str">
        <f t="shared" si="35"/>
        <v/>
      </c>
    </row>
    <row r="186" spans="14:32" x14ac:dyDescent="0.2">
      <c r="N186" t="s">
        <v>655</v>
      </c>
      <c r="O186" t="s">
        <v>812</v>
      </c>
      <c r="P186" t="s">
        <v>786</v>
      </c>
      <c r="Q186" t="s">
        <v>692</v>
      </c>
      <c r="X186" t="str">
        <f t="shared" si="28"/>
        <v>潍坊河西局</v>
      </c>
      <c r="Y186" t="str">
        <f t="shared" si="29"/>
        <v>安丘兴安路</v>
      </c>
      <c r="Z186" t="str">
        <f t="shared" si="30"/>
        <v>诸城</v>
      </c>
      <c r="AA186" t="str">
        <f t="shared" si="31"/>
        <v>五莲解放路</v>
      </c>
      <c r="AB186" t="str">
        <f t="shared" si="32"/>
        <v/>
      </c>
      <c r="AC186" t="str">
        <f t="shared" si="33"/>
        <v/>
      </c>
      <c r="AD186" t="str">
        <f t="shared" si="34"/>
        <v/>
      </c>
      <c r="AE186" t="str">
        <f t="shared" si="35"/>
        <v/>
      </c>
      <c r="AF186" t="str">
        <f t="shared" si="35"/>
        <v/>
      </c>
    </row>
    <row r="187" spans="14:32" x14ac:dyDescent="0.2">
      <c r="N187" t="s">
        <v>655</v>
      </c>
      <c r="O187" t="s">
        <v>812</v>
      </c>
      <c r="P187" t="s">
        <v>786</v>
      </c>
      <c r="Q187" t="s">
        <v>692</v>
      </c>
      <c r="X187" t="str">
        <f t="shared" si="28"/>
        <v>潍坊河西局</v>
      </c>
      <c r="Y187" t="str">
        <f t="shared" si="29"/>
        <v>安丘兴安路</v>
      </c>
      <c r="Z187" t="str">
        <f t="shared" si="30"/>
        <v>诸城</v>
      </c>
      <c r="AA187" t="str">
        <f t="shared" si="31"/>
        <v>五莲解放路</v>
      </c>
      <c r="AB187" t="str">
        <f t="shared" si="32"/>
        <v/>
      </c>
      <c r="AC187" t="str">
        <f t="shared" si="33"/>
        <v/>
      </c>
      <c r="AD187" t="str">
        <f t="shared" si="34"/>
        <v/>
      </c>
      <c r="AE187" t="str">
        <f t="shared" si="35"/>
        <v/>
      </c>
      <c r="AF187" t="str">
        <f t="shared" si="35"/>
        <v/>
      </c>
    </row>
    <row r="188" spans="14:32" x14ac:dyDescent="0.2">
      <c r="N188" t="s">
        <v>655</v>
      </c>
      <c r="O188" t="s">
        <v>812</v>
      </c>
      <c r="P188" t="s">
        <v>786</v>
      </c>
      <c r="Q188" t="s">
        <v>692</v>
      </c>
      <c r="X188" t="str">
        <f t="shared" si="28"/>
        <v>潍坊河西局</v>
      </c>
      <c r="Y188" t="str">
        <f t="shared" si="29"/>
        <v>安丘兴安路</v>
      </c>
      <c r="Z188" t="str">
        <f t="shared" si="30"/>
        <v>诸城</v>
      </c>
      <c r="AA188" t="str">
        <f t="shared" si="31"/>
        <v>五莲解放路</v>
      </c>
      <c r="AB188" t="str">
        <f t="shared" si="32"/>
        <v/>
      </c>
      <c r="AC188" t="str">
        <f t="shared" si="33"/>
        <v/>
      </c>
      <c r="AD188" t="str">
        <f t="shared" si="34"/>
        <v/>
      </c>
      <c r="AE188" t="str">
        <f t="shared" si="35"/>
        <v/>
      </c>
      <c r="AF188" t="str">
        <f t="shared" si="35"/>
        <v/>
      </c>
    </row>
    <row r="189" spans="14:32" x14ac:dyDescent="0.2">
      <c r="N189" t="s">
        <v>655</v>
      </c>
      <c r="O189" t="s">
        <v>813</v>
      </c>
      <c r="P189" t="s">
        <v>814</v>
      </c>
      <c r="Q189" t="s">
        <v>815</v>
      </c>
      <c r="R189" t="s">
        <v>816</v>
      </c>
      <c r="S189" t="s">
        <v>817</v>
      </c>
      <c r="T189" t="s">
        <v>749</v>
      </c>
      <c r="U189" t="s">
        <v>818</v>
      </c>
      <c r="V189" t="s">
        <v>693</v>
      </c>
      <c r="X189" t="str">
        <f t="shared" si="28"/>
        <v>潍坊河西局</v>
      </c>
      <c r="Y189" t="str">
        <f t="shared" si="29"/>
        <v>昌邑</v>
      </c>
      <c r="Z189" t="str">
        <f t="shared" si="30"/>
        <v>莱州沙河</v>
      </c>
      <c r="AA189" t="str">
        <f t="shared" si="31"/>
        <v>莱州市局</v>
      </c>
      <c r="AB189" t="str">
        <f t="shared" si="32"/>
        <v>莱州朱桥</v>
      </c>
      <c r="AC189" t="str">
        <f t="shared" si="33"/>
        <v>龙口龙口镇</v>
      </c>
      <c r="AD189" t="str">
        <f t="shared" si="34"/>
        <v>龙口黄城</v>
      </c>
      <c r="AE189" t="str">
        <f t="shared" si="35"/>
        <v>蓬莱老局</v>
      </c>
      <c r="AF189" t="str">
        <f t="shared" si="35"/>
        <v>烟台大季家</v>
      </c>
    </row>
    <row r="190" spans="14:32" x14ac:dyDescent="0.2">
      <c r="N190" t="s">
        <v>655</v>
      </c>
      <c r="O190" t="s">
        <v>813</v>
      </c>
      <c r="P190" t="s">
        <v>814</v>
      </c>
      <c r="Q190" t="s">
        <v>815</v>
      </c>
      <c r="R190" t="s">
        <v>816</v>
      </c>
      <c r="S190" t="s">
        <v>817</v>
      </c>
      <c r="T190" t="s">
        <v>749</v>
      </c>
      <c r="U190" t="s">
        <v>818</v>
      </c>
      <c r="V190" t="s">
        <v>693</v>
      </c>
      <c r="X190" t="str">
        <f t="shared" si="28"/>
        <v>潍坊河西局</v>
      </c>
      <c r="Y190" t="str">
        <f t="shared" si="29"/>
        <v>昌邑</v>
      </c>
      <c r="Z190" t="str">
        <f t="shared" si="30"/>
        <v>莱州沙河</v>
      </c>
      <c r="AA190" t="str">
        <f t="shared" si="31"/>
        <v>莱州市局</v>
      </c>
      <c r="AB190" t="str">
        <f t="shared" si="32"/>
        <v>莱州朱桥</v>
      </c>
      <c r="AC190" t="str">
        <f t="shared" si="33"/>
        <v>龙口龙口镇</v>
      </c>
      <c r="AD190" t="str">
        <f t="shared" si="34"/>
        <v>龙口黄城</v>
      </c>
      <c r="AE190" t="str">
        <f t="shared" si="35"/>
        <v>蓬莱老局</v>
      </c>
      <c r="AF190" t="str">
        <f t="shared" si="35"/>
        <v>烟台大季家</v>
      </c>
    </row>
    <row r="191" spans="14:32" x14ac:dyDescent="0.2">
      <c r="N191" t="s">
        <v>655</v>
      </c>
      <c r="O191" t="s">
        <v>813</v>
      </c>
      <c r="P191" t="s">
        <v>814</v>
      </c>
      <c r="Q191" t="s">
        <v>815</v>
      </c>
      <c r="R191" t="s">
        <v>816</v>
      </c>
      <c r="S191" t="s">
        <v>817</v>
      </c>
      <c r="T191" t="s">
        <v>749</v>
      </c>
      <c r="U191" t="s">
        <v>818</v>
      </c>
      <c r="V191" t="s">
        <v>693</v>
      </c>
      <c r="X191" t="str">
        <f t="shared" si="28"/>
        <v>潍坊河西局</v>
      </c>
      <c r="Y191" t="str">
        <f t="shared" si="29"/>
        <v>昌邑</v>
      </c>
      <c r="Z191" t="str">
        <f t="shared" si="30"/>
        <v>莱州沙河</v>
      </c>
      <c r="AA191" t="str">
        <f t="shared" si="31"/>
        <v>莱州市局</v>
      </c>
      <c r="AB191" t="str">
        <f t="shared" si="32"/>
        <v>莱州朱桥</v>
      </c>
      <c r="AC191" t="str">
        <f t="shared" si="33"/>
        <v>龙口龙口镇</v>
      </c>
      <c r="AD191" t="str">
        <f t="shared" si="34"/>
        <v>龙口黄城</v>
      </c>
      <c r="AE191" t="str">
        <f t="shared" si="35"/>
        <v>蓬莱老局</v>
      </c>
      <c r="AF191" t="str">
        <f t="shared" si="35"/>
        <v>烟台大季家</v>
      </c>
    </row>
    <row r="192" spans="14:32" x14ac:dyDescent="0.2">
      <c r="N192" t="s">
        <v>655</v>
      </c>
      <c r="O192" t="s">
        <v>813</v>
      </c>
      <c r="P192" t="s">
        <v>814</v>
      </c>
      <c r="Q192" t="s">
        <v>815</v>
      </c>
      <c r="R192" t="s">
        <v>816</v>
      </c>
      <c r="S192" t="s">
        <v>817</v>
      </c>
      <c r="T192" t="s">
        <v>749</v>
      </c>
      <c r="U192" t="s">
        <v>818</v>
      </c>
      <c r="V192" t="s">
        <v>693</v>
      </c>
      <c r="X192" t="str">
        <f t="shared" si="28"/>
        <v>潍坊河西局</v>
      </c>
      <c r="Y192" t="str">
        <f t="shared" si="29"/>
        <v>昌邑</v>
      </c>
      <c r="Z192" t="str">
        <f t="shared" si="30"/>
        <v>莱州沙河</v>
      </c>
      <c r="AA192" t="str">
        <f t="shared" si="31"/>
        <v>莱州市局</v>
      </c>
      <c r="AB192" t="str">
        <f t="shared" si="32"/>
        <v>莱州朱桥</v>
      </c>
      <c r="AC192" t="str">
        <f t="shared" si="33"/>
        <v>龙口龙口镇</v>
      </c>
      <c r="AD192" t="str">
        <f t="shared" si="34"/>
        <v>龙口黄城</v>
      </c>
      <c r="AE192" t="str">
        <f t="shared" si="35"/>
        <v>蓬莱老局</v>
      </c>
      <c r="AF192" t="str">
        <f t="shared" si="35"/>
        <v>烟台大季家</v>
      </c>
    </row>
    <row r="193" spans="14:32" x14ac:dyDescent="0.2">
      <c r="N193" t="s">
        <v>655</v>
      </c>
      <c r="O193" t="s">
        <v>813</v>
      </c>
      <c r="P193" t="s">
        <v>814</v>
      </c>
      <c r="Q193" t="s">
        <v>815</v>
      </c>
      <c r="R193" t="s">
        <v>816</v>
      </c>
      <c r="S193" t="s">
        <v>817</v>
      </c>
      <c r="T193" t="s">
        <v>749</v>
      </c>
      <c r="U193" t="s">
        <v>818</v>
      </c>
      <c r="V193" t="s">
        <v>693</v>
      </c>
      <c r="X193" t="str">
        <f t="shared" si="28"/>
        <v>潍坊河西局</v>
      </c>
      <c r="Y193" t="str">
        <f t="shared" si="29"/>
        <v>昌邑</v>
      </c>
      <c r="Z193" t="str">
        <f t="shared" si="30"/>
        <v>莱州沙河</v>
      </c>
      <c r="AA193" t="str">
        <f t="shared" si="31"/>
        <v>莱州市局</v>
      </c>
      <c r="AB193" t="str">
        <f t="shared" si="32"/>
        <v>莱州朱桥</v>
      </c>
      <c r="AC193" t="str">
        <f t="shared" si="33"/>
        <v>龙口龙口镇</v>
      </c>
      <c r="AD193" t="str">
        <f t="shared" si="34"/>
        <v>龙口黄城</v>
      </c>
      <c r="AE193" t="str">
        <f t="shared" si="35"/>
        <v>蓬莱老局</v>
      </c>
      <c r="AF193" t="str">
        <f t="shared" si="35"/>
        <v>烟台大季家</v>
      </c>
    </row>
    <row r="194" spans="14:32" x14ac:dyDescent="0.2">
      <c r="N194" t="s">
        <v>655</v>
      </c>
      <c r="O194" t="s">
        <v>813</v>
      </c>
      <c r="P194" t="s">
        <v>814</v>
      </c>
      <c r="Q194" t="s">
        <v>815</v>
      </c>
      <c r="R194" t="s">
        <v>816</v>
      </c>
      <c r="S194" t="s">
        <v>817</v>
      </c>
      <c r="T194" t="s">
        <v>749</v>
      </c>
      <c r="U194" t="s">
        <v>818</v>
      </c>
      <c r="V194" t="s">
        <v>693</v>
      </c>
      <c r="X194" t="str">
        <f t="shared" ref="X194:X232" si="36">IF(ISBLANK(N194),"",MID(N194,2,LEN(N194)-2))</f>
        <v>潍坊河西局</v>
      </c>
      <c r="Y194" t="str">
        <f t="shared" ref="Y194:Y232" si="37">IF(ISBLANK(O194),"",MID(O194,2,LEN(O194)-2))</f>
        <v>昌邑</v>
      </c>
      <c r="Z194" t="str">
        <f t="shared" ref="Z194:Z232" si="38">IF(ISBLANK(P194),"",MID(P194,2,LEN(P194)-2))</f>
        <v>莱州沙河</v>
      </c>
      <c r="AA194" t="str">
        <f t="shared" ref="AA194:AA232" si="39">IF(ISBLANK(Q194),"",MID(Q194,2,LEN(Q194)-2))</f>
        <v>莱州市局</v>
      </c>
      <c r="AB194" t="str">
        <f t="shared" ref="AB194:AB232" si="40">IF(ISBLANK(R194),"",MID(R194,2,LEN(R194)-2))</f>
        <v>莱州朱桥</v>
      </c>
      <c r="AC194" t="str">
        <f t="shared" ref="AC194:AC232" si="41">IF(ISBLANK(S194),"",MID(S194,2,LEN(S194)-2))</f>
        <v>龙口龙口镇</v>
      </c>
      <c r="AD194" t="str">
        <f t="shared" ref="AD194:AD232" si="42">IF(ISBLANK(T194),"",MID(T194,2,LEN(T194)-2))</f>
        <v>龙口黄城</v>
      </c>
      <c r="AE194" t="str">
        <f t="shared" ref="AE194:AF232" si="43">IF(ISBLANK(U194),"",MID(U194,2,LEN(U194)-2))</f>
        <v>蓬莱老局</v>
      </c>
      <c r="AF194" t="str">
        <f t="shared" si="43"/>
        <v>烟台大季家</v>
      </c>
    </row>
    <row r="195" spans="14:32" x14ac:dyDescent="0.2">
      <c r="N195" t="s">
        <v>655</v>
      </c>
      <c r="O195" t="s">
        <v>813</v>
      </c>
      <c r="P195" t="s">
        <v>814</v>
      </c>
      <c r="Q195" t="s">
        <v>815</v>
      </c>
      <c r="R195" t="s">
        <v>816</v>
      </c>
      <c r="S195" t="s">
        <v>817</v>
      </c>
      <c r="T195" t="s">
        <v>749</v>
      </c>
      <c r="U195" t="s">
        <v>818</v>
      </c>
      <c r="V195" t="s">
        <v>693</v>
      </c>
      <c r="X195" t="str">
        <f t="shared" si="36"/>
        <v>潍坊河西局</v>
      </c>
      <c r="Y195" t="str">
        <f t="shared" si="37"/>
        <v>昌邑</v>
      </c>
      <c r="Z195" t="str">
        <f t="shared" si="38"/>
        <v>莱州沙河</v>
      </c>
      <c r="AA195" t="str">
        <f t="shared" si="39"/>
        <v>莱州市局</v>
      </c>
      <c r="AB195" t="str">
        <f t="shared" si="40"/>
        <v>莱州朱桥</v>
      </c>
      <c r="AC195" t="str">
        <f t="shared" si="41"/>
        <v>龙口龙口镇</v>
      </c>
      <c r="AD195" t="str">
        <f t="shared" si="42"/>
        <v>龙口黄城</v>
      </c>
      <c r="AE195" t="str">
        <f t="shared" si="43"/>
        <v>蓬莱老局</v>
      </c>
      <c r="AF195" t="str">
        <f t="shared" si="43"/>
        <v>烟台大季家</v>
      </c>
    </row>
    <row r="196" spans="14:32" x14ac:dyDescent="0.2">
      <c r="N196" t="s">
        <v>655</v>
      </c>
      <c r="O196" t="s">
        <v>813</v>
      </c>
      <c r="P196" t="s">
        <v>814</v>
      </c>
      <c r="Q196" t="s">
        <v>815</v>
      </c>
      <c r="R196" t="s">
        <v>816</v>
      </c>
      <c r="S196" t="s">
        <v>817</v>
      </c>
      <c r="T196" t="s">
        <v>749</v>
      </c>
      <c r="U196" t="s">
        <v>818</v>
      </c>
      <c r="V196" t="s">
        <v>693</v>
      </c>
      <c r="X196" t="str">
        <f t="shared" si="36"/>
        <v>潍坊河西局</v>
      </c>
      <c r="Y196" t="str">
        <f t="shared" si="37"/>
        <v>昌邑</v>
      </c>
      <c r="Z196" t="str">
        <f t="shared" si="38"/>
        <v>莱州沙河</v>
      </c>
      <c r="AA196" t="str">
        <f t="shared" si="39"/>
        <v>莱州市局</v>
      </c>
      <c r="AB196" t="str">
        <f t="shared" si="40"/>
        <v>莱州朱桥</v>
      </c>
      <c r="AC196" t="str">
        <f t="shared" si="41"/>
        <v>龙口龙口镇</v>
      </c>
      <c r="AD196" t="str">
        <f t="shared" si="42"/>
        <v>龙口黄城</v>
      </c>
      <c r="AE196" t="str">
        <f t="shared" si="43"/>
        <v>蓬莱老局</v>
      </c>
      <c r="AF196" t="str">
        <f t="shared" si="43"/>
        <v>烟台大季家</v>
      </c>
    </row>
    <row r="197" spans="14:32" x14ac:dyDescent="0.2">
      <c r="N197" t="s">
        <v>693</v>
      </c>
      <c r="O197" t="s">
        <v>669</v>
      </c>
      <c r="X197" t="str">
        <f t="shared" si="36"/>
        <v>烟台大季家</v>
      </c>
      <c r="Y197" t="str">
        <f t="shared" si="37"/>
        <v>烟台大海阳</v>
      </c>
      <c r="Z197" t="str">
        <f t="shared" si="38"/>
        <v/>
      </c>
      <c r="AA197" t="str">
        <f t="shared" si="39"/>
        <v/>
      </c>
      <c r="AB197" t="str">
        <f t="shared" si="40"/>
        <v/>
      </c>
      <c r="AC197" t="str">
        <f t="shared" si="41"/>
        <v/>
      </c>
      <c r="AD197" t="str">
        <f t="shared" si="42"/>
        <v/>
      </c>
      <c r="AE197" t="str">
        <f t="shared" si="43"/>
        <v/>
      </c>
      <c r="AF197" t="str">
        <f t="shared" si="43"/>
        <v/>
      </c>
    </row>
    <row r="198" spans="14:32" x14ac:dyDescent="0.2">
      <c r="N198" t="s">
        <v>669</v>
      </c>
      <c r="O198" t="s">
        <v>819</v>
      </c>
      <c r="P198" t="s">
        <v>694</v>
      </c>
      <c r="X198" t="str">
        <f t="shared" si="36"/>
        <v>烟台大海阳</v>
      </c>
      <c r="Y198" t="str">
        <f t="shared" si="37"/>
        <v>牟平42局</v>
      </c>
      <c r="Z198" t="str">
        <f t="shared" si="38"/>
        <v>威海初村</v>
      </c>
      <c r="AA198" t="str">
        <f t="shared" si="39"/>
        <v/>
      </c>
      <c r="AB198" t="str">
        <f t="shared" si="40"/>
        <v/>
      </c>
      <c r="AC198" t="str">
        <f t="shared" si="41"/>
        <v/>
      </c>
      <c r="AD198" t="str">
        <f t="shared" si="42"/>
        <v/>
      </c>
      <c r="AE198" t="str">
        <f t="shared" si="43"/>
        <v/>
      </c>
      <c r="AF198" t="str">
        <f t="shared" si="43"/>
        <v/>
      </c>
    </row>
    <row r="199" spans="14:32" x14ac:dyDescent="0.2">
      <c r="N199" t="s">
        <v>669</v>
      </c>
      <c r="O199" t="s">
        <v>819</v>
      </c>
      <c r="P199" t="s">
        <v>694</v>
      </c>
      <c r="X199" t="str">
        <f t="shared" si="36"/>
        <v>烟台大海阳</v>
      </c>
      <c r="Y199" t="str">
        <f t="shared" si="37"/>
        <v>牟平42局</v>
      </c>
      <c r="Z199" t="str">
        <f t="shared" si="38"/>
        <v>威海初村</v>
      </c>
      <c r="AA199" t="str">
        <f t="shared" si="39"/>
        <v/>
      </c>
      <c r="AB199" t="str">
        <f t="shared" si="40"/>
        <v/>
      </c>
      <c r="AC199" t="str">
        <f t="shared" si="41"/>
        <v/>
      </c>
      <c r="AD199" t="str">
        <f t="shared" si="42"/>
        <v/>
      </c>
      <c r="AE199" t="str">
        <f t="shared" si="43"/>
        <v/>
      </c>
      <c r="AF199" t="str">
        <f t="shared" si="43"/>
        <v/>
      </c>
    </row>
    <row r="200" spans="14:32" x14ac:dyDescent="0.2">
      <c r="N200" t="s">
        <v>694</v>
      </c>
      <c r="O200" t="s">
        <v>633</v>
      </c>
      <c r="X200" t="str">
        <f t="shared" si="36"/>
        <v>威海初村</v>
      </c>
      <c r="Y200" t="str">
        <f t="shared" si="37"/>
        <v>威海南竹岛</v>
      </c>
      <c r="Z200" t="str">
        <f t="shared" si="38"/>
        <v/>
      </c>
      <c r="AA200" t="str">
        <f t="shared" si="39"/>
        <v/>
      </c>
      <c r="AB200" t="str">
        <f t="shared" si="40"/>
        <v/>
      </c>
      <c r="AC200" t="str">
        <f t="shared" si="41"/>
        <v/>
      </c>
      <c r="AD200" t="str">
        <f t="shared" si="42"/>
        <v/>
      </c>
      <c r="AE200" t="str">
        <f t="shared" si="43"/>
        <v/>
      </c>
      <c r="AF200" t="str">
        <f t="shared" si="43"/>
        <v/>
      </c>
    </row>
    <row r="201" spans="14:32" x14ac:dyDescent="0.2">
      <c r="N201" t="s">
        <v>658</v>
      </c>
      <c r="O201" t="s">
        <v>813</v>
      </c>
      <c r="P201" t="s">
        <v>815</v>
      </c>
      <c r="Q201" t="s">
        <v>817</v>
      </c>
      <c r="R201" t="s">
        <v>818</v>
      </c>
      <c r="S201" t="s">
        <v>820</v>
      </c>
      <c r="T201" t="s">
        <v>695</v>
      </c>
      <c r="X201" t="str">
        <f t="shared" si="36"/>
        <v>潍坊四平路</v>
      </c>
      <c r="Y201" t="str">
        <f t="shared" si="37"/>
        <v>昌邑</v>
      </c>
      <c r="Z201" t="str">
        <f t="shared" si="38"/>
        <v>莱州市局</v>
      </c>
      <c r="AA201" t="str">
        <f t="shared" si="39"/>
        <v>龙口龙口镇</v>
      </c>
      <c r="AB201" t="str">
        <f t="shared" si="40"/>
        <v>蓬莱老局</v>
      </c>
      <c r="AC201" t="str">
        <f t="shared" si="41"/>
        <v>蓬莱大辛店</v>
      </c>
      <c r="AD201" t="str">
        <f t="shared" si="42"/>
        <v>烟台开发区</v>
      </c>
      <c r="AE201" t="str">
        <f t="shared" si="43"/>
        <v/>
      </c>
      <c r="AF201" t="str">
        <f t="shared" si="43"/>
        <v/>
      </c>
    </row>
    <row r="202" spans="14:32" x14ac:dyDescent="0.2">
      <c r="N202" t="s">
        <v>658</v>
      </c>
      <c r="O202" t="s">
        <v>813</v>
      </c>
      <c r="P202" t="s">
        <v>815</v>
      </c>
      <c r="Q202" t="s">
        <v>817</v>
      </c>
      <c r="R202" t="s">
        <v>818</v>
      </c>
      <c r="S202" t="s">
        <v>820</v>
      </c>
      <c r="T202" t="s">
        <v>695</v>
      </c>
      <c r="X202" t="str">
        <f t="shared" si="36"/>
        <v>潍坊四平路</v>
      </c>
      <c r="Y202" t="str">
        <f t="shared" si="37"/>
        <v>昌邑</v>
      </c>
      <c r="Z202" t="str">
        <f t="shared" si="38"/>
        <v>莱州市局</v>
      </c>
      <c r="AA202" t="str">
        <f t="shared" si="39"/>
        <v>龙口龙口镇</v>
      </c>
      <c r="AB202" t="str">
        <f t="shared" si="40"/>
        <v>蓬莱老局</v>
      </c>
      <c r="AC202" t="str">
        <f t="shared" si="41"/>
        <v>蓬莱大辛店</v>
      </c>
      <c r="AD202" t="str">
        <f t="shared" si="42"/>
        <v>烟台开发区</v>
      </c>
      <c r="AE202" t="str">
        <f t="shared" si="43"/>
        <v/>
      </c>
      <c r="AF202" t="str">
        <f t="shared" si="43"/>
        <v/>
      </c>
    </row>
    <row r="203" spans="14:32" x14ac:dyDescent="0.2">
      <c r="N203" t="s">
        <v>658</v>
      </c>
      <c r="O203" t="s">
        <v>813</v>
      </c>
      <c r="P203" t="s">
        <v>815</v>
      </c>
      <c r="Q203" t="s">
        <v>817</v>
      </c>
      <c r="R203" t="s">
        <v>818</v>
      </c>
      <c r="S203" t="s">
        <v>820</v>
      </c>
      <c r="T203" t="s">
        <v>695</v>
      </c>
      <c r="X203" t="str">
        <f t="shared" si="36"/>
        <v>潍坊四平路</v>
      </c>
      <c r="Y203" t="str">
        <f t="shared" si="37"/>
        <v>昌邑</v>
      </c>
      <c r="Z203" t="str">
        <f t="shared" si="38"/>
        <v>莱州市局</v>
      </c>
      <c r="AA203" t="str">
        <f t="shared" si="39"/>
        <v>龙口龙口镇</v>
      </c>
      <c r="AB203" t="str">
        <f t="shared" si="40"/>
        <v>蓬莱老局</v>
      </c>
      <c r="AC203" t="str">
        <f t="shared" si="41"/>
        <v>蓬莱大辛店</v>
      </c>
      <c r="AD203" t="str">
        <f t="shared" si="42"/>
        <v>烟台开发区</v>
      </c>
      <c r="AE203" t="str">
        <f t="shared" si="43"/>
        <v/>
      </c>
      <c r="AF203" t="str">
        <f t="shared" si="43"/>
        <v/>
      </c>
    </row>
    <row r="204" spans="14:32" x14ac:dyDescent="0.2">
      <c r="N204" t="s">
        <v>658</v>
      </c>
      <c r="O204" t="s">
        <v>813</v>
      </c>
      <c r="P204" t="s">
        <v>815</v>
      </c>
      <c r="Q204" t="s">
        <v>817</v>
      </c>
      <c r="R204" t="s">
        <v>818</v>
      </c>
      <c r="S204" t="s">
        <v>820</v>
      </c>
      <c r="T204" t="s">
        <v>695</v>
      </c>
      <c r="X204" t="str">
        <f t="shared" si="36"/>
        <v>潍坊四平路</v>
      </c>
      <c r="Y204" t="str">
        <f t="shared" si="37"/>
        <v>昌邑</v>
      </c>
      <c r="Z204" t="str">
        <f t="shared" si="38"/>
        <v>莱州市局</v>
      </c>
      <c r="AA204" t="str">
        <f t="shared" si="39"/>
        <v>龙口龙口镇</v>
      </c>
      <c r="AB204" t="str">
        <f t="shared" si="40"/>
        <v>蓬莱老局</v>
      </c>
      <c r="AC204" t="str">
        <f t="shared" si="41"/>
        <v>蓬莱大辛店</v>
      </c>
      <c r="AD204" t="str">
        <f t="shared" si="42"/>
        <v>烟台开发区</v>
      </c>
      <c r="AE204" t="str">
        <f t="shared" si="43"/>
        <v/>
      </c>
      <c r="AF204" t="str">
        <f t="shared" si="43"/>
        <v/>
      </c>
    </row>
    <row r="205" spans="14:32" x14ac:dyDescent="0.2">
      <c r="N205" t="s">
        <v>658</v>
      </c>
      <c r="O205" t="s">
        <v>813</v>
      </c>
      <c r="P205" t="s">
        <v>815</v>
      </c>
      <c r="Q205" t="s">
        <v>817</v>
      </c>
      <c r="R205" t="s">
        <v>818</v>
      </c>
      <c r="S205" t="s">
        <v>820</v>
      </c>
      <c r="T205" t="s">
        <v>695</v>
      </c>
      <c r="X205" t="str">
        <f t="shared" si="36"/>
        <v>潍坊四平路</v>
      </c>
      <c r="Y205" t="str">
        <f t="shared" si="37"/>
        <v>昌邑</v>
      </c>
      <c r="Z205" t="str">
        <f t="shared" si="38"/>
        <v>莱州市局</v>
      </c>
      <c r="AA205" t="str">
        <f t="shared" si="39"/>
        <v>龙口龙口镇</v>
      </c>
      <c r="AB205" t="str">
        <f t="shared" si="40"/>
        <v>蓬莱老局</v>
      </c>
      <c r="AC205" t="str">
        <f t="shared" si="41"/>
        <v>蓬莱大辛店</v>
      </c>
      <c r="AD205" t="str">
        <f t="shared" si="42"/>
        <v>烟台开发区</v>
      </c>
      <c r="AE205" t="str">
        <f t="shared" si="43"/>
        <v/>
      </c>
      <c r="AF205" t="str">
        <f t="shared" si="43"/>
        <v/>
      </c>
    </row>
    <row r="206" spans="14:32" x14ac:dyDescent="0.2">
      <c r="N206" t="s">
        <v>658</v>
      </c>
      <c r="O206" t="s">
        <v>813</v>
      </c>
      <c r="P206" t="s">
        <v>815</v>
      </c>
      <c r="Q206" t="s">
        <v>817</v>
      </c>
      <c r="R206" t="s">
        <v>818</v>
      </c>
      <c r="S206" t="s">
        <v>820</v>
      </c>
      <c r="T206" t="s">
        <v>695</v>
      </c>
      <c r="X206" t="str">
        <f t="shared" si="36"/>
        <v>潍坊四平路</v>
      </c>
      <c r="Y206" t="str">
        <f t="shared" si="37"/>
        <v>昌邑</v>
      </c>
      <c r="Z206" t="str">
        <f t="shared" si="38"/>
        <v>莱州市局</v>
      </c>
      <c r="AA206" t="str">
        <f t="shared" si="39"/>
        <v>龙口龙口镇</v>
      </c>
      <c r="AB206" t="str">
        <f t="shared" si="40"/>
        <v>蓬莱老局</v>
      </c>
      <c r="AC206" t="str">
        <f t="shared" si="41"/>
        <v>蓬莱大辛店</v>
      </c>
      <c r="AD206" t="str">
        <f t="shared" si="42"/>
        <v>烟台开发区</v>
      </c>
      <c r="AE206" t="str">
        <f t="shared" si="43"/>
        <v/>
      </c>
      <c r="AF206" t="str">
        <f t="shared" si="43"/>
        <v/>
      </c>
    </row>
    <row r="207" spans="14:32" x14ac:dyDescent="0.2">
      <c r="N207" t="s">
        <v>695</v>
      </c>
      <c r="O207" t="s">
        <v>669</v>
      </c>
      <c r="X207" t="str">
        <f t="shared" si="36"/>
        <v>烟台开发区</v>
      </c>
      <c r="Y207" t="str">
        <f t="shared" si="37"/>
        <v>烟台大海阳</v>
      </c>
      <c r="Z207" t="str">
        <f t="shared" si="38"/>
        <v/>
      </c>
      <c r="AA207" t="str">
        <f t="shared" si="39"/>
        <v/>
      </c>
      <c r="AB207" t="str">
        <f t="shared" si="40"/>
        <v/>
      </c>
      <c r="AC207" t="str">
        <f t="shared" si="41"/>
        <v/>
      </c>
      <c r="AD207" t="str">
        <f t="shared" si="42"/>
        <v/>
      </c>
      <c r="AE207" t="str">
        <f t="shared" si="43"/>
        <v/>
      </c>
      <c r="AF207" t="str">
        <f t="shared" si="43"/>
        <v/>
      </c>
    </row>
    <row r="208" spans="14:32" x14ac:dyDescent="0.2">
      <c r="N208" t="s">
        <v>669</v>
      </c>
      <c r="O208" t="s">
        <v>819</v>
      </c>
      <c r="P208" t="s">
        <v>696</v>
      </c>
      <c r="X208" t="str">
        <f t="shared" si="36"/>
        <v>烟台大海阳</v>
      </c>
      <c r="Y208" t="str">
        <f t="shared" si="37"/>
        <v>牟平42局</v>
      </c>
      <c r="Z208" t="str">
        <f t="shared" si="38"/>
        <v>威海新威路522局</v>
      </c>
      <c r="AA208" t="str">
        <f t="shared" si="39"/>
        <v/>
      </c>
      <c r="AB208" t="str">
        <f t="shared" si="40"/>
        <v/>
      </c>
      <c r="AC208" t="str">
        <f t="shared" si="41"/>
        <v/>
      </c>
      <c r="AD208" t="str">
        <f t="shared" si="42"/>
        <v/>
      </c>
      <c r="AE208" t="str">
        <f t="shared" si="43"/>
        <v/>
      </c>
      <c r="AF208" t="str">
        <f t="shared" si="43"/>
        <v/>
      </c>
    </row>
    <row r="209" spans="14:32" x14ac:dyDescent="0.2">
      <c r="N209" t="s">
        <v>669</v>
      </c>
      <c r="O209" t="s">
        <v>819</v>
      </c>
      <c r="P209" t="s">
        <v>696</v>
      </c>
      <c r="X209" t="str">
        <f t="shared" si="36"/>
        <v>烟台大海阳</v>
      </c>
      <c r="Y209" t="str">
        <f t="shared" si="37"/>
        <v>牟平42局</v>
      </c>
      <c r="Z209" t="str">
        <f t="shared" si="38"/>
        <v>威海新威路522局</v>
      </c>
      <c r="AA209" t="str">
        <f t="shared" si="39"/>
        <v/>
      </c>
      <c r="AB209" t="str">
        <f t="shared" si="40"/>
        <v/>
      </c>
      <c r="AC209" t="str">
        <f t="shared" si="41"/>
        <v/>
      </c>
      <c r="AD209" t="str">
        <f t="shared" si="42"/>
        <v/>
      </c>
      <c r="AE209" t="str">
        <f t="shared" si="43"/>
        <v/>
      </c>
      <c r="AF209" t="str">
        <f t="shared" si="43"/>
        <v/>
      </c>
    </row>
    <row r="210" spans="14:32" x14ac:dyDescent="0.2">
      <c r="N210" t="s">
        <v>696</v>
      </c>
      <c r="O210" t="s">
        <v>633</v>
      </c>
      <c r="X210" t="str">
        <f t="shared" si="36"/>
        <v>威海新威路522局</v>
      </c>
      <c r="Y210" t="str">
        <f t="shared" si="37"/>
        <v>威海南竹岛</v>
      </c>
      <c r="Z210" t="str">
        <f t="shared" si="38"/>
        <v/>
      </c>
      <c r="AA210" t="str">
        <f t="shared" si="39"/>
        <v/>
      </c>
      <c r="AB210" t="str">
        <f t="shared" si="40"/>
        <v/>
      </c>
      <c r="AC210" t="str">
        <f t="shared" si="41"/>
        <v/>
      </c>
      <c r="AD210" t="str">
        <f t="shared" si="42"/>
        <v/>
      </c>
      <c r="AE210" t="str">
        <f t="shared" si="43"/>
        <v/>
      </c>
      <c r="AF210" t="str">
        <f t="shared" si="43"/>
        <v/>
      </c>
    </row>
    <row r="211" spans="14:32" x14ac:dyDescent="0.2">
      <c r="N211" t="s">
        <v>669</v>
      </c>
      <c r="O211" t="s">
        <v>687</v>
      </c>
      <c r="X211" t="str">
        <f t="shared" si="36"/>
        <v>烟台大海阳</v>
      </c>
      <c r="Y211" t="str">
        <f t="shared" si="37"/>
        <v>栖霞市局</v>
      </c>
      <c r="Z211" t="str">
        <f t="shared" si="38"/>
        <v/>
      </c>
      <c r="AA211" t="str">
        <f t="shared" si="39"/>
        <v/>
      </c>
      <c r="AB211" t="str">
        <f t="shared" si="40"/>
        <v/>
      </c>
      <c r="AC211" t="str">
        <f t="shared" si="41"/>
        <v/>
      </c>
      <c r="AD211" t="str">
        <f t="shared" si="42"/>
        <v/>
      </c>
      <c r="AE211" t="str">
        <f t="shared" si="43"/>
        <v/>
      </c>
      <c r="AF211" t="str">
        <f t="shared" si="43"/>
        <v/>
      </c>
    </row>
    <row r="212" spans="14:32" x14ac:dyDescent="0.2">
      <c r="N212" t="s">
        <v>697</v>
      </c>
      <c r="O212" t="s">
        <v>667</v>
      </c>
      <c r="X212" t="str">
        <f t="shared" si="36"/>
        <v>薛城441局</v>
      </c>
      <c r="Y212" t="str">
        <f t="shared" si="37"/>
        <v>枣庄振兴路</v>
      </c>
      <c r="Z212" t="str">
        <f t="shared" si="38"/>
        <v/>
      </c>
      <c r="AA212" t="str">
        <f t="shared" si="39"/>
        <v/>
      </c>
      <c r="AB212" t="str">
        <f t="shared" si="40"/>
        <v/>
      </c>
      <c r="AC212" t="str">
        <f t="shared" si="41"/>
        <v/>
      </c>
      <c r="AD212" t="str">
        <f t="shared" si="42"/>
        <v/>
      </c>
      <c r="AE212" t="str">
        <f t="shared" si="43"/>
        <v/>
      </c>
      <c r="AF212" t="str">
        <f t="shared" si="43"/>
        <v/>
      </c>
    </row>
    <row r="213" spans="14:32" x14ac:dyDescent="0.2">
      <c r="N213" t="s">
        <v>667</v>
      </c>
      <c r="O213" t="s">
        <v>793</v>
      </c>
      <c r="P213" t="s">
        <v>672</v>
      </c>
      <c r="X213" t="str">
        <f t="shared" si="36"/>
        <v>枣庄振兴路</v>
      </c>
      <c r="Y213" t="str">
        <f t="shared" si="37"/>
        <v>苍山塔山路</v>
      </c>
      <c r="Z213" t="str">
        <f t="shared" si="38"/>
        <v>临沂金雀山</v>
      </c>
      <c r="AA213" t="str">
        <f t="shared" si="39"/>
        <v/>
      </c>
      <c r="AB213" t="str">
        <f t="shared" si="40"/>
        <v/>
      </c>
      <c r="AC213" t="str">
        <f t="shared" si="41"/>
        <v/>
      </c>
      <c r="AD213" t="str">
        <f t="shared" si="42"/>
        <v/>
      </c>
      <c r="AE213" t="str">
        <f t="shared" si="43"/>
        <v/>
      </c>
      <c r="AF213" t="str">
        <f t="shared" si="43"/>
        <v/>
      </c>
    </row>
    <row r="214" spans="14:32" x14ac:dyDescent="0.2">
      <c r="N214" t="s">
        <v>667</v>
      </c>
      <c r="O214" t="s">
        <v>793</v>
      </c>
      <c r="P214" t="s">
        <v>672</v>
      </c>
      <c r="X214" t="str">
        <f t="shared" si="36"/>
        <v>枣庄振兴路</v>
      </c>
      <c r="Y214" t="str">
        <f t="shared" si="37"/>
        <v>苍山塔山路</v>
      </c>
      <c r="Z214" t="str">
        <f t="shared" si="38"/>
        <v>临沂金雀山</v>
      </c>
      <c r="AA214" t="str">
        <f t="shared" si="39"/>
        <v/>
      </c>
      <c r="AB214" t="str">
        <f t="shared" si="40"/>
        <v/>
      </c>
      <c r="AC214" t="str">
        <f t="shared" si="41"/>
        <v/>
      </c>
      <c r="AD214" t="str">
        <f t="shared" si="42"/>
        <v/>
      </c>
      <c r="AE214" t="str">
        <f t="shared" si="43"/>
        <v/>
      </c>
      <c r="AF214" t="str">
        <f t="shared" si="43"/>
        <v/>
      </c>
    </row>
    <row r="215" spans="14:32" x14ac:dyDescent="0.2">
      <c r="N215" t="s">
        <v>669</v>
      </c>
      <c r="O215" t="s">
        <v>670</v>
      </c>
      <c r="P215" t="s">
        <v>807</v>
      </c>
      <c r="Q215" t="s">
        <v>821</v>
      </c>
      <c r="R215" t="s">
        <v>683</v>
      </c>
      <c r="S215" t="s">
        <v>656</v>
      </c>
      <c r="X215" t="str">
        <f t="shared" si="36"/>
        <v>烟台大海阳</v>
      </c>
      <c r="Y215" t="str">
        <f t="shared" si="37"/>
        <v>栖霞桃村</v>
      </c>
      <c r="Z215" t="str">
        <f t="shared" si="38"/>
        <v>莱阳旌旗路</v>
      </c>
      <c r="AA215" t="str">
        <f t="shared" si="39"/>
        <v>莱西威海中路</v>
      </c>
      <c r="AB215" t="str">
        <f t="shared" si="40"/>
        <v>即墨振华街</v>
      </c>
      <c r="AC215" t="str">
        <f t="shared" si="41"/>
        <v>青岛山东路</v>
      </c>
      <c r="AD215" t="str">
        <f t="shared" si="42"/>
        <v/>
      </c>
      <c r="AE215" t="str">
        <f t="shared" si="43"/>
        <v/>
      </c>
      <c r="AF215" t="str">
        <f t="shared" si="43"/>
        <v/>
      </c>
    </row>
    <row r="216" spans="14:32" x14ac:dyDescent="0.2">
      <c r="N216" t="s">
        <v>669</v>
      </c>
      <c r="O216" t="s">
        <v>670</v>
      </c>
      <c r="P216" t="s">
        <v>807</v>
      </c>
      <c r="Q216" t="s">
        <v>821</v>
      </c>
      <c r="R216" t="s">
        <v>683</v>
      </c>
      <c r="S216" t="s">
        <v>656</v>
      </c>
      <c r="X216" t="str">
        <f t="shared" si="36"/>
        <v>烟台大海阳</v>
      </c>
      <c r="Y216" t="str">
        <f t="shared" si="37"/>
        <v>栖霞桃村</v>
      </c>
      <c r="Z216" t="str">
        <f t="shared" si="38"/>
        <v>莱阳旌旗路</v>
      </c>
      <c r="AA216" t="str">
        <f t="shared" si="39"/>
        <v>莱西威海中路</v>
      </c>
      <c r="AB216" t="str">
        <f t="shared" si="40"/>
        <v>即墨振华街</v>
      </c>
      <c r="AC216" t="str">
        <f t="shared" si="41"/>
        <v>青岛山东路</v>
      </c>
      <c r="AD216" t="str">
        <f t="shared" si="42"/>
        <v/>
      </c>
      <c r="AE216" t="str">
        <f t="shared" si="43"/>
        <v/>
      </c>
      <c r="AF216" t="str">
        <f t="shared" si="43"/>
        <v/>
      </c>
    </row>
    <row r="217" spans="14:32" x14ac:dyDescent="0.2">
      <c r="N217" t="s">
        <v>669</v>
      </c>
      <c r="O217" t="s">
        <v>670</v>
      </c>
      <c r="P217" t="s">
        <v>807</v>
      </c>
      <c r="Q217" t="s">
        <v>821</v>
      </c>
      <c r="R217" t="s">
        <v>683</v>
      </c>
      <c r="S217" t="s">
        <v>656</v>
      </c>
      <c r="X217" t="str">
        <f t="shared" si="36"/>
        <v>烟台大海阳</v>
      </c>
      <c r="Y217" t="str">
        <f t="shared" si="37"/>
        <v>栖霞桃村</v>
      </c>
      <c r="Z217" t="str">
        <f t="shared" si="38"/>
        <v>莱阳旌旗路</v>
      </c>
      <c r="AA217" t="str">
        <f t="shared" si="39"/>
        <v>莱西威海中路</v>
      </c>
      <c r="AB217" t="str">
        <f t="shared" si="40"/>
        <v>即墨振华街</v>
      </c>
      <c r="AC217" t="str">
        <f t="shared" si="41"/>
        <v>青岛山东路</v>
      </c>
      <c r="AD217" t="str">
        <f t="shared" si="42"/>
        <v/>
      </c>
      <c r="AE217" t="str">
        <f t="shared" si="43"/>
        <v/>
      </c>
      <c r="AF217" t="str">
        <f t="shared" si="43"/>
        <v/>
      </c>
    </row>
    <row r="218" spans="14:32" x14ac:dyDescent="0.2">
      <c r="N218" t="s">
        <v>669</v>
      </c>
      <c r="O218" t="s">
        <v>670</v>
      </c>
      <c r="P218" t="s">
        <v>807</v>
      </c>
      <c r="Q218" t="s">
        <v>821</v>
      </c>
      <c r="R218" t="s">
        <v>683</v>
      </c>
      <c r="S218" t="s">
        <v>656</v>
      </c>
      <c r="X218" t="str">
        <f t="shared" si="36"/>
        <v>烟台大海阳</v>
      </c>
      <c r="Y218" t="str">
        <f t="shared" si="37"/>
        <v>栖霞桃村</v>
      </c>
      <c r="Z218" t="str">
        <f t="shared" si="38"/>
        <v>莱阳旌旗路</v>
      </c>
      <c r="AA218" t="str">
        <f t="shared" si="39"/>
        <v>莱西威海中路</v>
      </c>
      <c r="AB218" t="str">
        <f t="shared" si="40"/>
        <v>即墨振华街</v>
      </c>
      <c r="AC218" t="str">
        <f t="shared" si="41"/>
        <v>青岛山东路</v>
      </c>
      <c r="AD218" t="str">
        <f t="shared" si="42"/>
        <v/>
      </c>
      <c r="AE218" t="str">
        <f t="shared" si="43"/>
        <v/>
      </c>
      <c r="AF218" t="str">
        <f t="shared" si="43"/>
        <v/>
      </c>
    </row>
    <row r="219" spans="14:32" x14ac:dyDescent="0.2">
      <c r="N219" t="s">
        <v>669</v>
      </c>
      <c r="O219" t="s">
        <v>670</v>
      </c>
      <c r="P219" t="s">
        <v>807</v>
      </c>
      <c r="Q219" t="s">
        <v>821</v>
      </c>
      <c r="R219" t="s">
        <v>683</v>
      </c>
      <c r="S219" t="s">
        <v>656</v>
      </c>
      <c r="X219" t="str">
        <f t="shared" si="36"/>
        <v>烟台大海阳</v>
      </c>
      <c r="Y219" t="str">
        <f t="shared" si="37"/>
        <v>栖霞桃村</v>
      </c>
      <c r="Z219" t="str">
        <f t="shared" si="38"/>
        <v>莱阳旌旗路</v>
      </c>
      <c r="AA219" t="str">
        <f t="shared" si="39"/>
        <v>莱西威海中路</v>
      </c>
      <c r="AB219" t="str">
        <f t="shared" si="40"/>
        <v>即墨振华街</v>
      </c>
      <c r="AC219" t="str">
        <f t="shared" si="41"/>
        <v>青岛山东路</v>
      </c>
      <c r="AD219" t="str">
        <f t="shared" si="42"/>
        <v/>
      </c>
      <c r="AE219" t="str">
        <f t="shared" si="43"/>
        <v/>
      </c>
      <c r="AF219" t="str">
        <f t="shared" si="43"/>
        <v/>
      </c>
    </row>
    <row r="220" spans="14:32" x14ac:dyDescent="0.2">
      <c r="N220" t="s">
        <v>656</v>
      </c>
      <c r="O220" t="s">
        <v>787</v>
      </c>
      <c r="P220" t="s">
        <v>698</v>
      </c>
      <c r="X220" t="str">
        <f t="shared" si="36"/>
        <v>青岛山东路</v>
      </c>
      <c r="Y220" t="str">
        <f t="shared" si="37"/>
        <v>胶州营房</v>
      </c>
      <c r="Z220" t="str">
        <f t="shared" si="38"/>
        <v>青岛香江路</v>
      </c>
      <c r="AA220" t="str">
        <f t="shared" si="39"/>
        <v/>
      </c>
      <c r="AB220" t="str">
        <f t="shared" si="40"/>
        <v/>
      </c>
      <c r="AC220" t="str">
        <f t="shared" si="41"/>
        <v/>
      </c>
      <c r="AD220" t="str">
        <f t="shared" si="42"/>
        <v/>
      </c>
      <c r="AE220" t="str">
        <f t="shared" si="43"/>
        <v/>
      </c>
      <c r="AF220" t="str">
        <f t="shared" si="43"/>
        <v/>
      </c>
    </row>
    <row r="221" spans="14:32" x14ac:dyDescent="0.2">
      <c r="N221" t="s">
        <v>656</v>
      </c>
      <c r="O221" t="s">
        <v>787</v>
      </c>
      <c r="P221" t="s">
        <v>698</v>
      </c>
      <c r="X221" t="str">
        <f t="shared" si="36"/>
        <v>青岛山东路</v>
      </c>
      <c r="Y221" t="str">
        <f t="shared" si="37"/>
        <v>胶州营房</v>
      </c>
      <c r="Z221" t="str">
        <f t="shared" si="38"/>
        <v>青岛香江路</v>
      </c>
      <c r="AA221" t="str">
        <f t="shared" si="39"/>
        <v/>
      </c>
      <c r="AB221" t="str">
        <f t="shared" si="40"/>
        <v/>
      </c>
      <c r="AC221" t="str">
        <f t="shared" si="41"/>
        <v/>
      </c>
      <c r="AD221" t="str">
        <f t="shared" si="42"/>
        <v/>
      </c>
      <c r="AE221" t="str">
        <f t="shared" si="43"/>
        <v/>
      </c>
      <c r="AF221" t="str">
        <f t="shared" si="43"/>
        <v/>
      </c>
    </row>
    <row r="222" spans="14:32" x14ac:dyDescent="0.2">
      <c r="N222" t="s">
        <v>698</v>
      </c>
      <c r="O222" t="s">
        <v>822</v>
      </c>
      <c r="P222" t="s">
        <v>823</v>
      </c>
      <c r="Q222" t="s">
        <v>678</v>
      </c>
      <c r="X222" t="str">
        <f t="shared" si="36"/>
        <v>青岛香江路</v>
      </c>
      <c r="Y222" t="str">
        <f t="shared" si="37"/>
        <v>胶南珠海中路</v>
      </c>
      <c r="Z222" t="str">
        <f t="shared" si="38"/>
        <v>胶南泊里</v>
      </c>
      <c r="AA222" t="str">
        <f t="shared" si="39"/>
        <v>日照正阳路</v>
      </c>
      <c r="AB222" t="str">
        <f t="shared" si="40"/>
        <v/>
      </c>
      <c r="AC222" t="str">
        <f t="shared" si="41"/>
        <v/>
      </c>
      <c r="AD222" t="str">
        <f t="shared" si="42"/>
        <v/>
      </c>
      <c r="AE222" t="str">
        <f t="shared" si="43"/>
        <v/>
      </c>
      <c r="AF222" t="str">
        <f t="shared" si="43"/>
        <v/>
      </c>
    </row>
    <row r="223" spans="14:32" x14ac:dyDescent="0.2">
      <c r="N223" t="s">
        <v>698</v>
      </c>
      <c r="O223" t="s">
        <v>822</v>
      </c>
      <c r="P223" t="s">
        <v>823</v>
      </c>
      <c r="Q223" t="s">
        <v>678</v>
      </c>
      <c r="X223" t="str">
        <f t="shared" si="36"/>
        <v>青岛香江路</v>
      </c>
      <c r="Y223" t="str">
        <f t="shared" si="37"/>
        <v>胶南珠海中路</v>
      </c>
      <c r="Z223" t="str">
        <f t="shared" si="38"/>
        <v>胶南泊里</v>
      </c>
      <c r="AA223" t="str">
        <f t="shared" si="39"/>
        <v>日照正阳路</v>
      </c>
      <c r="AB223" t="str">
        <f t="shared" si="40"/>
        <v/>
      </c>
      <c r="AC223" t="str">
        <f t="shared" si="41"/>
        <v/>
      </c>
      <c r="AD223" t="str">
        <f t="shared" si="42"/>
        <v/>
      </c>
      <c r="AE223" t="str">
        <f t="shared" si="43"/>
        <v/>
      </c>
      <c r="AF223" t="str">
        <f t="shared" si="43"/>
        <v/>
      </c>
    </row>
    <row r="224" spans="14:32" x14ac:dyDescent="0.2">
      <c r="N224" t="s">
        <v>698</v>
      </c>
      <c r="O224" t="s">
        <v>822</v>
      </c>
      <c r="P224" t="s">
        <v>823</v>
      </c>
      <c r="Q224" t="s">
        <v>678</v>
      </c>
      <c r="X224" t="str">
        <f t="shared" si="36"/>
        <v>青岛香江路</v>
      </c>
      <c r="Y224" t="str">
        <f t="shared" si="37"/>
        <v>胶南珠海中路</v>
      </c>
      <c r="Z224" t="str">
        <f t="shared" si="38"/>
        <v>胶南泊里</v>
      </c>
      <c r="AA224" t="str">
        <f t="shared" si="39"/>
        <v>日照正阳路</v>
      </c>
      <c r="AB224" t="str">
        <f t="shared" si="40"/>
        <v/>
      </c>
      <c r="AC224" t="str">
        <f t="shared" si="41"/>
        <v/>
      </c>
      <c r="AD224" t="str">
        <f t="shared" si="42"/>
        <v/>
      </c>
      <c r="AE224" t="str">
        <f t="shared" si="43"/>
        <v/>
      </c>
      <c r="AF224" t="str">
        <f t="shared" si="43"/>
        <v/>
      </c>
    </row>
    <row r="225" spans="14:32" x14ac:dyDescent="0.2">
      <c r="N225" t="s">
        <v>697</v>
      </c>
      <c r="O225" t="s">
        <v>667</v>
      </c>
      <c r="X225" t="str">
        <f t="shared" si="36"/>
        <v>薛城441局</v>
      </c>
      <c r="Y225" t="str">
        <f t="shared" si="37"/>
        <v>枣庄振兴路</v>
      </c>
      <c r="Z225" t="str">
        <f t="shared" si="38"/>
        <v/>
      </c>
      <c r="AA225" t="str">
        <f t="shared" si="39"/>
        <v/>
      </c>
      <c r="AB225" t="str">
        <f t="shared" si="40"/>
        <v/>
      </c>
      <c r="AC225" t="str">
        <f t="shared" si="41"/>
        <v/>
      </c>
      <c r="AD225" t="str">
        <f t="shared" si="42"/>
        <v/>
      </c>
      <c r="AE225" t="str">
        <f t="shared" si="43"/>
        <v/>
      </c>
      <c r="AF225" t="str">
        <f t="shared" si="43"/>
        <v/>
      </c>
    </row>
    <row r="226" spans="14:32" x14ac:dyDescent="0.2">
      <c r="N226" t="s">
        <v>654</v>
      </c>
      <c r="O226" t="s">
        <v>699</v>
      </c>
      <c r="P226" t="s">
        <v>689</v>
      </c>
      <c r="Q226" t="s">
        <v>629</v>
      </c>
      <c r="X226" t="str">
        <f t="shared" si="36"/>
        <v>淄博中心路</v>
      </c>
      <c r="Y226" t="str">
        <f t="shared" si="37"/>
        <v>博兴安柴</v>
      </c>
      <c r="Z226" t="str">
        <f t="shared" si="38"/>
        <v>广饶</v>
      </c>
      <c r="AA226" t="str">
        <f t="shared" si="39"/>
        <v>东营济南路</v>
      </c>
      <c r="AB226" t="str">
        <f t="shared" si="40"/>
        <v/>
      </c>
      <c r="AC226" t="str">
        <f t="shared" si="41"/>
        <v/>
      </c>
      <c r="AD226" t="str">
        <f t="shared" si="42"/>
        <v/>
      </c>
      <c r="AE226" t="str">
        <f t="shared" si="43"/>
        <v/>
      </c>
      <c r="AF226" t="str">
        <f t="shared" si="43"/>
        <v/>
      </c>
    </row>
    <row r="227" spans="14:32" x14ac:dyDescent="0.2">
      <c r="N227" t="s">
        <v>654</v>
      </c>
      <c r="O227" t="s">
        <v>699</v>
      </c>
      <c r="P227" t="s">
        <v>689</v>
      </c>
      <c r="Q227" t="s">
        <v>629</v>
      </c>
      <c r="X227" t="str">
        <f t="shared" si="36"/>
        <v>淄博中心路</v>
      </c>
      <c r="Y227" t="str">
        <f t="shared" si="37"/>
        <v>博兴安柴</v>
      </c>
      <c r="Z227" t="str">
        <f t="shared" si="38"/>
        <v>广饶</v>
      </c>
      <c r="AA227" t="str">
        <f t="shared" si="39"/>
        <v>东营济南路</v>
      </c>
      <c r="AB227" t="str">
        <f t="shared" si="40"/>
        <v/>
      </c>
      <c r="AC227" t="str">
        <f t="shared" si="41"/>
        <v/>
      </c>
      <c r="AD227" t="str">
        <f t="shared" si="42"/>
        <v/>
      </c>
      <c r="AE227" t="str">
        <f t="shared" si="43"/>
        <v/>
      </c>
      <c r="AF227" t="str">
        <f t="shared" si="43"/>
        <v/>
      </c>
    </row>
    <row r="228" spans="14:32" x14ac:dyDescent="0.2">
      <c r="N228" t="s">
        <v>654</v>
      </c>
      <c r="O228" t="s">
        <v>699</v>
      </c>
      <c r="P228" t="s">
        <v>689</v>
      </c>
      <c r="Q228" t="s">
        <v>629</v>
      </c>
      <c r="X228" t="str">
        <f t="shared" si="36"/>
        <v>淄博中心路</v>
      </c>
      <c r="Y228" t="str">
        <f t="shared" si="37"/>
        <v>博兴安柴</v>
      </c>
      <c r="Z228" t="str">
        <f t="shared" si="38"/>
        <v>广饶</v>
      </c>
      <c r="AA228" t="str">
        <f t="shared" si="39"/>
        <v>东营济南路</v>
      </c>
      <c r="AB228" t="str">
        <f t="shared" si="40"/>
        <v/>
      </c>
      <c r="AC228" t="str">
        <f t="shared" si="41"/>
        <v/>
      </c>
      <c r="AD228" t="str">
        <f t="shared" si="42"/>
        <v/>
      </c>
      <c r="AE228" t="str">
        <f t="shared" si="43"/>
        <v/>
      </c>
      <c r="AF228" t="str">
        <f t="shared" si="43"/>
        <v/>
      </c>
    </row>
    <row r="229" spans="14:32" x14ac:dyDescent="0.2">
      <c r="N229" t="s">
        <v>699</v>
      </c>
      <c r="O229" t="s">
        <v>824</v>
      </c>
      <c r="P229" t="s">
        <v>700</v>
      </c>
      <c r="X229" t="str">
        <f t="shared" si="36"/>
        <v>博兴安柴</v>
      </c>
      <c r="Y229" t="str">
        <f t="shared" si="37"/>
        <v>博兴老局</v>
      </c>
      <c r="Z229" t="str">
        <f t="shared" si="38"/>
        <v>滨州渤海七路</v>
      </c>
      <c r="AA229" t="str">
        <f t="shared" si="39"/>
        <v/>
      </c>
      <c r="AB229" t="str">
        <f t="shared" si="40"/>
        <v/>
      </c>
      <c r="AC229" t="str">
        <f t="shared" si="41"/>
        <v/>
      </c>
      <c r="AD229" t="str">
        <f t="shared" si="42"/>
        <v/>
      </c>
      <c r="AE229" t="str">
        <f t="shared" si="43"/>
        <v/>
      </c>
      <c r="AF229" t="str">
        <f t="shared" si="43"/>
        <v/>
      </c>
    </row>
    <row r="230" spans="14:32" x14ac:dyDescent="0.2">
      <c r="N230" t="s">
        <v>699</v>
      </c>
      <c r="O230" t="s">
        <v>824</v>
      </c>
      <c r="P230" t="s">
        <v>700</v>
      </c>
      <c r="X230" t="str">
        <f t="shared" si="36"/>
        <v>博兴安柴</v>
      </c>
      <c r="Y230" t="str">
        <f t="shared" si="37"/>
        <v>博兴老局</v>
      </c>
      <c r="Z230" t="str">
        <f t="shared" si="38"/>
        <v>滨州渤海七路</v>
      </c>
      <c r="AA230" t="str">
        <f t="shared" si="39"/>
        <v/>
      </c>
      <c r="AB230" t="str">
        <f t="shared" si="40"/>
        <v/>
      </c>
      <c r="AC230" t="str">
        <f t="shared" si="41"/>
        <v/>
      </c>
      <c r="AD230" t="str">
        <f t="shared" si="42"/>
        <v/>
      </c>
      <c r="AE230" t="str">
        <f t="shared" si="43"/>
        <v/>
      </c>
      <c r="AF230" t="str">
        <f t="shared" si="43"/>
        <v/>
      </c>
    </row>
    <row r="231" spans="14:32" x14ac:dyDescent="0.2">
      <c r="N231" t="s">
        <v>629</v>
      </c>
      <c r="O231" t="s">
        <v>660</v>
      </c>
      <c r="X231" t="str">
        <f t="shared" si="36"/>
        <v>东营济南路</v>
      </c>
      <c r="Y231" t="str">
        <f t="shared" si="37"/>
        <v>淄博人民路</v>
      </c>
      <c r="Z231" t="str">
        <f t="shared" si="38"/>
        <v/>
      </c>
      <c r="AA231" t="str">
        <f t="shared" si="39"/>
        <v/>
      </c>
      <c r="AB231" t="str">
        <f t="shared" si="40"/>
        <v/>
      </c>
      <c r="AC231" t="str">
        <f t="shared" si="41"/>
        <v/>
      </c>
      <c r="AD231" t="str">
        <f t="shared" si="42"/>
        <v/>
      </c>
      <c r="AE231" t="str">
        <f t="shared" si="43"/>
        <v/>
      </c>
      <c r="AF231" t="str">
        <f t="shared" si="43"/>
        <v/>
      </c>
    </row>
    <row r="232" spans="14:32" x14ac:dyDescent="0.2">
      <c r="N232" t="s">
        <v>660</v>
      </c>
      <c r="O232" t="s">
        <v>631</v>
      </c>
      <c r="X232" t="str">
        <f t="shared" si="36"/>
        <v>淄博人民路</v>
      </c>
      <c r="Y232" t="str">
        <f t="shared" si="37"/>
        <v>滨州黄五审计局</v>
      </c>
      <c r="Z232" t="str">
        <f t="shared" si="38"/>
        <v/>
      </c>
      <c r="AA232" t="str">
        <f t="shared" si="39"/>
        <v/>
      </c>
      <c r="AB232" t="str">
        <f t="shared" si="40"/>
        <v/>
      </c>
      <c r="AC232" t="str">
        <f t="shared" si="41"/>
        <v/>
      </c>
      <c r="AD232" t="str">
        <f t="shared" si="42"/>
        <v/>
      </c>
      <c r="AE232" t="str">
        <f t="shared" si="43"/>
        <v/>
      </c>
      <c r="AF232" t="str">
        <f t="shared" si="43"/>
        <v/>
      </c>
    </row>
    <row r="233" spans="14:32" x14ac:dyDescent="0.2">
      <c r="N233" t="s">
        <v>657</v>
      </c>
      <c r="O233" t="s">
        <v>825</v>
      </c>
      <c r="P233" t="s">
        <v>700</v>
      </c>
      <c r="X233" t="str">
        <f t="shared" ref="X233:X237" si="44">IF(ISBLANK(N233),"",MID(N233,2,LEN(N233)-2))</f>
        <v>淄博柳泉路</v>
      </c>
      <c r="Y233" t="str">
        <f t="shared" ref="Y233:Y237" si="45">IF(ISBLANK(O233),"",MID(O233,2,LEN(O233)-2))</f>
        <v>滨小营镇</v>
      </c>
      <c r="Z233" t="str">
        <f t="shared" ref="Z233:Z237" si="46">IF(ISBLANK(P233),"",MID(P233,2,LEN(P233)-2))</f>
        <v>滨州渤海七路</v>
      </c>
      <c r="AA233" t="str">
        <f t="shared" ref="AA233:AA237" si="47">IF(ISBLANK(Q233),"",MID(Q233,2,LEN(Q233)-2))</f>
        <v/>
      </c>
      <c r="AB233" t="str">
        <f t="shared" ref="AB233:AB237" si="48">IF(ISBLANK(R233),"",MID(R233,2,LEN(R233)-2))</f>
        <v/>
      </c>
      <c r="AC233" t="str">
        <f t="shared" ref="AC233:AC237" si="49">IF(ISBLANK(S233),"",MID(S233,2,LEN(S233)-2))</f>
        <v/>
      </c>
      <c r="AD233" t="str">
        <f t="shared" ref="AD233:AD237" si="50">IF(ISBLANK(T233),"",MID(T233,2,LEN(T233)-2))</f>
        <v/>
      </c>
      <c r="AE233" t="str">
        <f t="shared" ref="AE233:AF237" si="51">IF(ISBLANK(U233),"",MID(U233,2,LEN(U233)-2))</f>
        <v/>
      </c>
      <c r="AF233" t="str">
        <f t="shared" si="51"/>
        <v/>
      </c>
    </row>
    <row r="234" spans="14:32" x14ac:dyDescent="0.2">
      <c r="N234" t="s">
        <v>657</v>
      </c>
      <c r="O234" t="s">
        <v>825</v>
      </c>
      <c r="P234" t="s">
        <v>700</v>
      </c>
      <c r="X234" t="str">
        <f t="shared" si="44"/>
        <v>淄博柳泉路</v>
      </c>
      <c r="Y234" t="str">
        <f t="shared" si="45"/>
        <v>滨小营镇</v>
      </c>
      <c r="Z234" t="str">
        <f t="shared" si="46"/>
        <v>滨州渤海七路</v>
      </c>
      <c r="AA234" t="str">
        <f t="shared" si="47"/>
        <v/>
      </c>
      <c r="AB234" t="str">
        <f t="shared" si="48"/>
        <v/>
      </c>
      <c r="AC234" t="str">
        <f t="shared" si="49"/>
        <v/>
      </c>
      <c r="AD234" t="str">
        <f t="shared" si="50"/>
        <v/>
      </c>
      <c r="AE234" t="str">
        <f t="shared" si="51"/>
        <v/>
      </c>
      <c r="AF234" t="str">
        <f t="shared" si="51"/>
        <v/>
      </c>
    </row>
    <row r="235" spans="14:32" x14ac:dyDescent="0.2">
      <c r="X235" t="str">
        <f t="shared" si="44"/>
        <v/>
      </c>
      <c r="Y235" t="str">
        <f t="shared" si="45"/>
        <v/>
      </c>
      <c r="Z235" t="str">
        <f t="shared" si="46"/>
        <v/>
      </c>
      <c r="AA235" t="str">
        <f t="shared" si="47"/>
        <v/>
      </c>
      <c r="AB235" t="str">
        <f t="shared" si="48"/>
        <v/>
      </c>
      <c r="AC235" t="str">
        <f t="shared" si="49"/>
        <v/>
      </c>
      <c r="AD235" t="str">
        <f t="shared" si="50"/>
        <v/>
      </c>
      <c r="AE235" t="str">
        <f t="shared" si="51"/>
        <v/>
      </c>
      <c r="AF235" t="str">
        <f t="shared" si="51"/>
        <v/>
      </c>
    </row>
    <row r="236" spans="14:32" x14ac:dyDescent="0.2">
      <c r="X236" t="str">
        <f t="shared" si="44"/>
        <v/>
      </c>
      <c r="Y236" t="str">
        <f t="shared" si="45"/>
        <v/>
      </c>
      <c r="Z236" t="str">
        <f t="shared" si="46"/>
        <v/>
      </c>
      <c r="AA236" t="str">
        <f t="shared" si="47"/>
        <v/>
      </c>
      <c r="AB236" t="str">
        <f t="shared" si="48"/>
        <v/>
      </c>
      <c r="AC236" t="str">
        <f t="shared" si="49"/>
        <v/>
      </c>
      <c r="AD236" t="str">
        <f t="shared" si="50"/>
        <v/>
      </c>
      <c r="AE236" t="str">
        <f t="shared" si="51"/>
        <v/>
      </c>
      <c r="AF236" t="str">
        <f t="shared" si="51"/>
        <v/>
      </c>
    </row>
    <row r="237" spans="14:32" x14ac:dyDescent="0.2">
      <c r="X237" t="str">
        <f t="shared" si="44"/>
        <v/>
      </c>
      <c r="Y237" t="str">
        <f t="shared" si="45"/>
        <v/>
      </c>
      <c r="Z237" t="str">
        <f t="shared" si="46"/>
        <v/>
      </c>
      <c r="AA237" t="str">
        <f t="shared" si="47"/>
        <v/>
      </c>
      <c r="AB237" t="str">
        <f t="shared" si="48"/>
        <v/>
      </c>
      <c r="AC237" t="str">
        <f t="shared" si="49"/>
        <v/>
      </c>
      <c r="AD237" t="str">
        <f t="shared" si="50"/>
        <v/>
      </c>
      <c r="AE237" t="str">
        <f t="shared" si="51"/>
        <v/>
      </c>
      <c r="AF237" t="str">
        <f t="shared" si="51"/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敷设方式</vt:lpstr>
      <vt:lpstr>光缆</vt:lpstr>
      <vt:lpstr>中继段</vt:lpstr>
      <vt:lpstr>光放段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2021-01-15T02:27:06Z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