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 activeTab="2"/>
  </bookViews>
  <sheets>
    <sheet name="关卡收益" sheetId="1" r:id="rId1"/>
    <sheet name="玩法标准收益" sheetId="2" r:id="rId2"/>
    <sheet name="主要资源的投放思路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9" i="1"/>
  <c r="E5" i="1"/>
  <c r="E6" i="1"/>
  <c r="E7" i="1"/>
  <c r="E8" i="1"/>
  <c r="E4" i="1"/>
  <c r="E3" i="1"/>
  <c r="F35" i="2" l="1"/>
  <c r="H35" i="2"/>
  <c r="I35" i="2" s="1"/>
  <c r="F36" i="2"/>
  <c r="H36" i="2"/>
  <c r="I36" i="2" s="1"/>
  <c r="H34" i="2"/>
  <c r="I34" i="2" s="1"/>
  <c r="F34" i="2"/>
  <c r="H20" i="2" l="1"/>
  <c r="I20" i="2" s="1"/>
  <c r="F20" i="2"/>
  <c r="F22" i="2"/>
  <c r="H22" i="2"/>
  <c r="I22" i="2" s="1"/>
  <c r="F23" i="2"/>
  <c r="H23" i="2"/>
  <c r="I23" i="2" s="1"/>
  <c r="F24" i="2"/>
  <c r="H24" i="2"/>
  <c r="I24" i="2" s="1"/>
  <c r="F25" i="2"/>
  <c r="H25" i="2"/>
  <c r="I25" i="2" s="1"/>
  <c r="F26" i="2"/>
  <c r="H26" i="2"/>
  <c r="I26" i="2" s="1"/>
  <c r="F27" i="2"/>
  <c r="H27" i="2"/>
  <c r="I27" i="2" s="1"/>
  <c r="F28" i="2"/>
  <c r="H28" i="2"/>
  <c r="I28" i="2" s="1"/>
  <c r="F29" i="2"/>
  <c r="H29" i="2"/>
  <c r="I29" i="2" s="1"/>
  <c r="F31" i="2"/>
  <c r="H31" i="2"/>
  <c r="I31" i="2" s="1"/>
  <c r="F32" i="2"/>
  <c r="H32" i="2"/>
  <c r="I32" i="2" s="1"/>
  <c r="F33" i="2"/>
  <c r="H33" i="2"/>
  <c r="I33" i="2" s="1"/>
  <c r="H21" i="2"/>
  <c r="I21" i="2" s="1"/>
  <c r="F21" i="2"/>
  <c r="H8" i="2"/>
  <c r="I8" i="2" s="1"/>
  <c r="F17" i="2" l="1"/>
  <c r="F4" i="2"/>
  <c r="F19" i="2"/>
  <c r="F18" i="2"/>
  <c r="F15" i="2"/>
  <c r="F8" i="2"/>
  <c r="F9" i="2"/>
  <c r="F10" i="2"/>
  <c r="F11" i="2"/>
  <c r="F12" i="2"/>
  <c r="F13" i="2"/>
  <c r="F14" i="2"/>
  <c r="F6" i="2"/>
  <c r="F7" i="2"/>
  <c r="H17" i="2"/>
  <c r="I17" i="2" s="1"/>
  <c r="H12" i="2" l="1"/>
  <c r="I12" i="2" s="1"/>
  <c r="H18" i="2"/>
  <c r="I18" i="2" s="1"/>
  <c r="H4" i="2"/>
  <c r="I4" i="2" s="1"/>
  <c r="H5" i="2"/>
  <c r="I5" i="2" s="1"/>
  <c r="H7" i="2"/>
  <c r="I7" i="2" s="1"/>
  <c r="H10" i="2"/>
  <c r="I10" i="2" s="1"/>
  <c r="H15" i="2"/>
  <c r="I15" i="2" s="1"/>
  <c r="H11" i="2"/>
  <c r="I11" i="2" s="1"/>
  <c r="H14" i="2"/>
  <c r="I14" i="2" s="1"/>
  <c r="H6" i="2"/>
  <c r="I6" i="2" s="1"/>
  <c r="H9" i="2"/>
  <c r="I9" i="2" s="1"/>
  <c r="H13" i="2"/>
  <c r="I13" i="2" s="1"/>
  <c r="H19" i="2"/>
  <c r="I19" i="2" s="1"/>
  <c r="F5" i="2"/>
  <c r="G25" i="1" l="1"/>
</calcChain>
</file>

<file path=xl/sharedStrings.xml><?xml version="1.0" encoding="utf-8"?>
<sst xmlns="http://schemas.openxmlformats.org/spreadsheetml/2006/main" count="161" uniqueCount="134">
  <si>
    <t>关卡序号</t>
    <phoneticPr fontId="9" type="noConversion"/>
  </si>
  <si>
    <t>精英</t>
    <phoneticPr fontId="9" type="noConversion"/>
  </si>
  <si>
    <t>终章</t>
    <phoneticPr fontId="9" type="noConversion"/>
  </si>
  <si>
    <t>收益（钻石）</t>
    <phoneticPr fontId="9" type="noConversion"/>
  </si>
  <si>
    <t>章节号</t>
    <phoneticPr fontId="9" type="noConversion"/>
  </si>
  <si>
    <t>玩法名称</t>
    <phoneticPr fontId="9" type="noConversion"/>
  </si>
  <si>
    <t>支线任务</t>
    <phoneticPr fontId="9" type="noConversion"/>
  </si>
  <si>
    <t>悬赏任务</t>
    <phoneticPr fontId="9" type="noConversion"/>
  </si>
  <si>
    <t>竞技场</t>
    <phoneticPr fontId="9" type="noConversion"/>
  </si>
  <si>
    <t>次数</t>
    <phoneticPr fontId="9" type="noConversion"/>
  </si>
  <si>
    <t>永恒之塔</t>
    <phoneticPr fontId="9" type="noConversion"/>
  </si>
  <si>
    <t>——</t>
    <phoneticPr fontId="9" type="noConversion"/>
  </si>
  <si>
    <t>单位时间收益倍率</t>
    <phoneticPr fontId="9" type="noConversion"/>
  </si>
  <si>
    <t>标准通关时长</t>
    <phoneticPr fontId="9" type="noConversion"/>
  </si>
  <si>
    <t>藏宝地宫</t>
    <phoneticPr fontId="9" type="noConversion"/>
  </si>
  <si>
    <t>支撑的养成</t>
    <phoneticPr fontId="9" type="noConversion"/>
  </si>
  <si>
    <t>怒翼</t>
    <phoneticPr fontId="9" type="noConversion"/>
  </si>
  <si>
    <t>怒翼、升星</t>
    <phoneticPr fontId="9" type="noConversion"/>
  </si>
  <si>
    <t>金币副本</t>
    <phoneticPr fontId="9" type="noConversion"/>
  </si>
  <si>
    <t>强化、附魔、洗炼</t>
    <phoneticPr fontId="9" type="noConversion"/>
  </si>
  <si>
    <t>金库</t>
    <phoneticPr fontId="9" type="noConversion"/>
  </si>
  <si>
    <t>每次时长（s）</t>
    <phoneticPr fontId="9" type="noConversion"/>
  </si>
  <si>
    <t>总时长（s）</t>
    <phoneticPr fontId="9" type="noConversion"/>
  </si>
  <si>
    <t>环任务</t>
    <phoneticPr fontId="9" type="noConversion"/>
  </si>
  <si>
    <t>精彩副本</t>
    <phoneticPr fontId="9" type="noConversion"/>
  </si>
  <si>
    <t>宠物、怒翼、附魔</t>
    <phoneticPr fontId="9" type="noConversion"/>
  </si>
  <si>
    <t>血战到底</t>
    <phoneticPr fontId="9" type="noConversion"/>
  </si>
  <si>
    <t>守护主城</t>
    <phoneticPr fontId="9" type="noConversion"/>
  </si>
  <si>
    <t>洗炼</t>
    <phoneticPr fontId="9" type="noConversion"/>
  </si>
  <si>
    <t>答题</t>
    <phoneticPr fontId="9" type="noConversion"/>
  </si>
  <si>
    <t>装备模子</t>
    <phoneticPr fontId="9" type="noConversion"/>
  </si>
  <si>
    <r>
      <t>世界B</t>
    </r>
    <r>
      <rPr>
        <sz val="10"/>
        <color theme="1"/>
        <rFont val="微软雅黑"/>
        <family val="2"/>
        <charset val="134"/>
      </rPr>
      <t>oss</t>
    </r>
    <phoneticPr fontId="9" type="noConversion"/>
  </si>
  <si>
    <t>奖励标准</t>
    <phoneticPr fontId="9" type="noConversion"/>
  </si>
  <si>
    <t>全对</t>
    <phoneticPr fontId="9" type="noConversion"/>
  </si>
  <si>
    <t>公会参与</t>
    <phoneticPr fontId="9" type="noConversion"/>
  </si>
  <si>
    <t>小R</t>
    <phoneticPr fontId="9" type="noConversion"/>
  </si>
  <si>
    <t>神器、怒翼碎片</t>
    <phoneticPr fontId="9" type="noConversion"/>
  </si>
  <si>
    <t>经验副本</t>
    <phoneticPr fontId="9" type="noConversion"/>
  </si>
  <si>
    <t>挖宝</t>
    <phoneticPr fontId="9" type="noConversion"/>
  </si>
  <si>
    <t>冰火战场</t>
    <phoneticPr fontId="9" type="noConversion"/>
  </si>
  <si>
    <t>经验</t>
    <phoneticPr fontId="9" type="noConversion"/>
  </si>
  <si>
    <t>装备模子、洗炼</t>
    <phoneticPr fontId="9" type="noConversion"/>
  </si>
  <si>
    <t>兽魂</t>
    <phoneticPr fontId="9" type="noConversion"/>
  </si>
  <si>
    <t>胜利方</t>
    <phoneticPr fontId="9" type="noConversion"/>
  </si>
  <si>
    <t>精英关卡</t>
    <phoneticPr fontId="9" type="noConversion"/>
  </si>
  <si>
    <t>宝石</t>
    <phoneticPr fontId="9" type="noConversion"/>
  </si>
  <si>
    <t>单个关卡</t>
    <phoneticPr fontId="9" type="noConversion"/>
  </si>
  <si>
    <t>每次收益（钻石）</t>
    <phoneticPr fontId="9" type="noConversion"/>
  </si>
  <si>
    <t>总收益（钻石）</t>
    <phoneticPr fontId="9" type="noConversion"/>
  </si>
  <si>
    <r>
      <t>不触发B</t>
    </r>
    <r>
      <rPr>
        <sz val="10"/>
        <color theme="1"/>
        <rFont val="微软雅黑"/>
        <family val="2"/>
        <charset val="134"/>
      </rPr>
      <t>oss</t>
    </r>
    <phoneticPr fontId="9" type="noConversion"/>
  </si>
  <si>
    <t>金库</t>
    <phoneticPr fontId="9" type="noConversion"/>
  </si>
  <si>
    <t>金币副本</t>
    <phoneticPr fontId="9" type="noConversion"/>
  </si>
  <si>
    <t>藏宝地宫</t>
    <phoneticPr fontId="9" type="noConversion"/>
  </si>
  <si>
    <t>★等级自适应
★第一天金币副本时给予的金币要足够玩家点完当前等级的装备强化
★第二天开始金币副本将不能支持玩家点完当前等级的装备强化，同时提高金库的付费有效性，将玩家引导至金库付费点金</t>
    <phoneticPr fontId="9" type="noConversion"/>
  </si>
  <si>
    <t>金币</t>
    <phoneticPr fontId="9" type="noConversion"/>
  </si>
  <si>
    <t>★等级自适应
★取消暴击率的设定；每点4次，下一次获得金币收益X3；免费玩家可以每天点4次，引导付费，让玩家保持付费习惯</t>
    <phoneticPr fontId="9" type="noConversion"/>
  </si>
  <si>
    <t>设计思路</t>
    <phoneticPr fontId="9" type="noConversion"/>
  </si>
  <si>
    <t>免费点金</t>
    <phoneticPr fontId="9" type="noConversion"/>
  </si>
  <si>
    <t>怒魂</t>
    <phoneticPr fontId="9" type="noConversion"/>
  </si>
  <si>
    <t>钓鱼</t>
    <phoneticPr fontId="9" type="noConversion"/>
  </si>
  <si>
    <t>角色试炼</t>
    <phoneticPr fontId="9" type="noConversion"/>
  </si>
  <si>
    <t>符文秘境</t>
    <phoneticPr fontId="9" type="noConversion"/>
  </si>
  <si>
    <t>矿场</t>
    <phoneticPr fontId="9" type="noConversion"/>
  </si>
  <si>
    <t>场景宝箱</t>
    <phoneticPr fontId="9" type="noConversion"/>
  </si>
  <si>
    <t>飞行日环</t>
    <phoneticPr fontId="9" type="noConversion"/>
  </si>
  <si>
    <r>
      <t>飞行B</t>
    </r>
    <r>
      <rPr>
        <sz val="10"/>
        <color theme="1"/>
        <rFont val="微软雅黑"/>
        <family val="2"/>
        <charset val="134"/>
      </rPr>
      <t>oss</t>
    </r>
    <phoneticPr fontId="9" type="noConversion"/>
  </si>
  <si>
    <t>陨落战场</t>
    <phoneticPr fontId="9" type="noConversion"/>
  </si>
  <si>
    <t>炼神石</t>
    <phoneticPr fontId="9" type="noConversion"/>
  </si>
  <si>
    <t>功勋爵位</t>
    <phoneticPr fontId="9" type="noConversion"/>
  </si>
  <si>
    <t>探险</t>
    <phoneticPr fontId="9" type="noConversion"/>
  </si>
  <si>
    <t>赏金任务</t>
    <phoneticPr fontId="9" type="noConversion"/>
  </si>
  <si>
    <t>登天副本</t>
    <phoneticPr fontId="9" type="noConversion"/>
  </si>
  <si>
    <t>变身宝藏</t>
    <phoneticPr fontId="9" type="noConversion"/>
  </si>
  <si>
    <t>膜拜</t>
    <phoneticPr fontId="9" type="noConversion"/>
  </si>
  <si>
    <t>强化、附魔、升星</t>
    <phoneticPr fontId="9" type="noConversion"/>
  </si>
  <si>
    <t>膜拜者</t>
    <phoneticPr fontId="9" type="noConversion"/>
  </si>
  <si>
    <t>免费玩家</t>
    <phoneticPr fontId="9" type="noConversion"/>
  </si>
  <si>
    <t>角色进阶</t>
    <phoneticPr fontId="9" type="noConversion"/>
  </si>
  <si>
    <t>体力+天赋石+金币</t>
    <phoneticPr fontId="9" type="noConversion"/>
  </si>
  <si>
    <t>9次钓完</t>
    <phoneticPr fontId="9" type="noConversion"/>
  </si>
  <si>
    <t>·</t>
    <phoneticPr fontId="9" type="noConversion"/>
  </si>
  <si>
    <t>免费玩家</t>
    <phoneticPr fontId="9" type="noConversion"/>
  </si>
  <si>
    <t>技能符文</t>
    <phoneticPr fontId="9" type="noConversion"/>
  </si>
  <si>
    <t>升星、附魔、怒翼等</t>
    <phoneticPr fontId="9" type="noConversion"/>
  </si>
  <si>
    <t>单个矿场</t>
    <phoneticPr fontId="9" type="noConversion"/>
  </si>
  <si>
    <t>击杀公会奖</t>
    <phoneticPr fontId="9" type="noConversion"/>
  </si>
  <si>
    <t>免费3次</t>
    <phoneticPr fontId="9" type="noConversion"/>
  </si>
  <si>
    <t>——</t>
    <phoneticPr fontId="9" type="noConversion"/>
  </si>
  <si>
    <t>——</t>
    <phoneticPr fontId="9" type="noConversion"/>
  </si>
  <si>
    <t>圣物、怒翼碎片</t>
    <phoneticPr fontId="9" type="noConversion"/>
  </si>
  <si>
    <t>单次免费最高关卡</t>
    <phoneticPr fontId="9" type="noConversion"/>
  </si>
  <si>
    <t>宠物碎片、金币</t>
    <phoneticPr fontId="9" type="noConversion"/>
  </si>
  <si>
    <t>简单模式</t>
    <phoneticPr fontId="9" type="noConversion"/>
  </si>
  <si>
    <t>单个幻域关卡</t>
    <phoneticPr fontId="9" type="noConversion"/>
  </si>
  <si>
    <t>个人幻域</t>
    <phoneticPr fontId="9" type="noConversion"/>
  </si>
  <si>
    <t>组队幻域</t>
    <phoneticPr fontId="9" type="noConversion"/>
  </si>
  <si>
    <t>免门票收益</t>
    <phoneticPr fontId="9" type="noConversion"/>
  </si>
  <si>
    <t>洗炼、扫荡</t>
    <phoneticPr fontId="9" type="noConversion"/>
  </si>
  <si>
    <t>最底层关卡</t>
    <phoneticPr fontId="9" type="noConversion"/>
  </si>
  <si>
    <t>主要玩法</t>
    <phoneticPr fontId="9" type="noConversion"/>
  </si>
  <si>
    <t>怒翼碎片</t>
    <phoneticPr fontId="9" type="noConversion"/>
  </si>
  <si>
    <t>竞技场</t>
    <phoneticPr fontId="9" type="noConversion"/>
  </si>
  <si>
    <r>
      <t>世界B</t>
    </r>
    <r>
      <rPr>
        <sz val="10"/>
        <color theme="1"/>
        <rFont val="微软雅黑"/>
        <family val="2"/>
        <charset val="134"/>
      </rPr>
      <t>oss</t>
    </r>
    <phoneticPr fontId="9" type="noConversion"/>
  </si>
  <si>
    <t xml:space="preserve">★ 高层地宫Boss一定概率掉落高阶怒翼碎片和高阶装备模子；中层boss较低概率掉落；底层和低层只掉落低阶怒翼碎片和低阶装备模子
★单人任务由杀人变为参与争夺宝箱一定时间，提高参与率，创造更多单服内公会间的竞争机会
★参与奖励给予更多的公会建设性道具
</t>
    <phoneticPr fontId="9" type="noConversion"/>
  </si>
  <si>
    <t>果丰仓实</t>
    <phoneticPr fontId="9" type="noConversion"/>
  </si>
  <si>
    <t>★段位达到一定的水平后才可以购买高阶怒翼碎片
★分阶段目标奖励设置，达到排名前10可获得完整怒翼
★</t>
    <phoneticPr fontId="9" type="noConversion"/>
  </si>
  <si>
    <t>★竞技场采用段位制，排名越高段位越高，不同段位将会在某些玩法（比如藏宝地宫）产生连锁，在玩法上做到付费分层
★机器人的战斗力根据世界等级进行设定
★适当增加操作空间；挑战方和守擂方采用不对称机制，加强战力验证
★在狂暴的基础上排名奖励提高，加强目标感</t>
    <phoneticPr fontId="9" type="noConversion"/>
  </si>
  <si>
    <t>★以公会为核心的参与奖励
★以战力验证为核心的伤害排名奖励
★奖励的神器培养道具与宠物、怒翼等养成系统连锁
★竞技模式下的世界Boss奖励是和平模式下的3~5倍</t>
    <phoneticPr fontId="9" type="noConversion"/>
  </si>
  <si>
    <t xml:space="preserve"> </t>
    <phoneticPr fontId="9" type="noConversion"/>
  </si>
  <si>
    <t>金币抽取</t>
    <phoneticPr fontId="9" type="noConversion"/>
  </si>
  <si>
    <t>装备模子</t>
    <phoneticPr fontId="9" type="noConversion"/>
  </si>
  <si>
    <t>钻石抽取</t>
    <phoneticPr fontId="9" type="noConversion"/>
  </si>
  <si>
    <t>藏宝地宫</t>
    <phoneticPr fontId="9" type="noConversion"/>
  </si>
  <si>
    <t>★金币抽取概率给1~3阶</t>
    <phoneticPr fontId="9" type="noConversion"/>
  </si>
  <si>
    <t>★金币抽取概率给4~6阶</t>
    <phoneticPr fontId="9" type="noConversion"/>
  </si>
  <si>
    <t>★高层地宫Boss一定概率掉落高阶怒翼碎片和高阶装备模子；中层boss较低概率掉落；底层和低层只掉落低阶怒翼碎片和低阶装备模子</t>
    <phoneticPr fontId="9" type="noConversion"/>
  </si>
  <si>
    <t>血战到底</t>
    <phoneticPr fontId="9" type="noConversion"/>
  </si>
  <si>
    <t>守护主城</t>
    <phoneticPr fontId="9" type="noConversion"/>
  </si>
  <si>
    <t>挖宝</t>
    <phoneticPr fontId="9" type="noConversion"/>
  </si>
  <si>
    <t>答题</t>
    <phoneticPr fontId="9" type="noConversion"/>
  </si>
  <si>
    <t>装备洗炼</t>
    <phoneticPr fontId="9" type="noConversion"/>
  </si>
  <si>
    <t xml:space="preserve">★洗炼石主要产出渠道
★内置鼓舞机制，可花金币和钻石增加伤害
★奖励根据积分进行结算
</t>
    <phoneticPr fontId="9" type="noConversion"/>
  </si>
  <si>
    <t>★挖宝产出洗炼石、金币和荣誉
★挖宝一定概率触发盗宝贼，盗宝贼击杀后可获得高额收益，盗宝贼有强战力验证，玩家可以选择不打
★</t>
    <phoneticPr fontId="9" type="noConversion"/>
  </si>
  <si>
    <t>★满分有额外奖励</t>
    <phoneticPr fontId="9" type="noConversion"/>
  </si>
  <si>
    <t>装备附魔</t>
    <phoneticPr fontId="9" type="noConversion"/>
  </si>
  <si>
    <t>精彩副本-附魔</t>
    <phoneticPr fontId="9" type="noConversion"/>
  </si>
  <si>
    <t>★初级：高级：中级=7：2.5：0.5</t>
    <phoneticPr fontId="9" type="noConversion"/>
  </si>
  <si>
    <t>资源/养成系统</t>
    <phoneticPr fontId="9" type="noConversion"/>
  </si>
  <si>
    <t>精英关卡</t>
    <phoneticPr fontId="9" type="noConversion"/>
  </si>
  <si>
    <t>装备镶嵌</t>
    <phoneticPr fontId="9" type="noConversion"/>
  </si>
  <si>
    <t>★跟随玩家成长节奏逐步开放
★宝石的战力规划=从第一关精英怪关卡到当前瓶颈关卡全扫荡的奖励总和*天数</t>
    <phoneticPr fontId="9" type="noConversion"/>
  </si>
  <si>
    <r>
      <rPr>
        <b/>
        <sz val="10"/>
        <color theme="1"/>
        <rFont val="微软雅黑"/>
        <family val="2"/>
        <charset val="134"/>
      </rPr>
      <t xml:space="preserve">单位时间收益倍率的设定规思路：
</t>
    </r>
    <r>
      <rPr>
        <sz val="10"/>
        <color theme="1"/>
        <rFont val="微软雅黑"/>
        <family val="2"/>
        <charset val="134"/>
      </rPr>
      <t xml:space="preserve">
1）单位时间收益倍率 = 单位时间内（比如1S内）进行A玩法的收益 / 单位时间内通关当日瓶颈关卡时的一次收益
2）金币副本的收益倍率较低是为了提高付费有效性
3）PVP向的活动会倾于向给予更高的收益倍率
4）精英关卡、永恒之塔的每层关卡的收益是逐步递增的，因此每日的结算收益会被关卡数量第二次放大，现在只设置基础收益，方便后期规划
5）设定为高参与率的休闲类玩法，需要保证在耗时不长的情况下，给予玩家足够高的收益倍率，这样会有助于提升在线活跃度和留存，如答题
6）延迟生效的收益倍率应适当上调，如竞技场日常奖励、矿场等</t>
    </r>
    <phoneticPr fontId="9" type="noConversion"/>
  </si>
  <si>
    <t>★第一名获得随机4阶装备箱，第二名至第十名有下一档奖励，减少挫败感，其他玩家有参与奖</t>
    <phoneticPr fontId="9" type="noConversion"/>
  </si>
  <si>
    <t>竞技场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</si>
</sst>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/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3" fillId="2" borderId="0" xfId="0" applyFont="1" applyFill="1"/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7" fillId="2" borderId="22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left" vertical="top" wrapText="1"/>
    </xf>
    <xf numFmtId="0" fontId="7" fillId="2" borderId="28" xfId="0" applyFont="1" applyFill="1" applyBorder="1" applyAlignment="1">
      <alignment horizontal="left" vertical="top" wrapText="1"/>
    </xf>
    <xf numFmtId="0" fontId="7" fillId="2" borderId="29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7" fillId="2" borderId="23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18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20" xfId="0" applyFont="1" applyFill="1" applyBorder="1" applyAlignment="1">
      <alignment horizontal="left" vertical="top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 vertical="top" wrapText="1"/>
    </xf>
    <xf numFmtId="0" fontId="1" fillId="2" borderId="2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25" sqref="G25"/>
    </sheetView>
  </sheetViews>
  <sheetFormatPr defaultRowHeight="16.5" x14ac:dyDescent="0.35"/>
  <cols>
    <col min="1" max="4" width="9" style="1"/>
    <col min="5" max="5" width="12.25" style="1" bestFit="1" customWidth="1"/>
    <col min="6" max="6" width="12.25" style="1" customWidth="1"/>
    <col min="7" max="7" width="7.5" style="1" customWidth="1"/>
    <col min="8" max="16384" width="9" style="1"/>
  </cols>
  <sheetData>
    <row r="1" spans="1:6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13</v>
      </c>
    </row>
    <row r="2" spans="1:6" x14ac:dyDescent="0.35">
      <c r="A2" s="1">
        <v>1</v>
      </c>
      <c r="B2" s="1">
        <v>1</v>
      </c>
      <c r="E2" s="1">
        <v>0.5</v>
      </c>
      <c r="F2" s="1">
        <v>90</v>
      </c>
    </row>
    <row r="3" spans="1:6" x14ac:dyDescent="0.35">
      <c r="A3" s="1">
        <v>1</v>
      </c>
      <c r="B3" s="1">
        <v>2</v>
      </c>
      <c r="E3" s="1">
        <f>IF(C3=1,1.2*($E$2+$E$2*(B3-$B$2)*0.1),IF(D3=1,1.5*($E$2+$E$2*(B3-$B$2)*0.1),$E$2+$E$2*(B3-$B$2)*0.1))</f>
        <v>0.55000000000000004</v>
      </c>
      <c r="F3" s="1">
        <v>90</v>
      </c>
    </row>
    <row r="4" spans="1:6" x14ac:dyDescent="0.35">
      <c r="A4" s="1">
        <v>1</v>
      </c>
      <c r="B4" s="1">
        <v>3</v>
      </c>
      <c r="C4" s="1">
        <v>1</v>
      </c>
      <c r="E4" s="1">
        <f>IF(C4=1,1.2*($E$2+$E$2*(B4-$B$2)*0.1),IF(D4=1,1.5*($E$2+$E$2*(B4-$B$2)*0.1),$E$2+$E$2*(B4-$B$2)*0.1))</f>
        <v>0.72</v>
      </c>
      <c r="F4" s="1">
        <v>90</v>
      </c>
    </row>
    <row r="5" spans="1:6" x14ac:dyDescent="0.35">
      <c r="A5" s="1">
        <v>1</v>
      </c>
      <c r="B5" s="1">
        <v>4</v>
      </c>
      <c r="E5" s="1">
        <f t="shared" ref="E5:E8" si="0">IF(C5=1,1.2*($E$2+$E$2*(B5-$B$2)*0.1),IF(D5=1,1.5*($E$2+$E$2*(B5-$B$2)*0.1),$E$2+$E$2*(B5-$B$2)*0.1))</f>
        <v>0.65</v>
      </c>
      <c r="F5" s="1">
        <v>90</v>
      </c>
    </row>
    <row r="6" spans="1:6" x14ac:dyDescent="0.35">
      <c r="A6" s="1">
        <v>1</v>
      </c>
      <c r="B6" s="1">
        <v>5</v>
      </c>
      <c r="E6" s="1">
        <f t="shared" si="0"/>
        <v>0.7</v>
      </c>
      <c r="F6" s="1">
        <v>90</v>
      </c>
    </row>
    <row r="7" spans="1:6" x14ac:dyDescent="0.35">
      <c r="A7" s="1">
        <v>1</v>
      </c>
      <c r="B7" s="1">
        <v>6</v>
      </c>
      <c r="C7" s="1">
        <v>1</v>
      </c>
      <c r="E7" s="1">
        <f t="shared" si="0"/>
        <v>0.89999999999999991</v>
      </c>
      <c r="F7" s="1">
        <v>90</v>
      </c>
    </row>
    <row r="8" spans="1:6" x14ac:dyDescent="0.35">
      <c r="A8" s="1">
        <v>1</v>
      </c>
      <c r="B8" s="1">
        <v>7</v>
      </c>
      <c r="D8" s="1">
        <v>1</v>
      </c>
      <c r="E8" s="1">
        <f t="shared" si="0"/>
        <v>1.2000000000000002</v>
      </c>
      <c r="F8" s="1">
        <v>90</v>
      </c>
    </row>
    <row r="9" spans="1:6" x14ac:dyDescent="0.35">
      <c r="A9" s="1">
        <v>2</v>
      </c>
      <c r="B9" s="1">
        <v>8</v>
      </c>
      <c r="E9" s="1">
        <f>IF(C9=1,1.2*($E$8+$E$8*(B9-$B$8)*0.7),IF(D9=1,1.5*($E$8+$E$8*(B9-$B$8)*0.7),$E$8+$E$8*(B9-$B$8)*0.7))</f>
        <v>2.04</v>
      </c>
      <c r="F9" s="1">
        <v>90</v>
      </c>
    </row>
    <row r="10" spans="1:6" x14ac:dyDescent="0.35">
      <c r="A10" s="1">
        <v>2</v>
      </c>
      <c r="B10" s="1">
        <v>9</v>
      </c>
      <c r="E10" s="1">
        <f t="shared" ref="E10:E32" si="1">IF(C10=1,1.2*($E$8+$E$8*(B10-$B$8)*0.7),IF(D10=1,1.5*($E$8+$E$8*(B10-$B$8)*0.7),$E$8+$E$8*(B10-$B$8)*0.7))</f>
        <v>2.8800000000000003</v>
      </c>
      <c r="F10" s="1">
        <v>90</v>
      </c>
    </row>
    <row r="11" spans="1:6" x14ac:dyDescent="0.35">
      <c r="A11" s="1">
        <v>2</v>
      </c>
      <c r="B11" s="1">
        <v>10</v>
      </c>
      <c r="C11" s="1">
        <v>1</v>
      </c>
      <c r="E11" s="1">
        <f t="shared" si="1"/>
        <v>4.4640000000000004</v>
      </c>
      <c r="F11" s="1">
        <v>90</v>
      </c>
    </row>
    <row r="12" spans="1:6" x14ac:dyDescent="0.35">
      <c r="A12" s="1">
        <v>2</v>
      </c>
      <c r="B12" s="1">
        <v>11</v>
      </c>
      <c r="E12" s="1">
        <f t="shared" si="1"/>
        <v>4.5600000000000005</v>
      </c>
      <c r="F12" s="1">
        <v>90</v>
      </c>
    </row>
    <row r="13" spans="1:6" x14ac:dyDescent="0.35">
      <c r="A13" s="1">
        <v>2</v>
      </c>
      <c r="B13" s="1">
        <v>12</v>
      </c>
      <c r="E13" s="1">
        <f t="shared" si="1"/>
        <v>5.4</v>
      </c>
      <c r="F13" s="1">
        <v>90</v>
      </c>
    </row>
    <row r="14" spans="1:6" x14ac:dyDescent="0.35">
      <c r="A14" s="1">
        <v>2</v>
      </c>
      <c r="B14" s="1">
        <v>13</v>
      </c>
      <c r="C14" s="1">
        <v>1</v>
      </c>
      <c r="E14" s="1">
        <f t="shared" si="1"/>
        <v>7.4879999999999995</v>
      </c>
      <c r="F14" s="1">
        <v>90</v>
      </c>
    </row>
    <row r="15" spans="1:6" x14ac:dyDescent="0.35">
      <c r="A15" s="1">
        <v>2</v>
      </c>
      <c r="B15" s="1">
        <v>14</v>
      </c>
      <c r="E15" s="1">
        <f t="shared" si="1"/>
        <v>7.080000000000001</v>
      </c>
      <c r="F15" s="1">
        <v>90</v>
      </c>
    </row>
    <row r="16" spans="1:6" x14ac:dyDescent="0.35">
      <c r="A16" s="1">
        <v>2</v>
      </c>
      <c r="B16" s="1">
        <v>15</v>
      </c>
      <c r="E16" s="1">
        <f t="shared" si="1"/>
        <v>7.9200000000000008</v>
      </c>
      <c r="F16" s="1">
        <v>90</v>
      </c>
    </row>
    <row r="17" spans="1:7" x14ac:dyDescent="0.35">
      <c r="A17" s="1">
        <v>2</v>
      </c>
      <c r="B17" s="1">
        <v>16</v>
      </c>
      <c r="C17" s="1">
        <v>1</v>
      </c>
      <c r="E17" s="1">
        <f t="shared" si="1"/>
        <v>10.511999999999999</v>
      </c>
      <c r="F17" s="1">
        <v>90</v>
      </c>
    </row>
    <row r="18" spans="1:7" x14ac:dyDescent="0.35">
      <c r="A18" s="1">
        <v>2</v>
      </c>
      <c r="B18" s="1">
        <v>17</v>
      </c>
      <c r="E18" s="1">
        <f t="shared" si="1"/>
        <v>9.6000000000000014</v>
      </c>
      <c r="F18" s="1">
        <v>90</v>
      </c>
    </row>
    <row r="19" spans="1:7" x14ac:dyDescent="0.35">
      <c r="A19" s="1">
        <v>2</v>
      </c>
      <c r="B19" s="1">
        <v>18</v>
      </c>
      <c r="E19" s="1">
        <f t="shared" si="1"/>
        <v>10.440000000000001</v>
      </c>
      <c r="F19" s="1">
        <v>90</v>
      </c>
    </row>
    <row r="20" spans="1:7" x14ac:dyDescent="0.35">
      <c r="A20" s="1">
        <v>2</v>
      </c>
      <c r="B20" s="1">
        <v>19</v>
      </c>
      <c r="D20" s="1">
        <v>1</v>
      </c>
      <c r="E20" s="1">
        <f t="shared" si="1"/>
        <v>16.920000000000002</v>
      </c>
      <c r="F20" s="1">
        <v>90</v>
      </c>
    </row>
    <row r="21" spans="1:7" x14ac:dyDescent="0.35">
      <c r="A21" s="1">
        <v>3</v>
      </c>
      <c r="B21" s="1">
        <v>20</v>
      </c>
      <c r="E21" s="1">
        <f t="shared" si="1"/>
        <v>12.120000000000001</v>
      </c>
      <c r="F21" s="1">
        <v>90</v>
      </c>
    </row>
    <row r="22" spans="1:7" x14ac:dyDescent="0.35">
      <c r="A22" s="1">
        <v>3</v>
      </c>
      <c r="B22" s="1">
        <v>21</v>
      </c>
      <c r="E22" s="1">
        <f t="shared" si="1"/>
        <v>12.96</v>
      </c>
      <c r="F22" s="1">
        <v>90</v>
      </c>
    </row>
    <row r="23" spans="1:7" x14ac:dyDescent="0.35">
      <c r="A23" s="1">
        <v>3</v>
      </c>
      <c r="B23" s="1">
        <v>22</v>
      </c>
      <c r="C23" s="1">
        <v>1</v>
      </c>
      <c r="E23" s="1">
        <f t="shared" si="1"/>
        <v>16.559999999999999</v>
      </c>
      <c r="F23" s="1">
        <v>90</v>
      </c>
    </row>
    <row r="24" spans="1:7" x14ac:dyDescent="0.35">
      <c r="A24" s="1">
        <v>3</v>
      </c>
      <c r="B24" s="1">
        <v>23</v>
      </c>
      <c r="E24" s="1">
        <f t="shared" si="1"/>
        <v>14.64</v>
      </c>
      <c r="F24" s="1">
        <v>90</v>
      </c>
    </row>
    <row r="25" spans="1:7" x14ac:dyDescent="0.35">
      <c r="A25" s="1">
        <v>3</v>
      </c>
      <c r="B25" s="1">
        <v>24</v>
      </c>
      <c r="E25" s="1">
        <f t="shared" si="1"/>
        <v>15.48</v>
      </c>
      <c r="F25" s="1">
        <v>90</v>
      </c>
      <c r="G25" s="1">
        <f>SUM(E2:E25)</f>
        <v>166.28400000000002</v>
      </c>
    </row>
    <row r="26" spans="1:7" x14ac:dyDescent="0.35">
      <c r="A26" s="1">
        <v>3</v>
      </c>
      <c r="B26" s="1">
        <v>25</v>
      </c>
      <c r="C26" s="1">
        <v>1</v>
      </c>
      <c r="E26" s="1">
        <f t="shared" si="1"/>
        <v>19.584</v>
      </c>
    </row>
    <row r="27" spans="1:7" x14ac:dyDescent="0.35">
      <c r="A27" s="1">
        <v>3</v>
      </c>
      <c r="B27" s="1">
        <v>26</v>
      </c>
      <c r="E27" s="1">
        <f t="shared" si="1"/>
        <v>17.160000000000004</v>
      </c>
    </row>
    <row r="28" spans="1:7" x14ac:dyDescent="0.35">
      <c r="A28" s="1">
        <v>3</v>
      </c>
      <c r="B28" s="1">
        <v>27</v>
      </c>
      <c r="E28" s="1">
        <f t="shared" si="1"/>
        <v>18</v>
      </c>
    </row>
    <row r="29" spans="1:7" x14ac:dyDescent="0.35">
      <c r="A29" s="1">
        <v>3</v>
      </c>
      <c r="B29" s="1">
        <v>28</v>
      </c>
      <c r="C29" s="1">
        <v>1</v>
      </c>
      <c r="E29" s="1">
        <f t="shared" si="1"/>
        <v>22.608000000000001</v>
      </c>
    </row>
    <row r="30" spans="1:7" x14ac:dyDescent="0.35">
      <c r="A30" s="1">
        <v>3</v>
      </c>
      <c r="B30" s="1">
        <v>29</v>
      </c>
      <c r="E30" s="1">
        <f t="shared" si="1"/>
        <v>19.680000000000003</v>
      </c>
    </row>
    <row r="31" spans="1:7" x14ac:dyDescent="0.35">
      <c r="A31" s="1">
        <v>3</v>
      </c>
      <c r="B31" s="1">
        <v>30</v>
      </c>
      <c r="E31" s="1">
        <f t="shared" si="1"/>
        <v>20.520000000000003</v>
      </c>
    </row>
    <row r="32" spans="1:7" x14ac:dyDescent="0.35">
      <c r="A32" s="1">
        <v>3</v>
      </c>
      <c r="B32" s="1">
        <v>31</v>
      </c>
      <c r="D32" s="1">
        <v>1</v>
      </c>
      <c r="E32" s="1">
        <f t="shared" si="1"/>
        <v>32.04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pane ySplit="1" topLeftCell="A2" activePane="bottomLeft" state="frozen"/>
      <selection pane="bottomLeft" activeCell="G66" sqref="G66"/>
    </sheetView>
  </sheetViews>
  <sheetFormatPr defaultRowHeight="16.5" x14ac:dyDescent="0.35"/>
  <cols>
    <col min="1" max="1" width="9" style="3"/>
    <col min="2" max="2" width="16.75" style="3" bestFit="1" customWidth="1"/>
    <col min="3" max="3" width="15" style="3" customWidth="1"/>
    <col min="4" max="4" width="9" style="3"/>
    <col min="5" max="5" width="13.125" style="3" bestFit="1" customWidth="1"/>
    <col min="6" max="6" width="12.75" style="3" bestFit="1" customWidth="1"/>
    <col min="7" max="8" width="15" style="3" bestFit="1" customWidth="1"/>
    <col min="9" max="9" width="13.125" style="3" bestFit="1" customWidth="1"/>
    <col min="10" max="16384" width="9" style="3"/>
  </cols>
  <sheetData>
    <row r="1" spans="1:16" x14ac:dyDescent="0.35">
      <c r="A1" s="5" t="s">
        <v>5</v>
      </c>
      <c r="B1" s="6" t="s">
        <v>15</v>
      </c>
      <c r="C1" s="6" t="s">
        <v>32</v>
      </c>
      <c r="D1" s="5" t="s">
        <v>9</v>
      </c>
      <c r="E1" s="6" t="s">
        <v>21</v>
      </c>
      <c r="F1" s="6" t="s">
        <v>22</v>
      </c>
      <c r="G1" s="5" t="s">
        <v>12</v>
      </c>
      <c r="H1" s="6" t="s">
        <v>47</v>
      </c>
      <c r="I1" s="6" t="s">
        <v>48</v>
      </c>
    </row>
    <row r="2" spans="1:16" x14ac:dyDescent="0.35">
      <c r="A2" s="5" t="s">
        <v>6</v>
      </c>
      <c r="B2" s="5"/>
      <c r="C2" s="5"/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K2" s="20" t="s">
        <v>131</v>
      </c>
      <c r="L2" s="21"/>
      <c r="M2" s="21"/>
      <c r="N2" s="21"/>
      <c r="O2" s="21"/>
      <c r="P2" s="21"/>
    </row>
    <row r="3" spans="1:16" x14ac:dyDescent="0.35">
      <c r="A3" s="5" t="s">
        <v>7</v>
      </c>
      <c r="B3" s="5"/>
      <c r="C3" s="5"/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K3" s="21"/>
      <c r="L3" s="21"/>
      <c r="M3" s="21"/>
      <c r="N3" s="21"/>
      <c r="O3" s="21"/>
      <c r="P3" s="21"/>
    </row>
    <row r="4" spans="1:16" x14ac:dyDescent="0.35">
      <c r="A4" s="5" t="s">
        <v>10</v>
      </c>
      <c r="B4" s="5"/>
      <c r="C4" s="11" t="s">
        <v>98</v>
      </c>
      <c r="D4" s="5">
        <v>1</v>
      </c>
      <c r="E4" s="5">
        <v>120</v>
      </c>
      <c r="F4" s="5">
        <f t="shared" ref="F4" si="0">D4*E4</f>
        <v>120</v>
      </c>
      <c r="G4" s="5">
        <v>1.5</v>
      </c>
      <c r="H4" s="5">
        <f>ROUND(G4*E4/关卡收益!$F$2,2)*关卡收益!$E$25</f>
        <v>30.96</v>
      </c>
      <c r="I4" s="5">
        <f t="shared" ref="I4:I9" si="1">H4*D4</f>
        <v>30.96</v>
      </c>
      <c r="K4" s="21"/>
      <c r="L4" s="21"/>
      <c r="M4" s="21"/>
      <c r="N4" s="21"/>
      <c r="O4" s="21"/>
      <c r="P4" s="21"/>
    </row>
    <row r="5" spans="1:16" x14ac:dyDescent="0.35">
      <c r="A5" s="5" t="s">
        <v>8</v>
      </c>
      <c r="B5" s="6" t="s">
        <v>16</v>
      </c>
      <c r="C5" s="6"/>
      <c r="D5" s="5">
        <v>10</v>
      </c>
      <c r="E5" s="5">
        <v>30</v>
      </c>
      <c r="F5" s="5">
        <f>D5*E5</f>
        <v>300</v>
      </c>
      <c r="G5" s="5">
        <v>10</v>
      </c>
      <c r="H5" s="5">
        <f>ROUND(G5*E5/关卡收益!$F$2,2)*关卡收益!$E$25</f>
        <v>51.548400000000001</v>
      </c>
      <c r="I5" s="5">
        <f t="shared" si="1"/>
        <v>515.48400000000004</v>
      </c>
      <c r="K5" s="21"/>
      <c r="L5" s="21"/>
      <c r="M5" s="21"/>
      <c r="N5" s="21"/>
      <c r="O5" s="21"/>
      <c r="P5" s="21"/>
    </row>
    <row r="6" spans="1:16" x14ac:dyDescent="0.35">
      <c r="A6" s="6" t="s">
        <v>14</v>
      </c>
      <c r="B6" s="6" t="s">
        <v>17</v>
      </c>
      <c r="C6" s="6" t="s">
        <v>34</v>
      </c>
      <c r="D6" s="5">
        <v>3</v>
      </c>
      <c r="E6" s="5">
        <v>900</v>
      </c>
      <c r="F6" s="5">
        <f t="shared" ref="F6:F15" si="2">D6*E6</f>
        <v>2700</v>
      </c>
      <c r="G6" s="8">
        <v>5</v>
      </c>
      <c r="H6" s="5">
        <f>ROUND(G6*E6/关卡收益!$F$2,2)*关卡收益!$E$25</f>
        <v>774</v>
      </c>
      <c r="I6" s="5">
        <f t="shared" si="1"/>
        <v>2322</v>
      </c>
      <c r="K6" s="21"/>
      <c r="L6" s="21"/>
      <c r="M6" s="21"/>
      <c r="N6" s="21"/>
      <c r="O6" s="21"/>
      <c r="P6" s="21"/>
    </row>
    <row r="7" spans="1:16" x14ac:dyDescent="0.35">
      <c r="A7" s="6" t="s">
        <v>18</v>
      </c>
      <c r="B7" s="6" t="s">
        <v>19</v>
      </c>
      <c r="C7" s="6"/>
      <c r="D7" s="5">
        <v>1</v>
      </c>
      <c r="E7" s="5">
        <v>300</v>
      </c>
      <c r="F7" s="5">
        <f t="shared" si="2"/>
        <v>300</v>
      </c>
      <c r="G7" s="5">
        <v>0.5</v>
      </c>
      <c r="H7" s="5">
        <f>ROUND(G7*E7/关卡收益!$F$2,2)*关卡收益!$E$25</f>
        <v>25.851600000000001</v>
      </c>
      <c r="I7" s="5">
        <f t="shared" si="1"/>
        <v>25.851600000000001</v>
      </c>
      <c r="K7" s="21"/>
      <c r="L7" s="21"/>
      <c r="M7" s="21"/>
      <c r="N7" s="21"/>
      <c r="O7" s="21"/>
      <c r="P7" s="21"/>
    </row>
    <row r="8" spans="1:16" x14ac:dyDescent="0.35">
      <c r="A8" s="8" t="s">
        <v>73</v>
      </c>
      <c r="B8" s="8" t="s">
        <v>74</v>
      </c>
      <c r="C8" s="8" t="s">
        <v>75</v>
      </c>
      <c r="D8" s="5">
        <v>3</v>
      </c>
      <c r="E8" s="5">
        <v>5</v>
      </c>
      <c r="F8" s="5">
        <f t="shared" si="2"/>
        <v>15</v>
      </c>
      <c r="G8" s="5">
        <v>3</v>
      </c>
      <c r="H8" s="5">
        <f>ROUND(G8*E8/关卡收益!$F$2,2)*关卡收益!$E$25</f>
        <v>2.6316000000000002</v>
      </c>
      <c r="I8" s="5">
        <f t="shared" si="1"/>
        <v>7.8948</v>
      </c>
      <c r="K8" s="21"/>
      <c r="L8" s="21"/>
      <c r="M8" s="21"/>
      <c r="N8" s="21"/>
      <c r="O8" s="21"/>
      <c r="P8" s="21"/>
    </row>
    <row r="9" spans="1:16" x14ac:dyDescent="0.35">
      <c r="A9" s="6" t="s">
        <v>20</v>
      </c>
      <c r="B9" s="6" t="s">
        <v>19</v>
      </c>
      <c r="C9" s="8" t="s">
        <v>57</v>
      </c>
      <c r="D9" s="5">
        <v>3</v>
      </c>
      <c r="E9" s="5">
        <v>5</v>
      </c>
      <c r="F9" s="5">
        <f t="shared" si="2"/>
        <v>15</v>
      </c>
      <c r="G9" s="5">
        <v>10</v>
      </c>
      <c r="H9" s="5">
        <f>ROUND(G9*E9/关卡收益!$F$2,2)*关卡收益!$E$25</f>
        <v>8.6688000000000009</v>
      </c>
      <c r="I9" s="5">
        <f t="shared" si="1"/>
        <v>26.006400000000003</v>
      </c>
      <c r="K9" s="21"/>
      <c r="L9" s="21"/>
      <c r="M9" s="21"/>
      <c r="N9" s="21"/>
      <c r="O9" s="21"/>
      <c r="P9" s="21"/>
    </row>
    <row r="10" spans="1:16" x14ac:dyDescent="0.35">
      <c r="A10" s="6" t="s">
        <v>23</v>
      </c>
      <c r="B10" s="5"/>
      <c r="C10" s="5"/>
      <c r="D10" s="5">
        <v>20</v>
      </c>
      <c r="E10" s="5">
        <v>120</v>
      </c>
      <c r="F10" s="5">
        <f t="shared" si="2"/>
        <v>2400</v>
      </c>
      <c r="G10" s="5">
        <v>1</v>
      </c>
      <c r="H10" s="5">
        <f>ROUND(G10*E10/关卡收益!$F$2,2)*关卡收益!$E$25</f>
        <v>20.5884</v>
      </c>
      <c r="I10" s="5">
        <f t="shared" ref="I10:I11" si="3">H10*D10</f>
        <v>411.76800000000003</v>
      </c>
      <c r="K10" s="21"/>
      <c r="L10" s="21"/>
      <c r="M10" s="21"/>
      <c r="N10" s="21"/>
      <c r="O10" s="21"/>
      <c r="P10" s="21"/>
    </row>
    <row r="11" spans="1:16" x14ac:dyDescent="0.35">
      <c r="A11" s="6" t="s">
        <v>24</v>
      </c>
      <c r="B11" s="6" t="s">
        <v>25</v>
      </c>
      <c r="C11" s="6"/>
      <c r="D11" s="5">
        <v>1.286</v>
      </c>
      <c r="E11" s="5">
        <v>120</v>
      </c>
      <c r="F11" s="5">
        <f t="shared" si="2"/>
        <v>154.32</v>
      </c>
      <c r="G11" s="5">
        <v>10</v>
      </c>
      <c r="H11" s="5">
        <f>ROUND(G11*E11/关卡收益!$F$2,2)*关卡收益!$E$25</f>
        <v>206.3484</v>
      </c>
      <c r="I11" s="5">
        <f t="shared" si="3"/>
        <v>265.36404240000002</v>
      </c>
      <c r="K11" s="21"/>
      <c r="L11" s="21"/>
      <c r="M11" s="21"/>
      <c r="N11" s="21"/>
      <c r="O11" s="21"/>
      <c r="P11" s="21"/>
    </row>
    <row r="12" spans="1:16" x14ac:dyDescent="0.35">
      <c r="A12" s="6" t="s">
        <v>26</v>
      </c>
      <c r="B12" s="6" t="s">
        <v>30</v>
      </c>
      <c r="C12" s="6" t="s">
        <v>35</v>
      </c>
      <c r="D12" s="5">
        <v>1</v>
      </c>
      <c r="E12" s="5">
        <v>300</v>
      </c>
      <c r="F12" s="5">
        <f t="shared" si="2"/>
        <v>300</v>
      </c>
      <c r="G12" s="5">
        <v>4.5</v>
      </c>
      <c r="H12" s="5">
        <f>ROUND(G12*E12/关卡收益!$F$2,2)*关卡收益!$E$25</f>
        <v>232.20000000000002</v>
      </c>
      <c r="I12" s="5">
        <f>H12*D12</f>
        <v>232.20000000000002</v>
      </c>
      <c r="K12" s="21"/>
      <c r="L12" s="21"/>
      <c r="M12" s="21"/>
      <c r="N12" s="21"/>
      <c r="O12" s="21"/>
      <c r="P12" s="21"/>
    </row>
    <row r="13" spans="1:16" x14ac:dyDescent="0.35">
      <c r="A13" s="6" t="s">
        <v>27</v>
      </c>
      <c r="B13" s="6" t="s">
        <v>28</v>
      </c>
      <c r="C13" s="6"/>
      <c r="D13" s="5">
        <v>1</v>
      </c>
      <c r="E13" s="5">
        <v>600</v>
      </c>
      <c r="F13" s="5">
        <f t="shared" si="2"/>
        <v>600</v>
      </c>
      <c r="G13" s="5">
        <v>3</v>
      </c>
      <c r="H13" s="5">
        <f>ROUND(G13*E13/关卡收益!$F$2,2)*关卡收益!$E$25</f>
        <v>309.60000000000002</v>
      </c>
      <c r="I13" s="5">
        <f t="shared" ref="I13" si="4">H13*D13</f>
        <v>309.60000000000002</v>
      </c>
      <c r="K13" s="21"/>
      <c r="L13" s="21"/>
      <c r="M13" s="21"/>
      <c r="N13" s="21"/>
      <c r="O13" s="21"/>
      <c r="P13" s="21"/>
    </row>
    <row r="14" spans="1:16" x14ac:dyDescent="0.35">
      <c r="A14" s="6" t="s">
        <v>29</v>
      </c>
      <c r="B14" s="11" t="s">
        <v>97</v>
      </c>
      <c r="C14" s="6" t="s">
        <v>33</v>
      </c>
      <c r="D14" s="5">
        <v>1</v>
      </c>
      <c r="E14" s="5">
        <v>60</v>
      </c>
      <c r="F14" s="5">
        <f t="shared" si="2"/>
        <v>60</v>
      </c>
      <c r="G14" s="5">
        <v>5</v>
      </c>
      <c r="H14" s="5">
        <f>ROUND(G14*E14/关卡收益!$F$2,2)*关卡收益!$E$25</f>
        <v>51.548400000000001</v>
      </c>
      <c r="I14" s="5">
        <f>H14*D14</f>
        <v>51.548400000000001</v>
      </c>
      <c r="K14" s="21"/>
      <c r="L14" s="21"/>
      <c r="M14" s="21"/>
      <c r="N14" s="21"/>
      <c r="O14" s="21"/>
      <c r="P14" s="21"/>
    </row>
    <row r="15" spans="1:16" x14ac:dyDescent="0.35">
      <c r="A15" s="6" t="s">
        <v>31</v>
      </c>
      <c r="B15" s="6" t="s">
        <v>36</v>
      </c>
      <c r="C15" s="6" t="s">
        <v>34</v>
      </c>
      <c r="D15" s="5">
        <v>1</v>
      </c>
      <c r="E15" s="5">
        <v>180</v>
      </c>
      <c r="F15" s="5">
        <f t="shared" si="2"/>
        <v>180</v>
      </c>
      <c r="G15" s="5">
        <v>5</v>
      </c>
      <c r="H15" s="5">
        <f>ROUND(G15*E15/关卡收益!$F$2,2)*关卡收益!$E$25</f>
        <v>154.80000000000001</v>
      </c>
      <c r="I15" s="5">
        <f>H15*D15</f>
        <v>154.80000000000001</v>
      </c>
      <c r="K15" s="21"/>
      <c r="L15" s="21"/>
      <c r="M15" s="21"/>
      <c r="N15" s="21"/>
      <c r="O15" s="21"/>
      <c r="P15" s="21"/>
    </row>
    <row r="16" spans="1:16" x14ac:dyDescent="0.35">
      <c r="A16" s="6" t="s">
        <v>37</v>
      </c>
      <c r="B16" s="6" t="s">
        <v>40</v>
      </c>
      <c r="C16" s="5"/>
      <c r="D16" s="5" t="s">
        <v>11</v>
      </c>
      <c r="E16" s="5" t="s">
        <v>11</v>
      </c>
      <c r="F16" s="5" t="s">
        <v>11</v>
      </c>
      <c r="G16" s="5" t="s">
        <v>11</v>
      </c>
      <c r="H16" s="5" t="s">
        <v>11</v>
      </c>
      <c r="I16" s="5" t="s">
        <v>11</v>
      </c>
      <c r="K16" s="21"/>
      <c r="L16" s="21"/>
      <c r="M16" s="21"/>
      <c r="N16" s="21"/>
      <c r="O16" s="21"/>
      <c r="P16" s="21"/>
    </row>
    <row r="17" spans="1:16" x14ac:dyDescent="0.35">
      <c r="A17" s="6" t="s">
        <v>38</v>
      </c>
      <c r="B17" s="6" t="s">
        <v>41</v>
      </c>
      <c r="C17" s="6" t="s">
        <v>49</v>
      </c>
      <c r="D17" s="5">
        <v>20</v>
      </c>
      <c r="E17" s="5">
        <v>15</v>
      </c>
      <c r="F17" s="5">
        <f t="shared" ref="F17" si="5">D17*E17</f>
        <v>300</v>
      </c>
      <c r="G17" s="5">
        <v>4</v>
      </c>
      <c r="H17" s="5">
        <f>ROUND(G17*E17/关卡收益!$F$2,2)*关卡收益!$E$25</f>
        <v>10.371600000000001</v>
      </c>
      <c r="I17" s="5">
        <f>H17*D17</f>
        <v>207.43200000000002</v>
      </c>
      <c r="K17" s="21"/>
      <c r="L17" s="21"/>
      <c r="M17" s="21"/>
      <c r="N17" s="21"/>
      <c r="O17" s="21"/>
      <c r="P17" s="21"/>
    </row>
    <row r="18" spans="1:16" x14ac:dyDescent="0.35">
      <c r="A18" s="6" t="s">
        <v>39</v>
      </c>
      <c r="B18" s="6" t="s">
        <v>42</v>
      </c>
      <c r="C18" s="6" t="s">
        <v>43</v>
      </c>
      <c r="D18" s="5">
        <v>2</v>
      </c>
      <c r="E18" s="5">
        <v>300</v>
      </c>
      <c r="F18" s="5">
        <f t="shared" ref="F18" si="6">D18*E18</f>
        <v>600</v>
      </c>
      <c r="G18" s="5">
        <v>7</v>
      </c>
      <c r="H18" s="5">
        <f>ROUND(G18*E18/关卡收益!$F$2,2)*关卡收益!$E$25</f>
        <v>361.14839999999998</v>
      </c>
      <c r="I18" s="5">
        <f>H18*D18</f>
        <v>722.29679999999996</v>
      </c>
      <c r="K18" s="21"/>
      <c r="L18" s="21"/>
      <c r="M18" s="21"/>
      <c r="N18" s="21"/>
      <c r="O18" s="21"/>
      <c r="P18" s="21"/>
    </row>
    <row r="19" spans="1:16" x14ac:dyDescent="0.35">
      <c r="A19" s="6" t="s">
        <v>44</v>
      </c>
      <c r="B19" s="6" t="s">
        <v>45</v>
      </c>
      <c r="C19" s="6" t="s">
        <v>46</v>
      </c>
      <c r="D19" s="5">
        <v>1</v>
      </c>
      <c r="E19" s="5">
        <v>90</v>
      </c>
      <c r="F19" s="5">
        <f t="shared" ref="F19:F20" si="7">D19*E19</f>
        <v>90</v>
      </c>
      <c r="G19" s="5">
        <v>2</v>
      </c>
      <c r="H19" s="5">
        <f>ROUND(G19*E19/关卡收益!$F$2,2)*关卡收益!$E$25</f>
        <v>30.96</v>
      </c>
      <c r="I19" s="5">
        <f>H19*D19</f>
        <v>30.96</v>
      </c>
      <c r="K19" s="21"/>
      <c r="L19" s="21"/>
      <c r="M19" s="21"/>
      <c r="N19" s="21"/>
      <c r="O19" s="21"/>
      <c r="P19" s="21"/>
    </row>
    <row r="20" spans="1:16" x14ac:dyDescent="0.35">
      <c r="A20" s="8" t="s">
        <v>59</v>
      </c>
      <c r="B20" s="8" t="s">
        <v>78</v>
      </c>
      <c r="C20" s="8" t="s">
        <v>79</v>
      </c>
      <c r="D20" s="5">
        <v>9</v>
      </c>
      <c r="E20" s="5">
        <v>6</v>
      </c>
      <c r="F20" s="5">
        <f t="shared" si="7"/>
        <v>54</v>
      </c>
      <c r="G20" s="5">
        <v>3</v>
      </c>
      <c r="H20" s="5">
        <f>ROUND(G20*E20/关卡收益!$F$2,2)*关卡收益!$E$25</f>
        <v>3.0960000000000001</v>
      </c>
      <c r="I20" s="5">
        <f>H20*D20</f>
        <v>27.864000000000001</v>
      </c>
    </row>
    <row r="21" spans="1:16" x14ac:dyDescent="0.35">
      <c r="A21" s="12" t="s">
        <v>104</v>
      </c>
      <c r="B21" s="8"/>
      <c r="C21" s="8" t="s">
        <v>76</v>
      </c>
      <c r="D21" s="5">
        <v>3</v>
      </c>
      <c r="E21" s="5">
        <v>5</v>
      </c>
      <c r="F21" s="5">
        <f t="shared" ref="F21" si="8">D21*E21</f>
        <v>15</v>
      </c>
      <c r="G21" s="5">
        <v>4</v>
      </c>
      <c r="H21" s="5">
        <f>ROUND(G21*E21/关卡收益!$F$2,2)*关卡收益!$E$25</f>
        <v>3.4056000000000002</v>
      </c>
      <c r="I21" s="5">
        <f>H21*D21</f>
        <v>10.216800000000001</v>
      </c>
    </row>
    <row r="22" spans="1:16" x14ac:dyDescent="0.35">
      <c r="A22" s="8" t="s">
        <v>60</v>
      </c>
      <c r="B22" s="8" t="s">
        <v>77</v>
      </c>
      <c r="C22" s="8" t="s">
        <v>76</v>
      </c>
      <c r="D22" s="5">
        <v>3</v>
      </c>
      <c r="E22" s="5">
        <v>90</v>
      </c>
      <c r="F22" s="5">
        <f t="shared" ref="F22:F33" si="9">D22*E22</f>
        <v>270</v>
      </c>
      <c r="G22" s="5">
        <v>2</v>
      </c>
      <c r="H22" s="5">
        <f>ROUND(G22*E22/关卡收益!$F$2,2)*关卡收益!$E$25</f>
        <v>30.96</v>
      </c>
      <c r="I22" s="5">
        <f t="shared" ref="I22:I33" si="10">H22*D22</f>
        <v>92.88</v>
      </c>
    </row>
    <row r="23" spans="1:16" x14ac:dyDescent="0.35">
      <c r="A23" s="8" t="s">
        <v>61</v>
      </c>
      <c r="B23" s="10" t="s">
        <v>82</v>
      </c>
      <c r="C23" s="10" t="s">
        <v>81</v>
      </c>
      <c r="D23" s="5">
        <v>1</v>
      </c>
      <c r="E23" s="5">
        <v>120</v>
      </c>
      <c r="F23" s="5">
        <f t="shared" si="9"/>
        <v>120</v>
      </c>
      <c r="G23" s="5">
        <v>2</v>
      </c>
      <c r="H23" s="5">
        <f>ROUND(G23*E23/关卡收益!$F$2,2)*关卡收益!$E$25</f>
        <v>41.331600000000002</v>
      </c>
      <c r="I23" s="5">
        <f t="shared" si="10"/>
        <v>41.331600000000002</v>
      </c>
    </row>
    <row r="24" spans="1:16" x14ac:dyDescent="0.35">
      <c r="A24" s="8" t="s">
        <v>62</v>
      </c>
      <c r="B24" s="10" t="s">
        <v>83</v>
      </c>
      <c r="C24" s="10" t="s">
        <v>84</v>
      </c>
      <c r="D24" s="5">
        <v>1</v>
      </c>
      <c r="E24" s="5">
        <v>8</v>
      </c>
      <c r="F24" s="5">
        <f t="shared" si="9"/>
        <v>8</v>
      </c>
      <c r="G24" s="5">
        <v>20</v>
      </c>
      <c r="H24" s="5">
        <f>ROUND(G24*E24/关卡收益!$F$2,2)*关卡收益!$E$25</f>
        <v>27.554400000000001</v>
      </c>
      <c r="I24" s="5">
        <f t="shared" si="10"/>
        <v>27.554400000000001</v>
      </c>
    </row>
    <row r="25" spans="1:16" x14ac:dyDescent="0.35">
      <c r="A25" s="8" t="s">
        <v>63</v>
      </c>
      <c r="B25" s="5"/>
      <c r="C25" s="5"/>
      <c r="D25" s="5">
        <v>1</v>
      </c>
      <c r="E25" s="5">
        <v>600</v>
      </c>
      <c r="F25" s="5">
        <f t="shared" si="9"/>
        <v>600</v>
      </c>
      <c r="G25" s="5">
        <v>2</v>
      </c>
      <c r="H25" s="5">
        <f>ROUND(G25*E25/关卡收益!$F$2,2)*关卡收益!$E$25</f>
        <v>206.3484</v>
      </c>
      <c r="I25" s="5">
        <f t="shared" si="10"/>
        <v>206.3484</v>
      </c>
      <c r="J25" s="9" t="s">
        <v>80</v>
      </c>
    </row>
    <row r="26" spans="1:16" x14ac:dyDescent="0.35">
      <c r="A26" s="8" t="s">
        <v>64</v>
      </c>
      <c r="B26" s="5"/>
      <c r="C26" s="5"/>
      <c r="D26" s="5">
        <v>1</v>
      </c>
      <c r="E26" s="5">
        <v>600</v>
      </c>
      <c r="F26" s="5">
        <f t="shared" si="9"/>
        <v>600</v>
      </c>
      <c r="G26" s="5">
        <v>2</v>
      </c>
      <c r="H26" s="5">
        <f>ROUND(G26*E26/关卡收益!$F$2,2)*关卡收益!$E$25</f>
        <v>206.3484</v>
      </c>
      <c r="I26" s="5">
        <f t="shared" si="10"/>
        <v>206.3484</v>
      </c>
    </row>
    <row r="27" spans="1:16" x14ac:dyDescent="0.35">
      <c r="A27" s="8" t="s">
        <v>65</v>
      </c>
      <c r="B27" s="5"/>
      <c r="C27" s="10" t="s">
        <v>85</v>
      </c>
      <c r="D27" s="5">
        <v>1</v>
      </c>
      <c r="E27" s="5">
        <v>600</v>
      </c>
      <c r="F27" s="5">
        <f t="shared" si="9"/>
        <v>600</v>
      </c>
      <c r="G27" s="5">
        <v>3</v>
      </c>
      <c r="H27" s="5">
        <f>ROUND(G27*E27/关卡收益!$F$2,2)*关卡收益!$E$25</f>
        <v>309.60000000000002</v>
      </c>
      <c r="I27" s="5">
        <f t="shared" si="10"/>
        <v>309.60000000000002</v>
      </c>
    </row>
    <row r="28" spans="1:16" x14ac:dyDescent="0.35">
      <c r="A28" s="8" t="s">
        <v>66</v>
      </c>
      <c r="B28" s="5"/>
      <c r="C28" s="5"/>
      <c r="D28" s="5"/>
      <c r="E28" s="5"/>
      <c r="F28" s="5">
        <f t="shared" si="9"/>
        <v>0</v>
      </c>
      <c r="G28" s="5"/>
      <c r="H28" s="5">
        <f>ROUND(G28*E28/关卡收益!$F$2,2)*关卡收益!$E$25</f>
        <v>0</v>
      </c>
      <c r="I28" s="5">
        <f t="shared" si="10"/>
        <v>0</v>
      </c>
    </row>
    <row r="29" spans="1:16" x14ac:dyDescent="0.35">
      <c r="A29" s="8" t="s">
        <v>67</v>
      </c>
      <c r="B29" s="5"/>
      <c r="C29" s="11" t="s">
        <v>86</v>
      </c>
      <c r="D29" s="5">
        <v>3</v>
      </c>
      <c r="E29" s="5">
        <v>5</v>
      </c>
      <c r="F29" s="5">
        <f t="shared" si="9"/>
        <v>15</v>
      </c>
      <c r="G29" s="5">
        <v>3</v>
      </c>
      <c r="H29" s="5">
        <f>ROUND(G29*E29/关卡收益!$F$2,2)*关卡收益!$E$25</f>
        <v>2.6316000000000002</v>
      </c>
      <c r="I29" s="5">
        <f t="shared" si="10"/>
        <v>7.8948</v>
      </c>
    </row>
    <row r="30" spans="1:16" x14ac:dyDescent="0.35">
      <c r="A30" s="8" t="s">
        <v>68</v>
      </c>
      <c r="B30" s="11" t="s">
        <v>87</v>
      </c>
      <c r="C30" s="11" t="s">
        <v>87</v>
      </c>
      <c r="D30" s="11" t="s">
        <v>87</v>
      </c>
      <c r="E30" s="11" t="s">
        <v>87</v>
      </c>
      <c r="F30" s="11" t="s">
        <v>87</v>
      </c>
      <c r="G30" s="11" t="s">
        <v>87</v>
      </c>
      <c r="H30" s="11" t="s">
        <v>88</v>
      </c>
      <c r="I30" s="11" t="s">
        <v>88</v>
      </c>
    </row>
    <row r="31" spans="1:16" x14ac:dyDescent="0.35">
      <c r="A31" s="8" t="s">
        <v>69</v>
      </c>
      <c r="B31" s="11" t="s">
        <v>89</v>
      </c>
      <c r="C31" s="11" t="s">
        <v>90</v>
      </c>
      <c r="D31" s="5">
        <v>1</v>
      </c>
      <c r="E31" s="5">
        <v>20</v>
      </c>
      <c r="F31" s="5">
        <f t="shared" si="9"/>
        <v>20</v>
      </c>
      <c r="G31" s="5">
        <v>5</v>
      </c>
      <c r="H31" s="5">
        <f>ROUND(G31*E31/关卡收益!$F$2,2)*关卡收益!$E$25</f>
        <v>17.1828</v>
      </c>
      <c r="I31" s="5">
        <f t="shared" si="10"/>
        <v>17.1828</v>
      </c>
    </row>
    <row r="32" spans="1:16" x14ac:dyDescent="0.35">
      <c r="A32" s="8" t="s">
        <v>70</v>
      </c>
      <c r="B32" s="11" t="s">
        <v>91</v>
      </c>
      <c r="C32" s="11" t="s">
        <v>92</v>
      </c>
      <c r="D32" s="5">
        <v>1</v>
      </c>
      <c r="E32" s="5">
        <v>50</v>
      </c>
      <c r="F32" s="5">
        <f t="shared" si="9"/>
        <v>50</v>
      </c>
      <c r="G32" s="5">
        <v>1</v>
      </c>
      <c r="H32" s="5">
        <f>ROUND(G32*E32/关卡收益!$F$2,2)*关卡收益!$E$25</f>
        <v>8.6688000000000009</v>
      </c>
      <c r="I32" s="5">
        <f t="shared" si="10"/>
        <v>8.6688000000000009</v>
      </c>
    </row>
    <row r="33" spans="1:9" x14ac:dyDescent="0.35">
      <c r="A33" s="11" t="s">
        <v>94</v>
      </c>
      <c r="B33" s="5"/>
      <c r="C33" s="11" t="s">
        <v>93</v>
      </c>
      <c r="D33" s="5">
        <v>3</v>
      </c>
      <c r="E33" s="5">
        <v>50</v>
      </c>
      <c r="F33" s="5">
        <f t="shared" si="9"/>
        <v>150</v>
      </c>
      <c r="G33" s="5">
        <v>1</v>
      </c>
      <c r="H33" s="5">
        <f>ROUND(G33*E33/关卡收益!$F$2,2)*关卡收益!$E$25</f>
        <v>8.6688000000000009</v>
      </c>
      <c r="I33" s="5">
        <f t="shared" si="10"/>
        <v>26.006400000000003</v>
      </c>
    </row>
    <row r="34" spans="1:9" x14ac:dyDescent="0.35">
      <c r="A34" s="11" t="s">
        <v>95</v>
      </c>
      <c r="B34" s="5"/>
      <c r="C34" s="11" t="s">
        <v>96</v>
      </c>
      <c r="D34" s="5">
        <v>8</v>
      </c>
      <c r="E34" s="5">
        <v>20</v>
      </c>
      <c r="F34" s="5">
        <f t="shared" ref="F34" si="11">D34*E34</f>
        <v>160</v>
      </c>
      <c r="G34" s="5">
        <v>2.5</v>
      </c>
      <c r="H34" s="5">
        <f>ROUND(G34*E34/关卡收益!$F$2,2)*关卡收益!$E$25</f>
        <v>8.6688000000000009</v>
      </c>
      <c r="I34" s="5">
        <f t="shared" ref="I34" si="12">H34*D34</f>
        <v>69.350400000000008</v>
      </c>
    </row>
    <row r="35" spans="1:9" x14ac:dyDescent="0.35">
      <c r="A35" s="8" t="s">
        <v>71</v>
      </c>
      <c r="B35" s="5"/>
      <c r="C35" s="11" t="s">
        <v>98</v>
      </c>
      <c r="D35" s="5">
        <v>1</v>
      </c>
      <c r="E35" s="5">
        <v>120</v>
      </c>
      <c r="F35" s="5">
        <f t="shared" ref="F35:F36" si="13">D35*E35</f>
        <v>120</v>
      </c>
      <c r="G35" s="5">
        <v>2.5</v>
      </c>
      <c r="H35" s="5">
        <f>ROUND(G35*E35/关卡收益!$F$2,2)*关卡收益!$E$25</f>
        <v>51.548400000000001</v>
      </c>
      <c r="I35" s="5">
        <f t="shared" ref="I35:I36" si="14">H35*D35</f>
        <v>51.548400000000001</v>
      </c>
    </row>
    <row r="36" spans="1:9" x14ac:dyDescent="0.35">
      <c r="A36" s="8" t="s">
        <v>72</v>
      </c>
      <c r="B36" s="5"/>
      <c r="C36" s="5"/>
      <c r="D36" s="5"/>
      <c r="E36" s="5"/>
      <c r="F36" s="5">
        <f t="shared" si="13"/>
        <v>0</v>
      </c>
      <c r="G36" s="5">
        <v>3</v>
      </c>
      <c r="H36" s="5">
        <f>ROUND(G36*E36/关卡收益!$F$2,2)*关卡收益!$E$25</f>
        <v>0</v>
      </c>
      <c r="I36" s="5">
        <f t="shared" si="14"/>
        <v>0</v>
      </c>
    </row>
  </sheetData>
  <mergeCells count="1">
    <mergeCell ref="K2:P19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4" workbookViewId="0">
      <selection activeCell="L9" sqref="L9"/>
    </sheetView>
  </sheetViews>
  <sheetFormatPr defaultRowHeight="16.5" x14ac:dyDescent="0.35"/>
  <cols>
    <col min="1" max="1" width="12.25" style="4" bestFit="1" customWidth="1"/>
    <col min="2" max="2" width="15" style="4" customWidth="1"/>
    <col min="3" max="3" width="9.625" style="7" bestFit="1" customWidth="1"/>
    <col min="4" max="16384" width="9" style="7"/>
  </cols>
  <sheetData>
    <row r="1" spans="1:8" x14ac:dyDescent="0.35">
      <c r="A1" s="19" t="s">
        <v>127</v>
      </c>
      <c r="B1" s="16" t="s">
        <v>99</v>
      </c>
      <c r="C1" s="30" t="s">
        <v>56</v>
      </c>
      <c r="D1" s="31"/>
      <c r="E1" s="31"/>
      <c r="F1" s="31"/>
      <c r="G1" s="31"/>
      <c r="H1" s="32"/>
    </row>
    <row r="2" spans="1:8" x14ac:dyDescent="0.35">
      <c r="A2" s="49" t="s">
        <v>54</v>
      </c>
      <c r="B2" s="49" t="s">
        <v>50</v>
      </c>
      <c r="C2" s="33" t="s">
        <v>55</v>
      </c>
      <c r="D2" s="34"/>
      <c r="E2" s="34"/>
      <c r="F2" s="34"/>
      <c r="G2" s="34"/>
      <c r="H2" s="35"/>
    </row>
    <row r="3" spans="1:8" ht="21" customHeight="1" x14ac:dyDescent="0.35">
      <c r="A3" s="50"/>
      <c r="B3" s="50"/>
      <c r="C3" s="36"/>
      <c r="D3" s="37"/>
      <c r="E3" s="37"/>
      <c r="F3" s="37"/>
      <c r="G3" s="37"/>
      <c r="H3" s="38"/>
    </row>
    <row r="4" spans="1:8" ht="18" customHeight="1" x14ac:dyDescent="0.35">
      <c r="A4" s="50"/>
      <c r="B4" s="51"/>
      <c r="C4" s="39"/>
      <c r="D4" s="40"/>
      <c r="E4" s="40"/>
      <c r="F4" s="40"/>
      <c r="G4" s="40"/>
      <c r="H4" s="41"/>
    </row>
    <row r="5" spans="1:8" x14ac:dyDescent="0.35">
      <c r="A5" s="50"/>
      <c r="B5" s="46" t="s">
        <v>51</v>
      </c>
      <c r="C5" s="42" t="s">
        <v>53</v>
      </c>
      <c r="D5" s="34"/>
      <c r="E5" s="34"/>
      <c r="F5" s="34"/>
      <c r="G5" s="34"/>
      <c r="H5" s="35"/>
    </row>
    <row r="6" spans="1:8" x14ac:dyDescent="0.35">
      <c r="A6" s="50"/>
      <c r="B6" s="47"/>
      <c r="C6" s="36"/>
      <c r="D6" s="37"/>
      <c r="E6" s="37"/>
      <c r="F6" s="37"/>
      <c r="G6" s="37"/>
      <c r="H6" s="38"/>
    </row>
    <row r="7" spans="1:8" ht="37.5" customHeight="1" x14ac:dyDescent="0.35">
      <c r="A7" s="52"/>
      <c r="B7" s="48"/>
      <c r="C7" s="43"/>
      <c r="D7" s="44"/>
      <c r="E7" s="44"/>
      <c r="F7" s="44"/>
      <c r="G7" s="44"/>
      <c r="H7" s="45"/>
    </row>
    <row r="8" spans="1:8" ht="90" customHeight="1" x14ac:dyDescent="0.35">
      <c r="A8" s="22" t="s">
        <v>58</v>
      </c>
      <c r="B8" s="57" t="s">
        <v>133</v>
      </c>
      <c r="C8" s="27" t="s">
        <v>106</v>
      </c>
      <c r="D8" s="28"/>
      <c r="E8" s="28"/>
      <c r="F8" s="28"/>
      <c r="G8" s="28"/>
      <c r="H8" s="29"/>
    </row>
    <row r="9" spans="1:8" ht="83.25" customHeight="1" x14ac:dyDescent="0.35">
      <c r="A9" s="23"/>
      <c r="B9" s="13" t="s">
        <v>52</v>
      </c>
      <c r="C9" s="27" t="s">
        <v>103</v>
      </c>
      <c r="D9" s="28"/>
      <c r="E9" s="28"/>
      <c r="F9" s="28"/>
      <c r="G9" s="28"/>
      <c r="H9" s="29"/>
    </row>
    <row r="10" spans="1:8" ht="51" customHeight="1" x14ac:dyDescent="0.35">
      <c r="A10" s="22" t="s">
        <v>100</v>
      </c>
      <c r="B10" s="14" t="s">
        <v>101</v>
      </c>
      <c r="C10" s="24" t="s">
        <v>105</v>
      </c>
      <c r="D10" s="25"/>
      <c r="E10" s="25"/>
      <c r="F10" s="25"/>
      <c r="G10" s="25"/>
      <c r="H10" s="26"/>
    </row>
    <row r="11" spans="1:8" ht="68.25" customHeight="1" x14ac:dyDescent="0.35">
      <c r="A11" s="23"/>
      <c r="B11" s="15" t="s">
        <v>102</v>
      </c>
      <c r="C11" s="24" t="s">
        <v>107</v>
      </c>
      <c r="D11" s="25"/>
      <c r="E11" s="25"/>
      <c r="F11" s="25"/>
      <c r="G11" s="25"/>
      <c r="H11" s="26"/>
    </row>
    <row r="12" spans="1:8" ht="18" customHeight="1" x14ac:dyDescent="0.35">
      <c r="A12" s="46" t="s">
        <v>110</v>
      </c>
      <c r="B12" s="15" t="s">
        <v>109</v>
      </c>
      <c r="C12" s="24" t="s">
        <v>113</v>
      </c>
      <c r="D12" s="25"/>
      <c r="E12" s="25"/>
      <c r="F12" s="25"/>
      <c r="G12" s="25"/>
      <c r="H12" s="26"/>
    </row>
    <row r="13" spans="1:8" ht="18" customHeight="1" x14ac:dyDescent="0.35">
      <c r="A13" s="47"/>
      <c r="B13" s="18" t="s">
        <v>111</v>
      </c>
      <c r="C13" s="24" t="s">
        <v>114</v>
      </c>
      <c r="D13" s="25"/>
      <c r="E13" s="25"/>
      <c r="F13" s="25"/>
      <c r="G13" s="25"/>
      <c r="H13" s="26"/>
    </row>
    <row r="14" spans="1:8" ht="35.25" customHeight="1" x14ac:dyDescent="0.35">
      <c r="A14" s="47"/>
      <c r="B14" s="18" t="s">
        <v>112</v>
      </c>
      <c r="C14" s="24" t="s">
        <v>115</v>
      </c>
      <c r="D14" s="25"/>
      <c r="E14" s="25"/>
      <c r="F14" s="25"/>
      <c r="G14" s="25"/>
      <c r="H14" s="26"/>
    </row>
    <row r="15" spans="1:8" ht="32.25" customHeight="1" x14ac:dyDescent="0.35">
      <c r="A15" s="48"/>
      <c r="B15" s="18" t="s">
        <v>116</v>
      </c>
      <c r="C15" s="56" t="s">
        <v>132</v>
      </c>
      <c r="D15" s="25"/>
      <c r="E15" s="25"/>
      <c r="F15" s="25"/>
      <c r="G15" s="25"/>
      <c r="H15" s="26"/>
    </row>
    <row r="16" spans="1:8" ht="52.5" customHeight="1" x14ac:dyDescent="0.35">
      <c r="A16" s="53" t="s">
        <v>120</v>
      </c>
      <c r="B16" s="18" t="s">
        <v>117</v>
      </c>
      <c r="C16" s="24" t="s">
        <v>121</v>
      </c>
      <c r="D16" s="25"/>
      <c r="E16" s="25"/>
      <c r="F16" s="25"/>
      <c r="G16" s="25"/>
      <c r="H16" s="26"/>
    </row>
    <row r="17" spans="1:8" ht="68.25" customHeight="1" x14ac:dyDescent="0.35">
      <c r="A17" s="54"/>
      <c r="B17" s="18" t="s">
        <v>118</v>
      </c>
      <c r="C17" s="24" t="s">
        <v>122</v>
      </c>
      <c r="D17" s="25"/>
      <c r="E17" s="25"/>
      <c r="F17" s="25"/>
      <c r="G17" s="25"/>
      <c r="H17" s="26"/>
    </row>
    <row r="18" spans="1:8" x14ac:dyDescent="0.35">
      <c r="A18" s="55"/>
      <c r="B18" s="18" t="s">
        <v>119</v>
      </c>
      <c r="C18" s="24" t="s">
        <v>123</v>
      </c>
      <c r="D18" s="25"/>
      <c r="E18" s="25"/>
      <c r="F18" s="25"/>
      <c r="G18" s="25"/>
      <c r="H18" s="26"/>
    </row>
    <row r="19" spans="1:8" x14ac:dyDescent="0.35">
      <c r="A19" s="18" t="s">
        <v>124</v>
      </c>
      <c r="B19" s="18" t="s">
        <v>125</v>
      </c>
      <c r="C19" s="24" t="s">
        <v>126</v>
      </c>
      <c r="D19" s="25"/>
      <c r="E19" s="25"/>
      <c r="F19" s="25"/>
      <c r="G19" s="25"/>
      <c r="H19" s="26"/>
    </row>
    <row r="20" spans="1:8" ht="54" customHeight="1" x14ac:dyDescent="0.35">
      <c r="A20" s="18" t="s">
        <v>129</v>
      </c>
      <c r="B20" s="18" t="s">
        <v>128</v>
      </c>
      <c r="C20" s="24" t="s">
        <v>130</v>
      </c>
      <c r="D20" s="25"/>
      <c r="E20" s="25"/>
      <c r="F20" s="25"/>
      <c r="G20" s="25"/>
      <c r="H20" s="26"/>
    </row>
    <row r="22" spans="1:8" x14ac:dyDescent="0.35">
      <c r="E22" s="17" t="s">
        <v>108</v>
      </c>
    </row>
  </sheetData>
  <mergeCells count="23">
    <mergeCell ref="C18:H18"/>
    <mergeCell ref="A16:A18"/>
    <mergeCell ref="C19:H19"/>
    <mergeCell ref="C20:H20"/>
    <mergeCell ref="A12:A15"/>
    <mergeCell ref="C16:H16"/>
    <mergeCell ref="C17:H17"/>
    <mergeCell ref="C14:H14"/>
    <mergeCell ref="C15:H15"/>
    <mergeCell ref="C12:H12"/>
    <mergeCell ref="C13:H13"/>
    <mergeCell ref="A10:A11"/>
    <mergeCell ref="C10:H10"/>
    <mergeCell ref="C11:H11"/>
    <mergeCell ref="C8:H8"/>
    <mergeCell ref="C1:H1"/>
    <mergeCell ref="C9:H9"/>
    <mergeCell ref="A8:A9"/>
    <mergeCell ref="C2:H4"/>
    <mergeCell ref="C5:H7"/>
    <mergeCell ref="B5:B7"/>
    <mergeCell ref="B2:B4"/>
    <mergeCell ref="A2:A7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关卡收益</vt:lpstr>
      <vt:lpstr>玩法标准收益</vt:lpstr>
      <vt:lpstr>主要资源的投放思路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2018-01-21T13:38:05Z</dcterms:modified>
</cp:coreProperties>
</file>