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 updateLinks="always" defaultThemeVersion="124226"/>
  <bookViews>
    <workbookView minimized="1" xWindow="0" yWindow="0" windowWidth="21570" windowHeight="5955" tabRatio="611" firstSheet="5" activeTab="5"/>
  </bookViews>
  <sheets>
    <sheet name="名称表" sheetId="23" r:id="rId1"/>
    <sheet name="装备总表" sheetId="33" r:id="rId2"/>
    <sheet name="装备进化" sheetId="34" r:id="rId3"/>
    <sheet name="装备强化" sheetId="36" r:id="rId4"/>
    <sheet name="装备精炼" sheetId="38" r:id="rId5"/>
    <sheet name="装备升星" sheetId="37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F6" i="34" l="1"/>
  <c r="F7" i="34" s="1"/>
  <c r="F8" i="34" s="1"/>
  <c r="F9" i="34" s="1"/>
  <c r="F10" i="34" s="1"/>
  <c r="F11" i="34" s="1"/>
  <c r="F12" i="34" s="1"/>
  <c r="F13" i="34" s="1"/>
  <c r="F14" i="34" s="1"/>
  <c r="F15" i="34" s="1"/>
  <c r="N283" i="37" l="1"/>
  <c r="L283" i="37"/>
  <c r="N281" i="37"/>
  <c r="L281" i="37"/>
  <c r="N278" i="37"/>
  <c r="L278" i="37"/>
  <c r="N275" i="37"/>
  <c r="L275" i="37"/>
  <c r="N273" i="37"/>
  <c r="L273" i="37"/>
  <c r="N271" i="37"/>
  <c r="L271" i="37"/>
  <c r="N268" i="37"/>
  <c r="L268" i="37"/>
  <c r="N265" i="37"/>
  <c r="L265" i="37"/>
  <c r="N263" i="37"/>
  <c r="L263" i="37"/>
  <c r="N261" i="37"/>
  <c r="L261" i="37"/>
  <c r="N258" i="37"/>
  <c r="L258" i="37"/>
  <c r="N255" i="37"/>
  <c r="L255" i="37"/>
  <c r="N253" i="37"/>
  <c r="L253" i="37"/>
  <c r="N251" i="37"/>
  <c r="L251" i="37"/>
  <c r="N248" i="37"/>
  <c r="L248" i="37"/>
  <c r="N245" i="37"/>
  <c r="L245" i="37"/>
  <c r="N243" i="37"/>
  <c r="L243" i="37"/>
  <c r="N241" i="37"/>
  <c r="L241" i="37"/>
  <c r="N238" i="37"/>
  <c r="L238" i="37"/>
  <c r="N235" i="37"/>
  <c r="L235" i="37"/>
  <c r="N233" i="37"/>
  <c r="L233" i="37"/>
  <c r="N231" i="37"/>
  <c r="L231" i="37"/>
  <c r="N228" i="37"/>
  <c r="L228" i="37"/>
  <c r="N225" i="37"/>
  <c r="L225" i="37"/>
  <c r="N223" i="37"/>
  <c r="L223" i="37"/>
  <c r="N221" i="37"/>
  <c r="L221" i="37"/>
  <c r="N218" i="37"/>
  <c r="L218" i="37"/>
  <c r="N215" i="37"/>
  <c r="L215" i="37"/>
  <c r="N213" i="37"/>
  <c r="L213" i="37"/>
  <c r="N211" i="37"/>
  <c r="L211" i="37"/>
  <c r="N208" i="37"/>
  <c r="L208" i="37"/>
  <c r="N205" i="37"/>
  <c r="L205" i="37"/>
  <c r="N203" i="37"/>
  <c r="L203" i="37"/>
  <c r="N201" i="37"/>
  <c r="L201" i="37"/>
  <c r="N198" i="37"/>
  <c r="L198" i="37"/>
  <c r="N195" i="37"/>
  <c r="L195" i="37"/>
  <c r="N193" i="37"/>
  <c r="L193" i="37"/>
  <c r="N191" i="37"/>
  <c r="L191" i="37"/>
  <c r="N188" i="37"/>
  <c r="L188" i="37"/>
  <c r="N185" i="37"/>
  <c r="L185" i="37"/>
  <c r="N183" i="37"/>
  <c r="L183" i="37"/>
  <c r="N181" i="37"/>
  <c r="L181" i="37"/>
  <c r="N178" i="37"/>
  <c r="L178" i="37"/>
  <c r="N175" i="37"/>
  <c r="L175" i="37"/>
  <c r="N173" i="37"/>
  <c r="L173" i="37"/>
  <c r="N171" i="37"/>
  <c r="L171" i="37"/>
  <c r="N168" i="37"/>
  <c r="L168" i="37"/>
  <c r="N165" i="37"/>
  <c r="L165" i="37"/>
  <c r="N163" i="37"/>
  <c r="L163" i="37"/>
  <c r="N161" i="37"/>
  <c r="L161" i="37"/>
  <c r="N158" i="37"/>
  <c r="L158" i="37"/>
  <c r="N155" i="37"/>
  <c r="L155" i="37"/>
  <c r="N153" i="37"/>
  <c r="L153" i="37"/>
  <c r="N151" i="37"/>
  <c r="L151" i="37"/>
  <c r="N148" i="37"/>
  <c r="L148" i="37"/>
  <c r="N145" i="37"/>
  <c r="L145" i="37"/>
  <c r="N143" i="37"/>
  <c r="L143" i="37"/>
  <c r="N141" i="37"/>
  <c r="L141" i="37"/>
  <c r="N138" i="37"/>
  <c r="L138" i="37"/>
  <c r="N135" i="37"/>
  <c r="L135" i="37"/>
  <c r="N133" i="37"/>
  <c r="L133" i="37"/>
  <c r="N131" i="37"/>
  <c r="L131" i="37"/>
  <c r="N128" i="37"/>
  <c r="L128" i="37"/>
  <c r="N125" i="37"/>
  <c r="L125" i="37"/>
  <c r="N123" i="37"/>
  <c r="L123" i="37"/>
  <c r="N121" i="37"/>
  <c r="L121" i="37"/>
  <c r="N118" i="37"/>
  <c r="L118" i="37"/>
  <c r="N115" i="37"/>
  <c r="L115" i="37"/>
  <c r="N113" i="37"/>
  <c r="L113" i="37"/>
  <c r="N111" i="37"/>
  <c r="L111" i="37"/>
  <c r="N108" i="37"/>
  <c r="L108" i="37"/>
  <c r="N105" i="37"/>
  <c r="L105" i="37"/>
  <c r="N103" i="37"/>
  <c r="L103" i="37"/>
  <c r="N101" i="37"/>
  <c r="L101" i="37"/>
  <c r="N98" i="37"/>
  <c r="L98" i="37"/>
  <c r="N95" i="37"/>
  <c r="L95" i="37"/>
  <c r="N93" i="37"/>
  <c r="L93" i="37"/>
  <c r="N91" i="37"/>
  <c r="L91" i="37"/>
  <c r="N88" i="37"/>
  <c r="L88" i="37"/>
  <c r="N85" i="37"/>
  <c r="L85" i="37"/>
  <c r="N83" i="37"/>
  <c r="L83" i="37"/>
  <c r="N81" i="37"/>
  <c r="L81" i="37"/>
  <c r="N78" i="37"/>
  <c r="L78" i="37"/>
  <c r="N75" i="37"/>
  <c r="L75" i="37"/>
  <c r="N73" i="37"/>
  <c r="L73" i="37"/>
  <c r="N71" i="37"/>
  <c r="L71" i="37"/>
  <c r="N68" i="37"/>
  <c r="L68" i="37"/>
  <c r="N65" i="37"/>
  <c r="L65" i="37"/>
  <c r="N63" i="37"/>
  <c r="L63" i="37"/>
  <c r="N61" i="37"/>
  <c r="L61" i="37"/>
  <c r="N58" i="37"/>
  <c r="L58" i="37"/>
  <c r="N55" i="37"/>
  <c r="L55" i="37"/>
  <c r="N53" i="37"/>
  <c r="L53" i="37"/>
  <c r="N51" i="37"/>
  <c r="L51" i="37"/>
  <c r="N48" i="37"/>
  <c r="L48" i="37"/>
  <c r="N45" i="37"/>
  <c r="L45" i="37"/>
  <c r="O5" i="37"/>
  <c r="P37" i="37" s="1"/>
  <c r="P9" i="37" l="1"/>
  <c r="P19" i="37"/>
  <c r="P29" i="37"/>
  <c r="P12" i="37"/>
  <c r="P22" i="37"/>
  <c r="P32" i="37"/>
  <c r="P15" i="37"/>
  <c r="P25" i="37"/>
  <c r="P35" i="37"/>
  <c r="P17" i="37"/>
  <c r="P27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F6" i="38" l="1"/>
  <c r="F7" i="38"/>
  <c r="F8" i="38"/>
  <c r="F9" i="38"/>
  <c r="P9" i="38" s="1"/>
  <c r="F10" i="38"/>
  <c r="F11" i="38"/>
  <c r="F12" i="38"/>
  <c r="F13" i="38"/>
  <c r="F14" i="38"/>
  <c r="P14" i="38" s="1"/>
  <c r="F15" i="38"/>
  <c r="F16" i="38"/>
  <c r="F17" i="38"/>
  <c r="F18" i="38"/>
  <c r="F19" i="38"/>
  <c r="P19" i="38" s="1"/>
  <c r="F20" i="38"/>
  <c r="F21" i="38"/>
  <c r="F22" i="38"/>
  <c r="F23" i="38"/>
  <c r="F24" i="38"/>
  <c r="P24" i="38" s="1"/>
  <c r="F25" i="38"/>
  <c r="F26" i="38"/>
  <c r="F27" i="38"/>
  <c r="F28" i="38"/>
  <c r="F29" i="38"/>
  <c r="P29" i="38" s="1"/>
  <c r="F30" i="38"/>
  <c r="F31" i="38"/>
  <c r="F32" i="38"/>
  <c r="F33" i="38"/>
  <c r="F34" i="38"/>
  <c r="P34" i="38" s="1"/>
  <c r="F35" i="38"/>
  <c r="F36" i="38"/>
  <c r="F37" i="38"/>
  <c r="F38" i="38"/>
  <c r="F39" i="38"/>
  <c r="P39" i="38" s="1"/>
  <c r="F40" i="38"/>
  <c r="F41" i="38"/>
  <c r="F42" i="38"/>
  <c r="F43" i="38"/>
  <c r="F44" i="38"/>
  <c r="P44" i="38" s="1"/>
  <c r="F45" i="38"/>
  <c r="F46" i="38"/>
  <c r="F47" i="38"/>
  <c r="F48" i="38"/>
  <c r="F49" i="38"/>
  <c r="P49" i="38" s="1"/>
  <c r="F50" i="38"/>
  <c r="F51" i="38"/>
  <c r="F52" i="38"/>
  <c r="F53" i="38"/>
  <c r="F54" i="38"/>
  <c r="P54" i="38" s="1"/>
  <c r="F5" i="38"/>
  <c r="P30" i="36"/>
  <c r="P28" i="36"/>
  <c r="P26" i="36"/>
  <c r="P24" i="36"/>
  <c r="P22" i="36"/>
  <c r="P21" i="36" s="1"/>
  <c r="P20" i="36"/>
  <c r="P18" i="36"/>
  <c r="Q18" i="36" s="1"/>
  <c r="P23" i="36" l="1"/>
  <c r="P29" i="36"/>
  <c r="P19" i="36"/>
  <c r="Q22" i="36" s="1"/>
  <c r="P27" i="36"/>
  <c r="G5" i="37"/>
  <c r="G8" i="37"/>
  <c r="E8" i="36"/>
  <c r="F8" i="36"/>
  <c r="G8" i="36"/>
  <c r="H8" i="36"/>
  <c r="I8" i="36"/>
  <c r="J8" i="36"/>
  <c r="K8" i="36"/>
  <c r="L8" i="36"/>
  <c r="D8" i="36"/>
  <c r="C7" i="36"/>
  <c r="J12" i="36" l="1"/>
  <c r="Q20" i="36"/>
  <c r="L12" i="36"/>
  <c r="L11" i="36"/>
  <c r="G12" i="36"/>
  <c r="I10" i="36"/>
  <c r="C12" i="36"/>
  <c r="D11" i="36"/>
  <c r="Q23" i="36"/>
  <c r="H12" i="37"/>
  <c r="I12" i="37" s="1"/>
  <c r="H34" i="37"/>
  <c r="H18" i="37"/>
  <c r="H30" i="37"/>
  <c r="H14" i="37"/>
  <c r="H26" i="37"/>
  <c r="H10" i="37"/>
  <c r="H8" i="37"/>
  <c r="H22" i="37"/>
  <c r="H35" i="37"/>
  <c r="H31" i="37"/>
  <c r="H27" i="37"/>
  <c r="H23" i="37"/>
  <c r="H19" i="37"/>
  <c r="H15" i="37"/>
  <c r="H11" i="37"/>
  <c r="H37" i="37"/>
  <c r="H33" i="37"/>
  <c r="H29" i="37"/>
  <c r="H25" i="37"/>
  <c r="H21" i="37"/>
  <c r="H17" i="37"/>
  <c r="H13" i="37"/>
  <c r="H9" i="37"/>
  <c r="H36" i="37"/>
  <c r="H32" i="37"/>
  <c r="H28" i="37"/>
  <c r="H24" i="37"/>
  <c r="H20" i="37"/>
  <c r="H16" i="37"/>
  <c r="Q19" i="36"/>
  <c r="Q24" i="36"/>
  <c r="Q21" i="36"/>
  <c r="P25" i="36"/>
  <c r="D10" i="36"/>
  <c r="K10" i="36"/>
  <c r="H11" i="36"/>
  <c r="I11" i="36"/>
  <c r="C11" i="36"/>
  <c r="L10" i="36"/>
  <c r="H10" i="36"/>
  <c r="D12" i="36"/>
  <c r="K12" i="36"/>
  <c r="F11" i="36"/>
  <c r="K11" i="36"/>
  <c r="E11" i="36"/>
  <c r="C10" i="36"/>
  <c r="J10" i="36"/>
  <c r="F12" i="36"/>
  <c r="I12" i="36"/>
  <c r="E10" i="36"/>
  <c r="J11" i="36"/>
  <c r="G10" i="36"/>
  <c r="E12" i="36"/>
  <c r="L13" i="36"/>
  <c r="G13" i="36"/>
  <c r="K13" i="36"/>
  <c r="H13" i="36"/>
  <c r="D13" i="36"/>
  <c r="J13" i="36"/>
  <c r="C13" i="36"/>
  <c r="F13" i="36"/>
  <c r="E13" i="36"/>
  <c r="P34" i="36" l="1"/>
  <c r="P32" i="36"/>
  <c r="P31" i="36" s="1"/>
  <c r="Q32" i="36" s="1"/>
  <c r="P37" i="36"/>
  <c r="P36" i="36"/>
  <c r="Q37" i="37"/>
  <c r="Q19" i="37"/>
  <c r="Q32" i="37"/>
  <c r="Q17" i="37"/>
  <c r="Q29" i="37"/>
  <c r="Q15" i="37"/>
  <c r="Q27" i="37"/>
  <c r="Q12" i="37"/>
  <c r="Q25" i="37"/>
  <c r="Q9" i="37"/>
  <c r="Q22" i="37"/>
  <c r="Q35" i="37"/>
  <c r="I24" i="37"/>
  <c r="I9" i="37"/>
  <c r="I25" i="37"/>
  <c r="I11" i="37"/>
  <c r="I27" i="37"/>
  <c r="I8" i="37"/>
  <c r="I30" i="37"/>
  <c r="I28" i="37"/>
  <c r="I13" i="37"/>
  <c r="I29" i="37"/>
  <c r="I15" i="37"/>
  <c r="I31" i="37"/>
  <c r="I10" i="37"/>
  <c r="I18" i="37"/>
  <c r="I16" i="37"/>
  <c r="I32" i="37"/>
  <c r="I17" i="37"/>
  <c r="I33" i="37"/>
  <c r="I19" i="37"/>
  <c r="I35" i="37"/>
  <c r="I26" i="37"/>
  <c r="I34" i="37"/>
  <c r="I20" i="37"/>
  <c r="I36" i="37"/>
  <c r="I21" i="37"/>
  <c r="I37" i="37"/>
  <c r="I23" i="37"/>
  <c r="I22" i="37"/>
  <c r="I14" i="37"/>
  <c r="Q25" i="36"/>
  <c r="Q28" i="36"/>
  <c r="Q27" i="36"/>
  <c r="Q30" i="36"/>
  <c r="Q29" i="36"/>
  <c r="Q26" i="36"/>
  <c r="P35" i="36" l="1"/>
  <c r="Q31" i="36"/>
  <c r="P33" i="36"/>
  <c r="Q33" i="36" s="1"/>
  <c r="G7" i="34"/>
  <c r="I6" i="34"/>
  <c r="Q34" i="36" l="1"/>
  <c r="Q37" i="36"/>
  <c r="Q35" i="36"/>
  <c r="Q36" i="36"/>
  <c r="D7" i="36"/>
  <c r="G8" i="34"/>
  <c r="I7" i="34"/>
  <c r="G9" i="34" l="1"/>
  <c r="E7" i="36"/>
  <c r="I8" i="34"/>
  <c r="G10" i="34" l="1"/>
  <c r="F7" i="36"/>
  <c r="I9" i="34"/>
  <c r="G11" i="34" l="1"/>
  <c r="G7" i="36"/>
  <c r="I10" i="34"/>
  <c r="G12" i="34" l="1"/>
  <c r="H7" i="36"/>
  <c r="I11" i="34"/>
  <c r="G13" i="34" l="1"/>
  <c r="I7" i="36"/>
  <c r="I12" i="34"/>
  <c r="G14" i="34" l="1"/>
  <c r="J7" i="36"/>
  <c r="I13" i="34"/>
  <c r="G15" i="34" l="1"/>
  <c r="K7" i="36"/>
  <c r="I14" i="34"/>
  <c r="L7" i="36" l="1"/>
  <c r="I15" i="34"/>
  <c r="AA9" i="37" l="1"/>
  <c r="Z9" i="37"/>
  <c r="Y9" i="37"/>
  <c r="X9" i="37"/>
  <c r="W9" i="37"/>
  <c r="I16" i="33" l="1"/>
  <c r="B16" i="33"/>
  <c r="F16" i="33"/>
  <c r="AB9" i="37"/>
  <c r="AC9" i="37"/>
  <c r="V9" i="37"/>
  <c r="E16" i="33"/>
  <c r="C16" i="33"/>
  <c r="G16" i="33"/>
  <c r="D16" i="33"/>
  <c r="H16" i="33"/>
  <c r="J17" i="33" l="1"/>
  <c r="C18" i="33" s="1"/>
  <c r="AD8" i="37"/>
  <c r="F18" i="33" l="1"/>
  <c r="V35" i="36" s="1"/>
  <c r="E18" i="33"/>
  <c r="U21" i="36" s="1"/>
  <c r="B18" i="33"/>
  <c r="R37" i="36" s="1"/>
  <c r="V20" i="36"/>
  <c r="V33" i="36"/>
  <c r="V36" i="36"/>
  <c r="V24" i="36"/>
  <c r="V32" i="36"/>
  <c r="V31" i="36"/>
  <c r="U34" i="36"/>
  <c r="U37" i="36"/>
  <c r="S18" i="36"/>
  <c r="S23" i="36"/>
  <c r="S32" i="36"/>
  <c r="S25" i="36"/>
  <c r="S29" i="36"/>
  <c r="S27" i="36"/>
  <c r="S19" i="36"/>
  <c r="S36" i="36"/>
  <c r="C19" i="33"/>
  <c r="S28" i="36"/>
  <c r="S37" i="36"/>
  <c r="S20" i="36"/>
  <c r="S21" i="36"/>
  <c r="S31" i="36"/>
  <c r="S26" i="36"/>
  <c r="S35" i="36"/>
  <c r="S22" i="36"/>
  <c r="S33" i="36"/>
  <c r="S34" i="36"/>
  <c r="S24" i="36"/>
  <c r="S30" i="36"/>
  <c r="W10" i="37"/>
  <c r="Y10" i="37"/>
  <c r="Z10" i="37"/>
  <c r="AC10" i="37"/>
  <c r="AA10" i="37"/>
  <c r="AB10" i="37"/>
  <c r="V10" i="37"/>
  <c r="X10" i="37"/>
  <c r="G18" i="33"/>
  <c r="G19" i="33" s="1"/>
  <c r="D18" i="33"/>
  <c r="I18" i="33"/>
  <c r="I19" i="33" s="1"/>
  <c r="H18" i="33"/>
  <c r="H19" i="33" s="1"/>
  <c r="R24" i="36" l="1"/>
  <c r="U19" i="36"/>
  <c r="U22" i="36"/>
  <c r="U28" i="36"/>
  <c r="R31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122" i="36"/>
  <c r="L123" i="36"/>
  <c r="L124" i="36"/>
  <c r="L125" i="36"/>
  <c r="L126" i="36"/>
  <c r="L127" i="36"/>
  <c r="L128" i="36"/>
  <c r="L129" i="36"/>
  <c r="L210" i="36"/>
  <c r="L211" i="36"/>
  <c r="L212" i="36"/>
  <c r="L213" i="36"/>
  <c r="L214" i="36"/>
  <c r="L215" i="36"/>
  <c r="L216" i="36"/>
  <c r="L217" i="36"/>
  <c r="L298" i="36"/>
  <c r="L299" i="36"/>
  <c r="L300" i="36"/>
  <c r="L301" i="36"/>
  <c r="L302" i="36"/>
  <c r="L303" i="36"/>
  <c r="L304" i="36"/>
  <c r="L305" i="36"/>
  <c r="L386" i="36"/>
  <c r="L387" i="36"/>
  <c r="L388" i="36"/>
  <c r="L389" i="36"/>
  <c r="L390" i="36"/>
  <c r="L391" i="36"/>
  <c r="L392" i="36"/>
  <c r="L393" i="36"/>
  <c r="L18" i="36"/>
  <c r="L340" i="36"/>
  <c r="L344" i="36"/>
  <c r="L282" i="36"/>
  <c r="L285" i="36"/>
  <c r="L347" i="36"/>
  <c r="L351" i="36"/>
  <c r="L145" i="36"/>
  <c r="L341" i="36"/>
  <c r="L345" i="36"/>
  <c r="L288" i="36"/>
  <c r="L286" i="36"/>
  <c r="L146" i="36"/>
  <c r="L148" i="36"/>
  <c r="L150" i="36"/>
  <c r="L152" i="36"/>
  <c r="L348" i="36"/>
  <c r="L352" i="36"/>
  <c r="L114" i="36"/>
  <c r="L116" i="36"/>
  <c r="L118" i="36"/>
  <c r="L120" i="36"/>
  <c r="L98" i="36"/>
  <c r="L100" i="36"/>
  <c r="L102" i="36"/>
  <c r="L104" i="36"/>
  <c r="L178" i="36"/>
  <c r="L180" i="36"/>
  <c r="L182" i="36"/>
  <c r="L184" i="36"/>
  <c r="L106" i="36"/>
  <c r="L108" i="36"/>
  <c r="L110" i="36"/>
  <c r="L112" i="36"/>
  <c r="L186" i="36"/>
  <c r="L188" i="36"/>
  <c r="L190" i="36"/>
  <c r="L192" i="36"/>
  <c r="L130" i="36"/>
  <c r="L132" i="36"/>
  <c r="L134" i="36"/>
  <c r="L136" i="36"/>
  <c r="L138" i="36"/>
  <c r="L140" i="36"/>
  <c r="L142" i="36"/>
  <c r="L338" i="36"/>
  <c r="L284" i="36"/>
  <c r="L287" i="36"/>
  <c r="L353" i="36"/>
  <c r="L356" i="36"/>
  <c r="L360" i="36"/>
  <c r="L363" i="36"/>
  <c r="L367" i="36"/>
  <c r="L274" i="36"/>
  <c r="L277" i="36"/>
  <c r="L278" i="36"/>
  <c r="L308" i="36"/>
  <c r="L312" i="36"/>
  <c r="L342" i="36"/>
  <c r="L349" i="36"/>
  <c r="L144" i="36"/>
  <c r="L354" i="36"/>
  <c r="L358" i="36"/>
  <c r="L365" i="36"/>
  <c r="L369" i="36"/>
  <c r="L379" i="36"/>
  <c r="L276" i="36"/>
  <c r="L279" i="36"/>
  <c r="L306" i="36"/>
  <c r="L310" i="36"/>
  <c r="L147" i="36"/>
  <c r="L115" i="36"/>
  <c r="L99" i="36"/>
  <c r="L179" i="36"/>
  <c r="L107" i="36"/>
  <c r="L187" i="36"/>
  <c r="L131" i="36"/>
  <c r="L139" i="36"/>
  <c r="L357" i="36"/>
  <c r="L364" i="36"/>
  <c r="L378" i="36"/>
  <c r="L382" i="36"/>
  <c r="L280" i="36"/>
  <c r="L309" i="36"/>
  <c r="L197" i="36"/>
  <c r="L198" i="36"/>
  <c r="L268" i="36"/>
  <c r="L271" i="36"/>
  <c r="L229" i="36"/>
  <c r="L260" i="36"/>
  <c r="L263" i="36"/>
  <c r="L221" i="36"/>
  <c r="L218" i="36"/>
  <c r="L370" i="36"/>
  <c r="L374" i="36"/>
  <c r="L207" i="36"/>
  <c r="L206" i="36"/>
  <c r="L293" i="36"/>
  <c r="L297" i="36"/>
  <c r="L417" i="36"/>
  <c r="L257" i="36"/>
  <c r="L253" i="36"/>
  <c r="L334" i="36"/>
  <c r="L339" i="36"/>
  <c r="L289" i="36"/>
  <c r="L151" i="36"/>
  <c r="L346" i="36"/>
  <c r="L119" i="36"/>
  <c r="L103" i="36"/>
  <c r="L183" i="36"/>
  <c r="L111" i="36"/>
  <c r="L191" i="36"/>
  <c r="L135" i="36"/>
  <c r="L143" i="36"/>
  <c r="L361" i="36"/>
  <c r="L368" i="36"/>
  <c r="L380" i="36"/>
  <c r="L384" i="36"/>
  <c r="L313" i="36"/>
  <c r="L201" i="36"/>
  <c r="L266" i="36"/>
  <c r="L269" i="36"/>
  <c r="L270" i="36"/>
  <c r="L228" i="36"/>
  <c r="L231" i="36"/>
  <c r="L226" i="36"/>
  <c r="L258" i="36"/>
  <c r="L261" i="36"/>
  <c r="L220" i="36"/>
  <c r="L223" i="36"/>
  <c r="L372" i="36"/>
  <c r="L376" i="36"/>
  <c r="L203" i="36"/>
  <c r="L202" i="36"/>
  <c r="L291" i="36"/>
  <c r="L295" i="36"/>
  <c r="L413" i="36"/>
  <c r="L410" i="36"/>
  <c r="L414" i="36"/>
  <c r="L252" i="36"/>
  <c r="L254" i="36"/>
  <c r="L335" i="36"/>
  <c r="L333" i="36"/>
  <c r="L330" i="36"/>
  <c r="L343" i="36"/>
  <c r="L283" i="36"/>
  <c r="L153" i="36"/>
  <c r="L350" i="36"/>
  <c r="L121" i="36"/>
  <c r="L105" i="36"/>
  <c r="L185" i="36"/>
  <c r="L113" i="36"/>
  <c r="L193" i="36"/>
  <c r="L137" i="36"/>
  <c r="L355" i="36"/>
  <c r="L362" i="36"/>
  <c r="L381" i="36"/>
  <c r="L385" i="36"/>
  <c r="L307" i="36"/>
  <c r="L281" i="36"/>
  <c r="L267" i="36"/>
  <c r="L273" i="36"/>
  <c r="L259" i="36"/>
  <c r="L265" i="36"/>
  <c r="L222" i="36"/>
  <c r="L375" i="36"/>
  <c r="L294" i="36"/>
  <c r="L250" i="36"/>
  <c r="L255" i="36"/>
  <c r="L331" i="36"/>
  <c r="L336" i="36"/>
  <c r="L172" i="36"/>
  <c r="L177" i="36"/>
  <c r="L329" i="36"/>
  <c r="L409" i="36"/>
  <c r="L249" i="36"/>
  <c r="L247" i="36"/>
  <c r="L194" i="36"/>
  <c r="L195" i="36"/>
  <c r="L196" i="36"/>
  <c r="L377" i="36"/>
  <c r="L205" i="36"/>
  <c r="L204" i="36"/>
  <c r="L296" i="36"/>
  <c r="L256" i="36"/>
  <c r="L337" i="36"/>
  <c r="L171" i="36"/>
  <c r="L174" i="36"/>
  <c r="L328" i="36"/>
  <c r="L323" i="36"/>
  <c r="L405" i="36"/>
  <c r="L406" i="36"/>
  <c r="L245" i="36"/>
  <c r="L359" i="36"/>
  <c r="L366" i="36"/>
  <c r="L275" i="36"/>
  <c r="L311" i="36"/>
  <c r="L199" i="36"/>
  <c r="L200" i="36"/>
  <c r="L232" i="36"/>
  <c r="L230" i="36"/>
  <c r="L262" i="36"/>
  <c r="L224" i="36"/>
  <c r="L371" i="36"/>
  <c r="L209" i="36"/>
  <c r="L208" i="36"/>
  <c r="L290" i="36"/>
  <c r="L415" i="36"/>
  <c r="L412" i="36"/>
  <c r="L173" i="36"/>
  <c r="L176" i="36"/>
  <c r="L324" i="36"/>
  <c r="L326" i="36"/>
  <c r="L325" i="36"/>
  <c r="L404" i="36"/>
  <c r="L407" i="36"/>
  <c r="L248" i="36"/>
  <c r="L246" i="36"/>
  <c r="L243" i="36"/>
  <c r="L117" i="36"/>
  <c r="L189" i="36"/>
  <c r="L227" i="36"/>
  <c r="L219" i="36"/>
  <c r="L411" i="36"/>
  <c r="L251" i="36"/>
  <c r="L175" i="36"/>
  <c r="L402" i="36"/>
  <c r="L242" i="36"/>
  <c r="L169" i="36"/>
  <c r="L400" i="36"/>
  <c r="L399" i="36"/>
  <c r="L401" i="36"/>
  <c r="L157" i="36"/>
  <c r="L156" i="36"/>
  <c r="L155" i="36"/>
  <c r="L160" i="36"/>
  <c r="L317" i="36"/>
  <c r="L316" i="36"/>
  <c r="L315" i="36"/>
  <c r="L321" i="36"/>
  <c r="L181" i="36"/>
  <c r="L141" i="36"/>
  <c r="L164" i="36"/>
  <c r="L166" i="36"/>
  <c r="L237" i="36"/>
  <c r="L234" i="36"/>
  <c r="L397" i="36"/>
  <c r="L396" i="36"/>
  <c r="L398" i="36"/>
  <c r="L320" i="36"/>
  <c r="L318" i="36"/>
  <c r="L109" i="36"/>
  <c r="L233" i="36"/>
  <c r="L264" i="36"/>
  <c r="L225" i="36"/>
  <c r="L170" i="36"/>
  <c r="L244" i="36"/>
  <c r="L165" i="36"/>
  <c r="L162" i="36"/>
  <c r="L168" i="36"/>
  <c r="L241" i="36"/>
  <c r="L394" i="36"/>
  <c r="L154" i="36"/>
  <c r="L101" i="36"/>
  <c r="L133" i="36"/>
  <c r="L383" i="36"/>
  <c r="L416" i="36"/>
  <c r="L332" i="36"/>
  <c r="L327" i="36"/>
  <c r="L408" i="36"/>
  <c r="L163" i="36"/>
  <c r="L167" i="36"/>
  <c r="L236" i="36"/>
  <c r="L239" i="36"/>
  <c r="L238" i="36"/>
  <c r="L395" i="36"/>
  <c r="L159" i="36"/>
  <c r="L158" i="36"/>
  <c r="L149" i="36"/>
  <c r="L240" i="36"/>
  <c r="L314" i="36"/>
  <c r="L319" i="36"/>
  <c r="L272" i="36"/>
  <c r="L373" i="36"/>
  <c r="L292" i="36"/>
  <c r="L322" i="36"/>
  <c r="L403" i="36"/>
  <c r="L235" i="36"/>
  <c r="L161" i="36"/>
  <c r="R36" i="36"/>
  <c r="R29" i="36"/>
  <c r="K19" i="36"/>
  <c r="K21" i="36"/>
  <c r="K23" i="36"/>
  <c r="K25" i="36"/>
  <c r="K27" i="36"/>
  <c r="K29" i="36"/>
  <c r="K31" i="36"/>
  <c r="K33" i="36"/>
  <c r="K35" i="36"/>
  <c r="K37" i="36"/>
  <c r="K39" i="36"/>
  <c r="K41" i="36"/>
  <c r="K43" i="36"/>
  <c r="K45" i="36"/>
  <c r="K47" i="36"/>
  <c r="K49" i="36"/>
  <c r="K51" i="36"/>
  <c r="K53" i="36"/>
  <c r="K55" i="36"/>
  <c r="K57" i="36"/>
  <c r="K59" i="36"/>
  <c r="K20" i="36"/>
  <c r="K28" i="36"/>
  <c r="K36" i="36"/>
  <c r="K44" i="36"/>
  <c r="K52" i="36"/>
  <c r="K60" i="36"/>
  <c r="K82" i="36"/>
  <c r="K84" i="36"/>
  <c r="K86" i="36"/>
  <c r="K88" i="36"/>
  <c r="K90" i="36"/>
  <c r="K92" i="36"/>
  <c r="K22" i="36"/>
  <c r="K30" i="36"/>
  <c r="K38" i="36"/>
  <c r="K46" i="36"/>
  <c r="K54" i="36"/>
  <c r="K61" i="36"/>
  <c r="K63" i="36"/>
  <c r="K65" i="36"/>
  <c r="K67" i="36"/>
  <c r="K69" i="36"/>
  <c r="K24" i="36"/>
  <c r="K32" i="36"/>
  <c r="K40" i="36"/>
  <c r="K48" i="36"/>
  <c r="K56" i="36"/>
  <c r="K83" i="36"/>
  <c r="K85" i="36"/>
  <c r="K87" i="36"/>
  <c r="K89" i="36"/>
  <c r="K91" i="36"/>
  <c r="K26" i="36"/>
  <c r="K58" i="36"/>
  <c r="K68" i="36"/>
  <c r="K73" i="36"/>
  <c r="K77" i="36"/>
  <c r="K81" i="36"/>
  <c r="K94" i="36"/>
  <c r="K96" i="36"/>
  <c r="K122" i="36"/>
  <c r="K124" i="36"/>
  <c r="K126" i="36"/>
  <c r="K128" i="36"/>
  <c r="K210" i="36"/>
  <c r="K212" i="36"/>
  <c r="K214" i="36"/>
  <c r="K216" i="36"/>
  <c r="K298" i="36"/>
  <c r="K300" i="36"/>
  <c r="K34" i="36"/>
  <c r="K62" i="36"/>
  <c r="K70" i="36"/>
  <c r="K74" i="36"/>
  <c r="K78" i="36"/>
  <c r="K42" i="36"/>
  <c r="K64" i="36"/>
  <c r="K71" i="36"/>
  <c r="K75" i="36"/>
  <c r="K79" i="36"/>
  <c r="K93" i="36"/>
  <c r="K95" i="36"/>
  <c r="K97" i="36"/>
  <c r="K123" i="36"/>
  <c r="K125" i="36"/>
  <c r="K127" i="36"/>
  <c r="K129" i="36"/>
  <c r="K211" i="36"/>
  <c r="K213" i="36"/>
  <c r="K215" i="36"/>
  <c r="K217" i="36"/>
  <c r="K299" i="36"/>
  <c r="K18" i="36"/>
  <c r="K50" i="36"/>
  <c r="K66" i="36"/>
  <c r="K72" i="36"/>
  <c r="K76" i="36"/>
  <c r="K80" i="36"/>
  <c r="K301" i="36"/>
  <c r="K302" i="36"/>
  <c r="K303" i="36"/>
  <c r="K304" i="36"/>
  <c r="K305" i="36"/>
  <c r="K386" i="36"/>
  <c r="K387" i="36"/>
  <c r="K388" i="36"/>
  <c r="K389" i="36"/>
  <c r="K390" i="36"/>
  <c r="K391" i="36"/>
  <c r="K392" i="36"/>
  <c r="K393" i="36"/>
  <c r="K338" i="36"/>
  <c r="K342" i="36"/>
  <c r="K346" i="36"/>
  <c r="K350" i="36"/>
  <c r="K114" i="36"/>
  <c r="K117" i="36"/>
  <c r="K98" i="36"/>
  <c r="K101" i="36"/>
  <c r="K106" i="36"/>
  <c r="K109" i="36"/>
  <c r="K134" i="36"/>
  <c r="K137" i="36"/>
  <c r="K133" i="36"/>
  <c r="K143" i="36"/>
  <c r="K339" i="36"/>
  <c r="K343" i="36"/>
  <c r="K282" i="36"/>
  <c r="K284" i="36"/>
  <c r="K286" i="36"/>
  <c r="K288" i="36"/>
  <c r="K146" i="36"/>
  <c r="K148" i="36"/>
  <c r="K150" i="36"/>
  <c r="K152" i="36"/>
  <c r="K347" i="36"/>
  <c r="K351" i="36"/>
  <c r="K116" i="36"/>
  <c r="K121" i="36"/>
  <c r="K100" i="36"/>
  <c r="K105" i="36"/>
  <c r="K178" i="36"/>
  <c r="K180" i="36"/>
  <c r="K182" i="36"/>
  <c r="K184" i="36"/>
  <c r="K108" i="36"/>
  <c r="K113" i="36"/>
  <c r="K186" i="36"/>
  <c r="K188" i="36"/>
  <c r="K190" i="36"/>
  <c r="K192" i="36"/>
  <c r="K135" i="36"/>
  <c r="K131" i="36"/>
  <c r="K141" i="36"/>
  <c r="K145" i="36"/>
  <c r="K340" i="36"/>
  <c r="K348" i="36"/>
  <c r="K118" i="36"/>
  <c r="K102" i="36"/>
  <c r="K110" i="36"/>
  <c r="K354" i="36"/>
  <c r="K358" i="36"/>
  <c r="K362" i="36"/>
  <c r="K366" i="36"/>
  <c r="K379" i="36"/>
  <c r="K306" i="36"/>
  <c r="K310" i="36"/>
  <c r="K344" i="36"/>
  <c r="K352" i="36"/>
  <c r="K115" i="36"/>
  <c r="K99" i="36"/>
  <c r="K107" i="36"/>
  <c r="K130" i="36"/>
  <c r="K139" i="36"/>
  <c r="K138" i="36"/>
  <c r="K356" i="36"/>
  <c r="K360" i="36"/>
  <c r="K364" i="36"/>
  <c r="K368" i="36"/>
  <c r="K308" i="36"/>
  <c r="K312" i="36"/>
  <c r="K341" i="36"/>
  <c r="K283" i="36"/>
  <c r="K147" i="36"/>
  <c r="K349" i="36"/>
  <c r="K120" i="36"/>
  <c r="K104" i="36"/>
  <c r="K179" i="36"/>
  <c r="K112" i="36"/>
  <c r="K187" i="36"/>
  <c r="K144" i="36"/>
  <c r="K359" i="36"/>
  <c r="K367" i="36"/>
  <c r="K383" i="36"/>
  <c r="K276" i="36"/>
  <c r="K280" i="36"/>
  <c r="K311" i="36"/>
  <c r="K372" i="36"/>
  <c r="K376" i="36"/>
  <c r="K290" i="36"/>
  <c r="K294" i="36"/>
  <c r="K414" i="36"/>
  <c r="K412" i="36"/>
  <c r="K410" i="36"/>
  <c r="K417" i="36"/>
  <c r="K336" i="36"/>
  <c r="K333" i="36"/>
  <c r="K332" i="36"/>
  <c r="K287" i="36"/>
  <c r="K151" i="36"/>
  <c r="K183" i="36"/>
  <c r="K191" i="36"/>
  <c r="K142" i="36"/>
  <c r="K355" i="36"/>
  <c r="K363" i="36"/>
  <c r="K381" i="36"/>
  <c r="K385" i="36"/>
  <c r="K274" i="36"/>
  <c r="K278" i="36"/>
  <c r="K307" i="36"/>
  <c r="K370" i="36"/>
  <c r="K374" i="36"/>
  <c r="K292" i="36"/>
  <c r="K296" i="36"/>
  <c r="K416" i="36"/>
  <c r="K413" i="36"/>
  <c r="K289" i="36"/>
  <c r="K153" i="36"/>
  <c r="K119" i="36"/>
  <c r="K103" i="36"/>
  <c r="K185" i="36"/>
  <c r="K111" i="36"/>
  <c r="K193" i="36"/>
  <c r="K136" i="36"/>
  <c r="K140" i="36"/>
  <c r="K357" i="36"/>
  <c r="K365" i="36"/>
  <c r="K378" i="36"/>
  <c r="K382" i="36"/>
  <c r="K275" i="36"/>
  <c r="K279" i="36"/>
  <c r="K309" i="36"/>
  <c r="K285" i="36"/>
  <c r="K149" i="36"/>
  <c r="K181" i="36"/>
  <c r="K189" i="36"/>
  <c r="K380" i="36"/>
  <c r="K281" i="36"/>
  <c r="K196" i="36"/>
  <c r="K200" i="36"/>
  <c r="K269" i="36"/>
  <c r="K273" i="36"/>
  <c r="K229" i="36"/>
  <c r="K233" i="36"/>
  <c r="K261" i="36"/>
  <c r="K265" i="36"/>
  <c r="K221" i="36"/>
  <c r="K225" i="36"/>
  <c r="K377" i="36"/>
  <c r="K205" i="36"/>
  <c r="K209" i="36"/>
  <c r="K295" i="36"/>
  <c r="K411" i="36"/>
  <c r="K415" i="36"/>
  <c r="K253" i="36"/>
  <c r="K257" i="36"/>
  <c r="K335" i="36"/>
  <c r="K171" i="36"/>
  <c r="K173" i="36"/>
  <c r="K175" i="36"/>
  <c r="K177" i="36"/>
  <c r="K403" i="36"/>
  <c r="K405" i="36"/>
  <c r="K407" i="36"/>
  <c r="K409" i="36"/>
  <c r="K242" i="36"/>
  <c r="K244" i="36"/>
  <c r="K246" i="36"/>
  <c r="K248" i="36"/>
  <c r="K345" i="36"/>
  <c r="K353" i="36"/>
  <c r="K132" i="36"/>
  <c r="K361" i="36"/>
  <c r="K369" i="36"/>
  <c r="K384" i="36"/>
  <c r="K313" i="36"/>
  <c r="K197" i="36"/>
  <c r="K201" i="36"/>
  <c r="K266" i="36"/>
  <c r="K270" i="36"/>
  <c r="K226" i="36"/>
  <c r="K230" i="36"/>
  <c r="K258" i="36"/>
  <c r="K262" i="36"/>
  <c r="K218" i="36"/>
  <c r="K222" i="36"/>
  <c r="K371" i="36"/>
  <c r="K202" i="36"/>
  <c r="K206" i="36"/>
  <c r="K297" i="36"/>
  <c r="K250" i="36"/>
  <c r="K254" i="36"/>
  <c r="K330" i="36"/>
  <c r="K323" i="36"/>
  <c r="K325" i="36"/>
  <c r="K327" i="36"/>
  <c r="K329" i="36"/>
  <c r="K194" i="36"/>
  <c r="K198" i="36"/>
  <c r="K267" i="36"/>
  <c r="K271" i="36"/>
  <c r="K227" i="36"/>
  <c r="K231" i="36"/>
  <c r="K259" i="36"/>
  <c r="K263" i="36"/>
  <c r="K219" i="36"/>
  <c r="K223" i="36"/>
  <c r="K373" i="36"/>
  <c r="K203" i="36"/>
  <c r="K207" i="36"/>
  <c r="K291" i="36"/>
  <c r="K251" i="36"/>
  <c r="K255" i="36"/>
  <c r="K337" i="36"/>
  <c r="K170" i="36"/>
  <c r="K172" i="36"/>
  <c r="K174" i="36"/>
  <c r="K176" i="36"/>
  <c r="K402" i="36"/>
  <c r="K404" i="36"/>
  <c r="K406" i="36"/>
  <c r="K408" i="36"/>
  <c r="K243" i="36"/>
  <c r="K245" i="36"/>
  <c r="K247" i="36"/>
  <c r="K249" i="36"/>
  <c r="K195" i="36"/>
  <c r="K268" i="36"/>
  <c r="K228" i="36"/>
  <c r="K260" i="36"/>
  <c r="K220" i="36"/>
  <c r="K204" i="36"/>
  <c r="K331" i="36"/>
  <c r="K324" i="36"/>
  <c r="K162" i="36"/>
  <c r="K164" i="36"/>
  <c r="K166" i="36"/>
  <c r="K168" i="36"/>
  <c r="K234" i="36"/>
  <c r="K236" i="36"/>
  <c r="K238" i="36"/>
  <c r="K240" i="36"/>
  <c r="K277" i="36"/>
  <c r="K328" i="36"/>
  <c r="K163" i="36"/>
  <c r="K167" i="36"/>
  <c r="K235" i="36"/>
  <c r="K239" i="36"/>
  <c r="K256" i="36"/>
  <c r="K334" i="36"/>
  <c r="K322" i="36"/>
  <c r="K396" i="36"/>
  <c r="K398" i="36"/>
  <c r="K155" i="36"/>
  <c r="K159" i="36"/>
  <c r="K317" i="36"/>
  <c r="K321" i="36"/>
  <c r="K199" i="36"/>
  <c r="K272" i="36"/>
  <c r="K232" i="36"/>
  <c r="K264" i="36"/>
  <c r="K224" i="36"/>
  <c r="K208" i="36"/>
  <c r="K326" i="36"/>
  <c r="K395" i="36"/>
  <c r="K397" i="36"/>
  <c r="K399" i="36"/>
  <c r="K401" i="36"/>
  <c r="K154" i="36"/>
  <c r="K156" i="36"/>
  <c r="K158" i="36"/>
  <c r="K160" i="36"/>
  <c r="K314" i="36"/>
  <c r="K316" i="36"/>
  <c r="K318" i="36"/>
  <c r="K320" i="36"/>
  <c r="K375" i="36"/>
  <c r="K293" i="36"/>
  <c r="K252" i="36"/>
  <c r="K165" i="36"/>
  <c r="K169" i="36"/>
  <c r="K237" i="36"/>
  <c r="K241" i="36"/>
  <c r="K394" i="36"/>
  <c r="K400" i="36"/>
  <c r="K157" i="36"/>
  <c r="K161" i="36"/>
  <c r="K315" i="36"/>
  <c r="K319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4" i="36"/>
  <c r="F86" i="36"/>
  <c r="F88" i="36"/>
  <c r="F90" i="36"/>
  <c r="F92" i="36"/>
  <c r="F83" i="36"/>
  <c r="F85" i="36"/>
  <c r="F87" i="36"/>
  <c r="F89" i="36"/>
  <c r="F91" i="36"/>
  <c r="F93" i="36"/>
  <c r="F94" i="36"/>
  <c r="F95" i="36"/>
  <c r="F96" i="36"/>
  <c r="F97" i="36"/>
  <c r="F122" i="36"/>
  <c r="F123" i="36"/>
  <c r="F124" i="36"/>
  <c r="F125" i="36"/>
  <c r="F126" i="36"/>
  <c r="F127" i="36"/>
  <c r="F128" i="36"/>
  <c r="F129" i="36"/>
  <c r="F210" i="36"/>
  <c r="F211" i="36"/>
  <c r="F212" i="36"/>
  <c r="F213" i="36"/>
  <c r="F214" i="36"/>
  <c r="F215" i="36"/>
  <c r="F216" i="36"/>
  <c r="F217" i="36"/>
  <c r="F298" i="36"/>
  <c r="F299" i="36"/>
  <c r="F300" i="36"/>
  <c r="F301" i="36"/>
  <c r="F302" i="36"/>
  <c r="F303" i="36"/>
  <c r="F304" i="36"/>
  <c r="F305" i="36"/>
  <c r="F386" i="36"/>
  <c r="F387" i="36"/>
  <c r="F388" i="36"/>
  <c r="F389" i="36"/>
  <c r="F390" i="36"/>
  <c r="F391" i="36"/>
  <c r="F392" i="36"/>
  <c r="F393" i="36"/>
  <c r="F18" i="36"/>
  <c r="F338" i="36"/>
  <c r="F340" i="36"/>
  <c r="F342" i="36"/>
  <c r="F344" i="36"/>
  <c r="F282" i="36"/>
  <c r="F284" i="36"/>
  <c r="F286" i="36"/>
  <c r="F288" i="36"/>
  <c r="F146" i="36"/>
  <c r="F150" i="36"/>
  <c r="F346" i="36"/>
  <c r="F348" i="36"/>
  <c r="F350" i="36"/>
  <c r="F352" i="36"/>
  <c r="F114" i="36"/>
  <c r="F116" i="36"/>
  <c r="F118" i="36"/>
  <c r="F120" i="36"/>
  <c r="F98" i="36"/>
  <c r="F100" i="36"/>
  <c r="F102" i="36"/>
  <c r="F104" i="36"/>
  <c r="F178" i="36"/>
  <c r="F182" i="36"/>
  <c r="F106" i="36"/>
  <c r="F108" i="36"/>
  <c r="F110" i="36"/>
  <c r="F112" i="36"/>
  <c r="F186" i="36"/>
  <c r="F190" i="36"/>
  <c r="F131" i="36"/>
  <c r="F133" i="36"/>
  <c r="F135" i="36"/>
  <c r="F141" i="36"/>
  <c r="F147" i="36"/>
  <c r="F151" i="36"/>
  <c r="F179" i="36"/>
  <c r="F183" i="36"/>
  <c r="F187" i="36"/>
  <c r="F191" i="36"/>
  <c r="F136" i="36"/>
  <c r="F139" i="36"/>
  <c r="F339" i="36"/>
  <c r="F343" i="36"/>
  <c r="F283" i="36"/>
  <c r="F287" i="36"/>
  <c r="F148" i="36"/>
  <c r="F347" i="36"/>
  <c r="F351" i="36"/>
  <c r="F115" i="36"/>
  <c r="F119" i="36"/>
  <c r="F99" i="36"/>
  <c r="F103" i="36"/>
  <c r="F180" i="36"/>
  <c r="F107" i="36"/>
  <c r="F111" i="36"/>
  <c r="F188" i="36"/>
  <c r="F130" i="36"/>
  <c r="F134" i="36"/>
  <c r="F354" i="36"/>
  <c r="F356" i="36"/>
  <c r="F358" i="36"/>
  <c r="F360" i="36"/>
  <c r="F362" i="36"/>
  <c r="F364" i="36"/>
  <c r="F366" i="36"/>
  <c r="F368" i="36"/>
  <c r="F379" i="36"/>
  <c r="F382" i="36"/>
  <c r="F384" i="36"/>
  <c r="F274" i="36"/>
  <c r="F276" i="36"/>
  <c r="F278" i="36"/>
  <c r="F280" i="36"/>
  <c r="F306" i="36"/>
  <c r="F308" i="36"/>
  <c r="F310" i="36"/>
  <c r="F312" i="36"/>
  <c r="F341" i="36"/>
  <c r="F345" i="36"/>
  <c r="F285" i="36"/>
  <c r="F289" i="36"/>
  <c r="F152" i="36"/>
  <c r="F349" i="36"/>
  <c r="F353" i="36"/>
  <c r="F117" i="36"/>
  <c r="F121" i="36"/>
  <c r="F101" i="36"/>
  <c r="F105" i="36"/>
  <c r="F184" i="36"/>
  <c r="F109" i="36"/>
  <c r="F113" i="36"/>
  <c r="F192" i="36"/>
  <c r="F132" i="36"/>
  <c r="F144" i="36"/>
  <c r="F138" i="36"/>
  <c r="F355" i="36"/>
  <c r="F357" i="36"/>
  <c r="F359" i="36"/>
  <c r="F361" i="36"/>
  <c r="F363" i="36"/>
  <c r="F365" i="36"/>
  <c r="F367" i="36"/>
  <c r="F369" i="36"/>
  <c r="F378" i="36"/>
  <c r="F380" i="36"/>
  <c r="F381" i="36"/>
  <c r="F383" i="36"/>
  <c r="F385" i="36"/>
  <c r="F275" i="36"/>
  <c r="F277" i="36"/>
  <c r="F279" i="36"/>
  <c r="F281" i="36"/>
  <c r="F307" i="36"/>
  <c r="F309" i="36"/>
  <c r="F311" i="36"/>
  <c r="F313" i="36"/>
  <c r="F149" i="36"/>
  <c r="F181" i="36"/>
  <c r="F189" i="36"/>
  <c r="F143" i="36"/>
  <c r="F142" i="36"/>
  <c r="F267" i="36"/>
  <c r="F269" i="36"/>
  <c r="F271" i="36"/>
  <c r="F273" i="36"/>
  <c r="F227" i="36"/>
  <c r="F229" i="36"/>
  <c r="F231" i="36"/>
  <c r="F233" i="36"/>
  <c r="F259" i="36"/>
  <c r="F261" i="36"/>
  <c r="F263" i="36"/>
  <c r="F265" i="36"/>
  <c r="F219" i="36"/>
  <c r="F221" i="36"/>
  <c r="F223" i="36"/>
  <c r="F225" i="36"/>
  <c r="F371" i="36"/>
  <c r="F373" i="36"/>
  <c r="F375" i="36"/>
  <c r="F377" i="36"/>
  <c r="F203" i="36"/>
  <c r="F205" i="36"/>
  <c r="F207" i="36"/>
  <c r="F209" i="36"/>
  <c r="F292" i="36"/>
  <c r="F294" i="36"/>
  <c r="F296" i="36"/>
  <c r="F413" i="36"/>
  <c r="F255" i="36"/>
  <c r="F251" i="36"/>
  <c r="F256" i="36"/>
  <c r="F332" i="36"/>
  <c r="F336" i="36"/>
  <c r="F137" i="36"/>
  <c r="F194" i="36"/>
  <c r="F266" i="36"/>
  <c r="F268" i="36"/>
  <c r="F270" i="36"/>
  <c r="F272" i="36"/>
  <c r="F226" i="36"/>
  <c r="F228" i="36"/>
  <c r="F230" i="36"/>
  <c r="F232" i="36"/>
  <c r="F258" i="36"/>
  <c r="F260" i="36"/>
  <c r="F262" i="36"/>
  <c r="F264" i="36"/>
  <c r="F218" i="36"/>
  <c r="F220" i="36"/>
  <c r="F222" i="36"/>
  <c r="F224" i="36"/>
  <c r="F370" i="36"/>
  <c r="F372" i="36"/>
  <c r="F374" i="36"/>
  <c r="F376" i="36"/>
  <c r="F202" i="36"/>
  <c r="F204" i="36"/>
  <c r="F206" i="36"/>
  <c r="F208" i="36"/>
  <c r="F290" i="36"/>
  <c r="F291" i="36"/>
  <c r="F293" i="36"/>
  <c r="F295" i="36"/>
  <c r="F297" i="36"/>
  <c r="F410" i="36"/>
  <c r="F412" i="36"/>
  <c r="F417" i="36"/>
  <c r="F416" i="36"/>
  <c r="F250" i="36"/>
  <c r="F253" i="36"/>
  <c r="F330" i="36"/>
  <c r="F334" i="36"/>
  <c r="F145" i="36"/>
  <c r="F196" i="36"/>
  <c r="F200" i="36"/>
  <c r="F414" i="36"/>
  <c r="F257" i="36"/>
  <c r="F337" i="36"/>
  <c r="F403" i="36"/>
  <c r="F405" i="36"/>
  <c r="F407" i="36"/>
  <c r="F409" i="36"/>
  <c r="F243" i="36"/>
  <c r="F245" i="36"/>
  <c r="F247" i="36"/>
  <c r="F249" i="36"/>
  <c r="F153" i="36"/>
  <c r="F185" i="36"/>
  <c r="F193" i="36"/>
  <c r="F140" i="36"/>
  <c r="F197" i="36"/>
  <c r="F201" i="36"/>
  <c r="F411" i="36"/>
  <c r="F415" i="36"/>
  <c r="F331" i="36"/>
  <c r="F170" i="36"/>
  <c r="F172" i="36"/>
  <c r="F174" i="36"/>
  <c r="F176" i="36"/>
  <c r="F322" i="36"/>
  <c r="F324" i="36"/>
  <c r="F326" i="36"/>
  <c r="F328" i="36"/>
  <c r="F198" i="36"/>
  <c r="F252" i="36"/>
  <c r="F333" i="36"/>
  <c r="F402" i="36"/>
  <c r="F404" i="36"/>
  <c r="F406" i="36"/>
  <c r="F408" i="36"/>
  <c r="F242" i="36"/>
  <c r="F244" i="36"/>
  <c r="F246" i="36"/>
  <c r="F248" i="36"/>
  <c r="F254" i="36"/>
  <c r="F175" i="36"/>
  <c r="F327" i="36"/>
  <c r="F162" i="36"/>
  <c r="F164" i="36"/>
  <c r="F166" i="36"/>
  <c r="F168" i="36"/>
  <c r="F195" i="36"/>
  <c r="F323" i="36"/>
  <c r="F165" i="36"/>
  <c r="F167" i="36"/>
  <c r="F173" i="36"/>
  <c r="F237" i="36"/>
  <c r="F241" i="36"/>
  <c r="F395" i="36"/>
  <c r="F399" i="36"/>
  <c r="F154" i="36"/>
  <c r="F158" i="36"/>
  <c r="F316" i="36"/>
  <c r="F320" i="36"/>
  <c r="F335" i="36"/>
  <c r="F177" i="36"/>
  <c r="F329" i="36"/>
  <c r="F234" i="36"/>
  <c r="F236" i="36"/>
  <c r="F238" i="36"/>
  <c r="F240" i="36"/>
  <c r="F394" i="36"/>
  <c r="F396" i="36"/>
  <c r="F398" i="36"/>
  <c r="F400" i="36"/>
  <c r="F155" i="36"/>
  <c r="F157" i="36"/>
  <c r="F159" i="36"/>
  <c r="F161" i="36"/>
  <c r="F315" i="36"/>
  <c r="F317" i="36"/>
  <c r="F319" i="36"/>
  <c r="F321" i="36"/>
  <c r="F171" i="36"/>
  <c r="F163" i="36"/>
  <c r="F169" i="36"/>
  <c r="F199" i="36"/>
  <c r="F325" i="36"/>
  <c r="F235" i="36"/>
  <c r="F239" i="36"/>
  <c r="F397" i="36"/>
  <c r="F401" i="36"/>
  <c r="F156" i="36"/>
  <c r="F160" i="36"/>
  <c r="F314" i="36"/>
  <c r="F3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3" i="36"/>
  <c r="J85" i="36"/>
  <c r="J87" i="36"/>
  <c r="J89" i="36"/>
  <c r="J91" i="36"/>
  <c r="J93" i="36"/>
  <c r="J94" i="36"/>
  <c r="J95" i="36"/>
  <c r="J96" i="36"/>
  <c r="J97" i="36"/>
  <c r="J122" i="36"/>
  <c r="J123" i="36"/>
  <c r="J124" i="36"/>
  <c r="J125" i="36"/>
  <c r="J126" i="36"/>
  <c r="J127" i="36"/>
  <c r="J128" i="36"/>
  <c r="J129" i="36"/>
  <c r="J210" i="36"/>
  <c r="J211" i="36"/>
  <c r="J212" i="36"/>
  <c r="J213" i="36"/>
  <c r="J214" i="36"/>
  <c r="J215" i="36"/>
  <c r="J216" i="36"/>
  <c r="J217" i="36"/>
  <c r="J298" i="36"/>
  <c r="J299" i="36"/>
  <c r="J300" i="36"/>
  <c r="J84" i="36"/>
  <c r="J92" i="36"/>
  <c r="J82" i="36"/>
  <c r="J90" i="36"/>
  <c r="J18" i="36"/>
  <c r="J88" i="36"/>
  <c r="J301" i="36"/>
  <c r="J302" i="36"/>
  <c r="J303" i="36"/>
  <c r="J304" i="36"/>
  <c r="J305" i="36"/>
  <c r="J386" i="36"/>
  <c r="J387" i="36"/>
  <c r="J388" i="36"/>
  <c r="J389" i="36"/>
  <c r="J390" i="36"/>
  <c r="J391" i="36"/>
  <c r="J392" i="36"/>
  <c r="J393" i="36"/>
  <c r="J86" i="36"/>
  <c r="J148" i="36"/>
  <c r="J146" i="36"/>
  <c r="J180" i="36"/>
  <c r="J178" i="36"/>
  <c r="J188" i="36"/>
  <c r="J186" i="36"/>
  <c r="J338" i="36"/>
  <c r="J340" i="36"/>
  <c r="J342" i="36"/>
  <c r="J344" i="36"/>
  <c r="J282" i="36"/>
  <c r="J284" i="36"/>
  <c r="J286" i="36"/>
  <c r="J288" i="36"/>
  <c r="J152" i="36"/>
  <c r="J150" i="36"/>
  <c r="J346" i="36"/>
  <c r="J348" i="36"/>
  <c r="J350" i="36"/>
  <c r="J352" i="36"/>
  <c r="J114" i="36"/>
  <c r="J116" i="36"/>
  <c r="J118" i="36"/>
  <c r="J120" i="36"/>
  <c r="J98" i="36"/>
  <c r="J100" i="36"/>
  <c r="J102" i="36"/>
  <c r="J104" i="36"/>
  <c r="J184" i="36"/>
  <c r="J182" i="36"/>
  <c r="J106" i="36"/>
  <c r="J108" i="36"/>
  <c r="J110" i="36"/>
  <c r="J112" i="36"/>
  <c r="J192" i="36"/>
  <c r="J190" i="36"/>
  <c r="J131" i="36"/>
  <c r="J133" i="36"/>
  <c r="J135" i="36"/>
  <c r="J136" i="36"/>
  <c r="J143" i="36"/>
  <c r="J149" i="36"/>
  <c r="J181" i="36"/>
  <c r="J189" i="36"/>
  <c r="J142" i="36"/>
  <c r="J145" i="36"/>
  <c r="J147" i="36"/>
  <c r="J179" i="36"/>
  <c r="J191" i="36"/>
  <c r="J141" i="36"/>
  <c r="J140" i="36"/>
  <c r="J138" i="36"/>
  <c r="J144" i="36"/>
  <c r="J339" i="36"/>
  <c r="J283" i="36"/>
  <c r="J347" i="36"/>
  <c r="J115" i="36"/>
  <c r="J99" i="36"/>
  <c r="J107" i="36"/>
  <c r="J134" i="36"/>
  <c r="J137" i="36"/>
  <c r="J356" i="36"/>
  <c r="J360" i="36"/>
  <c r="J364" i="36"/>
  <c r="J368" i="36"/>
  <c r="J380" i="36"/>
  <c r="J384" i="36"/>
  <c r="J276" i="36"/>
  <c r="J280" i="36"/>
  <c r="J308" i="36"/>
  <c r="J312" i="36"/>
  <c r="J195" i="36"/>
  <c r="J197" i="36"/>
  <c r="J199" i="36"/>
  <c r="J201" i="36"/>
  <c r="J410" i="36"/>
  <c r="J412" i="36"/>
  <c r="J413" i="36"/>
  <c r="J417" i="36"/>
  <c r="J251" i="36"/>
  <c r="J335" i="36"/>
  <c r="J331" i="36"/>
  <c r="J343" i="36"/>
  <c r="J287" i="36"/>
  <c r="J153" i="36"/>
  <c r="J351" i="36"/>
  <c r="J119" i="36"/>
  <c r="J103" i="36"/>
  <c r="J185" i="36"/>
  <c r="J111" i="36"/>
  <c r="J193" i="36"/>
  <c r="J130" i="36"/>
  <c r="J139" i="36"/>
  <c r="J354" i="36"/>
  <c r="J358" i="36"/>
  <c r="J362" i="36"/>
  <c r="J366" i="36"/>
  <c r="J379" i="36"/>
  <c r="J382" i="36"/>
  <c r="J274" i="36"/>
  <c r="J278" i="36"/>
  <c r="J306" i="36"/>
  <c r="J310" i="36"/>
  <c r="J196" i="36"/>
  <c r="J198" i="36"/>
  <c r="J200" i="36"/>
  <c r="J194" i="36"/>
  <c r="J416" i="36"/>
  <c r="J256" i="36"/>
  <c r="J253" i="36"/>
  <c r="J337" i="36"/>
  <c r="J333" i="36"/>
  <c r="J345" i="36"/>
  <c r="J289" i="36"/>
  <c r="J151" i="36"/>
  <c r="J353" i="36"/>
  <c r="J121" i="36"/>
  <c r="J105" i="36"/>
  <c r="J183" i="36"/>
  <c r="J113" i="36"/>
  <c r="J187" i="36"/>
  <c r="J132" i="36"/>
  <c r="J355" i="36"/>
  <c r="J359" i="36"/>
  <c r="J363" i="36"/>
  <c r="J367" i="36"/>
  <c r="J383" i="36"/>
  <c r="J275" i="36"/>
  <c r="J279" i="36"/>
  <c r="J307" i="36"/>
  <c r="J311" i="36"/>
  <c r="J341" i="36"/>
  <c r="J349" i="36"/>
  <c r="J361" i="36"/>
  <c r="J369" i="36"/>
  <c r="J313" i="36"/>
  <c r="J269" i="36"/>
  <c r="J273" i="36"/>
  <c r="J229" i="36"/>
  <c r="J233" i="36"/>
  <c r="J261" i="36"/>
  <c r="J265" i="36"/>
  <c r="J221" i="36"/>
  <c r="J225" i="36"/>
  <c r="J373" i="36"/>
  <c r="J377" i="36"/>
  <c r="J205" i="36"/>
  <c r="J209" i="36"/>
  <c r="J292" i="36"/>
  <c r="J296" i="36"/>
  <c r="J255" i="36"/>
  <c r="J336" i="36"/>
  <c r="J171" i="36"/>
  <c r="J173" i="36"/>
  <c r="J175" i="36"/>
  <c r="J177" i="36"/>
  <c r="J323" i="36"/>
  <c r="J325" i="36"/>
  <c r="J327" i="36"/>
  <c r="J329" i="36"/>
  <c r="J117" i="36"/>
  <c r="J101" i="36"/>
  <c r="J109" i="36"/>
  <c r="J378" i="36"/>
  <c r="J277" i="36"/>
  <c r="J266" i="36"/>
  <c r="J270" i="36"/>
  <c r="J226" i="36"/>
  <c r="J230" i="36"/>
  <c r="J258" i="36"/>
  <c r="J262" i="36"/>
  <c r="J218" i="36"/>
  <c r="J222" i="36"/>
  <c r="J370" i="36"/>
  <c r="J374" i="36"/>
  <c r="J202" i="36"/>
  <c r="J206" i="36"/>
  <c r="J290" i="36"/>
  <c r="J293" i="36"/>
  <c r="J297" i="36"/>
  <c r="J414" i="36"/>
  <c r="J250" i="36"/>
  <c r="J257" i="36"/>
  <c r="J330" i="36"/>
  <c r="J403" i="36"/>
  <c r="J405" i="36"/>
  <c r="J407" i="36"/>
  <c r="J409" i="36"/>
  <c r="J243" i="36"/>
  <c r="J245" i="36"/>
  <c r="J247" i="36"/>
  <c r="J249" i="36"/>
  <c r="J381" i="36"/>
  <c r="J281" i="36"/>
  <c r="J267" i="36"/>
  <c r="J271" i="36"/>
  <c r="J227" i="36"/>
  <c r="J231" i="36"/>
  <c r="J259" i="36"/>
  <c r="J263" i="36"/>
  <c r="J219" i="36"/>
  <c r="J223" i="36"/>
  <c r="J371" i="36"/>
  <c r="J375" i="36"/>
  <c r="J203" i="36"/>
  <c r="J207" i="36"/>
  <c r="J294" i="36"/>
  <c r="J411" i="36"/>
  <c r="J252" i="36"/>
  <c r="J332" i="36"/>
  <c r="J170" i="36"/>
  <c r="J172" i="36"/>
  <c r="J174" i="36"/>
  <c r="J176" i="36"/>
  <c r="J322" i="36"/>
  <c r="J324" i="36"/>
  <c r="J326" i="36"/>
  <c r="J328" i="36"/>
  <c r="J357" i="36"/>
  <c r="J385" i="36"/>
  <c r="J309" i="36"/>
  <c r="J372" i="36"/>
  <c r="J291" i="36"/>
  <c r="J415" i="36"/>
  <c r="J334" i="36"/>
  <c r="J404" i="36"/>
  <c r="J244" i="36"/>
  <c r="J235" i="36"/>
  <c r="J237" i="36"/>
  <c r="J239" i="36"/>
  <c r="J241" i="36"/>
  <c r="J395" i="36"/>
  <c r="J397" i="36"/>
  <c r="J399" i="36"/>
  <c r="J401" i="36"/>
  <c r="J154" i="36"/>
  <c r="J156" i="36"/>
  <c r="J158" i="36"/>
  <c r="J160" i="36"/>
  <c r="J314" i="36"/>
  <c r="J316" i="36"/>
  <c r="J318" i="36"/>
  <c r="J320" i="36"/>
  <c r="J365" i="36"/>
  <c r="J268" i="36"/>
  <c r="J228" i="36"/>
  <c r="J260" i="36"/>
  <c r="J220" i="36"/>
  <c r="J204" i="36"/>
  <c r="J408" i="36"/>
  <c r="J248" i="36"/>
  <c r="J236" i="36"/>
  <c r="J238" i="36"/>
  <c r="J394" i="36"/>
  <c r="J398" i="36"/>
  <c r="J157" i="36"/>
  <c r="J161" i="36"/>
  <c r="J317" i="36"/>
  <c r="J321" i="36"/>
  <c r="J272" i="36"/>
  <c r="J208" i="36"/>
  <c r="J242" i="36"/>
  <c r="J163" i="36"/>
  <c r="J167" i="36"/>
  <c r="J285" i="36"/>
  <c r="J376" i="36"/>
  <c r="J295" i="36"/>
  <c r="J254" i="36"/>
  <c r="J406" i="36"/>
  <c r="J246" i="36"/>
  <c r="J162" i="36"/>
  <c r="J164" i="36"/>
  <c r="J166" i="36"/>
  <c r="J168" i="36"/>
  <c r="J234" i="36"/>
  <c r="J240" i="36"/>
  <c r="J396" i="36"/>
  <c r="J400" i="36"/>
  <c r="J155" i="36"/>
  <c r="J159" i="36"/>
  <c r="J315" i="36"/>
  <c r="J319" i="36"/>
  <c r="J232" i="36"/>
  <c r="J264" i="36"/>
  <c r="J224" i="36"/>
  <c r="J402" i="36"/>
  <c r="J165" i="36"/>
  <c r="J169" i="36"/>
  <c r="R20" i="36"/>
  <c r="U31" i="36"/>
  <c r="U24" i="36"/>
  <c r="U20" i="36"/>
  <c r="U32" i="36"/>
  <c r="U23" i="36"/>
  <c r="U26" i="36"/>
  <c r="U27" i="36"/>
  <c r="U29" i="36"/>
  <c r="U25" i="36"/>
  <c r="U18" i="36"/>
  <c r="E19" i="33"/>
  <c r="G181" i="37" s="1"/>
  <c r="V21" i="36"/>
  <c r="V23" i="36"/>
  <c r="V37" i="36"/>
  <c r="U36" i="36"/>
  <c r="U33" i="36"/>
  <c r="U30" i="36"/>
  <c r="U35" i="36"/>
  <c r="V25" i="36"/>
  <c r="V34" i="36"/>
  <c r="R27" i="36"/>
  <c r="R25" i="36"/>
  <c r="B19" i="33"/>
  <c r="D75" i="37" s="1"/>
  <c r="R18" i="36"/>
  <c r="R21" i="36"/>
  <c r="R32" i="36"/>
  <c r="R30" i="36"/>
  <c r="R23" i="36"/>
  <c r="R26" i="36"/>
  <c r="R28" i="36"/>
  <c r="R22" i="36"/>
  <c r="R19" i="36"/>
  <c r="R35" i="36"/>
  <c r="R34" i="36"/>
  <c r="R33" i="36"/>
  <c r="V30" i="36"/>
  <c r="V27" i="36"/>
  <c r="V18" i="36"/>
  <c r="V26" i="36"/>
  <c r="F19" i="33"/>
  <c r="H198" i="37" s="1"/>
  <c r="V28" i="36"/>
  <c r="V22" i="36"/>
  <c r="V29" i="36"/>
  <c r="V19" i="36"/>
  <c r="Q9" i="34"/>
  <c r="J108" i="37"/>
  <c r="J228" i="37"/>
  <c r="J91" i="37"/>
  <c r="J123" i="37"/>
  <c r="J270" i="37"/>
  <c r="J225" i="37"/>
  <c r="J197" i="37"/>
  <c r="J121" i="37"/>
  <c r="J153" i="37"/>
  <c r="J167" i="37"/>
  <c r="J164" i="37"/>
  <c r="J271" i="37"/>
  <c r="J186" i="37"/>
  <c r="J214" i="37"/>
  <c r="J151" i="37"/>
  <c r="J109" i="37"/>
  <c r="J95" i="37"/>
  <c r="J125" i="37"/>
  <c r="J187" i="37"/>
  <c r="J76" i="37"/>
  <c r="J245" i="37"/>
  <c r="J277" i="37"/>
  <c r="J144" i="37"/>
  <c r="J263" i="37"/>
  <c r="J199" i="37"/>
  <c r="J256" i="37"/>
  <c r="J278" i="37"/>
  <c r="J184" i="37"/>
  <c r="J52" i="37"/>
  <c r="J98" i="37"/>
  <c r="J51" i="37"/>
  <c r="J112" i="37"/>
  <c r="J158" i="37"/>
  <c r="J145" i="37"/>
  <c r="J70" i="37"/>
  <c r="J57" i="37"/>
  <c r="J73" i="37"/>
  <c r="J218" i="37"/>
  <c r="J279" i="37"/>
  <c r="J122" i="37"/>
  <c r="J116" i="37"/>
  <c r="J231" i="37"/>
  <c r="J233" i="37"/>
  <c r="J235" i="37"/>
  <c r="J130" i="37"/>
  <c r="J72" i="37"/>
  <c r="J147" i="37"/>
  <c r="J253" i="37"/>
  <c r="J202" i="37"/>
  <c r="J258" i="37"/>
  <c r="J198" i="37"/>
  <c r="J105" i="37"/>
  <c r="J257" i="37"/>
  <c r="J90" i="37"/>
  <c r="J165" i="37"/>
  <c r="J241" i="37"/>
  <c r="J135" i="37"/>
  <c r="J93" i="37"/>
  <c r="J255" i="37"/>
  <c r="J254" i="37"/>
  <c r="J94" i="37"/>
  <c r="J134" i="37"/>
  <c r="J274" i="37"/>
  <c r="J195" i="37"/>
  <c r="J79" i="37"/>
  <c r="J259" i="37"/>
  <c r="J49" i="37"/>
  <c r="J201" i="37"/>
  <c r="J106" i="37"/>
  <c r="J185" i="37"/>
  <c r="J97" i="37"/>
  <c r="J54" i="37"/>
  <c r="J188" i="37"/>
  <c r="J216" i="37"/>
  <c r="J46" i="37"/>
  <c r="J262" i="37"/>
  <c r="J66" i="37"/>
  <c r="J204" i="37"/>
  <c r="J128" i="37"/>
  <c r="J155" i="37"/>
  <c r="J166" i="37"/>
  <c r="J234" i="37"/>
  <c r="J249" i="37"/>
  <c r="J280" i="37"/>
  <c r="J192" i="37"/>
  <c r="J237" i="37"/>
  <c r="J139" i="37"/>
  <c r="J99" i="37"/>
  <c r="J191" i="37"/>
  <c r="J160" i="37"/>
  <c r="J133" i="37"/>
  <c r="J232" i="37"/>
  <c r="J175" i="37"/>
  <c r="J272" i="37"/>
  <c r="J266" i="37"/>
  <c r="J87" i="37"/>
  <c r="J193" i="37"/>
  <c r="J250" i="37"/>
  <c r="J252" i="37"/>
  <c r="J78" i="37"/>
  <c r="J120" i="37"/>
  <c r="J183" i="37"/>
  <c r="J61" i="37"/>
  <c r="J77" i="37"/>
  <c r="J63" i="37"/>
  <c r="J227" i="37"/>
  <c r="J124" i="37"/>
  <c r="J169" i="37"/>
  <c r="J275" i="37"/>
  <c r="J74" i="37"/>
  <c r="J226" i="37"/>
  <c r="J69" i="37"/>
  <c r="J84" i="37"/>
  <c r="J215" i="37"/>
  <c r="J154" i="37"/>
  <c r="J248" i="37"/>
  <c r="J205" i="37"/>
  <c r="J117" i="37"/>
  <c r="J113" i="37"/>
  <c r="J242" i="37"/>
  <c r="J67" i="37"/>
  <c r="J48" i="37"/>
  <c r="J75" i="37"/>
  <c r="J243" i="37"/>
  <c r="J181" i="37"/>
  <c r="J107" i="37"/>
  <c r="J273" i="37"/>
  <c r="J104" i="37"/>
  <c r="J244" i="37"/>
  <c r="J229" i="37"/>
  <c r="J141" i="37"/>
  <c r="J246" i="37"/>
  <c r="J196" i="37"/>
  <c r="J211" i="37"/>
  <c r="J174" i="37"/>
  <c r="J114" i="37"/>
  <c r="J65" i="37"/>
  <c r="J173" i="37"/>
  <c r="J265" i="37"/>
  <c r="J177" i="37"/>
  <c r="J203" i="37"/>
  <c r="J212" i="37"/>
  <c r="J157" i="37"/>
  <c r="J251" i="37"/>
  <c r="J222" i="37"/>
  <c r="J182" i="37"/>
  <c r="J178" i="37"/>
  <c r="J62" i="37"/>
  <c r="J119" i="37"/>
  <c r="J264" i="37"/>
  <c r="J190" i="37"/>
  <c r="J230" i="37"/>
  <c r="J268" i="37"/>
  <c r="J220" i="37"/>
  <c r="J238" i="37"/>
  <c r="J269" i="37"/>
  <c r="J168" i="37"/>
  <c r="J47" i="37"/>
  <c r="J150" i="37"/>
  <c r="J60" i="37"/>
  <c r="J213" i="37"/>
  <c r="J96" i="37"/>
  <c r="J156" i="37"/>
  <c r="J44" i="37"/>
  <c r="J240" i="37"/>
  <c r="J247" i="37"/>
  <c r="J81" i="37"/>
  <c r="J82" i="37"/>
  <c r="J171" i="37"/>
  <c r="J53" i="37"/>
  <c r="J142" i="37"/>
  <c r="J111" i="37"/>
  <c r="J159" i="37"/>
  <c r="J282" i="37"/>
  <c r="J163" i="37"/>
  <c r="J85" i="37"/>
  <c r="J146" i="37"/>
  <c r="J129" i="37"/>
  <c r="J100" i="37"/>
  <c r="J207" i="37"/>
  <c r="J131" i="37"/>
  <c r="J138" i="37"/>
  <c r="J210" i="37"/>
  <c r="J276" i="37"/>
  <c r="J217" i="37"/>
  <c r="J219" i="37"/>
  <c r="J236" i="37"/>
  <c r="J102" i="37"/>
  <c r="J59" i="37"/>
  <c r="J152" i="37"/>
  <c r="J239" i="37"/>
  <c r="J92" i="37"/>
  <c r="J143" i="37"/>
  <c r="J110" i="37"/>
  <c r="J149" i="37"/>
  <c r="J80" i="37"/>
  <c r="J180" i="37"/>
  <c r="J64" i="37"/>
  <c r="J261" i="37"/>
  <c r="J172" i="37"/>
  <c r="J223" i="37"/>
  <c r="J71" i="37"/>
  <c r="J161" i="37"/>
  <c r="J55" i="37"/>
  <c r="J103" i="37"/>
  <c r="J83" i="37"/>
  <c r="J148" i="37"/>
  <c r="J58" i="37"/>
  <c r="J176" i="37"/>
  <c r="J140" i="37"/>
  <c r="J200" i="37"/>
  <c r="J45" i="37"/>
  <c r="J224" i="37"/>
  <c r="J68" i="37"/>
  <c r="J127" i="37"/>
  <c r="J101" i="37"/>
  <c r="J56" i="37"/>
  <c r="J206" i="37"/>
  <c r="J281" i="37"/>
  <c r="J179" i="37"/>
  <c r="J115" i="37"/>
  <c r="J260" i="37"/>
  <c r="J50" i="37"/>
  <c r="J89" i="37"/>
  <c r="J283" i="37"/>
  <c r="J126" i="37"/>
  <c r="J189" i="37"/>
  <c r="J88" i="37"/>
  <c r="J170" i="37"/>
  <c r="J136" i="37"/>
  <c r="J267" i="37"/>
  <c r="J209" i="37"/>
  <c r="J118" i="37"/>
  <c r="J194" i="37"/>
  <c r="J208" i="37"/>
  <c r="J132" i="37"/>
  <c r="J137" i="37"/>
  <c r="J162" i="37"/>
  <c r="J86" i="37"/>
  <c r="J221" i="37"/>
  <c r="Q8" i="34"/>
  <c r="Q6" i="34"/>
  <c r="Q7" i="34"/>
  <c r="Q10" i="34"/>
  <c r="Q11" i="34"/>
  <c r="Q12" i="34"/>
  <c r="Q13" i="34"/>
  <c r="Q14" i="34"/>
  <c r="Q15" i="34"/>
  <c r="M275" i="37"/>
  <c r="M255" i="37"/>
  <c r="O88" i="37"/>
  <c r="M273" i="37"/>
  <c r="O93" i="37"/>
  <c r="O83" i="37"/>
  <c r="O98" i="37"/>
  <c r="O85" i="37"/>
  <c r="O78" i="37"/>
  <c r="M268" i="37"/>
  <c r="O91" i="37"/>
  <c r="O101" i="37"/>
  <c r="M278" i="37"/>
  <c r="O75" i="37"/>
  <c r="O81" i="37"/>
  <c r="M258" i="37"/>
  <c r="O95" i="37"/>
  <c r="M281" i="37"/>
  <c r="M263" i="37"/>
  <c r="M261" i="37"/>
  <c r="M265" i="37"/>
  <c r="M271" i="37"/>
  <c r="M283" i="37"/>
  <c r="O103" i="37"/>
  <c r="O218" i="37"/>
  <c r="O201" i="37"/>
  <c r="O215" i="37"/>
  <c r="O221" i="37"/>
  <c r="O255" i="37"/>
  <c r="O261" i="37"/>
  <c r="O258" i="37"/>
  <c r="O198" i="37"/>
  <c r="O268" i="37"/>
  <c r="O208" i="37"/>
  <c r="O273" i="37"/>
  <c r="O271" i="37"/>
  <c r="O275" i="37"/>
  <c r="O283" i="37"/>
  <c r="O223" i="37"/>
  <c r="O281" i="37"/>
  <c r="O263" i="37"/>
  <c r="O203" i="37"/>
  <c r="O278" i="37"/>
  <c r="O195" i="37"/>
  <c r="O205" i="37"/>
  <c r="O265" i="37"/>
  <c r="O213" i="37"/>
  <c r="O211" i="37"/>
  <c r="L8" i="34"/>
  <c r="E138" i="37"/>
  <c r="E78" i="37"/>
  <c r="E270" i="37"/>
  <c r="E225" i="37"/>
  <c r="E241" i="37"/>
  <c r="E104" i="37"/>
  <c r="E77" i="37"/>
  <c r="E273" i="37"/>
  <c r="E195" i="37"/>
  <c r="E211" i="37"/>
  <c r="E63" i="37"/>
  <c r="E107" i="37"/>
  <c r="E246" i="37"/>
  <c r="E194" i="37"/>
  <c r="E79" i="37"/>
  <c r="E135" i="37"/>
  <c r="E44" i="37"/>
  <c r="E274" i="37"/>
  <c r="E125" i="37"/>
  <c r="E185" i="37"/>
  <c r="E196" i="37"/>
  <c r="E171" i="37"/>
  <c r="E157" i="37"/>
  <c r="E144" i="37"/>
  <c r="E128" i="37"/>
  <c r="E173" i="37"/>
  <c r="E111" i="37"/>
  <c r="E226" i="37"/>
  <c r="E74" i="37"/>
  <c r="E264" i="37"/>
  <c r="E141" i="37"/>
  <c r="E114" i="37"/>
  <c r="E232" i="37"/>
  <c r="E46" i="37"/>
  <c r="E85" i="37"/>
  <c r="E182" i="37"/>
  <c r="E220" i="37"/>
  <c r="E132" i="37"/>
  <c r="E52" i="37"/>
  <c r="E235" i="37"/>
  <c r="E252" i="37"/>
  <c r="E87" i="37"/>
  <c r="E103" i="37"/>
  <c r="E83" i="37"/>
  <c r="E115" i="37"/>
  <c r="E272" i="37"/>
  <c r="E250" i="37"/>
  <c r="E266" i="37"/>
  <c r="E218" i="37"/>
  <c r="E282" i="37"/>
  <c r="E62" i="37"/>
  <c r="E223" i="37"/>
  <c r="E260" i="37"/>
  <c r="E279" i="37"/>
  <c r="E88" i="37"/>
  <c r="E110" i="37"/>
  <c r="E177" i="37"/>
  <c r="E268" i="37"/>
  <c r="E163" i="37"/>
  <c r="E117" i="37"/>
  <c r="E200" i="37"/>
  <c r="K8" i="37"/>
  <c r="K18" i="37"/>
  <c r="K29" i="37"/>
  <c r="K21" i="37"/>
  <c r="K22" i="37"/>
  <c r="K25" i="37"/>
  <c r="K27" i="37"/>
  <c r="L6" i="34"/>
  <c r="E258" i="37"/>
  <c r="E48" i="37"/>
  <c r="E240" i="37"/>
  <c r="E61" i="37"/>
  <c r="E197" i="37"/>
  <c r="E120" i="37"/>
  <c r="E137" i="37"/>
  <c r="E60" i="37"/>
  <c r="E255" i="37"/>
  <c r="E271" i="37"/>
  <c r="E123" i="37"/>
  <c r="E224" i="37"/>
  <c r="E184" i="37"/>
  <c r="E276" i="37"/>
  <c r="E139" i="37"/>
  <c r="E243" i="37"/>
  <c r="E126" i="37"/>
  <c r="E244" i="37"/>
  <c r="E124" i="37"/>
  <c r="E245" i="37"/>
  <c r="E166" i="37"/>
  <c r="E231" i="37"/>
  <c r="E217" i="37"/>
  <c r="E112" i="37"/>
  <c r="E188" i="37"/>
  <c r="E233" i="37"/>
  <c r="E106" i="37"/>
  <c r="E174" i="37"/>
  <c r="E259" i="37"/>
  <c r="E204" i="37"/>
  <c r="E261" i="37"/>
  <c r="E84" i="37"/>
  <c r="E278" i="37"/>
  <c r="E234" i="37"/>
  <c r="E191" i="37"/>
  <c r="E100" i="37"/>
  <c r="E116" i="37"/>
  <c r="E275" i="37"/>
  <c r="E189" i="37"/>
  <c r="E71" i="37"/>
  <c r="E72" i="37"/>
  <c r="E147" i="37"/>
  <c r="E193" i="37"/>
  <c r="E143" i="37"/>
  <c r="E161" i="37"/>
  <c r="E152" i="37"/>
  <c r="E160" i="37"/>
  <c r="E176" i="37"/>
  <c r="E205" i="37"/>
  <c r="E57" i="37"/>
  <c r="E162" i="37"/>
  <c r="E179" i="37"/>
  <c r="E170" i="37"/>
  <c r="E145" i="37"/>
  <c r="E73" i="37"/>
  <c r="E230" i="37"/>
  <c r="E119" i="37"/>
  <c r="E208" i="37"/>
  <c r="E118" i="37"/>
  <c r="E50" i="37"/>
  <c r="K36" i="37"/>
  <c r="K35" i="37"/>
  <c r="K15" i="37"/>
  <c r="K28" i="37"/>
  <c r="K24" i="37"/>
  <c r="K26" i="37"/>
  <c r="K30" i="37"/>
  <c r="K9" i="37"/>
  <c r="L7" i="34"/>
  <c r="E198" i="37"/>
  <c r="E108" i="37"/>
  <c r="E165" i="37"/>
  <c r="E181" i="37"/>
  <c r="E93" i="37"/>
  <c r="E105" i="37"/>
  <c r="E213" i="37"/>
  <c r="E210" i="37"/>
  <c r="E151" i="37"/>
  <c r="E227" i="37"/>
  <c r="E90" i="37"/>
  <c r="E156" i="37"/>
  <c r="E183" i="37"/>
  <c r="E94" i="37"/>
  <c r="E229" i="37"/>
  <c r="E164" i="37"/>
  <c r="E186" i="37"/>
  <c r="E65" i="37"/>
  <c r="E95" i="37"/>
  <c r="E136" i="37"/>
  <c r="E199" i="37"/>
  <c r="E127" i="37"/>
  <c r="E54" i="37"/>
  <c r="E202" i="37"/>
  <c r="E113" i="37"/>
  <c r="E215" i="37"/>
  <c r="E256" i="37"/>
  <c r="E68" i="37"/>
  <c r="E247" i="37"/>
  <c r="E49" i="37"/>
  <c r="E187" i="37"/>
  <c r="E262" i="37"/>
  <c r="E155" i="37"/>
  <c r="E99" i="37"/>
  <c r="E212" i="37"/>
  <c r="E280" i="37"/>
  <c r="E206" i="37"/>
  <c r="E82" i="37"/>
  <c r="E175" i="37"/>
  <c r="E122" i="37"/>
  <c r="E222" i="37"/>
  <c r="E267" i="37"/>
  <c r="E158" i="37"/>
  <c r="E55" i="37"/>
  <c r="E281" i="37"/>
  <c r="E130" i="37"/>
  <c r="E56" i="37"/>
  <c r="E102" i="37"/>
  <c r="E86" i="37"/>
  <c r="E219" i="37"/>
  <c r="E133" i="37"/>
  <c r="E58" i="37"/>
  <c r="E69" i="37"/>
  <c r="E89" i="37"/>
  <c r="E148" i="37"/>
  <c r="E92" i="37"/>
  <c r="E269" i="37"/>
  <c r="E265" i="37"/>
  <c r="E140" i="37"/>
  <c r="E209" i="37"/>
  <c r="K16" i="37"/>
  <c r="K17" i="37"/>
  <c r="K10" i="37"/>
  <c r="K32" i="37"/>
  <c r="K37" i="37"/>
  <c r="K34" i="37"/>
  <c r="K20" i="37"/>
  <c r="E168" i="37"/>
  <c r="E257" i="37"/>
  <c r="E91" i="37"/>
  <c r="E75" i="37"/>
  <c r="E216" i="37"/>
  <c r="E109" i="37"/>
  <c r="E53" i="37"/>
  <c r="E201" i="37"/>
  <c r="E47" i="37"/>
  <c r="E236" i="37"/>
  <c r="E192" i="37"/>
  <c r="E221" i="37"/>
  <c r="E101" i="37"/>
  <c r="E98" i="37"/>
  <c r="E149" i="37"/>
  <c r="K19" i="37"/>
  <c r="K31" i="37"/>
  <c r="E45" i="37"/>
  <c r="E167" i="37"/>
  <c r="E154" i="37"/>
  <c r="E64" i="37"/>
  <c r="E248" i="37"/>
  <c r="E207" i="37"/>
  <c r="E263" i="37"/>
  <c r="E178" i="37"/>
  <c r="K11" i="37"/>
  <c r="E150" i="37"/>
  <c r="E169" i="37"/>
  <c r="E277" i="37"/>
  <c r="E97" i="37"/>
  <c r="E249" i="37"/>
  <c r="E190" i="37"/>
  <c r="E59" i="37"/>
  <c r="K13" i="37"/>
  <c r="L9" i="34"/>
  <c r="E121" i="37"/>
  <c r="E180" i="37"/>
  <c r="E96" i="37"/>
  <c r="E254" i="37"/>
  <c r="E81" i="37"/>
  <c r="E172" i="37"/>
  <c r="E142" i="37"/>
  <c r="K12" i="37"/>
  <c r="E70" i="37"/>
  <c r="E131" i="37"/>
  <c r="E129" i="37"/>
  <c r="E146" i="37"/>
  <c r="E239" i="37"/>
  <c r="E159" i="37"/>
  <c r="E80" i="37"/>
  <c r="K14" i="37"/>
  <c r="E228" i="37"/>
  <c r="E66" i="37"/>
  <c r="E67" i="37"/>
  <c r="E203" i="37"/>
  <c r="E51" i="37"/>
  <c r="E242" i="37"/>
  <c r="E283" i="37"/>
  <c r="K33" i="37"/>
  <c r="E153" i="37"/>
  <c r="E134" i="37"/>
  <c r="E214" i="37"/>
  <c r="E76" i="37"/>
  <c r="E251" i="37"/>
  <c r="E253" i="37"/>
  <c r="E237" i="37"/>
  <c r="E238" i="37"/>
  <c r="K23" i="37"/>
  <c r="L10" i="34"/>
  <c r="L11" i="34"/>
  <c r="L12" i="34"/>
  <c r="L13" i="34"/>
  <c r="L14" i="34"/>
  <c r="L15" i="34"/>
  <c r="R9" i="34"/>
  <c r="K168" i="37"/>
  <c r="K198" i="37"/>
  <c r="K165" i="37"/>
  <c r="K211" i="37"/>
  <c r="K183" i="37"/>
  <c r="K164" i="37"/>
  <c r="K270" i="37"/>
  <c r="K77" i="37"/>
  <c r="K195" i="37"/>
  <c r="K241" i="37"/>
  <c r="K107" i="37"/>
  <c r="K257" i="37"/>
  <c r="K64" i="37"/>
  <c r="K254" i="37"/>
  <c r="K124" i="37"/>
  <c r="K186" i="37"/>
  <c r="K169" i="37"/>
  <c r="K95" i="37"/>
  <c r="K79" i="37"/>
  <c r="K127" i="37"/>
  <c r="K76" i="37"/>
  <c r="K259" i="37"/>
  <c r="K111" i="37"/>
  <c r="K172" i="37"/>
  <c r="K83" i="37"/>
  <c r="K144" i="37"/>
  <c r="K158" i="37"/>
  <c r="K143" i="37"/>
  <c r="K187" i="37"/>
  <c r="K54" i="37"/>
  <c r="K125" i="37"/>
  <c r="K202" i="37"/>
  <c r="K203" i="37"/>
  <c r="K263" i="37"/>
  <c r="K281" i="37"/>
  <c r="K212" i="37"/>
  <c r="K56" i="37"/>
  <c r="K237" i="37"/>
  <c r="K196" i="37"/>
  <c r="K99" i="37"/>
  <c r="K265" i="37"/>
  <c r="K160" i="37"/>
  <c r="K176" i="37"/>
  <c r="K267" i="37"/>
  <c r="K174" i="37"/>
  <c r="K115" i="37"/>
  <c r="K272" i="37"/>
  <c r="K222" i="37"/>
  <c r="K283" i="37"/>
  <c r="K163" i="37"/>
  <c r="K175" i="37"/>
  <c r="K119" i="37"/>
  <c r="K140" i="37"/>
  <c r="K249" i="37"/>
  <c r="K132" i="37"/>
  <c r="K269" i="37"/>
  <c r="K209" i="37"/>
  <c r="K133" i="37"/>
  <c r="K178" i="37"/>
  <c r="K268" i="37"/>
  <c r="K228" i="37"/>
  <c r="K48" i="37"/>
  <c r="K225" i="37"/>
  <c r="K91" i="37"/>
  <c r="K243" i="37"/>
  <c r="K224" i="37"/>
  <c r="K75" i="37"/>
  <c r="K93" i="37"/>
  <c r="K105" i="37"/>
  <c r="K271" i="37"/>
  <c r="K153" i="37"/>
  <c r="K156" i="37"/>
  <c r="K47" i="37"/>
  <c r="K66" i="37"/>
  <c r="K150" i="37"/>
  <c r="K246" i="37"/>
  <c r="K229" i="37"/>
  <c r="K65" i="37"/>
  <c r="K199" i="37"/>
  <c r="K277" i="37"/>
  <c r="K134" i="37"/>
  <c r="K245" i="37"/>
  <c r="K157" i="37"/>
  <c r="K232" i="37"/>
  <c r="K275" i="37"/>
  <c r="K142" i="37"/>
  <c r="K68" i="37"/>
  <c r="K120" i="37"/>
  <c r="K97" i="37"/>
  <c r="K234" i="37"/>
  <c r="K231" i="37"/>
  <c r="K112" i="37"/>
  <c r="K53" i="37"/>
  <c r="K159" i="37"/>
  <c r="K101" i="37"/>
  <c r="K122" i="37"/>
  <c r="K192" i="37"/>
  <c r="K117" i="37"/>
  <c r="K128" i="37"/>
  <c r="K145" i="37"/>
  <c r="K161" i="37"/>
  <c r="K220" i="37"/>
  <c r="K236" i="37"/>
  <c r="K193" i="37"/>
  <c r="K114" i="37"/>
  <c r="K131" i="37"/>
  <c r="K92" i="37"/>
  <c r="K147" i="37"/>
  <c r="K81" i="37"/>
  <c r="K136" i="37"/>
  <c r="K206" i="37"/>
  <c r="K89" i="37"/>
  <c r="K200" i="37"/>
  <c r="K235" i="37"/>
  <c r="K57" i="37"/>
  <c r="K148" i="37"/>
  <c r="K59" i="37"/>
  <c r="K110" i="37"/>
  <c r="K118" i="37"/>
  <c r="K149" i="37"/>
  <c r="K78" i="37"/>
  <c r="K108" i="37"/>
  <c r="K60" i="37"/>
  <c r="K151" i="37"/>
  <c r="K63" i="37"/>
  <c r="K273" i="37"/>
  <c r="K240" i="37"/>
  <c r="K137" i="37"/>
  <c r="K90" i="37"/>
  <c r="K181" i="37"/>
  <c r="K227" i="37"/>
  <c r="K194" i="37"/>
  <c r="K276" i="37"/>
  <c r="K44" i="37"/>
  <c r="K214" i="37"/>
  <c r="K61" i="37"/>
  <c r="K94" i="37"/>
  <c r="K215" i="37"/>
  <c r="K274" i="37"/>
  <c r="K49" i="37"/>
  <c r="K226" i="37"/>
  <c r="K139" i="37"/>
  <c r="K201" i="37"/>
  <c r="K264" i="37"/>
  <c r="K188" i="37"/>
  <c r="K256" i="37"/>
  <c r="K262" i="37"/>
  <c r="K278" i="37"/>
  <c r="K51" i="37"/>
  <c r="K106" i="37"/>
  <c r="K244" i="37"/>
  <c r="K204" i="37"/>
  <c r="K248" i="37"/>
  <c r="K233" i="37"/>
  <c r="K55" i="37"/>
  <c r="K152" i="37"/>
  <c r="K116" i="37"/>
  <c r="K177" i="37"/>
  <c r="K184" i="37"/>
  <c r="K189" i="37"/>
  <c r="K85" i="37"/>
  <c r="K70" i="37"/>
  <c r="K250" i="37"/>
  <c r="K102" i="37"/>
  <c r="K185" i="37"/>
  <c r="K129" i="37"/>
  <c r="K242" i="37"/>
  <c r="K162" i="37"/>
  <c r="K87" i="37"/>
  <c r="K252" i="37"/>
  <c r="K69" i="37"/>
  <c r="K253" i="37"/>
  <c r="K58" i="37"/>
  <c r="K260" i="37"/>
  <c r="K130" i="37"/>
  <c r="K239" i="37"/>
  <c r="K71" i="37"/>
  <c r="K223" i="37"/>
  <c r="K190" i="37"/>
  <c r="K146" i="37"/>
  <c r="K197" i="37"/>
  <c r="K74" i="37"/>
  <c r="K216" i="37"/>
  <c r="K126" i="37"/>
  <c r="K166" i="37"/>
  <c r="K82" i="37"/>
  <c r="K171" i="37"/>
  <c r="K218" i="37"/>
  <c r="K86" i="37"/>
  <c r="K205" i="37"/>
  <c r="K103" i="37"/>
  <c r="K207" i="37"/>
  <c r="K88" i="37"/>
  <c r="K208" i="37"/>
  <c r="K170" i="37"/>
  <c r="K45" i="37"/>
  <c r="K121" i="37"/>
  <c r="K213" i="37"/>
  <c r="K135" i="37"/>
  <c r="K109" i="37"/>
  <c r="K217" i="37"/>
  <c r="K98" i="37"/>
  <c r="K46" i="37"/>
  <c r="K62" i="37"/>
  <c r="K113" i="37"/>
  <c r="K266" i="37"/>
  <c r="K280" i="37"/>
  <c r="K72" i="37"/>
  <c r="K179" i="37"/>
  <c r="K230" i="37"/>
  <c r="K123" i="37"/>
  <c r="K104" i="37"/>
  <c r="K96" i="37"/>
  <c r="K247" i="37"/>
  <c r="K282" i="37"/>
  <c r="K173" i="37"/>
  <c r="K80" i="37"/>
  <c r="K180" i="37"/>
  <c r="K154" i="37"/>
  <c r="K141" i="37"/>
  <c r="K84" i="37"/>
  <c r="K73" i="37"/>
  <c r="K182" i="37"/>
  <c r="K191" i="37"/>
  <c r="K258" i="37"/>
  <c r="K255" i="37"/>
  <c r="K155" i="37"/>
  <c r="K261" i="37"/>
  <c r="K67" i="37"/>
  <c r="K221" i="37"/>
  <c r="K251" i="37"/>
  <c r="K238" i="37"/>
  <c r="K167" i="37"/>
  <c r="K100" i="37"/>
  <c r="K52" i="37"/>
  <c r="K50" i="37"/>
  <c r="K138" i="37"/>
  <c r="K279" i="37"/>
  <c r="K210" i="37"/>
  <c r="K219" i="37"/>
  <c r="R6" i="34"/>
  <c r="R7" i="34"/>
  <c r="R8" i="34"/>
  <c r="R10" i="34"/>
  <c r="R11" i="34"/>
  <c r="R12" i="34"/>
  <c r="R13" i="34"/>
  <c r="R14" i="34"/>
  <c r="R15" i="34"/>
  <c r="M73" i="37"/>
  <c r="M251" i="37"/>
  <c r="M231" i="37"/>
  <c r="M235" i="37"/>
  <c r="M58" i="37"/>
  <c r="M63" i="37"/>
  <c r="M241" i="37"/>
  <c r="M245" i="37"/>
  <c r="M68" i="37"/>
  <c r="M225" i="37"/>
  <c r="M45" i="37"/>
  <c r="M48" i="37"/>
  <c r="M243" i="37"/>
  <c r="M71" i="37"/>
  <c r="M53" i="37"/>
  <c r="M248" i="37"/>
  <c r="M55" i="37"/>
  <c r="M238" i="37"/>
  <c r="M61" i="37"/>
  <c r="M65" i="37"/>
  <c r="M253" i="37"/>
  <c r="M233" i="37"/>
  <c r="M51" i="37"/>
  <c r="M228" i="37"/>
  <c r="O71" i="37"/>
  <c r="M113" i="37"/>
  <c r="M128" i="37"/>
  <c r="M115" i="37"/>
  <c r="M133" i="37"/>
  <c r="M131" i="37"/>
  <c r="M105" i="37"/>
  <c r="M111" i="37"/>
  <c r="O48" i="37"/>
  <c r="O58" i="37"/>
  <c r="O63" i="37"/>
  <c r="M121" i="37"/>
  <c r="O53" i="37"/>
  <c r="O68" i="37"/>
  <c r="O55" i="37"/>
  <c r="M118" i="37"/>
  <c r="O61" i="37"/>
  <c r="O45" i="37"/>
  <c r="O51" i="37"/>
  <c r="M108" i="37"/>
  <c r="M123" i="37"/>
  <c r="O65" i="37"/>
  <c r="M125" i="37"/>
  <c r="O73" i="37"/>
  <c r="G182" i="37"/>
  <c r="G250" i="37"/>
  <c r="G82" i="37"/>
  <c r="G130" i="37"/>
  <c r="D79" i="37"/>
  <c r="J30" i="37"/>
  <c r="D194" i="37"/>
  <c r="D254" i="37"/>
  <c r="D192" i="37"/>
  <c r="D230" i="37"/>
  <c r="D180" i="37"/>
  <c r="D114" i="37"/>
  <c r="D161" i="37"/>
  <c r="D59" i="37"/>
  <c r="D276" i="37"/>
  <c r="D227" i="37"/>
  <c r="D164" i="37"/>
  <c r="D216" i="37"/>
  <c r="K7" i="34"/>
  <c r="T20" i="36"/>
  <c r="T21" i="36"/>
  <c r="T35" i="36"/>
  <c r="T31" i="36"/>
  <c r="T34" i="36"/>
  <c r="T24" i="36"/>
  <c r="T29" i="36"/>
  <c r="T18" i="36"/>
  <c r="T36" i="36"/>
  <c r="T26" i="36"/>
  <c r="D19" i="33"/>
  <c r="T19" i="36"/>
  <c r="T37" i="36"/>
  <c r="T30" i="36"/>
  <c r="T32" i="36"/>
  <c r="T23" i="36"/>
  <c r="T27" i="36"/>
  <c r="T28" i="36"/>
  <c r="T22" i="36"/>
  <c r="T33" i="36"/>
  <c r="T25" i="36"/>
  <c r="O251" i="37"/>
  <c r="O113" i="37"/>
  <c r="O128" i="37"/>
  <c r="O115" i="37"/>
  <c r="O108" i="37"/>
  <c r="O121" i="37"/>
  <c r="O133" i="37"/>
  <c r="O105" i="37"/>
  <c r="O111" i="37"/>
  <c r="O238" i="37"/>
  <c r="O243" i="37"/>
  <c r="O125" i="37"/>
  <c r="O233" i="37"/>
  <c r="O248" i="37"/>
  <c r="O235" i="37"/>
  <c r="O131" i="37"/>
  <c r="O225" i="37"/>
  <c r="O231" i="37"/>
  <c r="O228" i="37"/>
  <c r="O118" i="37"/>
  <c r="O123" i="37"/>
  <c r="O241" i="37"/>
  <c r="O245" i="37"/>
  <c r="O253" i="37"/>
  <c r="M203" i="37"/>
  <c r="M171" i="37"/>
  <c r="M198" i="37"/>
  <c r="M181" i="37"/>
  <c r="M185" i="37"/>
  <c r="M193" i="37"/>
  <c r="M221" i="37"/>
  <c r="M173" i="37"/>
  <c r="M201" i="37"/>
  <c r="M175" i="37"/>
  <c r="M208" i="37"/>
  <c r="M213" i="37"/>
  <c r="M191" i="37"/>
  <c r="M195" i="37"/>
  <c r="M168" i="37"/>
  <c r="M183" i="37"/>
  <c r="M218" i="37"/>
  <c r="M188" i="37"/>
  <c r="M165" i="37"/>
  <c r="M205" i="37"/>
  <c r="M178" i="37"/>
  <c r="M211" i="37"/>
  <c r="M223" i="37"/>
  <c r="M215" i="37"/>
  <c r="P9" i="34"/>
  <c r="I138" i="37"/>
  <c r="I258" i="37"/>
  <c r="I180" i="37"/>
  <c r="I167" i="37"/>
  <c r="I150" i="37"/>
  <c r="I181" i="37"/>
  <c r="I93" i="37"/>
  <c r="I104" i="37"/>
  <c r="I105" i="37"/>
  <c r="I211" i="37"/>
  <c r="I66" i="37"/>
  <c r="I75" i="37"/>
  <c r="I154" i="37"/>
  <c r="I210" i="37"/>
  <c r="I194" i="37"/>
  <c r="I94" i="37"/>
  <c r="I259" i="37"/>
  <c r="I97" i="37"/>
  <c r="I274" i="37"/>
  <c r="I125" i="37"/>
  <c r="I171" i="37"/>
  <c r="I226" i="37"/>
  <c r="I202" i="37"/>
  <c r="I188" i="37"/>
  <c r="I129" i="37"/>
  <c r="I109" i="37"/>
  <c r="I114" i="37"/>
  <c r="I232" i="37"/>
  <c r="I169" i="37"/>
  <c r="I76" i="37"/>
  <c r="I142" i="37"/>
  <c r="I166" i="37"/>
  <c r="I203" i="37"/>
  <c r="I85" i="37"/>
  <c r="I92" i="37"/>
  <c r="I206" i="37"/>
  <c r="I117" i="37"/>
  <c r="I283" i="37"/>
  <c r="I53" i="37"/>
  <c r="I175" i="37"/>
  <c r="I242" i="37"/>
  <c r="I190" i="37"/>
  <c r="I147" i="37"/>
  <c r="I248" i="37"/>
  <c r="I161" i="37"/>
  <c r="I146" i="37"/>
  <c r="I222" i="37"/>
  <c r="I103" i="37"/>
  <c r="I82" i="37"/>
  <c r="I59" i="37"/>
  <c r="I281" i="37"/>
  <c r="I72" i="37"/>
  <c r="I239" i="37"/>
  <c r="I54" i="37"/>
  <c r="I130" i="37"/>
  <c r="I58" i="37"/>
  <c r="I260" i="37"/>
  <c r="I86" i="37"/>
  <c r="I269" i="37"/>
  <c r="I230" i="37"/>
  <c r="I228" i="37"/>
  <c r="I198" i="37"/>
  <c r="I135" i="37"/>
  <c r="I227" i="37"/>
  <c r="I165" i="37"/>
  <c r="I241" i="37"/>
  <c r="I153" i="37"/>
  <c r="I120" i="37"/>
  <c r="I137" i="37"/>
  <c r="I271" i="37"/>
  <c r="I186" i="37"/>
  <c r="I123" i="37"/>
  <c r="I244" i="37"/>
  <c r="I91" i="37"/>
  <c r="I276" i="37"/>
  <c r="I139" i="37"/>
  <c r="I215" i="37"/>
  <c r="I187" i="37"/>
  <c r="I184" i="37"/>
  <c r="I155" i="37"/>
  <c r="I231" i="37"/>
  <c r="I196" i="37"/>
  <c r="I278" i="37"/>
  <c r="I173" i="37"/>
  <c r="I255" i="37"/>
  <c r="I65" i="37"/>
  <c r="I174" i="37"/>
  <c r="I128" i="37"/>
  <c r="I111" i="37"/>
  <c r="I256" i="37"/>
  <c r="I158" i="37"/>
  <c r="I172" i="37"/>
  <c r="I67" i="37"/>
  <c r="I265" i="37"/>
  <c r="I62" i="37"/>
  <c r="I176" i="37"/>
  <c r="I133" i="37"/>
  <c r="I195" i="37"/>
  <c r="I99" i="37"/>
  <c r="I235" i="37"/>
  <c r="I152" i="37"/>
  <c r="I116" i="37"/>
  <c r="I207" i="37"/>
  <c r="I159" i="37"/>
  <c r="I221" i="37"/>
  <c r="I56" i="37"/>
  <c r="I192" i="37"/>
  <c r="I193" i="37"/>
  <c r="I115" i="37"/>
  <c r="I149" i="37"/>
  <c r="I182" i="37"/>
  <c r="I177" i="37"/>
  <c r="I118" i="37"/>
  <c r="I143" i="37"/>
  <c r="I266" i="37"/>
  <c r="I238" i="37"/>
  <c r="I200" i="37"/>
  <c r="I88" i="37"/>
  <c r="I268" i="37"/>
  <c r="I140" i="37"/>
  <c r="I48" i="37"/>
  <c r="I108" i="37"/>
  <c r="I90" i="37"/>
  <c r="I107" i="37"/>
  <c r="I270" i="37"/>
  <c r="I121" i="37"/>
  <c r="I257" i="37"/>
  <c r="I63" i="37"/>
  <c r="I240" i="37"/>
  <c r="I273" i="37"/>
  <c r="I44" i="37"/>
  <c r="I124" i="37"/>
  <c r="I96" i="37"/>
  <c r="I95" i="37"/>
  <c r="I134" i="37"/>
  <c r="I216" i="37"/>
  <c r="I243" i="37"/>
  <c r="I261" i="37"/>
  <c r="I254" i="37"/>
  <c r="I229" i="37"/>
  <c r="I81" i="37"/>
  <c r="I46" i="37"/>
  <c r="I262" i="37"/>
  <c r="I68" i="37"/>
  <c r="I83" i="37"/>
  <c r="I126" i="37"/>
  <c r="I157" i="37"/>
  <c r="I112" i="37"/>
  <c r="I49" i="37"/>
  <c r="I106" i="37"/>
  <c r="I52" i="37"/>
  <c r="I201" i="37"/>
  <c r="I113" i="37"/>
  <c r="I279" i="37"/>
  <c r="I191" i="37"/>
  <c r="I220" i="37"/>
  <c r="I162" i="37"/>
  <c r="I223" i="37"/>
  <c r="I217" i="37"/>
  <c r="I69" i="37"/>
  <c r="I251" i="37"/>
  <c r="I280" i="37"/>
  <c r="I57" i="37"/>
  <c r="I144" i="37"/>
  <c r="I131" i="37"/>
  <c r="I160" i="37"/>
  <c r="I252" i="37"/>
  <c r="I267" i="37"/>
  <c r="I84" i="37"/>
  <c r="I89" i="37"/>
  <c r="I214" i="37"/>
  <c r="I250" i="37"/>
  <c r="I179" i="37"/>
  <c r="I277" i="37"/>
  <c r="I71" i="37"/>
  <c r="I237" i="37"/>
  <c r="I148" i="37"/>
  <c r="I205" i="37"/>
  <c r="I185" i="37"/>
  <c r="I170" i="37"/>
  <c r="I74" i="37"/>
  <c r="I60" i="37"/>
  <c r="I224" i="37"/>
  <c r="I77" i="37"/>
  <c r="I245" i="37"/>
  <c r="I233" i="37"/>
  <c r="I64" i="37"/>
  <c r="I98" i="37"/>
  <c r="I282" i="37"/>
  <c r="I55" i="37"/>
  <c r="I249" i="37"/>
  <c r="I253" i="37"/>
  <c r="I119" i="37"/>
  <c r="I178" i="37"/>
  <c r="I272" i="37"/>
  <c r="I45" i="37"/>
  <c r="I213" i="37"/>
  <c r="I156" i="37"/>
  <c r="I246" i="37"/>
  <c r="I79" i="37"/>
  <c r="I218" i="37"/>
  <c r="I204" i="37"/>
  <c r="I275" i="37"/>
  <c r="I70" i="37"/>
  <c r="I219" i="37"/>
  <c r="I73" i="37"/>
  <c r="I87" i="37"/>
  <c r="I212" i="37"/>
  <c r="I102" i="37"/>
  <c r="I208" i="37"/>
  <c r="I78" i="37"/>
  <c r="I197" i="37"/>
  <c r="I51" i="37"/>
  <c r="I151" i="37"/>
  <c r="I263" i="37"/>
  <c r="I100" i="37"/>
  <c r="I145" i="37"/>
  <c r="I80" i="37"/>
  <c r="I168" i="37"/>
  <c r="I47" i="37"/>
  <c r="I247" i="37"/>
  <c r="I127" i="37"/>
  <c r="I101" i="37"/>
  <c r="I132" i="37"/>
  <c r="I209" i="37"/>
  <c r="I110" i="37"/>
  <c r="I225" i="37"/>
  <c r="I199" i="37"/>
  <c r="I136" i="37"/>
  <c r="I141" i="37"/>
  <c r="I163" i="37"/>
  <c r="I122" i="37"/>
  <c r="I50" i="37"/>
  <c r="I61" i="37"/>
  <c r="I164" i="37"/>
  <c r="I264" i="37"/>
  <c r="I189" i="37"/>
  <c r="I234" i="37"/>
  <c r="I183" i="37"/>
  <c r="I236" i="37"/>
  <c r="P7" i="34"/>
  <c r="P6" i="34"/>
  <c r="P8" i="34"/>
  <c r="P10" i="34"/>
  <c r="P11" i="34"/>
  <c r="P12" i="34"/>
  <c r="P13" i="34"/>
  <c r="P14" i="34"/>
  <c r="P15" i="34"/>
  <c r="O173" i="37"/>
  <c r="O135" i="37"/>
  <c r="O165" i="37"/>
  <c r="O171" i="37"/>
  <c r="O175" i="37"/>
  <c r="O168" i="37"/>
  <c r="O148" i="37"/>
  <c r="O153" i="37"/>
  <c r="O181" i="37"/>
  <c r="O185" i="37"/>
  <c r="O163" i="37"/>
  <c r="O161" i="37"/>
  <c r="O143" i="37"/>
  <c r="O158" i="37"/>
  <c r="O141" i="37"/>
  <c r="O145" i="37"/>
  <c r="O151" i="37"/>
  <c r="O191" i="37"/>
  <c r="O183" i="37"/>
  <c r="O188" i="37"/>
  <c r="O138" i="37"/>
  <c r="O178" i="37"/>
  <c r="O193" i="37"/>
  <c r="O155" i="37"/>
  <c r="M101" i="37"/>
  <c r="M158" i="37"/>
  <c r="M135" i="37"/>
  <c r="M78" i="37"/>
  <c r="M148" i="37"/>
  <c r="M83" i="37"/>
  <c r="M98" i="37"/>
  <c r="M85" i="37"/>
  <c r="M138" i="37"/>
  <c r="M151" i="37"/>
  <c r="M143" i="37"/>
  <c r="M81" i="37"/>
  <c r="M141" i="37"/>
  <c r="M145" i="37"/>
  <c r="M153" i="37"/>
  <c r="M91" i="37"/>
  <c r="M155" i="37"/>
  <c r="M103" i="37"/>
  <c r="M161" i="37"/>
  <c r="M75" i="37"/>
  <c r="M88" i="37"/>
  <c r="M93" i="37"/>
  <c r="M95" i="37"/>
  <c r="M163" i="37"/>
  <c r="N8" i="37"/>
  <c r="H228" i="37"/>
  <c r="H168" i="37"/>
  <c r="H181" i="37"/>
  <c r="F77" i="37"/>
  <c r="H225" i="37"/>
  <c r="F151" i="37"/>
  <c r="H45" i="37"/>
  <c r="F61" i="37"/>
  <c r="H153" i="37"/>
  <c r="H90" i="37"/>
  <c r="F126" i="37"/>
  <c r="F154" i="37"/>
  <c r="H224" i="37"/>
  <c r="H274" i="37"/>
  <c r="F107" i="37"/>
  <c r="F74" i="37"/>
  <c r="H109" i="37"/>
  <c r="F271" i="37"/>
  <c r="H141" i="37"/>
  <c r="H247" i="37"/>
  <c r="H245" i="37"/>
  <c r="H201" i="37"/>
  <c r="F142" i="37"/>
  <c r="H98" i="37"/>
  <c r="F48" i="37"/>
  <c r="F168" i="37"/>
  <c r="F120" i="37"/>
  <c r="F105" i="37"/>
  <c r="F273" i="37"/>
  <c r="F45" i="37"/>
  <c r="F63" i="37"/>
  <c r="F180" i="37"/>
  <c r="H137" i="37"/>
  <c r="H227" i="37"/>
  <c r="F183" i="37"/>
  <c r="H240" i="37"/>
  <c r="F164" i="37"/>
  <c r="H104" i="37"/>
  <c r="H246" i="37"/>
  <c r="F94" i="37"/>
  <c r="F210" i="37"/>
  <c r="F167" i="37"/>
  <c r="F216" i="37"/>
  <c r="H124" i="37"/>
  <c r="F229" i="37"/>
  <c r="F270" i="37"/>
  <c r="H213" i="37"/>
  <c r="F254" i="37"/>
  <c r="F96" i="37"/>
  <c r="F274" i="37"/>
  <c r="H229" i="37"/>
  <c r="H164" i="37"/>
  <c r="H139" i="37"/>
  <c r="H215" i="37"/>
  <c r="F171" i="37"/>
  <c r="F127" i="37"/>
  <c r="F76" i="37"/>
  <c r="F244" i="37"/>
  <c r="F215" i="37"/>
  <c r="F231" i="37"/>
  <c r="F166" i="37"/>
  <c r="F174" i="37"/>
  <c r="F82" i="37"/>
  <c r="F218" i="37"/>
  <c r="H173" i="37"/>
  <c r="H138" i="37"/>
  <c r="F258" i="37"/>
  <c r="H108" i="37"/>
  <c r="F228" i="37"/>
  <c r="F240" i="37"/>
  <c r="H75" i="37"/>
  <c r="H91" i="37"/>
  <c r="H47" i="37"/>
  <c r="F227" i="37"/>
  <c r="F150" i="37"/>
  <c r="F165" i="37"/>
  <c r="H241" i="37"/>
  <c r="H167" i="37"/>
  <c r="F153" i="37"/>
  <c r="H210" i="37"/>
  <c r="F195" i="37"/>
  <c r="F91" i="37"/>
  <c r="H197" i="37"/>
  <c r="F213" i="37"/>
  <c r="H74" i="37"/>
  <c r="H135" i="37"/>
  <c r="H194" i="37"/>
  <c r="H276" i="37"/>
  <c r="F64" i="37"/>
  <c r="H94" i="37"/>
  <c r="H61" i="37"/>
  <c r="F44" i="37"/>
  <c r="F184" i="37"/>
  <c r="H259" i="37"/>
  <c r="F139" i="37"/>
  <c r="F197" i="37"/>
  <c r="F134" i="37"/>
  <c r="F246" i="37"/>
  <c r="F214" i="37"/>
  <c r="F49" i="37"/>
  <c r="H199" i="37"/>
  <c r="F124" i="37"/>
  <c r="H185" i="37"/>
  <c r="F201" i="37"/>
  <c r="H67" i="37"/>
  <c r="H127" i="37"/>
  <c r="H93" i="37"/>
  <c r="F65" i="37"/>
  <c r="F81" i="37"/>
  <c r="F187" i="37"/>
  <c r="H226" i="37"/>
  <c r="H174" i="37"/>
  <c r="H68" i="37"/>
  <c r="H218" i="37"/>
  <c r="F90" i="37"/>
  <c r="O9" i="34"/>
  <c r="F198" i="37"/>
  <c r="F47" i="37"/>
  <c r="F257" i="37"/>
  <c r="F211" i="37"/>
  <c r="H255" i="37"/>
  <c r="H214" i="37"/>
  <c r="H244" i="37"/>
  <c r="H66" i="37"/>
  <c r="H44" i="37"/>
  <c r="F97" i="37"/>
  <c r="H157" i="37"/>
  <c r="H278" i="37"/>
  <c r="F157" i="37"/>
  <c r="F54" i="37"/>
  <c r="H188" i="37"/>
  <c r="H64" i="37"/>
  <c r="F245" i="37"/>
  <c r="F217" i="37"/>
  <c r="F204" i="37"/>
  <c r="F52" i="37"/>
  <c r="F262" i="37"/>
  <c r="H216" i="37"/>
  <c r="H97" i="37"/>
  <c r="F226" i="37"/>
  <c r="H114" i="37"/>
  <c r="H112" i="37"/>
  <c r="H83" i="37"/>
  <c r="F136" i="37"/>
  <c r="H263" i="37"/>
  <c r="F99" i="37"/>
  <c r="F235" i="37"/>
  <c r="F161" i="37"/>
  <c r="F242" i="37"/>
  <c r="H190" i="37"/>
  <c r="F56" i="37"/>
  <c r="F192" i="37"/>
  <c r="F177" i="37"/>
  <c r="H193" i="37"/>
  <c r="H136" i="37"/>
  <c r="F278" i="37"/>
  <c r="F279" i="37"/>
  <c r="H235" i="37"/>
  <c r="H101" i="37"/>
  <c r="F152" i="37"/>
  <c r="F160" i="37"/>
  <c r="F250" i="37"/>
  <c r="H236" i="37"/>
  <c r="F72" i="37"/>
  <c r="H267" i="37"/>
  <c r="F103" i="37"/>
  <c r="F232" i="37"/>
  <c r="F263" i="37"/>
  <c r="H189" i="37"/>
  <c r="F145" i="37"/>
  <c r="F182" i="37"/>
  <c r="F70" i="37"/>
  <c r="H266" i="37"/>
  <c r="H102" i="37"/>
  <c r="F133" i="37"/>
  <c r="F189" i="37"/>
  <c r="H182" i="37"/>
  <c r="H252" i="37"/>
  <c r="H133" i="37"/>
  <c r="H143" i="37"/>
  <c r="F212" i="37"/>
  <c r="H87" i="37"/>
  <c r="H209" i="37"/>
  <c r="F148" i="37"/>
  <c r="F170" i="37"/>
  <c r="F128" i="37"/>
  <c r="F62" i="37"/>
  <c r="F73" i="37"/>
  <c r="F179" i="37"/>
  <c r="H238" i="37"/>
  <c r="F223" i="37"/>
  <c r="F238" i="37"/>
  <c r="F104" i="37"/>
  <c r="F80" i="37"/>
  <c r="H179" i="37"/>
  <c r="H200" i="37"/>
  <c r="H219" i="37"/>
  <c r="F239" i="37"/>
  <c r="H230" i="37"/>
  <c r="N9" i="37"/>
  <c r="N20" i="37"/>
  <c r="N16" i="37"/>
  <c r="N30" i="37"/>
  <c r="N29" i="37"/>
  <c r="N37" i="37"/>
  <c r="N25" i="37"/>
  <c r="F108" i="37"/>
  <c r="H151" i="37"/>
  <c r="F181" i="37"/>
  <c r="F225" i="37"/>
  <c r="H183" i="37"/>
  <c r="F276" i="37"/>
  <c r="H156" i="37"/>
  <c r="F224" i="37"/>
  <c r="F199" i="37"/>
  <c r="H231" i="37"/>
  <c r="H81" i="37"/>
  <c r="H172" i="37"/>
  <c r="H277" i="37"/>
  <c r="H234" i="37"/>
  <c r="H142" i="37"/>
  <c r="H126" i="37"/>
  <c r="H275" i="37"/>
  <c r="F141" i="37"/>
  <c r="H84" i="37"/>
  <c r="H82" i="37"/>
  <c r="F112" i="37"/>
  <c r="F243" i="37"/>
  <c r="H171" i="37"/>
  <c r="H76" i="37"/>
  <c r="H54" i="37"/>
  <c r="H262" i="37"/>
  <c r="F98" i="37"/>
  <c r="F261" i="37"/>
  <c r="H53" i="37"/>
  <c r="H279" i="37"/>
  <c r="H205" i="37"/>
  <c r="H251" i="37"/>
  <c r="H122" i="37"/>
  <c r="H130" i="37"/>
  <c r="F236" i="37"/>
  <c r="H72" i="37"/>
  <c r="F252" i="37"/>
  <c r="H283" i="37"/>
  <c r="F247" i="37"/>
  <c r="H232" i="37"/>
  <c r="H99" i="37"/>
  <c r="F265" i="37"/>
  <c r="H161" i="37"/>
  <c r="H62" i="37"/>
  <c r="F272" i="37"/>
  <c r="H220" i="37"/>
  <c r="H116" i="37"/>
  <c r="H132" i="37"/>
  <c r="F57" i="37"/>
  <c r="H147" i="37"/>
  <c r="F196" i="37"/>
  <c r="F173" i="37"/>
  <c r="F129" i="37"/>
  <c r="H115" i="37"/>
  <c r="H221" i="37"/>
  <c r="H70" i="37"/>
  <c r="F176" i="37"/>
  <c r="H162" i="37"/>
  <c r="H73" i="37"/>
  <c r="F69" i="37"/>
  <c r="F101" i="37"/>
  <c r="F266" i="37"/>
  <c r="F193" i="37"/>
  <c r="H269" i="37"/>
  <c r="F205" i="37"/>
  <c r="H176" i="37"/>
  <c r="F149" i="37"/>
  <c r="F58" i="37"/>
  <c r="H50" i="37"/>
  <c r="F169" i="37"/>
  <c r="F71" i="37"/>
  <c r="H192" i="37"/>
  <c r="F209" i="37"/>
  <c r="F118" i="37"/>
  <c r="F117" i="37"/>
  <c r="H58" i="37"/>
  <c r="F110" i="37"/>
  <c r="H170" i="37"/>
  <c r="F89" i="37"/>
  <c r="F50" i="37"/>
  <c r="H233" i="37"/>
  <c r="F208" i="37"/>
  <c r="F200" i="37"/>
  <c r="N27" i="37"/>
  <c r="N26" i="37"/>
  <c r="N19" i="37"/>
  <c r="N17" i="37"/>
  <c r="N10" i="37"/>
  <c r="N14" i="37"/>
  <c r="N11" i="37"/>
  <c r="F138" i="37"/>
  <c r="H60" i="37"/>
  <c r="H257" i="37"/>
  <c r="F135" i="37"/>
  <c r="F66" i="37"/>
  <c r="H196" i="37"/>
  <c r="F203" i="37"/>
  <c r="H52" i="37"/>
  <c r="F259" i="37"/>
  <c r="H106" i="37"/>
  <c r="F202" i="37"/>
  <c r="H155" i="37"/>
  <c r="H166" i="37"/>
  <c r="F188" i="37"/>
  <c r="F234" i="37"/>
  <c r="F249" i="37"/>
  <c r="F131" i="37"/>
  <c r="F130" i="37"/>
  <c r="F102" i="37"/>
  <c r="F253" i="37"/>
  <c r="F113" i="37"/>
  <c r="H131" i="37"/>
  <c r="H242" i="37"/>
  <c r="H86" i="37"/>
  <c r="F282" i="37"/>
  <c r="F156" i="37"/>
  <c r="H69" i="37"/>
  <c r="F115" i="37"/>
  <c r="F190" i="37"/>
  <c r="F267" i="37"/>
  <c r="F219" i="37"/>
  <c r="F87" i="37"/>
  <c r="H55" i="37"/>
  <c r="F283" i="37"/>
  <c r="H208" i="37"/>
  <c r="F233" i="37"/>
  <c r="H223" i="37"/>
  <c r="H118" i="37"/>
  <c r="H178" i="37"/>
  <c r="F92" i="37"/>
  <c r="H110" i="37"/>
  <c r="H148" i="37"/>
  <c r="N15" i="37"/>
  <c r="N35" i="37"/>
  <c r="N28" i="37"/>
  <c r="H258" i="37"/>
  <c r="F75" i="37"/>
  <c r="F93" i="37"/>
  <c r="F194" i="37"/>
  <c r="H79" i="37"/>
  <c r="H125" i="37"/>
  <c r="F185" i="37"/>
  <c r="F172" i="37"/>
  <c r="F125" i="37"/>
  <c r="F46" i="37"/>
  <c r="H202" i="37"/>
  <c r="H111" i="37"/>
  <c r="F256" i="37"/>
  <c r="H158" i="37"/>
  <c r="F248" i="37"/>
  <c r="F55" i="37"/>
  <c r="F251" i="37"/>
  <c r="F116" i="37"/>
  <c r="H222" i="37"/>
  <c r="F111" i="37"/>
  <c r="F143" i="37"/>
  <c r="F221" i="37"/>
  <c r="F122" i="37"/>
  <c r="F146" i="37"/>
  <c r="H57" i="37"/>
  <c r="H95" i="37"/>
  <c r="H249" i="37"/>
  <c r="H281" i="37"/>
  <c r="F280" i="37"/>
  <c r="H207" i="37"/>
  <c r="F175" i="37"/>
  <c r="H177" i="37"/>
  <c r="H265" i="37"/>
  <c r="H163" i="37"/>
  <c r="F88" i="37"/>
  <c r="H145" i="37"/>
  <c r="F119" i="37"/>
  <c r="H88" i="37"/>
  <c r="F230" i="37"/>
  <c r="H117" i="37"/>
  <c r="F260" i="37"/>
  <c r="F268" i="37"/>
  <c r="N22" i="37"/>
  <c r="N33" i="37"/>
  <c r="N31" i="37"/>
  <c r="H120" i="37"/>
  <c r="H273" i="37"/>
  <c r="H254" i="37"/>
  <c r="H169" i="37"/>
  <c r="F95" i="37"/>
  <c r="H256" i="37"/>
  <c r="H217" i="37"/>
  <c r="H128" i="37"/>
  <c r="H51" i="37"/>
  <c r="F264" i="37"/>
  <c r="F68" i="37"/>
  <c r="F67" i="37"/>
  <c r="H204" i="37"/>
  <c r="H49" i="37"/>
  <c r="H203" i="37"/>
  <c r="H175" i="37"/>
  <c r="H92" i="37"/>
  <c r="H206" i="37"/>
  <c r="H237" i="37"/>
  <c r="F84" i="37"/>
  <c r="H85" i="37"/>
  <c r="F281" i="37"/>
  <c r="H250" i="37"/>
  <c r="F222" i="37"/>
  <c r="F237" i="37"/>
  <c r="F158" i="37"/>
  <c r="F159" i="37"/>
  <c r="H272" i="37"/>
  <c r="H146" i="37"/>
  <c r="H253" i="37"/>
  <c r="H280" i="37"/>
  <c r="H103" i="37"/>
  <c r="F100" i="37"/>
  <c r="F59" i="37"/>
  <c r="H260" i="37"/>
  <c r="F220" i="37"/>
  <c r="F178" i="37"/>
  <c r="H149" i="37"/>
  <c r="H89" i="37"/>
  <c r="H80" i="37"/>
  <c r="F191" i="37"/>
  <c r="N24" i="37"/>
  <c r="N34" i="37"/>
  <c r="N21" i="37"/>
  <c r="N32" i="37"/>
  <c r="H270" i="37"/>
  <c r="H264" i="37"/>
  <c r="N12" i="37"/>
  <c r="F275" i="37"/>
  <c r="F86" i="37"/>
  <c r="H191" i="37"/>
  <c r="F83" i="37"/>
  <c r="F163" i="37"/>
  <c r="H239" i="37"/>
  <c r="F269" i="37"/>
  <c r="N23" i="37"/>
  <c r="F255" i="37"/>
  <c r="F53" i="37"/>
  <c r="F277" i="37"/>
  <c r="H71" i="37"/>
  <c r="H144" i="37"/>
  <c r="H282" i="37"/>
  <c r="H152" i="37"/>
  <c r="H59" i="37"/>
  <c r="F162" i="37"/>
  <c r="F140" i="37"/>
  <c r="N13" i="37"/>
  <c r="H195" i="37"/>
  <c r="F51" i="37"/>
  <c r="H261" i="37"/>
  <c r="F114" i="37"/>
  <c r="H212" i="37"/>
  <c r="F85" i="37"/>
  <c r="F207" i="37"/>
  <c r="F132" i="37"/>
  <c r="H56" i="37"/>
  <c r="H268" i="37"/>
  <c r="H160" i="37"/>
  <c r="N18" i="37"/>
  <c r="F186" i="37"/>
  <c r="F147" i="37"/>
  <c r="H140" i="37"/>
  <c r="F144" i="37"/>
  <c r="H100" i="37"/>
  <c r="H119" i="37"/>
  <c r="H248" i="37"/>
  <c r="H159" i="37"/>
  <c r="N36" i="37"/>
  <c r="O6" i="34"/>
  <c r="O7" i="34"/>
  <c r="H129" i="37"/>
  <c r="F206" i="37"/>
  <c r="O8" i="34"/>
  <c r="O10" i="34"/>
  <c r="O11" i="34"/>
  <c r="O12" i="34"/>
  <c r="O13" i="34"/>
  <c r="O14" i="34"/>
  <c r="O15" i="34"/>
  <c r="K13" i="34" l="1"/>
  <c r="D125" i="37"/>
  <c r="J12" i="37"/>
  <c r="D174" i="37"/>
  <c r="D175" i="37"/>
  <c r="D239" i="37"/>
  <c r="D259" i="37"/>
  <c r="D261" i="37"/>
  <c r="D150" i="37"/>
  <c r="J19" i="37"/>
  <c r="D131" i="37"/>
  <c r="D247" i="37"/>
  <c r="D95" i="37"/>
  <c r="J32" i="37"/>
  <c r="D224" i="37"/>
  <c r="G257" i="37"/>
  <c r="M14" i="37"/>
  <c r="G80" i="37"/>
  <c r="G200" i="37"/>
  <c r="F241" i="37"/>
  <c r="H211" i="37"/>
  <c r="H107" i="37"/>
  <c r="F78" i="37"/>
  <c r="F109" i="37"/>
  <c r="F106" i="37"/>
  <c r="H96" i="37"/>
  <c r="F155" i="37"/>
  <c r="H154" i="37"/>
  <c r="H65" i="37"/>
  <c r="H271" i="37"/>
  <c r="H134" i="37"/>
  <c r="F137" i="37"/>
  <c r="F123" i="37"/>
  <c r="H180" i="37"/>
  <c r="H165" i="37"/>
  <c r="H48" i="37"/>
  <c r="J13" i="37"/>
  <c r="D148" i="37"/>
  <c r="J31" i="37"/>
  <c r="J37" i="37"/>
  <c r="D198" i="37"/>
  <c r="D251" i="37"/>
  <c r="D242" i="37"/>
  <c r="D97" i="37"/>
  <c r="D225" i="37"/>
  <c r="D246" i="37"/>
  <c r="D65" i="37"/>
  <c r="D277" i="37"/>
  <c r="D197" i="37"/>
  <c r="D110" i="37"/>
  <c r="D60" i="37"/>
  <c r="G121" i="37"/>
  <c r="G51" i="37"/>
  <c r="G127" i="37"/>
  <c r="G263" i="37"/>
  <c r="H105" i="37"/>
  <c r="H121" i="37"/>
  <c r="F121" i="37"/>
  <c r="H78" i="37"/>
  <c r="H113" i="37"/>
  <c r="H46" i="37"/>
  <c r="H187" i="37"/>
  <c r="H184" i="37"/>
  <c r="H186" i="37"/>
  <c r="F79" i="37"/>
  <c r="F60" i="37"/>
  <c r="H243" i="37"/>
  <c r="H77" i="37"/>
  <c r="H63" i="37"/>
  <c r="H123" i="37"/>
  <c r="H150" i="37"/>
  <c r="D55" i="37"/>
  <c r="D226" i="37"/>
  <c r="D280" i="37"/>
  <c r="D100" i="37"/>
  <c r="J11" i="37"/>
  <c r="D56" i="37"/>
  <c r="D232" i="37"/>
  <c r="D134" i="37"/>
  <c r="J15" i="37"/>
  <c r="D176" i="37"/>
  <c r="D235" i="37"/>
  <c r="D199" i="37"/>
  <c r="D78" i="37"/>
  <c r="D205" i="37"/>
  <c r="G283" i="37"/>
  <c r="G242" i="37"/>
  <c r="G90" i="37"/>
  <c r="G167" i="37"/>
  <c r="G63" i="37"/>
  <c r="K14" i="34"/>
  <c r="D86" i="34" s="1"/>
  <c r="K10" i="34"/>
  <c r="J21" i="37"/>
  <c r="D103" i="37"/>
  <c r="D173" i="37"/>
  <c r="D169" i="37"/>
  <c r="J28" i="37"/>
  <c r="D132" i="37"/>
  <c r="D143" i="37"/>
  <c r="D64" i="37"/>
  <c r="J34" i="37"/>
  <c r="D127" i="37"/>
  <c r="D212" i="37"/>
  <c r="D171" i="37"/>
  <c r="D240" i="37"/>
  <c r="D170" i="37"/>
  <c r="D133" i="37"/>
  <c r="D217" i="37"/>
  <c r="D107" i="37"/>
  <c r="J14" i="37"/>
  <c r="J17" i="37"/>
  <c r="D50" i="37"/>
  <c r="D119" i="37"/>
  <c r="D177" i="37"/>
  <c r="D98" i="37"/>
  <c r="D122" i="37"/>
  <c r="D102" i="37"/>
  <c r="D112" i="37"/>
  <c r="D248" i="37"/>
  <c r="D202" i="37"/>
  <c r="D166" i="37"/>
  <c r="D124" i="37"/>
  <c r="D66" i="37"/>
  <c r="D151" i="37"/>
  <c r="D273" i="37"/>
  <c r="J25" i="37"/>
  <c r="J18" i="37"/>
  <c r="D88" i="37"/>
  <c r="D223" i="37"/>
  <c r="D188" i="37"/>
  <c r="D220" i="37"/>
  <c r="D253" i="37"/>
  <c r="D159" i="37"/>
  <c r="D92" i="37"/>
  <c r="D52" i="37"/>
  <c r="D141" i="37"/>
  <c r="D204" i="37"/>
  <c r="D231" i="37"/>
  <c r="D123" i="37"/>
  <c r="D90" i="37"/>
  <c r="D120" i="37"/>
  <c r="D165" i="37"/>
  <c r="J24" i="37"/>
  <c r="J36" i="37"/>
  <c r="D80" i="37"/>
  <c r="D279" i="37"/>
  <c r="D85" i="37"/>
  <c r="D245" i="37"/>
  <c r="D228" i="37"/>
  <c r="M16" i="37"/>
  <c r="G84" i="37"/>
  <c r="G230" i="37"/>
  <c r="G69" i="37"/>
  <c r="G212" i="37"/>
  <c r="G154" i="37"/>
  <c r="G92" i="37"/>
  <c r="G247" i="37"/>
  <c r="G227" i="37"/>
  <c r="G140" i="37"/>
  <c r="G280" i="37"/>
  <c r="G99" i="37"/>
  <c r="G165" i="37"/>
  <c r="M30" i="37"/>
  <c r="G71" i="37"/>
  <c r="G67" i="37"/>
  <c r="G96" i="37"/>
  <c r="K12" i="34"/>
  <c r="T12" i="34" s="1"/>
  <c r="K6" i="34"/>
  <c r="D191" i="37"/>
  <c r="D130" i="37"/>
  <c r="D53" i="37"/>
  <c r="D271" i="37"/>
  <c r="D209" i="37"/>
  <c r="D281" i="37"/>
  <c r="D82" i="37"/>
  <c r="D255" i="37"/>
  <c r="D179" i="37"/>
  <c r="D193" i="37"/>
  <c r="D51" i="37"/>
  <c r="D214" i="37"/>
  <c r="J29" i="37"/>
  <c r="D265" i="37"/>
  <c r="D215" i="37"/>
  <c r="D109" i="37"/>
  <c r="J22" i="37"/>
  <c r="J16" i="37"/>
  <c r="D76" i="37"/>
  <c r="D71" i="37"/>
  <c r="D283" i="37"/>
  <c r="D152" i="37"/>
  <c r="D162" i="37"/>
  <c r="D83" i="37"/>
  <c r="D101" i="37"/>
  <c r="D264" i="37"/>
  <c r="D156" i="37"/>
  <c r="D136" i="37"/>
  <c r="D155" i="37"/>
  <c r="D47" i="37"/>
  <c r="D274" i="37"/>
  <c r="D257" i="37"/>
  <c r="D108" i="37"/>
  <c r="J23" i="37"/>
  <c r="J20" i="37"/>
  <c r="D118" i="37"/>
  <c r="D238" i="37"/>
  <c r="D278" i="37"/>
  <c r="D115" i="37"/>
  <c r="D266" i="37"/>
  <c r="D147" i="37"/>
  <c r="D99" i="37"/>
  <c r="D67" i="37"/>
  <c r="D113" i="37"/>
  <c r="D49" i="37"/>
  <c r="D229" i="37"/>
  <c r="D186" i="37"/>
  <c r="D183" i="37"/>
  <c r="D135" i="37"/>
  <c r="K9" i="34"/>
  <c r="J10" i="37"/>
  <c r="D58" i="37"/>
  <c r="D149" i="37"/>
  <c r="D206" i="37"/>
  <c r="D189" i="37"/>
  <c r="N14" i="34"/>
  <c r="G237" i="37"/>
  <c r="G186" i="37"/>
  <c r="G116" i="37"/>
  <c r="M15" i="37"/>
  <c r="G262" i="37"/>
  <c r="G110" i="37"/>
  <c r="G233" i="37"/>
  <c r="G276" i="37"/>
  <c r="M20" i="37"/>
  <c r="G272" i="37"/>
  <c r="G158" i="37"/>
  <c r="G95" i="37"/>
  <c r="G138" i="37"/>
  <c r="G148" i="37"/>
  <c r="G160" i="37"/>
  <c r="G81" i="37"/>
  <c r="D48" i="37"/>
  <c r="D213" i="37"/>
  <c r="D241" i="37"/>
  <c r="D195" i="37"/>
  <c r="D167" i="37"/>
  <c r="D96" i="37"/>
  <c r="D46" i="37"/>
  <c r="D234" i="37"/>
  <c r="D84" i="37"/>
  <c r="D158" i="37"/>
  <c r="D250" i="37"/>
  <c r="D221" i="37"/>
  <c r="D111" i="37"/>
  <c r="D252" i="37"/>
  <c r="D72" i="37"/>
  <c r="D138" i="37"/>
  <c r="D45" i="37"/>
  <c r="D270" i="37"/>
  <c r="D211" i="37"/>
  <c r="D126" i="37"/>
  <c r="D154" i="37"/>
  <c r="D105" i="37"/>
  <c r="D128" i="37"/>
  <c r="D218" i="37"/>
  <c r="D142" i="37"/>
  <c r="D282" i="37"/>
  <c r="D70" i="37"/>
  <c r="D233" i="37"/>
  <c r="D237" i="37"/>
  <c r="D268" i="37"/>
  <c r="D181" i="37"/>
  <c r="D168" i="37"/>
  <c r="D93" i="37"/>
  <c r="D244" i="37"/>
  <c r="D137" i="37"/>
  <c r="D81" i="37"/>
  <c r="D106" i="37"/>
  <c r="D275" i="37"/>
  <c r="D144" i="37"/>
  <c r="D62" i="37"/>
  <c r="D203" i="37"/>
  <c r="D73" i="37"/>
  <c r="D182" i="37"/>
  <c r="D89" i="37"/>
  <c r="D190" i="37"/>
  <c r="N9" i="34"/>
  <c r="G77" i="37"/>
  <c r="G194" i="37"/>
  <c r="G64" i="37"/>
  <c r="G155" i="37"/>
  <c r="G46" i="37"/>
  <c r="G144" i="37"/>
  <c r="G111" i="37"/>
  <c r="G199" i="37"/>
  <c r="G83" i="37"/>
  <c r="G103" i="37"/>
  <c r="G207" i="37"/>
  <c r="G206" i="37"/>
  <c r="G209" i="37"/>
  <c r="G267" i="37"/>
  <c r="G238" i="37"/>
  <c r="M22" i="37"/>
  <c r="M26" i="37"/>
  <c r="G273" i="37"/>
  <c r="G150" i="37"/>
  <c r="G214" i="37"/>
  <c r="G126" i="37"/>
  <c r="G216" i="37"/>
  <c r="G264" i="37"/>
  <c r="G277" i="37"/>
  <c r="G79" i="37"/>
  <c r="G145" i="37"/>
  <c r="G53" i="37"/>
  <c r="G113" i="37"/>
  <c r="G252" i="37"/>
  <c r="G85" i="37"/>
  <c r="G59" i="37"/>
  <c r="G88" i="37"/>
  <c r="M23" i="37"/>
  <c r="G48" i="37"/>
  <c r="G120" i="37"/>
  <c r="G210" i="37"/>
  <c r="G225" i="37"/>
  <c r="G94" i="37"/>
  <c r="G124" i="37"/>
  <c r="G240" i="37"/>
  <c r="G201" i="37"/>
  <c r="G183" i="37"/>
  <c r="G101" i="37"/>
  <c r="G191" i="37"/>
  <c r="G58" i="37"/>
  <c r="M32" i="37"/>
  <c r="G137" i="37"/>
  <c r="G254" i="37"/>
  <c r="G166" i="37"/>
  <c r="G220" i="37"/>
  <c r="G251" i="37"/>
  <c r="G208" i="37"/>
  <c r="M11" i="37"/>
  <c r="G45" i="37"/>
  <c r="G185" i="37"/>
  <c r="G174" i="37"/>
  <c r="G176" i="37"/>
  <c r="G122" i="37"/>
  <c r="G231" i="37"/>
  <c r="M25" i="37"/>
  <c r="G241" i="37"/>
  <c r="G261" i="37"/>
  <c r="G68" i="37"/>
  <c r="G132" i="37"/>
  <c r="G190" i="37"/>
  <c r="G86" i="37"/>
  <c r="M8" i="37"/>
  <c r="N8" i="34"/>
  <c r="N12" i="34"/>
  <c r="G68" i="34" s="1"/>
  <c r="G258" i="37"/>
  <c r="G195" i="37"/>
  <c r="G75" i="37"/>
  <c r="G211" i="37"/>
  <c r="G184" i="37"/>
  <c r="G259" i="37"/>
  <c r="G112" i="37"/>
  <c r="G234" i="37"/>
  <c r="G97" i="37"/>
  <c r="G161" i="37"/>
  <c r="G279" i="37"/>
  <c r="G175" i="37"/>
  <c r="G87" i="37"/>
  <c r="G179" i="37"/>
  <c r="G269" i="37"/>
  <c r="M28" i="37"/>
  <c r="M27" i="37"/>
  <c r="G108" i="37"/>
  <c r="G135" i="37"/>
  <c r="G271" i="37"/>
  <c r="G123" i="37"/>
  <c r="G274" i="37"/>
  <c r="G125" i="37"/>
  <c r="G173" i="37"/>
  <c r="G278" i="37"/>
  <c r="G114" i="37"/>
  <c r="G131" i="37"/>
  <c r="G55" i="37"/>
  <c r="G265" i="37"/>
  <c r="G223" i="37"/>
  <c r="G119" i="37"/>
  <c r="G118" i="37"/>
  <c r="M37" i="37"/>
  <c r="M29" i="37"/>
  <c r="G198" i="37"/>
  <c r="G255" i="37"/>
  <c r="G47" i="37"/>
  <c r="G74" i="37"/>
  <c r="G164" i="37"/>
  <c r="G275" i="37"/>
  <c r="G153" i="37"/>
  <c r="G106" i="37"/>
  <c r="G66" i="37"/>
  <c r="G193" i="37"/>
  <c r="G146" i="37"/>
  <c r="G177" i="37"/>
  <c r="M17" i="37"/>
  <c r="G60" i="37"/>
  <c r="G204" i="37"/>
  <c r="G109" i="37"/>
  <c r="G218" i="37"/>
  <c r="G266" i="37"/>
  <c r="G73" i="37"/>
  <c r="M13" i="37"/>
  <c r="G105" i="37"/>
  <c r="M12" i="37"/>
  <c r="G215" i="37"/>
  <c r="G129" i="37"/>
  <c r="G57" i="37"/>
  <c r="G89" i="37"/>
  <c r="M10" i="37"/>
  <c r="G134" i="37"/>
  <c r="G128" i="37"/>
  <c r="G226" i="37"/>
  <c r="G115" i="37"/>
  <c r="G163" i="37"/>
  <c r="G159" i="37"/>
  <c r="M9" i="37"/>
  <c r="N7" i="34"/>
  <c r="N13" i="34"/>
  <c r="W13" i="34" s="1"/>
  <c r="G180" i="37"/>
  <c r="G107" i="37"/>
  <c r="G243" i="37"/>
  <c r="G169" i="37"/>
  <c r="G141" i="37"/>
  <c r="G76" i="37"/>
  <c r="G197" i="37"/>
  <c r="G172" i="37"/>
  <c r="G143" i="37"/>
  <c r="G236" i="37"/>
  <c r="G72" i="37"/>
  <c r="G100" i="37"/>
  <c r="G102" i="37"/>
  <c r="G152" i="37"/>
  <c r="G260" i="37"/>
  <c r="M24" i="37"/>
  <c r="M19" i="37"/>
  <c r="G270" i="37"/>
  <c r="G213" i="37"/>
  <c r="G224" i="37"/>
  <c r="G139" i="37"/>
  <c r="G157" i="37"/>
  <c r="G196" i="37"/>
  <c r="G65" i="37"/>
  <c r="G188" i="37"/>
  <c r="G202" i="37"/>
  <c r="G117" i="37"/>
  <c r="G222" i="37"/>
  <c r="G56" i="37"/>
  <c r="G253" i="37"/>
  <c r="G282" i="37"/>
  <c r="G170" i="37"/>
  <c r="M33" i="37"/>
  <c r="M35" i="37"/>
  <c r="G91" i="37"/>
  <c r="G104" i="37"/>
  <c r="G44" i="37"/>
  <c r="G49" i="37"/>
  <c r="G217" i="37"/>
  <c r="G54" i="37"/>
  <c r="G229" i="37"/>
  <c r="G171" i="37"/>
  <c r="G98" i="37"/>
  <c r="G147" i="37"/>
  <c r="G149" i="37"/>
  <c r="G192" i="37"/>
  <c r="M21" i="37"/>
  <c r="G61" i="37"/>
  <c r="G187" i="37"/>
  <c r="G249" i="37"/>
  <c r="G52" i="37"/>
  <c r="G203" i="37"/>
  <c r="G268" i="37"/>
  <c r="G78" i="37"/>
  <c r="G244" i="37"/>
  <c r="G136" i="37"/>
  <c r="G205" i="37"/>
  <c r="G219" i="37"/>
  <c r="G70" i="37"/>
  <c r="G50" i="37"/>
  <c r="G228" i="37"/>
  <c r="G245" i="37"/>
  <c r="G232" i="37"/>
  <c r="G221" i="37"/>
  <c r="G235" i="37"/>
  <c r="G239" i="37"/>
  <c r="M31" i="37"/>
  <c r="N6" i="34"/>
  <c r="G25" i="34" s="1"/>
  <c r="N11" i="34"/>
  <c r="N15" i="34"/>
  <c r="G93" i="34" s="1"/>
  <c r="K15" i="34"/>
  <c r="K11" i="34"/>
  <c r="D65" i="34" s="1"/>
  <c r="K8" i="34"/>
  <c r="D208" i="37"/>
  <c r="D57" i="37"/>
  <c r="D91" i="37"/>
  <c r="D210" i="37"/>
  <c r="D117" i="37"/>
  <c r="D160" i="37"/>
  <c r="D256" i="37"/>
  <c r="D63" i="37"/>
  <c r="D146" i="37"/>
  <c r="D69" i="37"/>
  <c r="D54" i="37"/>
  <c r="D74" i="37"/>
  <c r="D260" i="37"/>
  <c r="D116" i="37"/>
  <c r="D249" i="37"/>
  <c r="D104" i="37"/>
  <c r="J27" i="37"/>
  <c r="J9" i="37"/>
  <c r="D178" i="37"/>
  <c r="D200" i="37"/>
  <c r="D263" i="37"/>
  <c r="D145" i="37"/>
  <c r="D236" i="37"/>
  <c r="D207" i="37"/>
  <c r="D219" i="37"/>
  <c r="D187" i="37"/>
  <c r="D129" i="37"/>
  <c r="D139" i="37"/>
  <c r="D185" i="37"/>
  <c r="D94" i="37"/>
  <c r="D243" i="37"/>
  <c r="D121" i="37"/>
  <c r="D258" i="37"/>
  <c r="J8" i="37"/>
  <c r="J33" i="37"/>
  <c r="D269" i="37"/>
  <c r="D163" i="37"/>
  <c r="D87" i="37"/>
  <c r="D172" i="37"/>
  <c r="D272" i="37"/>
  <c r="D86" i="37"/>
  <c r="D201" i="37"/>
  <c r="D68" i="37"/>
  <c r="D262" i="37"/>
  <c r="D196" i="37"/>
  <c r="D184" i="37"/>
  <c r="D44" i="37"/>
  <c r="D61" i="37"/>
  <c r="D153" i="37"/>
  <c r="J26" i="37"/>
  <c r="J35" i="37"/>
  <c r="D222" i="37"/>
  <c r="D140" i="37"/>
  <c r="D267" i="37"/>
  <c r="D157" i="37"/>
  <c r="D77" i="37"/>
  <c r="N10" i="34"/>
  <c r="W10" i="34" s="1"/>
  <c r="G162" i="37"/>
  <c r="M36" i="37"/>
  <c r="G248" i="37"/>
  <c r="G178" i="37"/>
  <c r="G189" i="37"/>
  <c r="G133" i="37"/>
  <c r="G93" i="37"/>
  <c r="G151" i="37"/>
  <c r="M34" i="37"/>
  <c r="G62" i="37"/>
  <c r="G256" i="37"/>
  <c r="G246" i="37"/>
  <c r="M18" i="37"/>
  <c r="G281" i="37"/>
  <c r="G142" i="37"/>
  <c r="G156" i="37"/>
  <c r="G168" i="37"/>
  <c r="G19" i="36"/>
  <c r="G21" i="36"/>
  <c r="G23" i="36"/>
  <c r="G25" i="36"/>
  <c r="G27" i="36"/>
  <c r="G29" i="36"/>
  <c r="G31" i="36"/>
  <c r="G33" i="36"/>
  <c r="G35" i="36"/>
  <c r="G37" i="36"/>
  <c r="G39" i="36"/>
  <c r="G41" i="36"/>
  <c r="G43" i="36"/>
  <c r="G45" i="36"/>
  <c r="G47" i="36"/>
  <c r="G49" i="36"/>
  <c r="G51" i="36"/>
  <c r="G53" i="36"/>
  <c r="G55" i="36"/>
  <c r="G57" i="36"/>
  <c r="G59" i="36"/>
  <c r="G61" i="36"/>
  <c r="G20" i="36"/>
  <c r="G22" i="36"/>
  <c r="G24" i="36"/>
  <c r="G26" i="36"/>
  <c r="G28" i="36"/>
  <c r="G30" i="36"/>
  <c r="G32" i="36"/>
  <c r="G34" i="36"/>
  <c r="G36" i="36"/>
  <c r="G38" i="36"/>
  <c r="G40" i="36"/>
  <c r="G42" i="36"/>
  <c r="G44" i="36"/>
  <c r="G46" i="36"/>
  <c r="G48" i="36"/>
  <c r="G50" i="36"/>
  <c r="G52" i="36"/>
  <c r="G54" i="36"/>
  <c r="G56" i="36"/>
  <c r="G58" i="36"/>
  <c r="G60" i="36"/>
  <c r="G63" i="36"/>
  <c r="G65" i="36"/>
  <c r="G67" i="36"/>
  <c r="G69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4" i="36"/>
  <c r="G86" i="36"/>
  <c r="G88" i="36"/>
  <c r="G90" i="36"/>
  <c r="G92" i="36"/>
  <c r="G62" i="36"/>
  <c r="G64" i="36"/>
  <c r="G66" i="36"/>
  <c r="G68" i="36"/>
  <c r="G70" i="36"/>
  <c r="G87" i="36"/>
  <c r="G85" i="36"/>
  <c r="G93" i="36"/>
  <c r="G95" i="36"/>
  <c r="G97" i="36"/>
  <c r="G123" i="36"/>
  <c r="G125" i="36"/>
  <c r="G127" i="36"/>
  <c r="G129" i="36"/>
  <c r="G211" i="36"/>
  <c r="G213" i="36"/>
  <c r="G215" i="36"/>
  <c r="G217" i="36"/>
  <c r="G299" i="36"/>
  <c r="G83" i="36"/>
  <c r="G91" i="36"/>
  <c r="G18" i="36"/>
  <c r="G89" i="36"/>
  <c r="G94" i="36"/>
  <c r="G96" i="36"/>
  <c r="G122" i="36"/>
  <c r="G124" i="36"/>
  <c r="G126" i="36"/>
  <c r="G128" i="36"/>
  <c r="G210" i="36"/>
  <c r="G212" i="36"/>
  <c r="G214" i="36"/>
  <c r="G216" i="36"/>
  <c r="G298" i="36"/>
  <c r="G300" i="36"/>
  <c r="G301" i="36"/>
  <c r="G302" i="36"/>
  <c r="G303" i="36"/>
  <c r="G304" i="36"/>
  <c r="G305" i="36"/>
  <c r="G386" i="36"/>
  <c r="G387" i="36"/>
  <c r="G388" i="36"/>
  <c r="G389" i="36"/>
  <c r="G390" i="36"/>
  <c r="G391" i="36"/>
  <c r="G392" i="36"/>
  <c r="G393" i="36"/>
  <c r="G341" i="36"/>
  <c r="G345" i="36"/>
  <c r="G282" i="36"/>
  <c r="G284" i="36"/>
  <c r="G286" i="36"/>
  <c r="G288" i="36"/>
  <c r="G146" i="36"/>
  <c r="G148" i="36"/>
  <c r="G150" i="36"/>
  <c r="G152" i="36"/>
  <c r="G349" i="36"/>
  <c r="G353" i="36"/>
  <c r="G114" i="36"/>
  <c r="G117" i="36"/>
  <c r="G98" i="36"/>
  <c r="G101" i="36"/>
  <c r="G178" i="36"/>
  <c r="G180" i="36"/>
  <c r="G182" i="36"/>
  <c r="G184" i="36"/>
  <c r="G106" i="36"/>
  <c r="G109" i="36"/>
  <c r="G186" i="36"/>
  <c r="G188" i="36"/>
  <c r="G190" i="36"/>
  <c r="G192" i="36"/>
  <c r="G140" i="36"/>
  <c r="G145" i="36"/>
  <c r="G338" i="36"/>
  <c r="G342" i="36"/>
  <c r="G346" i="36"/>
  <c r="G350" i="36"/>
  <c r="G116" i="36"/>
  <c r="G121" i="36"/>
  <c r="G100" i="36"/>
  <c r="G105" i="36"/>
  <c r="G108" i="36"/>
  <c r="G113" i="36"/>
  <c r="G130" i="36"/>
  <c r="G136" i="36"/>
  <c r="G138" i="36"/>
  <c r="G343" i="36"/>
  <c r="G283" i="36"/>
  <c r="G287" i="36"/>
  <c r="G147" i="36"/>
  <c r="G151" i="36"/>
  <c r="G351" i="36"/>
  <c r="G115" i="36"/>
  <c r="G99" i="36"/>
  <c r="G179" i="36"/>
  <c r="G183" i="36"/>
  <c r="G107" i="36"/>
  <c r="G187" i="36"/>
  <c r="G191" i="36"/>
  <c r="G133" i="36"/>
  <c r="G144" i="36"/>
  <c r="G143" i="36"/>
  <c r="G356" i="36"/>
  <c r="G360" i="36"/>
  <c r="G365" i="36"/>
  <c r="G369" i="36"/>
  <c r="G381" i="36"/>
  <c r="G383" i="36"/>
  <c r="G385" i="36"/>
  <c r="G380" i="36"/>
  <c r="G274" i="36"/>
  <c r="G276" i="36"/>
  <c r="G278" i="36"/>
  <c r="G280" i="36"/>
  <c r="G308" i="36"/>
  <c r="G312" i="36"/>
  <c r="G339" i="36"/>
  <c r="G285" i="36"/>
  <c r="G289" i="36"/>
  <c r="G149" i="36"/>
  <c r="G153" i="36"/>
  <c r="G347" i="36"/>
  <c r="G118" i="36"/>
  <c r="G102" i="36"/>
  <c r="G181" i="36"/>
  <c r="G185" i="36"/>
  <c r="G110" i="36"/>
  <c r="G189" i="36"/>
  <c r="G193" i="36"/>
  <c r="G132" i="36"/>
  <c r="G135" i="36"/>
  <c r="G354" i="36"/>
  <c r="G358" i="36"/>
  <c r="G363" i="36"/>
  <c r="G367" i="36"/>
  <c r="G382" i="36"/>
  <c r="G384" i="36"/>
  <c r="G378" i="36"/>
  <c r="G275" i="36"/>
  <c r="G277" i="36"/>
  <c r="G279" i="36"/>
  <c r="G281" i="36"/>
  <c r="G306" i="36"/>
  <c r="G310" i="36"/>
  <c r="G139" i="36"/>
  <c r="G361" i="36"/>
  <c r="G362" i="36"/>
  <c r="G313" i="36"/>
  <c r="G194" i="36"/>
  <c r="G196" i="36"/>
  <c r="G198" i="36"/>
  <c r="G200" i="36"/>
  <c r="G267" i="36"/>
  <c r="G269" i="36"/>
  <c r="G271" i="36"/>
  <c r="G273" i="36"/>
  <c r="G227" i="36"/>
  <c r="G229" i="36"/>
  <c r="G231" i="36"/>
  <c r="G233" i="36"/>
  <c r="G259" i="36"/>
  <c r="G261" i="36"/>
  <c r="G263" i="36"/>
  <c r="G265" i="36"/>
  <c r="G219" i="36"/>
  <c r="G221" i="36"/>
  <c r="G223" i="36"/>
  <c r="G225" i="36"/>
  <c r="G371" i="36"/>
  <c r="G375" i="36"/>
  <c r="G203" i="36"/>
  <c r="G205" i="36"/>
  <c r="G207" i="36"/>
  <c r="G209" i="36"/>
  <c r="G290" i="36"/>
  <c r="G291" i="36"/>
  <c r="G295" i="36"/>
  <c r="G415" i="36"/>
  <c r="G251" i="36"/>
  <c r="G253" i="36"/>
  <c r="G255" i="36"/>
  <c r="G257" i="36"/>
  <c r="G332" i="36"/>
  <c r="G336" i="36"/>
  <c r="G344" i="36"/>
  <c r="G352" i="36"/>
  <c r="G119" i="36"/>
  <c r="G103" i="36"/>
  <c r="G111" i="36"/>
  <c r="G137" i="36"/>
  <c r="G357" i="36"/>
  <c r="G366" i="36"/>
  <c r="G309" i="36"/>
  <c r="G195" i="36"/>
  <c r="G197" i="36"/>
  <c r="G199" i="36"/>
  <c r="G201" i="36"/>
  <c r="G266" i="36"/>
  <c r="G268" i="36"/>
  <c r="G270" i="36"/>
  <c r="G272" i="36"/>
  <c r="G226" i="36"/>
  <c r="G228" i="36"/>
  <c r="G230" i="36"/>
  <c r="G232" i="36"/>
  <c r="G258" i="36"/>
  <c r="G260" i="36"/>
  <c r="G262" i="36"/>
  <c r="G264" i="36"/>
  <c r="G218" i="36"/>
  <c r="G220" i="36"/>
  <c r="G222" i="36"/>
  <c r="G224" i="36"/>
  <c r="G373" i="36"/>
  <c r="G377" i="36"/>
  <c r="G202" i="36"/>
  <c r="G204" i="36"/>
  <c r="G206" i="36"/>
  <c r="G208" i="36"/>
  <c r="G293" i="36"/>
  <c r="G297" i="36"/>
  <c r="G411" i="36"/>
  <c r="G414" i="36"/>
  <c r="G250" i="36"/>
  <c r="G252" i="36"/>
  <c r="G254" i="36"/>
  <c r="G256" i="36"/>
  <c r="G330" i="36"/>
  <c r="G334" i="36"/>
  <c r="G134" i="36"/>
  <c r="G142" i="36"/>
  <c r="G359" i="36"/>
  <c r="G368" i="36"/>
  <c r="G311" i="36"/>
  <c r="G372" i="36"/>
  <c r="G292" i="36"/>
  <c r="G413" i="36"/>
  <c r="G416" i="36"/>
  <c r="G337" i="36"/>
  <c r="G323" i="36"/>
  <c r="G325" i="36"/>
  <c r="G327" i="36"/>
  <c r="G329" i="36"/>
  <c r="G374" i="36"/>
  <c r="G294" i="36"/>
  <c r="G331" i="36"/>
  <c r="G170" i="36"/>
  <c r="G172" i="36"/>
  <c r="G174" i="36"/>
  <c r="G176" i="36"/>
  <c r="G402" i="36"/>
  <c r="G404" i="36"/>
  <c r="G406" i="36"/>
  <c r="G408" i="36"/>
  <c r="G243" i="36"/>
  <c r="G245" i="36"/>
  <c r="G247" i="36"/>
  <c r="G249" i="36"/>
  <c r="G340" i="36"/>
  <c r="G348" i="36"/>
  <c r="G120" i="36"/>
  <c r="G104" i="36"/>
  <c r="G112" i="36"/>
  <c r="G131" i="36"/>
  <c r="G379" i="36"/>
  <c r="G376" i="36"/>
  <c r="G296" i="36"/>
  <c r="G410" i="36"/>
  <c r="G333" i="36"/>
  <c r="G322" i="36"/>
  <c r="G324" i="36"/>
  <c r="G326" i="36"/>
  <c r="G328" i="36"/>
  <c r="G370" i="36"/>
  <c r="G175" i="36"/>
  <c r="G403" i="36"/>
  <c r="G242" i="36"/>
  <c r="G395" i="36"/>
  <c r="G397" i="36"/>
  <c r="G399" i="36"/>
  <c r="G401" i="36"/>
  <c r="G154" i="36"/>
  <c r="G156" i="36"/>
  <c r="G158" i="36"/>
  <c r="G160" i="36"/>
  <c r="G314" i="36"/>
  <c r="G316" i="36"/>
  <c r="G318" i="36"/>
  <c r="G320" i="36"/>
  <c r="G171" i="36"/>
  <c r="G396" i="36"/>
  <c r="G400" i="36"/>
  <c r="G155" i="36"/>
  <c r="G159" i="36"/>
  <c r="G315" i="36"/>
  <c r="G319" i="36"/>
  <c r="G409" i="36"/>
  <c r="G164" i="36"/>
  <c r="G234" i="36"/>
  <c r="G236" i="36"/>
  <c r="G240" i="36"/>
  <c r="G355" i="36"/>
  <c r="G307" i="36"/>
  <c r="G417" i="36"/>
  <c r="G177" i="36"/>
  <c r="G405" i="36"/>
  <c r="G244" i="36"/>
  <c r="G163" i="36"/>
  <c r="G165" i="36"/>
  <c r="G167" i="36"/>
  <c r="G169" i="36"/>
  <c r="G235" i="36"/>
  <c r="G237" i="36"/>
  <c r="G239" i="36"/>
  <c r="G241" i="36"/>
  <c r="G412" i="36"/>
  <c r="G335" i="36"/>
  <c r="G407" i="36"/>
  <c r="G246" i="36"/>
  <c r="G394" i="36"/>
  <c r="G398" i="36"/>
  <c r="G157" i="36"/>
  <c r="G161" i="36"/>
  <c r="G317" i="36"/>
  <c r="G321" i="36"/>
  <c r="G141" i="36"/>
  <c r="G364" i="36"/>
  <c r="G173" i="36"/>
  <c r="G248" i="36"/>
  <c r="G162" i="36"/>
  <c r="G166" i="36"/>
  <c r="G168" i="36"/>
  <c r="G23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83" i="36"/>
  <c r="I85" i="36"/>
  <c r="I87" i="36"/>
  <c r="I89" i="36"/>
  <c r="I91" i="36"/>
  <c r="I93" i="36"/>
  <c r="I94" i="36"/>
  <c r="I95" i="36"/>
  <c r="I96" i="36"/>
  <c r="I97" i="36"/>
  <c r="I122" i="36"/>
  <c r="I123" i="36"/>
  <c r="I124" i="36"/>
  <c r="I125" i="36"/>
  <c r="I126" i="36"/>
  <c r="I127" i="36"/>
  <c r="I128" i="36"/>
  <c r="I129" i="36"/>
  <c r="I210" i="36"/>
  <c r="I211" i="36"/>
  <c r="I212" i="36"/>
  <c r="I213" i="36"/>
  <c r="I214" i="36"/>
  <c r="I215" i="36"/>
  <c r="I216" i="36"/>
  <c r="I217" i="36"/>
  <c r="I298" i="36"/>
  <c r="I299" i="36"/>
  <c r="I30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4" i="36"/>
  <c r="I86" i="36"/>
  <c r="I88" i="36"/>
  <c r="I90" i="36"/>
  <c r="I92" i="36"/>
  <c r="I18" i="36"/>
  <c r="I301" i="36"/>
  <c r="I302" i="36"/>
  <c r="I303" i="36"/>
  <c r="I304" i="36"/>
  <c r="I305" i="36"/>
  <c r="I386" i="36"/>
  <c r="I387" i="36"/>
  <c r="I388" i="36"/>
  <c r="I389" i="36"/>
  <c r="I390" i="36"/>
  <c r="I391" i="36"/>
  <c r="I392" i="36"/>
  <c r="I393" i="36"/>
  <c r="I282" i="36"/>
  <c r="I286" i="36"/>
  <c r="I146" i="36"/>
  <c r="I150" i="36"/>
  <c r="I178" i="36"/>
  <c r="I182" i="36"/>
  <c r="I186" i="36"/>
  <c r="I190" i="36"/>
  <c r="I135" i="36"/>
  <c r="I138" i="36"/>
  <c r="I338" i="36"/>
  <c r="I340" i="36"/>
  <c r="I342" i="36"/>
  <c r="I344" i="36"/>
  <c r="I283" i="36"/>
  <c r="I287" i="36"/>
  <c r="I147" i="36"/>
  <c r="I151" i="36"/>
  <c r="I346" i="36"/>
  <c r="I348" i="36"/>
  <c r="I350" i="36"/>
  <c r="I352" i="36"/>
  <c r="I114" i="36"/>
  <c r="I116" i="36"/>
  <c r="I118" i="36"/>
  <c r="I120" i="36"/>
  <c r="I98" i="36"/>
  <c r="I100" i="36"/>
  <c r="I102" i="36"/>
  <c r="I104" i="36"/>
  <c r="I179" i="36"/>
  <c r="I183" i="36"/>
  <c r="I106" i="36"/>
  <c r="I108" i="36"/>
  <c r="I110" i="36"/>
  <c r="I112" i="36"/>
  <c r="I187" i="36"/>
  <c r="I191" i="36"/>
  <c r="I130" i="36"/>
  <c r="I132" i="36"/>
  <c r="I134" i="36"/>
  <c r="I284" i="36"/>
  <c r="I148" i="36"/>
  <c r="I180" i="36"/>
  <c r="I188" i="36"/>
  <c r="I136" i="36"/>
  <c r="I142" i="36"/>
  <c r="I141" i="36"/>
  <c r="I274" i="36"/>
  <c r="I278" i="36"/>
  <c r="I288" i="36"/>
  <c r="I152" i="36"/>
  <c r="I184" i="36"/>
  <c r="I192" i="36"/>
  <c r="I137" i="36"/>
  <c r="I145" i="36"/>
  <c r="I276" i="36"/>
  <c r="I280" i="36"/>
  <c r="I339" i="36"/>
  <c r="I285" i="36"/>
  <c r="I347" i="36"/>
  <c r="I115" i="36"/>
  <c r="I99" i="36"/>
  <c r="I107" i="36"/>
  <c r="I131" i="36"/>
  <c r="I356" i="36"/>
  <c r="I360" i="36"/>
  <c r="I364" i="36"/>
  <c r="I368" i="36"/>
  <c r="I380" i="36"/>
  <c r="I384" i="36"/>
  <c r="I382" i="36"/>
  <c r="I279" i="36"/>
  <c r="I308" i="36"/>
  <c r="I312" i="36"/>
  <c r="I195" i="36"/>
  <c r="I199" i="36"/>
  <c r="I268" i="36"/>
  <c r="I272" i="36"/>
  <c r="I228" i="36"/>
  <c r="I232" i="36"/>
  <c r="I260" i="36"/>
  <c r="I264" i="36"/>
  <c r="I220" i="36"/>
  <c r="I224" i="36"/>
  <c r="I204" i="36"/>
  <c r="I208" i="36"/>
  <c r="I291" i="36"/>
  <c r="I293" i="36"/>
  <c r="I295" i="36"/>
  <c r="I297" i="36"/>
  <c r="I343" i="36"/>
  <c r="I149" i="36"/>
  <c r="I351" i="36"/>
  <c r="I119" i="36"/>
  <c r="I103" i="36"/>
  <c r="I181" i="36"/>
  <c r="I111" i="36"/>
  <c r="I189" i="36"/>
  <c r="I144" i="36"/>
  <c r="I139" i="36"/>
  <c r="I354" i="36"/>
  <c r="I358" i="36"/>
  <c r="I362" i="36"/>
  <c r="I366" i="36"/>
  <c r="I378" i="36"/>
  <c r="I275" i="36"/>
  <c r="I306" i="36"/>
  <c r="I310" i="36"/>
  <c r="I197" i="36"/>
  <c r="I201" i="36"/>
  <c r="I266" i="36"/>
  <c r="I270" i="36"/>
  <c r="I226" i="36"/>
  <c r="I230" i="36"/>
  <c r="I258" i="36"/>
  <c r="I262" i="36"/>
  <c r="I218" i="36"/>
  <c r="I222" i="36"/>
  <c r="I202" i="36"/>
  <c r="I206" i="36"/>
  <c r="I292" i="36"/>
  <c r="I294" i="36"/>
  <c r="I296" i="36"/>
  <c r="I345" i="36"/>
  <c r="I153" i="36"/>
  <c r="I353" i="36"/>
  <c r="I121" i="36"/>
  <c r="I105" i="36"/>
  <c r="I185" i="36"/>
  <c r="I113" i="36"/>
  <c r="I193" i="36"/>
  <c r="I140" i="36"/>
  <c r="I355" i="36"/>
  <c r="I359" i="36"/>
  <c r="I363" i="36"/>
  <c r="I367" i="36"/>
  <c r="I379" i="36"/>
  <c r="I383" i="36"/>
  <c r="I381" i="36"/>
  <c r="I277" i="36"/>
  <c r="I307" i="36"/>
  <c r="I311" i="36"/>
  <c r="I117" i="36"/>
  <c r="I101" i="36"/>
  <c r="I109" i="36"/>
  <c r="I133" i="36"/>
  <c r="I143" i="36"/>
  <c r="I385" i="36"/>
  <c r="I200" i="36"/>
  <c r="I273" i="36"/>
  <c r="I233" i="36"/>
  <c r="I265" i="36"/>
  <c r="I225" i="36"/>
  <c r="I373" i="36"/>
  <c r="I377" i="36"/>
  <c r="I209" i="36"/>
  <c r="I413" i="36"/>
  <c r="I417" i="36"/>
  <c r="I253" i="36"/>
  <c r="I257" i="36"/>
  <c r="I333" i="36"/>
  <c r="I337" i="36"/>
  <c r="I171" i="36"/>
  <c r="I173" i="36"/>
  <c r="I175" i="36"/>
  <c r="I177" i="36"/>
  <c r="I326" i="36"/>
  <c r="I327" i="36"/>
  <c r="I404" i="36"/>
  <c r="I407" i="36"/>
  <c r="I405" i="36"/>
  <c r="I289" i="36"/>
  <c r="I357" i="36"/>
  <c r="I365" i="36"/>
  <c r="I281" i="36"/>
  <c r="I309" i="36"/>
  <c r="I267" i="36"/>
  <c r="I227" i="36"/>
  <c r="I259" i="36"/>
  <c r="I219" i="36"/>
  <c r="I370" i="36"/>
  <c r="I374" i="36"/>
  <c r="I203" i="36"/>
  <c r="I410" i="36"/>
  <c r="I414" i="36"/>
  <c r="I250" i="36"/>
  <c r="I254" i="36"/>
  <c r="I330" i="36"/>
  <c r="I334" i="36"/>
  <c r="I328" i="36"/>
  <c r="I329" i="36"/>
  <c r="I408" i="36"/>
  <c r="I361" i="36"/>
  <c r="I369" i="36"/>
  <c r="I313" i="36"/>
  <c r="I194" i="36"/>
  <c r="I196" i="36"/>
  <c r="I269" i="36"/>
  <c r="I229" i="36"/>
  <c r="I261" i="36"/>
  <c r="I221" i="36"/>
  <c r="I371" i="36"/>
  <c r="I375" i="36"/>
  <c r="I205" i="36"/>
  <c r="I290" i="36"/>
  <c r="I411" i="36"/>
  <c r="I415" i="36"/>
  <c r="I251" i="36"/>
  <c r="I255" i="36"/>
  <c r="I331" i="36"/>
  <c r="I335" i="36"/>
  <c r="I170" i="36"/>
  <c r="I172" i="36"/>
  <c r="I174" i="36"/>
  <c r="I176" i="36"/>
  <c r="I322" i="36"/>
  <c r="I323" i="36"/>
  <c r="I409" i="36"/>
  <c r="I341" i="36"/>
  <c r="I325" i="36"/>
  <c r="I403" i="36"/>
  <c r="I242" i="36"/>
  <c r="I243" i="36"/>
  <c r="I395" i="36"/>
  <c r="I397" i="36"/>
  <c r="I399" i="36"/>
  <c r="I401" i="36"/>
  <c r="I155" i="36"/>
  <c r="I157" i="36"/>
  <c r="I159" i="36"/>
  <c r="I161" i="36"/>
  <c r="I315" i="36"/>
  <c r="I317" i="36"/>
  <c r="I319" i="36"/>
  <c r="I321" i="36"/>
  <c r="I271" i="36"/>
  <c r="I231" i="36"/>
  <c r="I263" i="36"/>
  <c r="I223" i="36"/>
  <c r="I372" i="36"/>
  <c r="I412" i="36"/>
  <c r="I252" i="36"/>
  <c r="I332" i="36"/>
  <c r="I246" i="36"/>
  <c r="I396" i="36"/>
  <c r="I398" i="36"/>
  <c r="I158" i="36"/>
  <c r="I316" i="36"/>
  <c r="I320" i="36"/>
  <c r="I416" i="36"/>
  <c r="I248" i="36"/>
  <c r="I249" i="36"/>
  <c r="I165" i="36"/>
  <c r="I167" i="36"/>
  <c r="I235" i="36"/>
  <c r="I239" i="36"/>
  <c r="I402" i="36"/>
  <c r="I244" i="36"/>
  <c r="I245" i="36"/>
  <c r="I162" i="36"/>
  <c r="I164" i="36"/>
  <c r="I166" i="36"/>
  <c r="I168" i="36"/>
  <c r="I234" i="36"/>
  <c r="I236" i="36"/>
  <c r="I238" i="36"/>
  <c r="I240" i="36"/>
  <c r="I324" i="36"/>
  <c r="I247" i="36"/>
  <c r="I394" i="36"/>
  <c r="I400" i="36"/>
  <c r="I154" i="36"/>
  <c r="I156" i="36"/>
  <c r="I160" i="36"/>
  <c r="I314" i="36"/>
  <c r="I318" i="36"/>
  <c r="I349" i="36"/>
  <c r="I198" i="36"/>
  <c r="I376" i="36"/>
  <c r="I207" i="36"/>
  <c r="I256" i="36"/>
  <c r="I336" i="36"/>
  <c r="I406" i="36"/>
  <c r="I163" i="36"/>
  <c r="I169" i="36"/>
  <c r="I237" i="36"/>
  <c r="I241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5" i="36"/>
  <c r="E87" i="36"/>
  <c r="E89" i="36"/>
  <c r="E91" i="36"/>
  <c r="E93" i="36"/>
  <c r="E94" i="36"/>
  <c r="E95" i="36"/>
  <c r="E96" i="36"/>
  <c r="E97" i="36"/>
  <c r="E122" i="36"/>
  <c r="E123" i="36"/>
  <c r="E124" i="36"/>
  <c r="E125" i="36"/>
  <c r="E126" i="36"/>
  <c r="E127" i="36"/>
  <c r="E128" i="36"/>
  <c r="E129" i="36"/>
  <c r="E210" i="36"/>
  <c r="E211" i="36"/>
  <c r="E212" i="36"/>
  <c r="E213" i="36"/>
  <c r="E214" i="36"/>
  <c r="E215" i="36"/>
  <c r="E216" i="36"/>
  <c r="E217" i="36"/>
  <c r="E298" i="36"/>
  <c r="E299" i="36"/>
  <c r="E300" i="36"/>
  <c r="E90" i="36"/>
  <c r="E18" i="36"/>
  <c r="E88" i="36"/>
  <c r="E301" i="36"/>
  <c r="E302" i="36"/>
  <c r="E303" i="36"/>
  <c r="E304" i="36"/>
  <c r="E305" i="36"/>
  <c r="E386" i="36"/>
  <c r="E387" i="36"/>
  <c r="E388" i="36"/>
  <c r="E389" i="36"/>
  <c r="E390" i="36"/>
  <c r="E391" i="36"/>
  <c r="E392" i="36"/>
  <c r="E393" i="36"/>
  <c r="E86" i="36"/>
  <c r="E84" i="36"/>
  <c r="E92" i="36"/>
  <c r="E338" i="36"/>
  <c r="E340" i="36"/>
  <c r="E342" i="36"/>
  <c r="E344" i="36"/>
  <c r="E282" i="36"/>
  <c r="E285" i="36"/>
  <c r="E284" i="36"/>
  <c r="E147" i="36"/>
  <c r="E146" i="36"/>
  <c r="E346" i="36"/>
  <c r="E348" i="36"/>
  <c r="E350" i="36"/>
  <c r="E352" i="36"/>
  <c r="E114" i="36"/>
  <c r="E116" i="36"/>
  <c r="E118" i="36"/>
  <c r="E120" i="36"/>
  <c r="E98" i="36"/>
  <c r="E100" i="36"/>
  <c r="E102" i="36"/>
  <c r="E104" i="36"/>
  <c r="E179" i="36"/>
  <c r="E178" i="36"/>
  <c r="E106" i="36"/>
  <c r="E108" i="36"/>
  <c r="E110" i="36"/>
  <c r="E112" i="36"/>
  <c r="E187" i="36"/>
  <c r="E186" i="36"/>
  <c r="E130" i="36"/>
  <c r="E132" i="36"/>
  <c r="E134" i="36"/>
  <c r="E135" i="36"/>
  <c r="E136" i="36"/>
  <c r="E143" i="36"/>
  <c r="E149" i="36"/>
  <c r="E148" i="36"/>
  <c r="E181" i="36"/>
  <c r="E180" i="36"/>
  <c r="E189" i="36"/>
  <c r="E188" i="36"/>
  <c r="E141" i="36"/>
  <c r="E339" i="36"/>
  <c r="E343" i="36"/>
  <c r="E151" i="36"/>
  <c r="E347" i="36"/>
  <c r="E351" i="36"/>
  <c r="E115" i="36"/>
  <c r="E119" i="36"/>
  <c r="E99" i="36"/>
  <c r="E103" i="36"/>
  <c r="E183" i="36"/>
  <c r="E107" i="36"/>
  <c r="E111" i="36"/>
  <c r="E191" i="36"/>
  <c r="E131" i="36"/>
  <c r="E137" i="36"/>
  <c r="E139" i="36"/>
  <c r="E138" i="36"/>
  <c r="E144" i="36"/>
  <c r="E354" i="36"/>
  <c r="E356" i="36"/>
  <c r="E358" i="36"/>
  <c r="E360" i="36"/>
  <c r="E362" i="36"/>
  <c r="E364" i="36"/>
  <c r="E366" i="36"/>
  <c r="E368" i="36"/>
  <c r="E378" i="36"/>
  <c r="E380" i="36"/>
  <c r="E385" i="36"/>
  <c r="E383" i="36"/>
  <c r="E381" i="36"/>
  <c r="E274" i="36"/>
  <c r="E277" i="36"/>
  <c r="E306" i="36"/>
  <c r="E308" i="36"/>
  <c r="E310" i="36"/>
  <c r="E312" i="36"/>
  <c r="E341" i="36"/>
  <c r="E345" i="36"/>
  <c r="E288" i="36"/>
  <c r="E150" i="36"/>
  <c r="E349" i="36"/>
  <c r="E353" i="36"/>
  <c r="E117" i="36"/>
  <c r="E121" i="36"/>
  <c r="E101" i="36"/>
  <c r="E105" i="36"/>
  <c r="E182" i="36"/>
  <c r="E109" i="36"/>
  <c r="E113" i="36"/>
  <c r="E190" i="36"/>
  <c r="E133" i="36"/>
  <c r="E355" i="36"/>
  <c r="E357" i="36"/>
  <c r="E359" i="36"/>
  <c r="E361" i="36"/>
  <c r="E363" i="36"/>
  <c r="E365" i="36"/>
  <c r="E367" i="36"/>
  <c r="E369" i="36"/>
  <c r="E379" i="36"/>
  <c r="E382" i="36"/>
  <c r="E384" i="36"/>
  <c r="E280" i="36"/>
  <c r="E279" i="36"/>
  <c r="E307" i="36"/>
  <c r="E309" i="36"/>
  <c r="E311" i="36"/>
  <c r="E313" i="36"/>
  <c r="E289" i="36"/>
  <c r="E153" i="36"/>
  <c r="E185" i="36"/>
  <c r="E193" i="36"/>
  <c r="E145" i="36"/>
  <c r="E195" i="36"/>
  <c r="E199" i="36"/>
  <c r="E272" i="36"/>
  <c r="E271" i="36"/>
  <c r="E226" i="36"/>
  <c r="E229" i="36"/>
  <c r="E228" i="36"/>
  <c r="E264" i="36"/>
  <c r="E260" i="36"/>
  <c r="E263" i="36"/>
  <c r="E218" i="36"/>
  <c r="E221" i="36"/>
  <c r="E371" i="36"/>
  <c r="E373" i="36"/>
  <c r="E375" i="36"/>
  <c r="E377" i="36"/>
  <c r="E204" i="36"/>
  <c r="E208" i="36"/>
  <c r="E411" i="36"/>
  <c r="E413" i="36"/>
  <c r="E415" i="36"/>
  <c r="E417" i="36"/>
  <c r="E251" i="36"/>
  <c r="E253" i="36"/>
  <c r="E255" i="36"/>
  <c r="E257" i="36"/>
  <c r="E331" i="36"/>
  <c r="E333" i="36"/>
  <c r="E335" i="36"/>
  <c r="E337" i="36"/>
  <c r="E286" i="36"/>
  <c r="E197" i="36"/>
  <c r="E201" i="36"/>
  <c r="E266" i="36"/>
  <c r="E269" i="36"/>
  <c r="E227" i="36"/>
  <c r="E258" i="36"/>
  <c r="E261" i="36"/>
  <c r="E219" i="36"/>
  <c r="E220" i="36"/>
  <c r="E370" i="36"/>
  <c r="E372" i="36"/>
  <c r="E374" i="36"/>
  <c r="E376" i="36"/>
  <c r="E202" i="36"/>
  <c r="E206" i="36"/>
  <c r="E290" i="36"/>
  <c r="E410" i="36"/>
  <c r="E412" i="36"/>
  <c r="E414" i="36"/>
  <c r="E416" i="36"/>
  <c r="E250" i="36"/>
  <c r="E252" i="36"/>
  <c r="E254" i="36"/>
  <c r="E256" i="36"/>
  <c r="E330" i="36"/>
  <c r="E332" i="36"/>
  <c r="E334" i="36"/>
  <c r="E336" i="36"/>
  <c r="E287" i="36"/>
  <c r="E140" i="36"/>
  <c r="E278" i="36"/>
  <c r="E281" i="36"/>
  <c r="E276" i="36"/>
  <c r="E200" i="36"/>
  <c r="E267" i="36"/>
  <c r="E259" i="36"/>
  <c r="E209" i="36"/>
  <c r="E292" i="36"/>
  <c r="E296" i="36"/>
  <c r="E327" i="36"/>
  <c r="E328" i="36"/>
  <c r="E408" i="36"/>
  <c r="E194" i="36"/>
  <c r="E230" i="36"/>
  <c r="E233" i="36"/>
  <c r="E222" i="36"/>
  <c r="E225" i="36"/>
  <c r="E203" i="36"/>
  <c r="E293" i="36"/>
  <c r="E297" i="36"/>
  <c r="E170" i="36"/>
  <c r="E172" i="36"/>
  <c r="E174" i="36"/>
  <c r="E176" i="36"/>
  <c r="E326" i="36"/>
  <c r="E329" i="36"/>
  <c r="E403" i="36"/>
  <c r="E402" i="36"/>
  <c r="E409" i="36"/>
  <c r="E283" i="36"/>
  <c r="E152" i="36"/>
  <c r="E184" i="36"/>
  <c r="E192" i="36"/>
  <c r="E142" i="36"/>
  <c r="E196" i="36"/>
  <c r="E270" i="36"/>
  <c r="E273" i="36"/>
  <c r="E268" i="36"/>
  <c r="E231" i="36"/>
  <c r="E262" i="36"/>
  <c r="E265" i="36"/>
  <c r="E223" i="36"/>
  <c r="E224" i="36"/>
  <c r="E205" i="36"/>
  <c r="E294" i="36"/>
  <c r="E323" i="36"/>
  <c r="E322" i="36"/>
  <c r="E407" i="36"/>
  <c r="E405" i="36"/>
  <c r="E404" i="36"/>
  <c r="E242" i="36"/>
  <c r="E175" i="36"/>
  <c r="E243" i="36"/>
  <c r="E162" i="36"/>
  <c r="E164" i="36"/>
  <c r="E166" i="36"/>
  <c r="E168" i="36"/>
  <c r="E234" i="36"/>
  <c r="E236" i="36"/>
  <c r="E238" i="36"/>
  <c r="E240" i="36"/>
  <c r="E198" i="36"/>
  <c r="E207" i="36"/>
  <c r="E291" i="36"/>
  <c r="E171" i="36"/>
  <c r="E165" i="36"/>
  <c r="E169" i="36"/>
  <c r="E235" i="36"/>
  <c r="E239" i="36"/>
  <c r="E295" i="36"/>
  <c r="E325" i="36"/>
  <c r="E397" i="36"/>
  <c r="E399" i="36"/>
  <c r="E155" i="36"/>
  <c r="E159" i="36"/>
  <c r="E317" i="36"/>
  <c r="E319" i="36"/>
  <c r="E232" i="36"/>
  <c r="E177" i="36"/>
  <c r="E324" i="36"/>
  <c r="E244" i="36"/>
  <c r="E245" i="36"/>
  <c r="E394" i="36"/>
  <c r="E396" i="36"/>
  <c r="E398" i="36"/>
  <c r="E400" i="36"/>
  <c r="E154" i="36"/>
  <c r="E156" i="36"/>
  <c r="E158" i="36"/>
  <c r="E160" i="36"/>
  <c r="E314" i="36"/>
  <c r="E316" i="36"/>
  <c r="E318" i="36"/>
  <c r="E320" i="36"/>
  <c r="E406" i="36"/>
  <c r="E246" i="36"/>
  <c r="E247" i="36"/>
  <c r="E163" i="36"/>
  <c r="E167" i="36"/>
  <c r="E237" i="36"/>
  <c r="E241" i="36"/>
  <c r="E275" i="36"/>
  <c r="E173" i="36"/>
  <c r="E248" i="36"/>
  <c r="E249" i="36"/>
  <c r="E395" i="36"/>
  <c r="E401" i="36"/>
  <c r="E157" i="36"/>
  <c r="E161" i="36"/>
  <c r="E315" i="36"/>
  <c r="E321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122" i="36"/>
  <c r="H123" i="36"/>
  <c r="H124" i="36"/>
  <c r="H125" i="36"/>
  <c r="H126" i="36"/>
  <c r="H127" i="36"/>
  <c r="H128" i="36"/>
  <c r="H129" i="36"/>
  <c r="H210" i="36"/>
  <c r="H211" i="36"/>
  <c r="H212" i="36"/>
  <c r="H213" i="36"/>
  <c r="H214" i="36"/>
  <c r="H215" i="36"/>
  <c r="H216" i="36"/>
  <c r="H217" i="36"/>
  <c r="H298" i="36"/>
  <c r="H299" i="36"/>
  <c r="H300" i="36"/>
  <c r="H301" i="36"/>
  <c r="H302" i="36"/>
  <c r="H303" i="36"/>
  <c r="H304" i="36"/>
  <c r="H305" i="36"/>
  <c r="H386" i="36"/>
  <c r="H387" i="36"/>
  <c r="H388" i="36"/>
  <c r="H389" i="36"/>
  <c r="H390" i="36"/>
  <c r="H391" i="36"/>
  <c r="H392" i="36"/>
  <c r="H393" i="36"/>
  <c r="H18" i="36"/>
  <c r="H340" i="36"/>
  <c r="H345" i="36"/>
  <c r="H287" i="36"/>
  <c r="H146" i="36"/>
  <c r="H148" i="36"/>
  <c r="H150" i="36"/>
  <c r="H152" i="36"/>
  <c r="H346" i="36"/>
  <c r="H351" i="36"/>
  <c r="H114" i="36"/>
  <c r="H116" i="36"/>
  <c r="H118" i="36"/>
  <c r="H120" i="36"/>
  <c r="H98" i="36"/>
  <c r="H100" i="36"/>
  <c r="H102" i="36"/>
  <c r="H104" i="36"/>
  <c r="H178" i="36"/>
  <c r="H180" i="36"/>
  <c r="H182" i="36"/>
  <c r="H184" i="36"/>
  <c r="H106" i="36"/>
  <c r="H108" i="36"/>
  <c r="H110" i="36"/>
  <c r="H112" i="36"/>
  <c r="H186" i="36"/>
  <c r="H188" i="36"/>
  <c r="H190" i="36"/>
  <c r="H192" i="36"/>
  <c r="H130" i="36"/>
  <c r="H132" i="36"/>
  <c r="H134" i="36"/>
  <c r="H136" i="36"/>
  <c r="H138" i="36"/>
  <c r="H140" i="36"/>
  <c r="H142" i="36"/>
  <c r="H343" i="36"/>
  <c r="H338" i="36"/>
  <c r="H283" i="36"/>
  <c r="H286" i="36"/>
  <c r="H285" i="36"/>
  <c r="H288" i="36"/>
  <c r="H349" i="36"/>
  <c r="H347" i="36"/>
  <c r="H144" i="36"/>
  <c r="H339" i="36"/>
  <c r="H284" i="36"/>
  <c r="H147" i="36"/>
  <c r="H151" i="36"/>
  <c r="H353" i="36"/>
  <c r="H115" i="36"/>
  <c r="H119" i="36"/>
  <c r="H99" i="36"/>
  <c r="H103" i="36"/>
  <c r="H179" i="36"/>
  <c r="H183" i="36"/>
  <c r="H107" i="36"/>
  <c r="H111" i="36"/>
  <c r="H187" i="36"/>
  <c r="H191" i="36"/>
  <c r="H131" i="36"/>
  <c r="H135" i="36"/>
  <c r="H139" i="36"/>
  <c r="H143" i="36"/>
  <c r="H356" i="36"/>
  <c r="H358" i="36"/>
  <c r="H363" i="36"/>
  <c r="H367" i="36"/>
  <c r="H378" i="36"/>
  <c r="H382" i="36"/>
  <c r="H384" i="36"/>
  <c r="H279" i="36"/>
  <c r="H308" i="36"/>
  <c r="H311" i="36"/>
  <c r="H194" i="36"/>
  <c r="H341" i="36"/>
  <c r="H282" i="36"/>
  <c r="H289" i="36"/>
  <c r="H149" i="36"/>
  <c r="H153" i="36"/>
  <c r="H350" i="36"/>
  <c r="H117" i="36"/>
  <c r="H121" i="36"/>
  <c r="H101" i="36"/>
  <c r="H105" i="36"/>
  <c r="H181" i="36"/>
  <c r="H185" i="36"/>
  <c r="H109" i="36"/>
  <c r="H113" i="36"/>
  <c r="H189" i="36"/>
  <c r="H193" i="36"/>
  <c r="H133" i="36"/>
  <c r="H137" i="36"/>
  <c r="H141" i="36"/>
  <c r="H354" i="36"/>
  <c r="H355" i="36"/>
  <c r="H368" i="36"/>
  <c r="H366" i="36"/>
  <c r="H379" i="36"/>
  <c r="H381" i="36"/>
  <c r="H383" i="36"/>
  <c r="H385" i="36"/>
  <c r="H274" i="36"/>
  <c r="H276" i="36"/>
  <c r="H306" i="36"/>
  <c r="H342" i="36"/>
  <c r="H348" i="36"/>
  <c r="H361" i="36"/>
  <c r="H362" i="36"/>
  <c r="H277" i="36"/>
  <c r="H281" i="36"/>
  <c r="H312" i="36"/>
  <c r="H198" i="36"/>
  <c r="H199" i="36"/>
  <c r="H266" i="36"/>
  <c r="H268" i="36"/>
  <c r="H231" i="36"/>
  <c r="H229" i="36"/>
  <c r="H258" i="36"/>
  <c r="H223" i="36"/>
  <c r="H221" i="36"/>
  <c r="H370" i="36"/>
  <c r="H374" i="36"/>
  <c r="H206" i="36"/>
  <c r="H205" i="36"/>
  <c r="H293" i="36"/>
  <c r="H294" i="36"/>
  <c r="H414" i="36"/>
  <c r="H254" i="36"/>
  <c r="H257" i="36"/>
  <c r="H333" i="36"/>
  <c r="H330" i="36"/>
  <c r="H360" i="36"/>
  <c r="H365" i="36"/>
  <c r="H380" i="36"/>
  <c r="H275" i="36"/>
  <c r="H278" i="36"/>
  <c r="H280" i="36"/>
  <c r="H313" i="36"/>
  <c r="H309" i="36"/>
  <c r="H195" i="36"/>
  <c r="H271" i="36"/>
  <c r="H232" i="36"/>
  <c r="H226" i="36"/>
  <c r="H263" i="36"/>
  <c r="H265" i="36"/>
  <c r="H224" i="36"/>
  <c r="H218" i="36"/>
  <c r="H372" i="36"/>
  <c r="H376" i="36"/>
  <c r="H202" i="36"/>
  <c r="H203" i="36"/>
  <c r="H295" i="36"/>
  <c r="H250" i="36"/>
  <c r="H253" i="36"/>
  <c r="H331" i="36"/>
  <c r="H336" i="36"/>
  <c r="H337" i="36"/>
  <c r="H344" i="36"/>
  <c r="H352" i="36"/>
  <c r="H357" i="36"/>
  <c r="H364" i="36"/>
  <c r="H310" i="36"/>
  <c r="H145" i="36"/>
  <c r="H359" i="36"/>
  <c r="H369" i="36"/>
  <c r="H307" i="36"/>
  <c r="H200" i="36"/>
  <c r="H201" i="36"/>
  <c r="H227" i="36"/>
  <c r="H230" i="36"/>
  <c r="H233" i="36"/>
  <c r="H219" i="36"/>
  <c r="H222" i="36"/>
  <c r="H377" i="36"/>
  <c r="H208" i="36"/>
  <c r="H207" i="36"/>
  <c r="H296" i="36"/>
  <c r="H410" i="36"/>
  <c r="H176" i="36"/>
  <c r="H171" i="36"/>
  <c r="H327" i="36"/>
  <c r="H324" i="36"/>
  <c r="H329" i="36"/>
  <c r="H405" i="36"/>
  <c r="H404" i="36"/>
  <c r="H409" i="36"/>
  <c r="H246" i="36"/>
  <c r="H244" i="36"/>
  <c r="H267" i="36"/>
  <c r="H270" i="36"/>
  <c r="H272" i="36"/>
  <c r="H228" i="36"/>
  <c r="H259" i="36"/>
  <c r="H262" i="36"/>
  <c r="H264" i="36"/>
  <c r="H220" i="36"/>
  <c r="H375" i="36"/>
  <c r="H413" i="36"/>
  <c r="H412" i="36"/>
  <c r="H417" i="36"/>
  <c r="H252" i="36"/>
  <c r="H332" i="36"/>
  <c r="H170" i="36"/>
  <c r="H173" i="36"/>
  <c r="H323" i="36"/>
  <c r="H325" i="36"/>
  <c r="H403" i="36"/>
  <c r="H406" i="36"/>
  <c r="H247" i="36"/>
  <c r="H373" i="36"/>
  <c r="H290" i="36"/>
  <c r="H292" i="36"/>
  <c r="H415" i="36"/>
  <c r="H416" i="36"/>
  <c r="H256" i="36"/>
  <c r="H251" i="36"/>
  <c r="H335" i="36"/>
  <c r="H334" i="36"/>
  <c r="H172" i="36"/>
  <c r="H175" i="36"/>
  <c r="H322" i="36"/>
  <c r="H402" i="36"/>
  <c r="H407" i="36"/>
  <c r="H243" i="36"/>
  <c r="H196" i="36"/>
  <c r="H269" i="36"/>
  <c r="H261" i="36"/>
  <c r="H204" i="36"/>
  <c r="H297" i="36"/>
  <c r="H328" i="36"/>
  <c r="H249" i="36"/>
  <c r="H162" i="36"/>
  <c r="H167" i="36"/>
  <c r="H164" i="36"/>
  <c r="H235" i="36"/>
  <c r="H241" i="36"/>
  <c r="H238" i="36"/>
  <c r="H237" i="36"/>
  <c r="H396" i="36"/>
  <c r="H408" i="36"/>
  <c r="H242" i="36"/>
  <c r="H240" i="36"/>
  <c r="H155" i="36"/>
  <c r="H158" i="36"/>
  <c r="H411" i="36"/>
  <c r="H245" i="36"/>
  <c r="H239" i="36"/>
  <c r="H399" i="36"/>
  <c r="H398" i="36"/>
  <c r="H156" i="36"/>
  <c r="H159" i="36"/>
  <c r="H316" i="36"/>
  <c r="H321" i="36"/>
  <c r="H197" i="36"/>
  <c r="H273" i="36"/>
  <c r="H260" i="36"/>
  <c r="H225" i="36"/>
  <c r="H371" i="36"/>
  <c r="H209" i="36"/>
  <c r="H291" i="36"/>
  <c r="H255" i="36"/>
  <c r="H177" i="36"/>
  <c r="H248" i="36"/>
  <c r="H165" i="36"/>
  <c r="H163" i="36"/>
  <c r="H234" i="36"/>
  <c r="H395" i="36"/>
  <c r="H401" i="36"/>
  <c r="H397" i="36"/>
  <c r="H154" i="36"/>
  <c r="H157" i="36"/>
  <c r="H314" i="36"/>
  <c r="H319" i="36"/>
  <c r="H318" i="36"/>
  <c r="H317" i="36"/>
  <c r="H174" i="36"/>
  <c r="H326" i="36"/>
  <c r="H169" i="36"/>
  <c r="H166" i="36"/>
  <c r="H394" i="36"/>
  <c r="H161" i="36"/>
  <c r="H160" i="36"/>
  <c r="H168" i="36"/>
  <c r="H236" i="36"/>
  <c r="H400" i="36"/>
  <c r="H315" i="36"/>
  <c r="H320" i="36"/>
  <c r="X12" i="34"/>
  <c r="H71" i="34"/>
  <c r="H75" i="34"/>
  <c r="H68" i="34"/>
  <c r="H72" i="34"/>
  <c r="H70" i="34"/>
  <c r="H74" i="34"/>
  <c r="H69" i="34"/>
  <c r="H73" i="34"/>
  <c r="I68" i="34"/>
  <c r="I69" i="34"/>
  <c r="I70" i="34"/>
  <c r="I71" i="34"/>
  <c r="I74" i="34"/>
  <c r="I75" i="34"/>
  <c r="I73" i="34"/>
  <c r="I72" i="34"/>
  <c r="J3" i="38"/>
  <c r="W11" i="34"/>
  <c r="G61" i="34"/>
  <c r="G65" i="34"/>
  <c r="G62" i="34"/>
  <c r="G66" i="34"/>
  <c r="G63" i="34"/>
  <c r="G67" i="34"/>
  <c r="G60" i="34"/>
  <c r="G64" i="34"/>
  <c r="K95" i="34"/>
  <c r="K99" i="34"/>
  <c r="K92" i="34"/>
  <c r="K96" i="34"/>
  <c r="K93" i="34"/>
  <c r="K94" i="34"/>
  <c r="K98" i="34"/>
  <c r="K97" i="34"/>
  <c r="N3" i="38"/>
  <c r="K62" i="34"/>
  <c r="K66" i="34"/>
  <c r="K63" i="34"/>
  <c r="K60" i="34"/>
  <c r="K64" i="34"/>
  <c r="K67" i="34"/>
  <c r="K61" i="34"/>
  <c r="K65" i="34"/>
  <c r="K29" i="34"/>
  <c r="K28" i="34"/>
  <c r="K33" i="34"/>
  <c r="K32" i="34"/>
  <c r="K31" i="34"/>
  <c r="K35" i="34"/>
  <c r="K30" i="34"/>
  <c r="K34" i="34"/>
  <c r="X6" i="34"/>
  <c r="H27" i="34"/>
  <c r="H20" i="34"/>
  <c r="H21" i="34"/>
  <c r="H25" i="34"/>
  <c r="H23" i="34"/>
  <c r="H24" i="34"/>
  <c r="H22" i="34"/>
  <c r="H26" i="34"/>
  <c r="I95" i="34"/>
  <c r="I98" i="34"/>
  <c r="I99" i="34"/>
  <c r="I92" i="34"/>
  <c r="I97" i="34"/>
  <c r="I96" i="34"/>
  <c r="I93" i="34"/>
  <c r="I94" i="34"/>
  <c r="L3" i="38"/>
  <c r="I60" i="34"/>
  <c r="I61" i="34"/>
  <c r="I62" i="34"/>
  <c r="I65" i="34"/>
  <c r="I64" i="34"/>
  <c r="I67" i="34"/>
  <c r="I63" i="34"/>
  <c r="I66" i="34"/>
  <c r="M9" i="34"/>
  <c r="L16" i="37"/>
  <c r="L26" i="37"/>
  <c r="L37" i="37"/>
  <c r="L25" i="37"/>
  <c r="L27" i="37"/>
  <c r="L35" i="37"/>
  <c r="L13" i="37"/>
  <c r="L36" i="37"/>
  <c r="L21" i="37"/>
  <c r="L32" i="37"/>
  <c r="L18" i="37"/>
  <c r="L8" i="37"/>
  <c r="L20" i="37"/>
  <c r="L14" i="37"/>
  <c r="L28" i="37"/>
  <c r="L11" i="37"/>
  <c r="L9" i="37"/>
  <c r="L17" i="37"/>
  <c r="L12" i="37"/>
  <c r="L22" i="37"/>
  <c r="L31" i="37"/>
  <c r="L24" i="37"/>
  <c r="L19" i="37"/>
  <c r="L15" i="37"/>
  <c r="L30" i="37"/>
  <c r="L23" i="37"/>
  <c r="L29" i="37"/>
  <c r="L33" i="37"/>
  <c r="L34" i="37"/>
  <c r="L10" i="37"/>
  <c r="M6" i="34"/>
  <c r="M7" i="34"/>
  <c r="M8" i="34"/>
  <c r="M10" i="34"/>
  <c r="M11" i="34"/>
  <c r="M12" i="34"/>
  <c r="M13" i="34"/>
  <c r="M14" i="34"/>
  <c r="M15" i="34"/>
  <c r="T14" i="34"/>
  <c r="D84" i="34"/>
  <c r="D90" i="34"/>
  <c r="D85" i="34"/>
  <c r="D89" i="34"/>
  <c r="W14" i="34"/>
  <c r="G85" i="34"/>
  <c r="G89" i="34"/>
  <c r="G86" i="34"/>
  <c r="G90" i="34"/>
  <c r="G87" i="34"/>
  <c r="G91" i="34"/>
  <c r="G84" i="34"/>
  <c r="G88" i="34"/>
  <c r="G58" i="34"/>
  <c r="G55" i="34"/>
  <c r="G56" i="34"/>
  <c r="G53" i="34"/>
  <c r="G39" i="34"/>
  <c r="G37" i="34"/>
  <c r="G43" i="34"/>
  <c r="G41" i="34"/>
  <c r="G36" i="34"/>
  <c r="G38" i="34"/>
  <c r="W8" i="34"/>
  <c r="G40" i="34"/>
  <c r="G42" i="34"/>
  <c r="G23" i="34"/>
  <c r="G20" i="34"/>
  <c r="K87" i="34"/>
  <c r="K91" i="34"/>
  <c r="K84" i="34"/>
  <c r="K88" i="34"/>
  <c r="K85" i="34"/>
  <c r="K89" i="34"/>
  <c r="K86" i="34"/>
  <c r="K90" i="34"/>
  <c r="K44" i="34"/>
  <c r="K48" i="34"/>
  <c r="K46" i="34"/>
  <c r="K51" i="34"/>
  <c r="K45" i="34"/>
  <c r="K49" i="34"/>
  <c r="K50" i="34"/>
  <c r="K47" i="34"/>
  <c r="U12" i="34"/>
  <c r="E71" i="34"/>
  <c r="E70" i="34"/>
  <c r="E75" i="34"/>
  <c r="E72" i="34"/>
  <c r="E73" i="34"/>
  <c r="E68" i="34"/>
  <c r="E74" i="34"/>
  <c r="E69" i="34"/>
  <c r="U8" i="34"/>
  <c r="E40" i="34"/>
  <c r="E37" i="34"/>
  <c r="E42" i="34"/>
  <c r="E39" i="34"/>
  <c r="E43" i="34"/>
  <c r="E36" i="34"/>
  <c r="E41" i="34"/>
  <c r="E38" i="34"/>
  <c r="J71" i="34"/>
  <c r="J75" i="34"/>
  <c r="J68" i="34"/>
  <c r="J72" i="34"/>
  <c r="J70" i="34"/>
  <c r="J74" i="34"/>
  <c r="J69" i="34"/>
  <c r="J73" i="34"/>
  <c r="J27" i="34"/>
  <c r="J25" i="34"/>
  <c r="J20" i="34"/>
  <c r="J21" i="34"/>
  <c r="J26" i="34"/>
  <c r="J24" i="34"/>
  <c r="J23" i="34"/>
  <c r="J22" i="34"/>
  <c r="I30" i="34"/>
  <c r="I34" i="34"/>
  <c r="I35" i="34"/>
  <c r="I33" i="34"/>
  <c r="I31" i="34"/>
  <c r="I29" i="34"/>
  <c r="I28" i="34"/>
  <c r="I32" i="34"/>
  <c r="G3" i="38"/>
  <c r="D63" i="34"/>
  <c r="U13" i="34"/>
  <c r="E82" i="34"/>
  <c r="E78" i="34"/>
  <c r="E77" i="34"/>
  <c r="E79" i="34"/>
  <c r="E83" i="34"/>
  <c r="E80" i="34"/>
  <c r="E76" i="34"/>
  <c r="E81" i="34"/>
  <c r="J79" i="34"/>
  <c r="J83" i="34"/>
  <c r="J76" i="34"/>
  <c r="J80" i="34"/>
  <c r="J77" i="34"/>
  <c r="J81" i="34"/>
  <c r="J78" i="34"/>
  <c r="J82" i="34"/>
  <c r="X15" i="34"/>
  <c r="H93" i="34"/>
  <c r="H94" i="34"/>
  <c r="H97" i="34"/>
  <c r="H95" i="34"/>
  <c r="H96" i="34"/>
  <c r="H98" i="34"/>
  <c r="H92" i="34"/>
  <c r="H99" i="34"/>
  <c r="X14" i="34"/>
  <c r="H86" i="34"/>
  <c r="H88" i="34"/>
  <c r="H89" i="34"/>
  <c r="H90" i="34"/>
  <c r="H85" i="34"/>
  <c r="H91" i="34"/>
  <c r="H84" i="34"/>
  <c r="H87" i="34"/>
  <c r="X7" i="34"/>
  <c r="H34" i="34"/>
  <c r="H28" i="34"/>
  <c r="H32" i="34"/>
  <c r="H35" i="34"/>
  <c r="H29" i="34"/>
  <c r="H33" i="34"/>
  <c r="H30" i="34"/>
  <c r="H31" i="34"/>
  <c r="X9" i="34"/>
  <c r="H47" i="34"/>
  <c r="H51" i="34"/>
  <c r="H44" i="34"/>
  <c r="H49" i="34"/>
  <c r="H45" i="34"/>
  <c r="H50" i="34"/>
  <c r="H48" i="34"/>
  <c r="H46" i="34"/>
  <c r="I87" i="34"/>
  <c r="I91" i="34"/>
  <c r="I84" i="34"/>
  <c r="I88" i="34"/>
  <c r="I85" i="34"/>
  <c r="I89" i="34"/>
  <c r="I86" i="34"/>
  <c r="I90" i="34"/>
  <c r="I59" i="34"/>
  <c r="I53" i="34"/>
  <c r="I54" i="34"/>
  <c r="I57" i="34"/>
  <c r="I52" i="34"/>
  <c r="I56" i="34"/>
  <c r="I55" i="34"/>
  <c r="I58" i="34"/>
  <c r="I25" i="34"/>
  <c r="I20" i="34"/>
  <c r="I22" i="34"/>
  <c r="I26" i="34"/>
  <c r="I24" i="34"/>
  <c r="I21" i="34"/>
  <c r="I23" i="34"/>
  <c r="I27" i="34"/>
  <c r="I51" i="34"/>
  <c r="I44" i="34"/>
  <c r="I48" i="34"/>
  <c r="I50" i="34"/>
  <c r="I47" i="34"/>
  <c r="I45" i="34"/>
  <c r="I49" i="34"/>
  <c r="I46" i="34"/>
  <c r="T13" i="34"/>
  <c r="D81" i="34"/>
  <c r="D82" i="34"/>
  <c r="D76" i="34"/>
  <c r="D79" i="34"/>
  <c r="D77" i="34"/>
  <c r="D83" i="34"/>
  <c r="D78" i="34"/>
  <c r="D80" i="34"/>
  <c r="T10" i="34"/>
  <c r="D52" i="34"/>
  <c r="D56" i="34"/>
  <c r="D57" i="34"/>
  <c r="D54" i="34"/>
  <c r="D53" i="34"/>
  <c r="D58" i="34"/>
  <c r="D55" i="34"/>
  <c r="D59" i="34"/>
  <c r="G80" i="34"/>
  <c r="G82" i="34"/>
  <c r="G31" i="34"/>
  <c r="G29" i="34"/>
  <c r="W7" i="34"/>
  <c r="G35" i="34"/>
  <c r="G33" i="34"/>
  <c r="G30" i="34"/>
  <c r="G28" i="34"/>
  <c r="G34" i="34"/>
  <c r="G32" i="34"/>
  <c r="K76" i="34"/>
  <c r="K80" i="34"/>
  <c r="K77" i="34"/>
  <c r="K81" i="34"/>
  <c r="K78" i="34"/>
  <c r="K82" i="34"/>
  <c r="K79" i="34"/>
  <c r="K83" i="34"/>
  <c r="K54" i="34"/>
  <c r="K58" i="34"/>
  <c r="K55" i="34"/>
  <c r="K59" i="34"/>
  <c r="K52" i="34"/>
  <c r="K56" i="34"/>
  <c r="K53" i="34"/>
  <c r="K57" i="34"/>
  <c r="U15" i="34"/>
  <c r="E93" i="34"/>
  <c r="E97" i="34"/>
  <c r="E99" i="34"/>
  <c r="E94" i="34"/>
  <c r="E98" i="34"/>
  <c r="E92" i="34"/>
  <c r="E96" i="34"/>
  <c r="E95" i="34"/>
  <c r="H3" i="38"/>
  <c r="E65" i="34"/>
  <c r="E62" i="34"/>
  <c r="E67" i="34"/>
  <c r="E64" i="34"/>
  <c r="E63" i="34"/>
  <c r="E66" i="34"/>
  <c r="U11" i="34"/>
  <c r="E61" i="34"/>
  <c r="E60" i="34"/>
  <c r="J93" i="34"/>
  <c r="J97" i="34"/>
  <c r="J94" i="34"/>
  <c r="J98" i="34"/>
  <c r="J95" i="34"/>
  <c r="J92" i="34"/>
  <c r="J96" i="34"/>
  <c r="J99" i="34"/>
  <c r="M3" i="38"/>
  <c r="J61" i="34"/>
  <c r="J65" i="34"/>
  <c r="J62" i="34"/>
  <c r="J66" i="34"/>
  <c r="J63" i="34"/>
  <c r="J67" i="34"/>
  <c r="J60" i="34"/>
  <c r="J64" i="34"/>
  <c r="J53" i="34"/>
  <c r="J57" i="34"/>
  <c r="J54" i="34"/>
  <c r="J58" i="34"/>
  <c r="J59" i="34"/>
  <c r="J55" i="34"/>
  <c r="J56" i="34"/>
  <c r="J52" i="34"/>
  <c r="J37" i="34"/>
  <c r="J42" i="34"/>
  <c r="J36" i="34"/>
  <c r="J41" i="34"/>
  <c r="J38" i="34"/>
  <c r="J43" i="34"/>
  <c r="J40" i="34"/>
  <c r="J39" i="34"/>
  <c r="T15" i="34"/>
  <c r="D97" i="34"/>
  <c r="D93" i="34"/>
  <c r="D99" i="34"/>
  <c r="D94" i="34"/>
  <c r="D95" i="34"/>
  <c r="D92" i="34"/>
  <c r="D98" i="34"/>
  <c r="D96" i="34"/>
  <c r="T7" i="34"/>
  <c r="D31" i="34"/>
  <c r="D30" i="34"/>
  <c r="D28" i="34"/>
  <c r="D33" i="34"/>
  <c r="D35" i="34"/>
  <c r="D34" i="34"/>
  <c r="D29" i="34"/>
  <c r="D32" i="34"/>
  <c r="T6" i="34"/>
  <c r="D22" i="34"/>
  <c r="D20" i="34"/>
  <c r="D27" i="34"/>
  <c r="D25" i="34"/>
  <c r="D24" i="34"/>
  <c r="D23" i="34"/>
  <c r="D26" i="34"/>
  <c r="D21" i="34"/>
  <c r="G95" i="34"/>
  <c r="G99" i="34"/>
  <c r="G96" i="34"/>
  <c r="G97" i="34"/>
  <c r="E23" i="34"/>
  <c r="E25" i="34"/>
  <c r="E24" i="34"/>
  <c r="E22" i="34"/>
  <c r="E20" i="34"/>
  <c r="U6" i="34"/>
  <c r="E21" i="34"/>
  <c r="E26" i="34"/>
  <c r="E27" i="34"/>
  <c r="J29" i="34"/>
  <c r="J31" i="34"/>
  <c r="J35" i="34"/>
  <c r="J33" i="34"/>
  <c r="J34" i="34"/>
  <c r="J28" i="34"/>
  <c r="J32" i="34"/>
  <c r="J30" i="34"/>
  <c r="K3" i="38"/>
  <c r="H61" i="34"/>
  <c r="H65" i="34"/>
  <c r="H62" i="34"/>
  <c r="H66" i="34"/>
  <c r="X11" i="34"/>
  <c r="H63" i="34"/>
  <c r="H67" i="34"/>
  <c r="H60" i="34"/>
  <c r="H64" i="34"/>
  <c r="X10" i="34"/>
  <c r="H53" i="34"/>
  <c r="H57" i="34"/>
  <c r="H55" i="34"/>
  <c r="H54" i="34"/>
  <c r="H58" i="34"/>
  <c r="H59" i="34"/>
  <c r="H52" i="34"/>
  <c r="H56" i="34"/>
  <c r="X13" i="34"/>
  <c r="H79" i="34"/>
  <c r="H83" i="34"/>
  <c r="H76" i="34"/>
  <c r="H80" i="34"/>
  <c r="H77" i="34"/>
  <c r="H81" i="34"/>
  <c r="H78" i="34"/>
  <c r="H82" i="34"/>
  <c r="X8" i="34"/>
  <c r="H43" i="34"/>
  <c r="H38" i="34"/>
  <c r="H36" i="34"/>
  <c r="H37" i="34"/>
  <c r="H42" i="34"/>
  <c r="H40" i="34"/>
  <c r="H41" i="34"/>
  <c r="H39" i="34"/>
  <c r="I78" i="34"/>
  <c r="I81" i="34"/>
  <c r="I77" i="34"/>
  <c r="I80" i="34"/>
  <c r="I82" i="34"/>
  <c r="I79" i="34"/>
  <c r="I83" i="34"/>
  <c r="I76" i="34"/>
  <c r="I41" i="34"/>
  <c r="I42" i="34"/>
  <c r="I36" i="34"/>
  <c r="I38" i="34"/>
  <c r="I40" i="34"/>
  <c r="I37" i="34"/>
  <c r="I39" i="34"/>
  <c r="I43" i="34"/>
  <c r="D74" i="34"/>
  <c r="D71" i="34"/>
  <c r="D73" i="34"/>
  <c r="D72" i="34"/>
  <c r="D37" i="34"/>
  <c r="D42" i="34"/>
  <c r="D40" i="34"/>
  <c r="D41" i="34"/>
  <c r="D39" i="34"/>
  <c r="T8" i="34"/>
  <c r="D43" i="34"/>
  <c r="D38" i="34"/>
  <c r="D36" i="34"/>
  <c r="T9" i="34"/>
  <c r="D50" i="34"/>
  <c r="D47" i="34"/>
  <c r="D44" i="34"/>
  <c r="D48" i="34"/>
  <c r="D46" i="34"/>
  <c r="D45" i="34"/>
  <c r="D49" i="34"/>
  <c r="D51" i="34"/>
  <c r="W12" i="34"/>
  <c r="G69" i="34"/>
  <c r="G73" i="34"/>
  <c r="G74" i="34"/>
  <c r="G70" i="34"/>
  <c r="W9" i="34"/>
  <c r="G46" i="34"/>
  <c r="G47" i="34"/>
  <c r="G44" i="34"/>
  <c r="G48" i="34"/>
  <c r="G50" i="34"/>
  <c r="G45" i="34"/>
  <c r="G49" i="34"/>
  <c r="G51" i="34"/>
  <c r="K68" i="34"/>
  <c r="K72" i="34"/>
  <c r="K69" i="34"/>
  <c r="K73" i="34"/>
  <c r="K71" i="34"/>
  <c r="K75" i="34"/>
  <c r="K70" i="34"/>
  <c r="K74" i="34"/>
  <c r="K36" i="34"/>
  <c r="K38" i="34"/>
  <c r="K40" i="34"/>
  <c r="K42" i="34"/>
  <c r="K39" i="34"/>
  <c r="K37" i="34"/>
  <c r="K43" i="34"/>
  <c r="K41" i="34"/>
  <c r="K25" i="34"/>
  <c r="K22" i="34"/>
  <c r="K21" i="34"/>
  <c r="K20" i="34"/>
  <c r="K27" i="34"/>
  <c r="K24" i="34"/>
  <c r="K23" i="34"/>
  <c r="K26" i="34"/>
  <c r="U14" i="34"/>
  <c r="E86" i="34"/>
  <c r="E90" i="34"/>
  <c r="E87" i="34"/>
  <c r="E91" i="34"/>
  <c r="E84" i="34"/>
  <c r="E88" i="34"/>
  <c r="E85" i="34"/>
  <c r="E89" i="34"/>
  <c r="U10" i="34"/>
  <c r="E53" i="34"/>
  <c r="E56" i="34"/>
  <c r="E55" i="34"/>
  <c r="E58" i="34"/>
  <c r="E57" i="34"/>
  <c r="E54" i="34"/>
  <c r="E52" i="34"/>
  <c r="E59" i="34"/>
  <c r="U9" i="34"/>
  <c r="E47" i="34"/>
  <c r="E44" i="34"/>
  <c r="E48" i="34"/>
  <c r="E46" i="34"/>
  <c r="E45" i="34"/>
  <c r="E49" i="34"/>
  <c r="E50" i="34"/>
  <c r="E51" i="34"/>
  <c r="U7" i="34"/>
  <c r="E28" i="34"/>
  <c r="E32" i="34"/>
  <c r="E30" i="34"/>
  <c r="E31" i="34"/>
  <c r="E29" i="34"/>
  <c r="E35" i="34"/>
  <c r="E34" i="34"/>
  <c r="E33" i="34"/>
  <c r="J85" i="34"/>
  <c r="J89" i="34"/>
  <c r="J86" i="34"/>
  <c r="J90" i="34"/>
  <c r="J87" i="34"/>
  <c r="J91" i="34"/>
  <c r="J84" i="34"/>
  <c r="J88" i="34"/>
  <c r="J45" i="34"/>
  <c r="J44" i="34"/>
  <c r="J50" i="34"/>
  <c r="J48" i="34"/>
  <c r="J47" i="34"/>
  <c r="J46" i="34"/>
  <c r="J49" i="34"/>
  <c r="J51" i="34"/>
  <c r="G72" i="34" l="1"/>
  <c r="D70" i="34"/>
  <c r="G98" i="34"/>
  <c r="G54" i="34"/>
  <c r="L54" i="34" s="1"/>
  <c r="D91" i="34"/>
  <c r="G75" i="34"/>
  <c r="D69" i="34"/>
  <c r="G92" i="34"/>
  <c r="W15" i="34"/>
  <c r="G52" i="34"/>
  <c r="D88" i="34"/>
  <c r="G71" i="34"/>
  <c r="D68" i="34"/>
  <c r="D75" i="34"/>
  <c r="G94" i="34"/>
  <c r="G57" i="34"/>
  <c r="G59" i="34"/>
  <c r="D87" i="34"/>
  <c r="G79" i="34"/>
  <c r="G77" i="34"/>
  <c r="D60" i="34"/>
  <c r="D66" i="34"/>
  <c r="T11" i="34"/>
  <c r="G21" i="34"/>
  <c r="W6" i="34"/>
  <c r="G78" i="34"/>
  <c r="G76" i="34"/>
  <c r="D67" i="34"/>
  <c r="D61" i="34"/>
  <c r="G26" i="34"/>
  <c r="G24" i="34"/>
  <c r="G83" i="34"/>
  <c r="G81" i="34"/>
  <c r="D64" i="34"/>
  <c r="D62" i="34"/>
  <c r="G22" i="34"/>
  <c r="G27" i="34"/>
  <c r="M14" i="38"/>
  <c r="M30" i="38"/>
  <c r="M46" i="38"/>
  <c r="M11" i="38"/>
  <c r="M27" i="38"/>
  <c r="M43" i="38"/>
  <c r="M8" i="38"/>
  <c r="M24" i="38"/>
  <c r="M40" i="38"/>
  <c r="M9" i="38"/>
  <c r="M25" i="38"/>
  <c r="M41" i="38"/>
  <c r="M18" i="38"/>
  <c r="M34" i="38"/>
  <c r="M47" i="38"/>
  <c r="M15" i="38"/>
  <c r="M31" i="38"/>
  <c r="M5" i="38"/>
  <c r="M12" i="38"/>
  <c r="M28" i="38"/>
  <c r="M44" i="38"/>
  <c r="M13" i="38"/>
  <c r="M29" i="38"/>
  <c r="M45" i="38"/>
  <c r="M6" i="38"/>
  <c r="M22" i="38"/>
  <c r="M38" i="38"/>
  <c r="M53" i="38"/>
  <c r="M19" i="38"/>
  <c r="M35" i="38"/>
  <c r="M50" i="38"/>
  <c r="M16" i="38"/>
  <c r="M32" i="38"/>
  <c r="M49" i="38"/>
  <c r="M17" i="38"/>
  <c r="M33" i="38"/>
  <c r="M51" i="38"/>
  <c r="M10" i="38"/>
  <c r="M26" i="38"/>
  <c r="M42" i="38"/>
  <c r="M7" i="38"/>
  <c r="M23" i="38"/>
  <c r="M39" i="38"/>
  <c r="M54" i="38"/>
  <c r="M20" i="38"/>
  <c r="M36" i="38"/>
  <c r="M52" i="38"/>
  <c r="M21" i="38"/>
  <c r="M37" i="38"/>
  <c r="M48" i="38"/>
  <c r="V13" i="34"/>
  <c r="F78" i="34"/>
  <c r="L78" i="34" s="1"/>
  <c r="F82" i="34"/>
  <c r="F79" i="34"/>
  <c r="F83" i="34"/>
  <c r="L83" i="34" s="1"/>
  <c r="F80" i="34"/>
  <c r="L80" i="34" s="1"/>
  <c r="F76" i="34"/>
  <c r="L76" i="34" s="1"/>
  <c r="F77" i="34"/>
  <c r="F81" i="34"/>
  <c r="V10" i="34"/>
  <c r="F53" i="34"/>
  <c r="F57" i="34"/>
  <c r="F58" i="34"/>
  <c r="L58" i="34" s="1"/>
  <c r="F55" i="34"/>
  <c r="L55" i="34" s="1"/>
  <c r="F54" i="34"/>
  <c r="F59" i="34"/>
  <c r="L59" i="34" s="1"/>
  <c r="F56" i="34"/>
  <c r="L56" i="34" s="1"/>
  <c r="F52" i="34"/>
  <c r="N20" i="38"/>
  <c r="N36" i="38"/>
  <c r="N13" i="38"/>
  <c r="N29" i="38"/>
  <c r="N6" i="38"/>
  <c r="N22" i="38"/>
  <c r="N7" i="38"/>
  <c r="N23" i="38"/>
  <c r="N39" i="38"/>
  <c r="N5" i="38"/>
  <c r="N45" i="38"/>
  <c r="N42" i="38"/>
  <c r="N8" i="38"/>
  <c r="N24" i="38"/>
  <c r="N40" i="38"/>
  <c r="N17" i="38"/>
  <c r="N33" i="38"/>
  <c r="N10" i="38"/>
  <c r="N26" i="38"/>
  <c r="N11" i="38"/>
  <c r="N27" i="38"/>
  <c r="N43" i="38"/>
  <c r="N38" i="38"/>
  <c r="N50" i="38"/>
  <c r="N49" i="38"/>
  <c r="N12" i="38"/>
  <c r="N28" i="38"/>
  <c r="N44" i="38"/>
  <c r="N21" i="38"/>
  <c r="N37" i="38"/>
  <c r="N14" i="38"/>
  <c r="N30" i="38"/>
  <c r="N15" i="38"/>
  <c r="N31" i="38"/>
  <c r="N47" i="38"/>
  <c r="N48" i="38"/>
  <c r="N46" i="38"/>
  <c r="N54" i="38"/>
  <c r="N16" i="38"/>
  <c r="N32" i="38"/>
  <c r="N9" i="38"/>
  <c r="N25" i="38"/>
  <c r="N41" i="38"/>
  <c r="N18" i="38"/>
  <c r="N34" i="38"/>
  <c r="N19" i="38"/>
  <c r="N35" i="38"/>
  <c r="N51" i="38"/>
  <c r="N53" i="38"/>
  <c r="N52" i="38"/>
  <c r="L53" i="34"/>
  <c r="L52" i="34"/>
  <c r="L82" i="34"/>
  <c r="V12" i="34"/>
  <c r="F70" i="34"/>
  <c r="L70" i="34" s="1"/>
  <c r="F74" i="34"/>
  <c r="L74" i="34" s="1"/>
  <c r="F71" i="34"/>
  <c r="F75" i="34"/>
  <c r="L75" i="34" s="1"/>
  <c r="F69" i="34"/>
  <c r="L69" i="34" s="1"/>
  <c r="F73" i="34"/>
  <c r="L73" i="34" s="1"/>
  <c r="F72" i="34"/>
  <c r="L72" i="34" s="1"/>
  <c r="F68" i="34"/>
  <c r="L68" i="34" s="1"/>
  <c r="F41" i="34"/>
  <c r="L41" i="34" s="1"/>
  <c r="V8" i="34"/>
  <c r="F38" i="34"/>
  <c r="L38" i="34" s="1"/>
  <c r="F40" i="34"/>
  <c r="L40" i="34" s="1"/>
  <c r="F37" i="34"/>
  <c r="L37" i="34" s="1"/>
  <c r="F43" i="34"/>
  <c r="L43" i="34" s="1"/>
  <c r="F36" i="34"/>
  <c r="L36" i="34" s="1"/>
  <c r="F42" i="34"/>
  <c r="F39" i="34"/>
  <c r="L39" i="34" s="1"/>
  <c r="V9" i="34"/>
  <c r="F46" i="34"/>
  <c r="L46" i="34" s="1"/>
  <c r="F47" i="34"/>
  <c r="L47" i="34" s="1"/>
  <c r="F51" i="34"/>
  <c r="L51" i="34" s="1"/>
  <c r="F48" i="34"/>
  <c r="L48" i="34" s="1"/>
  <c r="F49" i="34"/>
  <c r="L49" i="34" s="1"/>
  <c r="F44" i="34"/>
  <c r="L44" i="34" s="1"/>
  <c r="F50" i="34"/>
  <c r="L50" i="34" s="1"/>
  <c r="F45" i="34"/>
  <c r="L45" i="34" s="1"/>
  <c r="U14" i="38"/>
  <c r="U44" i="38"/>
  <c r="K13" i="38"/>
  <c r="K35" i="38"/>
  <c r="K34" i="38"/>
  <c r="K15" i="38"/>
  <c r="K45" i="38"/>
  <c r="K36" i="38"/>
  <c r="K7" i="38"/>
  <c r="K5" i="38"/>
  <c r="K30" i="38"/>
  <c r="K54" i="38"/>
  <c r="K37" i="38"/>
  <c r="K24" i="38"/>
  <c r="K51" i="38"/>
  <c r="U9" i="38"/>
  <c r="U24" i="38"/>
  <c r="K21" i="38"/>
  <c r="K10" i="38"/>
  <c r="K42" i="38"/>
  <c r="K23" i="38"/>
  <c r="K12" i="38"/>
  <c r="K44" i="38"/>
  <c r="K17" i="38"/>
  <c r="K6" i="38"/>
  <c r="K38" i="38"/>
  <c r="K11" i="38"/>
  <c r="K9" i="38"/>
  <c r="K32" i="38"/>
  <c r="K41" i="38"/>
  <c r="U54" i="38"/>
  <c r="U49" i="38"/>
  <c r="U39" i="38"/>
  <c r="K29" i="38"/>
  <c r="K18" i="38"/>
  <c r="K48" i="38"/>
  <c r="K31" i="38"/>
  <c r="K20" i="38"/>
  <c r="K49" i="38"/>
  <c r="K25" i="38"/>
  <c r="K14" i="38"/>
  <c r="K46" i="38"/>
  <c r="K19" i="38"/>
  <c r="K8" i="38"/>
  <c r="K40" i="38"/>
  <c r="U34" i="38"/>
  <c r="U29" i="38"/>
  <c r="U19" i="38"/>
  <c r="K39" i="38"/>
  <c r="K26" i="38"/>
  <c r="K52" i="38"/>
  <c r="K43" i="38"/>
  <c r="K28" i="38"/>
  <c r="K53" i="38"/>
  <c r="K33" i="38"/>
  <c r="K22" i="38"/>
  <c r="K50" i="38"/>
  <c r="K27" i="38"/>
  <c r="K16" i="38"/>
  <c r="K47" i="38"/>
  <c r="R49" i="38"/>
  <c r="R24" i="38"/>
  <c r="R34" i="38"/>
  <c r="H16" i="38"/>
  <c r="H32" i="38"/>
  <c r="H48" i="38"/>
  <c r="H17" i="38"/>
  <c r="H33" i="38"/>
  <c r="H49" i="38"/>
  <c r="H14" i="38"/>
  <c r="H30" i="38"/>
  <c r="H46" i="38"/>
  <c r="H11" i="38"/>
  <c r="H27" i="38"/>
  <c r="H43" i="38"/>
  <c r="R29" i="38"/>
  <c r="R9" i="38"/>
  <c r="R14" i="38"/>
  <c r="H20" i="38"/>
  <c r="H36" i="38"/>
  <c r="H52" i="38"/>
  <c r="H21" i="38"/>
  <c r="H37" i="38"/>
  <c r="H53" i="38"/>
  <c r="H18" i="38"/>
  <c r="H34" i="38"/>
  <c r="H50" i="38"/>
  <c r="H15" i="38"/>
  <c r="H31" i="38"/>
  <c r="H47" i="38"/>
  <c r="R54" i="38"/>
  <c r="R39" i="38"/>
  <c r="H8" i="38"/>
  <c r="H24" i="38"/>
  <c r="H40" i="38"/>
  <c r="H9" i="38"/>
  <c r="H25" i="38"/>
  <c r="H41" i="38"/>
  <c r="H6" i="38"/>
  <c r="H22" i="38"/>
  <c r="H38" i="38"/>
  <c r="H54" i="38"/>
  <c r="H19" i="38"/>
  <c r="H35" i="38"/>
  <c r="H51" i="38"/>
  <c r="R44" i="38"/>
  <c r="R19" i="38"/>
  <c r="H12" i="38"/>
  <c r="H28" i="38"/>
  <c r="H44" i="38"/>
  <c r="H13" i="38"/>
  <c r="H29" i="38"/>
  <c r="H45" i="38"/>
  <c r="H10" i="38"/>
  <c r="H26" i="38"/>
  <c r="H42" i="38"/>
  <c r="H7" i="38"/>
  <c r="H23" i="38"/>
  <c r="H39" i="38"/>
  <c r="H5" i="38"/>
  <c r="V15" i="34"/>
  <c r="F93" i="34"/>
  <c r="L93" i="34" s="1"/>
  <c r="F97" i="34"/>
  <c r="L97" i="34" s="1"/>
  <c r="F95" i="34"/>
  <c r="L95" i="34" s="1"/>
  <c r="F94" i="34"/>
  <c r="F98" i="34"/>
  <c r="L98" i="34" s="1"/>
  <c r="F99" i="34"/>
  <c r="L99" i="34" s="1"/>
  <c r="F92" i="34"/>
  <c r="F96" i="34"/>
  <c r="L96" i="34" s="1"/>
  <c r="F60" i="34"/>
  <c r="F64" i="34"/>
  <c r="L64" i="34" s="1"/>
  <c r="F61" i="34"/>
  <c r="F65" i="34"/>
  <c r="L65" i="34" s="1"/>
  <c r="V11" i="34"/>
  <c r="F62" i="34"/>
  <c r="L62" i="34" s="1"/>
  <c r="F66" i="34"/>
  <c r="L66" i="34" s="1"/>
  <c r="I3" i="38"/>
  <c r="F63" i="34"/>
  <c r="L63" i="34" s="1"/>
  <c r="F67" i="34"/>
  <c r="L67" i="34" s="1"/>
  <c r="V7" i="34"/>
  <c r="F34" i="34"/>
  <c r="L34" i="34" s="1"/>
  <c r="F30" i="34"/>
  <c r="L30" i="34" s="1"/>
  <c r="F33" i="34"/>
  <c r="L33" i="34" s="1"/>
  <c r="F31" i="34"/>
  <c r="L31" i="34" s="1"/>
  <c r="F29" i="34"/>
  <c r="L29" i="34" s="1"/>
  <c r="F32" i="34"/>
  <c r="L32" i="34" s="1"/>
  <c r="F35" i="34"/>
  <c r="L35" i="34" s="1"/>
  <c r="F28" i="34"/>
  <c r="L10" i="38"/>
  <c r="L26" i="38"/>
  <c r="L42" i="38"/>
  <c r="L7" i="38"/>
  <c r="L23" i="38"/>
  <c r="L39" i="38"/>
  <c r="L5" i="38"/>
  <c r="L20" i="38"/>
  <c r="L36" i="38"/>
  <c r="L52" i="38"/>
  <c r="L21" i="38"/>
  <c r="L37" i="38"/>
  <c r="L53" i="38"/>
  <c r="L14" i="38"/>
  <c r="L30" i="38"/>
  <c r="L46" i="38"/>
  <c r="L11" i="38"/>
  <c r="L27" i="38"/>
  <c r="L43" i="38"/>
  <c r="L8" i="38"/>
  <c r="L24" i="38"/>
  <c r="L40" i="38"/>
  <c r="L9" i="38"/>
  <c r="L25" i="38"/>
  <c r="L41" i="38"/>
  <c r="L18" i="38"/>
  <c r="L34" i="38"/>
  <c r="L50" i="38"/>
  <c r="L15" i="38"/>
  <c r="L31" i="38"/>
  <c r="L47" i="38"/>
  <c r="L12" i="38"/>
  <c r="L28" i="38"/>
  <c r="L44" i="38"/>
  <c r="L13" i="38"/>
  <c r="L29" i="38"/>
  <c r="L45" i="38"/>
  <c r="L6" i="38"/>
  <c r="L22" i="38"/>
  <c r="L38" i="38"/>
  <c r="L54" i="38"/>
  <c r="L19" i="38"/>
  <c r="L35" i="38"/>
  <c r="L51" i="38"/>
  <c r="L16" i="38"/>
  <c r="L32" i="38"/>
  <c r="L48" i="38"/>
  <c r="L17" i="38"/>
  <c r="L33" i="38"/>
  <c r="L49" i="38"/>
  <c r="T19" i="38"/>
  <c r="T54" i="38"/>
  <c r="T29" i="38"/>
  <c r="J21" i="38"/>
  <c r="J37" i="38"/>
  <c r="J24" i="38"/>
  <c r="J44" i="38"/>
  <c r="J11" i="38"/>
  <c r="J32" i="38"/>
  <c r="J49" i="38"/>
  <c r="J18" i="38"/>
  <c r="J39" i="38"/>
  <c r="J54" i="38"/>
  <c r="J20" i="38"/>
  <c r="J10" i="38"/>
  <c r="T44" i="38"/>
  <c r="T34" i="38"/>
  <c r="J9" i="38"/>
  <c r="J25" i="38"/>
  <c r="J8" i="38"/>
  <c r="J30" i="38"/>
  <c r="J47" i="38"/>
  <c r="J16" i="38"/>
  <c r="J38" i="38"/>
  <c r="J53" i="38"/>
  <c r="J23" i="38"/>
  <c r="J43" i="38"/>
  <c r="J15" i="38"/>
  <c r="J41" i="38"/>
  <c r="J31" i="38"/>
  <c r="T24" i="38"/>
  <c r="T14" i="38"/>
  <c r="J13" i="38"/>
  <c r="J29" i="38"/>
  <c r="J14" i="38"/>
  <c r="J35" i="38"/>
  <c r="J51" i="38"/>
  <c r="J22" i="38"/>
  <c r="J42" i="38"/>
  <c r="J7" i="38"/>
  <c r="J28" i="38"/>
  <c r="J5" i="38"/>
  <c r="J36" i="38"/>
  <c r="J26" i="38"/>
  <c r="J48" i="38"/>
  <c r="T39" i="38"/>
  <c r="T9" i="38"/>
  <c r="T49" i="38"/>
  <c r="J17" i="38"/>
  <c r="J33" i="38"/>
  <c r="J19" i="38"/>
  <c r="J40" i="38"/>
  <c r="J6" i="38"/>
  <c r="J27" i="38"/>
  <c r="J46" i="38"/>
  <c r="J12" i="38"/>
  <c r="J34" i="38"/>
  <c r="J50" i="38"/>
  <c r="J52" i="38"/>
  <c r="J45" i="38"/>
  <c r="L42" i="34"/>
  <c r="L28" i="34"/>
  <c r="L94" i="34"/>
  <c r="L57" i="34"/>
  <c r="L79" i="34"/>
  <c r="Q54" i="38"/>
  <c r="Q19" i="38"/>
  <c r="Q44" i="38"/>
  <c r="G23" i="38"/>
  <c r="G12" i="38"/>
  <c r="G44" i="38"/>
  <c r="G17" i="38"/>
  <c r="G6" i="38"/>
  <c r="G38" i="38"/>
  <c r="G11" i="38"/>
  <c r="G43" i="38"/>
  <c r="G32" i="38"/>
  <c r="G13" i="38"/>
  <c r="G45" i="38"/>
  <c r="G34" i="38"/>
  <c r="G7" i="38"/>
  <c r="G53" i="38"/>
  <c r="G27" i="38"/>
  <c r="G29" i="38"/>
  <c r="Q34" i="38"/>
  <c r="Q49" i="38"/>
  <c r="Q24" i="38"/>
  <c r="G31" i="38"/>
  <c r="G20" i="38"/>
  <c r="G49" i="38"/>
  <c r="G25" i="38"/>
  <c r="G14" i="38"/>
  <c r="G46" i="38"/>
  <c r="G19" i="38"/>
  <c r="G8" i="38"/>
  <c r="G40" i="38"/>
  <c r="G21" i="38"/>
  <c r="G10" i="38"/>
  <c r="G42" i="38"/>
  <c r="Q29" i="38"/>
  <c r="G28" i="38"/>
  <c r="G22" i="38"/>
  <c r="G16" i="38"/>
  <c r="G18" i="38"/>
  <c r="Q39" i="38"/>
  <c r="Q9" i="38"/>
  <c r="G15" i="38"/>
  <c r="G47" i="38"/>
  <c r="G36" i="38"/>
  <c r="G9" i="38"/>
  <c r="G41" i="38"/>
  <c r="G30" i="38"/>
  <c r="G54" i="38"/>
  <c r="G35" i="38"/>
  <c r="G24" i="38"/>
  <c r="G51" i="38"/>
  <c r="G37" i="38"/>
  <c r="G26" i="38"/>
  <c r="G52" i="38"/>
  <c r="Q14" i="38"/>
  <c r="G39" i="38"/>
  <c r="G33" i="38"/>
  <c r="G50" i="38"/>
  <c r="G5" i="38"/>
  <c r="G48" i="38"/>
  <c r="V14" i="34"/>
  <c r="F85" i="34"/>
  <c r="L85" i="34" s="1"/>
  <c r="F89" i="34"/>
  <c r="L89" i="34" s="1"/>
  <c r="F86" i="34"/>
  <c r="L86" i="34" s="1"/>
  <c r="F90" i="34"/>
  <c r="L90" i="34" s="1"/>
  <c r="F87" i="34"/>
  <c r="L87" i="34" s="1"/>
  <c r="F91" i="34"/>
  <c r="L91" i="34" s="1"/>
  <c r="F84" i="34"/>
  <c r="L84" i="34" s="1"/>
  <c r="F88" i="34"/>
  <c r="L88" i="34" s="1"/>
  <c r="V6" i="34"/>
  <c r="F22" i="34"/>
  <c r="L22" i="34" s="1"/>
  <c r="F26" i="34"/>
  <c r="L26" i="34" s="1"/>
  <c r="F27" i="34"/>
  <c r="F25" i="34"/>
  <c r="L25" i="34" s="1"/>
  <c r="F20" i="34"/>
  <c r="L20" i="34" s="1"/>
  <c r="F21" i="34"/>
  <c r="L21" i="34" s="1"/>
  <c r="F23" i="34"/>
  <c r="L23" i="34" s="1"/>
  <c r="F24" i="34"/>
  <c r="L24" i="34" s="1"/>
  <c r="L77" i="34" l="1"/>
  <c r="L92" i="34"/>
  <c r="L71" i="34"/>
  <c r="L27" i="34"/>
  <c r="L61" i="34"/>
  <c r="L60" i="34"/>
  <c r="L81" i="34"/>
  <c r="C359" i="38"/>
  <c r="C409" i="38"/>
  <c r="C209" i="38"/>
  <c r="C59" i="38"/>
  <c r="C159" i="38"/>
  <c r="C309" i="38"/>
  <c r="C109" i="38"/>
  <c r="C259" i="38"/>
  <c r="C105" i="38"/>
  <c r="C305" i="38"/>
  <c r="C405" i="38"/>
  <c r="C255" i="38"/>
  <c r="C355" i="38"/>
  <c r="C155" i="38"/>
  <c r="C455" i="38"/>
  <c r="C205" i="38"/>
  <c r="C118" i="38"/>
  <c r="C268" i="38"/>
  <c r="C318" i="38"/>
  <c r="C418" i="38"/>
  <c r="C68" i="38"/>
  <c r="C168" i="38"/>
  <c r="C218" i="38"/>
  <c r="C368" i="38"/>
  <c r="C88" i="38"/>
  <c r="C288" i="38"/>
  <c r="C188" i="38"/>
  <c r="C138" i="38"/>
  <c r="C338" i="38"/>
  <c r="C238" i="38"/>
  <c r="C388" i="38"/>
  <c r="C438" i="38"/>
  <c r="F100" i="38"/>
  <c r="F300" i="38"/>
  <c r="F450" i="38"/>
  <c r="F150" i="38"/>
  <c r="F350" i="38"/>
  <c r="F250" i="38"/>
  <c r="F400" i="38"/>
  <c r="F200" i="38"/>
  <c r="F90" i="38"/>
  <c r="F290" i="38"/>
  <c r="F190" i="38"/>
  <c r="F140" i="38"/>
  <c r="F340" i="38"/>
  <c r="F240" i="38"/>
  <c r="F440" i="38"/>
  <c r="F390" i="38"/>
  <c r="F329" i="38"/>
  <c r="F129" i="38"/>
  <c r="F179" i="38"/>
  <c r="F429" i="38"/>
  <c r="F279" i="38"/>
  <c r="F379" i="38"/>
  <c r="F229" i="38"/>
  <c r="F79" i="38"/>
  <c r="H65" i="38"/>
  <c r="H165" i="38"/>
  <c r="H115" i="38"/>
  <c r="H265" i="38"/>
  <c r="H365" i="38"/>
  <c r="H315" i="38"/>
  <c r="H415" i="38"/>
  <c r="H215" i="38"/>
  <c r="C104" i="38"/>
  <c r="C304" i="38"/>
  <c r="C154" i="38"/>
  <c r="C354" i="38"/>
  <c r="C254" i="38"/>
  <c r="C204" i="38"/>
  <c r="C454" i="38"/>
  <c r="C404" i="38"/>
  <c r="C87" i="38"/>
  <c r="C287" i="38"/>
  <c r="C137" i="38"/>
  <c r="C337" i="38"/>
  <c r="C437" i="38"/>
  <c r="C187" i="38"/>
  <c r="C387" i="38"/>
  <c r="C237" i="38"/>
  <c r="C89" i="38"/>
  <c r="C289" i="38"/>
  <c r="C239" i="38"/>
  <c r="C139" i="38"/>
  <c r="C339" i="38"/>
  <c r="C389" i="38"/>
  <c r="C189" i="38"/>
  <c r="C439" i="38"/>
  <c r="C113" i="38"/>
  <c r="C213" i="38"/>
  <c r="C363" i="38"/>
  <c r="C163" i="38"/>
  <c r="C63" i="38"/>
  <c r="C263" i="38"/>
  <c r="C313" i="38"/>
  <c r="C413" i="38"/>
  <c r="C376" i="38"/>
  <c r="C126" i="38"/>
  <c r="C76" i="38"/>
  <c r="C326" i="38"/>
  <c r="C176" i="38"/>
  <c r="C226" i="38"/>
  <c r="C426" i="38"/>
  <c r="C276" i="38"/>
  <c r="C123" i="38"/>
  <c r="C373" i="38"/>
  <c r="C323" i="38"/>
  <c r="C423" i="38"/>
  <c r="C73" i="38"/>
  <c r="C273" i="38"/>
  <c r="C173" i="38"/>
  <c r="C223" i="38"/>
  <c r="C267" i="38"/>
  <c r="C417" i="38"/>
  <c r="C367" i="38"/>
  <c r="C317" i="38"/>
  <c r="C67" i="38"/>
  <c r="C117" i="38"/>
  <c r="C167" i="38"/>
  <c r="C217" i="38"/>
  <c r="C102" i="38"/>
  <c r="C302" i="38"/>
  <c r="C252" i="38"/>
  <c r="C152" i="38"/>
  <c r="C352" i="38"/>
  <c r="C402" i="38"/>
  <c r="C202" i="38"/>
  <c r="C452" i="38"/>
  <c r="C93" i="38"/>
  <c r="C293" i="38"/>
  <c r="C143" i="38"/>
  <c r="C343" i="38"/>
  <c r="C393" i="38"/>
  <c r="C193" i="38"/>
  <c r="C443" i="38"/>
  <c r="C243" i="38"/>
  <c r="C91" i="38"/>
  <c r="C291" i="38"/>
  <c r="C391" i="38"/>
  <c r="C141" i="38"/>
  <c r="C341" i="38"/>
  <c r="C191" i="38"/>
  <c r="C441" i="38"/>
  <c r="C241" i="38"/>
  <c r="C108" i="38"/>
  <c r="C308" i="38"/>
  <c r="C258" i="38"/>
  <c r="C158" i="38"/>
  <c r="C358" i="38"/>
  <c r="C208" i="38"/>
  <c r="C458" i="38"/>
  <c r="C408" i="38"/>
  <c r="C90" i="38"/>
  <c r="C290" i="38"/>
  <c r="C240" i="38"/>
  <c r="C190" i="38"/>
  <c r="C340" i="38"/>
  <c r="C140" i="38"/>
  <c r="C440" i="38"/>
  <c r="C390" i="38"/>
  <c r="C182" i="38"/>
  <c r="C432" i="38"/>
  <c r="C232" i="38"/>
  <c r="C382" i="38"/>
  <c r="C82" i="38"/>
  <c r="C282" i="38"/>
  <c r="C132" i="38"/>
  <c r="C332" i="38"/>
  <c r="C125" i="38"/>
  <c r="C175" i="38"/>
  <c r="C425" i="38"/>
  <c r="C375" i="38"/>
  <c r="C75" i="38"/>
  <c r="C275" i="38"/>
  <c r="C325" i="38"/>
  <c r="C225" i="38"/>
  <c r="C100" i="38"/>
  <c r="C300" i="38"/>
  <c r="C150" i="38"/>
  <c r="C350" i="38"/>
  <c r="C400" i="38"/>
  <c r="C250" i="38"/>
  <c r="C450" i="38"/>
  <c r="C200" i="38"/>
  <c r="C124" i="38"/>
  <c r="C374" i="38"/>
  <c r="C174" i="38"/>
  <c r="C324" i="38"/>
  <c r="C74" i="38"/>
  <c r="C424" i="38"/>
  <c r="C224" i="38"/>
  <c r="C274" i="38"/>
  <c r="C261" i="38"/>
  <c r="C411" i="38"/>
  <c r="C111" i="38"/>
  <c r="C361" i="38"/>
  <c r="C61" i="38"/>
  <c r="C311" i="38"/>
  <c r="C211" i="38"/>
  <c r="C161" i="38"/>
  <c r="C86" i="38"/>
  <c r="C286" i="38"/>
  <c r="C436" i="38"/>
  <c r="C136" i="38"/>
  <c r="C336" i="38"/>
  <c r="C186" i="38"/>
  <c r="C236" i="38"/>
  <c r="C386" i="38"/>
  <c r="C160" i="38"/>
  <c r="C60" i="38"/>
  <c r="C360" i="38"/>
  <c r="C210" i="38"/>
  <c r="C110" i="38"/>
  <c r="C260" i="38"/>
  <c r="C310" i="38"/>
  <c r="C410" i="38"/>
  <c r="C77" i="38"/>
  <c r="C227" i="38"/>
  <c r="C177" i="38"/>
  <c r="C377" i="38"/>
  <c r="C277" i="38"/>
  <c r="C127" i="38"/>
  <c r="C427" i="38"/>
  <c r="C327" i="38"/>
  <c r="F149" i="38"/>
  <c r="F349" i="38"/>
  <c r="F199" i="38"/>
  <c r="F99" i="38"/>
  <c r="F249" i="38"/>
  <c r="F399" i="38"/>
  <c r="F299" i="38"/>
  <c r="F449" i="38"/>
  <c r="F116" i="38"/>
  <c r="F166" i="38"/>
  <c r="F266" i="38"/>
  <c r="F366" i="38"/>
  <c r="F316" i="38"/>
  <c r="F416" i="38"/>
  <c r="F216" i="38"/>
  <c r="F66" i="38"/>
  <c r="F94" i="38"/>
  <c r="F294" i="38"/>
  <c r="F194" i="38"/>
  <c r="F144" i="38"/>
  <c r="F344" i="38"/>
  <c r="F244" i="38"/>
  <c r="F444" i="38"/>
  <c r="F394" i="38"/>
  <c r="F230" i="38"/>
  <c r="F80" i="38"/>
  <c r="F430" i="38"/>
  <c r="F330" i="38"/>
  <c r="F130" i="38"/>
  <c r="F380" i="38"/>
  <c r="F180" i="38"/>
  <c r="F280" i="38"/>
  <c r="F61" i="38"/>
  <c r="F361" i="38"/>
  <c r="F311" i="38"/>
  <c r="F161" i="38"/>
  <c r="F111" i="38"/>
  <c r="F261" i="38"/>
  <c r="F411" i="38"/>
  <c r="F211" i="38"/>
  <c r="F89" i="38"/>
  <c r="F339" i="38"/>
  <c r="F139" i="38"/>
  <c r="F239" i="38"/>
  <c r="F189" i="38"/>
  <c r="F289" i="38"/>
  <c r="F389" i="38"/>
  <c r="F439" i="38"/>
  <c r="F69" i="38"/>
  <c r="F369" i="38"/>
  <c r="F419" i="38"/>
  <c r="F319" i="38"/>
  <c r="F219" i="38"/>
  <c r="F269" i="38"/>
  <c r="F119" i="38"/>
  <c r="F169" i="38"/>
  <c r="F92" i="38"/>
  <c r="F292" i="38"/>
  <c r="F392" i="38"/>
  <c r="F142" i="38"/>
  <c r="F342" i="38"/>
  <c r="F242" i="38"/>
  <c r="F442" i="38"/>
  <c r="F192" i="38"/>
  <c r="F112" i="38"/>
  <c r="F312" i="38"/>
  <c r="F362" i="38"/>
  <c r="F262" i="38"/>
  <c r="F212" i="38"/>
  <c r="F412" i="38"/>
  <c r="F62" i="38"/>
  <c r="F162" i="38"/>
  <c r="F93" i="38"/>
  <c r="F343" i="38"/>
  <c r="F443" i="38"/>
  <c r="F143" i="38"/>
  <c r="F243" i="38"/>
  <c r="F193" i="38"/>
  <c r="F293" i="38"/>
  <c r="F393" i="38"/>
  <c r="F65" i="38"/>
  <c r="F165" i="38"/>
  <c r="F315" i="38"/>
  <c r="F265" i="38"/>
  <c r="F365" i="38"/>
  <c r="F415" i="38"/>
  <c r="F215" i="38"/>
  <c r="F115" i="38"/>
  <c r="F75" i="38"/>
  <c r="F175" i="38"/>
  <c r="F375" i="38"/>
  <c r="F275" i="38"/>
  <c r="F225" i="38"/>
  <c r="F425" i="38"/>
  <c r="F125" i="38"/>
  <c r="F325" i="38"/>
  <c r="H103" i="38"/>
  <c r="H303" i="38"/>
  <c r="H153" i="38"/>
  <c r="H353" i="38"/>
  <c r="H403" i="38"/>
  <c r="H253" i="38"/>
  <c r="H453" i="38"/>
  <c r="H203" i="38"/>
  <c r="H86" i="38"/>
  <c r="H286" i="38"/>
  <c r="H186" i="38"/>
  <c r="H336" i="38"/>
  <c r="H386" i="38"/>
  <c r="H236" i="38"/>
  <c r="H436" i="38"/>
  <c r="H136" i="38"/>
  <c r="H73" i="38"/>
  <c r="H373" i="38"/>
  <c r="H273" i="38"/>
  <c r="H323" i="38"/>
  <c r="H173" i="38"/>
  <c r="H423" i="38"/>
  <c r="H223" i="38"/>
  <c r="H123" i="38"/>
  <c r="H60" i="38"/>
  <c r="H310" i="38"/>
  <c r="H260" i="38"/>
  <c r="H160" i="38"/>
  <c r="H110" i="38"/>
  <c r="H410" i="38"/>
  <c r="H360" i="38"/>
  <c r="H210" i="38"/>
  <c r="H98" i="38"/>
  <c r="H298" i="38"/>
  <c r="H148" i="38"/>
  <c r="H348" i="38"/>
  <c r="H398" i="38"/>
  <c r="H248" i="38"/>
  <c r="H448" i="38"/>
  <c r="H198" i="38"/>
  <c r="H85" i="38"/>
  <c r="H335" i="38"/>
  <c r="H135" i="38"/>
  <c r="H235" i="38"/>
  <c r="H435" i="38"/>
  <c r="H285" i="38"/>
  <c r="H385" i="38"/>
  <c r="H185" i="38"/>
  <c r="H72" i="38"/>
  <c r="H172" i="38"/>
  <c r="H322" i="38"/>
  <c r="H272" i="38"/>
  <c r="H372" i="38"/>
  <c r="H222" i="38"/>
  <c r="H122" i="38"/>
  <c r="H422" i="38"/>
  <c r="H94" i="38"/>
  <c r="H294" i="38"/>
  <c r="H144" i="38"/>
  <c r="H344" i="38"/>
  <c r="H194" i="38"/>
  <c r="H244" i="38"/>
  <c r="H444" i="38"/>
  <c r="H394" i="38"/>
  <c r="H181" i="38"/>
  <c r="H381" i="38"/>
  <c r="H281" i="38"/>
  <c r="H431" i="38"/>
  <c r="H81" i="38"/>
  <c r="H331" i="38"/>
  <c r="H131" i="38"/>
  <c r="H231" i="38"/>
  <c r="H68" i="38"/>
  <c r="H318" i="38"/>
  <c r="H268" i="38"/>
  <c r="H168" i="38"/>
  <c r="H418" i="38"/>
  <c r="H118" i="38"/>
  <c r="H368" i="38"/>
  <c r="H218" i="38"/>
  <c r="H106" i="38"/>
  <c r="H306" i="38"/>
  <c r="H406" i="38"/>
  <c r="H156" i="38"/>
  <c r="H356" i="38"/>
  <c r="H206" i="38"/>
  <c r="H256" i="38"/>
  <c r="H456" i="38"/>
  <c r="H93" i="38"/>
  <c r="H343" i="38"/>
  <c r="H143" i="38"/>
  <c r="H243" i="38"/>
  <c r="H193" i="38"/>
  <c r="H293" i="38"/>
  <c r="H443" i="38"/>
  <c r="H393" i="38"/>
  <c r="H80" i="38"/>
  <c r="H280" i="38"/>
  <c r="H180" i="38"/>
  <c r="H330" i="38"/>
  <c r="H230" i="38"/>
  <c r="H430" i="38"/>
  <c r="H380" i="38"/>
  <c r="H130" i="38"/>
  <c r="D177" i="38"/>
  <c r="D277" i="38"/>
  <c r="D327" i="38"/>
  <c r="D427" i="38"/>
  <c r="D77" i="38"/>
  <c r="D377" i="38"/>
  <c r="D227" i="38"/>
  <c r="D127" i="38"/>
  <c r="D64" i="38"/>
  <c r="D114" i="38"/>
  <c r="D314" i="38"/>
  <c r="D364" i="38"/>
  <c r="D414" i="38"/>
  <c r="D264" i="38"/>
  <c r="D164" i="38"/>
  <c r="D214" i="38"/>
  <c r="D98" i="38"/>
  <c r="D398" i="38"/>
  <c r="D198" i="38"/>
  <c r="D448" i="38"/>
  <c r="D148" i="38"/>
  <c r="D298" i="38"/>
  <c r="D248" i="38"/>
  <c r="D348" i="38"/>
  <c r="D108" i="38"/>
  <c r="D358" i="38"/>
  <c r="D458" i="38"/>
  <c r="D158" i="38"/>
  <c r="D408" i="38"/>
  <c r="D208" i="38"/>
  <c r="D258" i="38"/>
  <c r="D308" i="38"/>
  <c r="D95" i="38"/>
  <c r="D295" i="38"/>
  <c r="D195" i="38"/>
  <c r="D145" i="38"/>
  <c r="D345" i="38"/>
  <c r="D245" i="38"/>
  <c r="D445" i="38"/>
  <c r="D395" i="38"/>
  <c r="D278" i="38"/>
  <c r="D128" i="38"/>
  <c r="D328" i="38"/>
  <c r="D378" i="38"/>
  <c r="D228" i="38"/>
  <c r="D428" i="38"/>
  <c r="D78" i="38"/>
  <c r="D178" i="38"/>
  <c r="D101" i="38"/>
  <c r="D301" i="38"/>
  <c r="D401" i="38"/>
  <c r="D151" i="38"/>
  <c r="D351" i="38"/>
  <c r="D201" i="38"/>
  <c r="D451" i="38"/>
  <c r="D251" i="38"/>
  <c r="D88" i="38"/>
  <c r="D338" i="38"/>
  <c r="D188" i="38"/>
  <c r="D138" i="38"/>
  <c r="D438" i="38"/>
  <c r="D288" i="38"/>
  <c r="D238" i="38"/>
  <c r="D388" i="38"/>
  <c r="D125" i="38"/>
  <c r="D425" i="38"/>
  <c r="D325" i="38"/>
  <c r="D175" i="38"/>
  <c r="D75" i="38"/>
  <c r="D275" i="38"/>
  <c r="D225" i="38"/>
  <c r="D375" i="38"/>
  <c r="D181" i="38"/>
  <c r="D331" i="38"/>
  <c r="D231" i="38"/>
  <c r="D431" i="38"/>
  <c r="D81" i="38"/>
  <c r="D281" i="38"/>
  <c r="D131" i="38"/>
  <c r="D381" i="38"/>
  <c r="D68" i="38"/>
  <c r="D118" i="38"/>
  <c r="D318" i="38"/>
  <c r="D218" i="38"/>
  <c r="D268" i="38"/>
  <c r="D368" i="38"/>
  <c r="D418" i="38"/>
  <c r="D168" i="38"/>
  <c r="D102" i="38"/>
  <c r="D252" i="38"/>
  <c r="D452" i="38"/>
  <c r="D202" i="38"/>
  <c r="D402" i="38"/>
  <c r="D152" i="38"/>
  <c r="D302" i="38"/>
  <c r="D352" i="38"/>
  <c r="G101" i="38"/>
  <c r="G401" i="38"/>
  <c r="G201" i="38"/>
  <c r="G151" i="38"/>
  <c r="G451" i="38"/>
  <c r="G301" i="38"/>
  <c r="G251" i="38"/>
  <c r="G351" i="38"/>
  <c r="G276" i="38"/>
  <c r="G126" i="38"/>
  <c r="G326" i="38"/>
  <c r="G376" i="38"/>
  <c r="G176" i="38"/>
  <c r="G426" i="38"/>
  <c r="G76" i="38"/>
  <c r="G226" i="38"/>
  <c r="G97" i="38"/>
  <c r="G397" i="38"/>
  <c r="G147" i="38"/>
  <c r="G447" i="38"/>
  <c r="G297" i="38"/>
  <c r="G197" i="38"/>
  <c r="G347" i="38"/>
  <c r="G247" i="38"/>
  <c r="G62" i="38"/>
  <c r="G112" i="38"/>
  <c r="G162" i="38"/>
  <c r="G262" i="38"/>
  <c r="G312" i="38"/>
  <c r="G412" i="38"/>
  <c r="G362" i="38"/>
  <c r="G212" i="38"/>
  <c r="G279" i="38"/>
  <c r="G79" i="38"/>
  <c r="G129" i="38"/>
  <c r="G179" i="38"/>
  <c r="G429" i="38"/>
  <c r="G229" i="38"/>
  <c r="G329" i="38"/>
  <c r="G379" i="38"/>
  <c r="G102" i="38"/>
  <c r="G402" i="38"/>
  <c r="G152" i="38"/>
  <c r="G452" i="38"/>
  <c r="G202" i="38"/>
  <c r="G252" i="38"/>
  <c r="G352" i="38"/>
  <c r="G302" i="38"/>
  <c r="G63" i="38"/>
  <c r="G213" i="38"/>
  <c r="G163" i="38"/>
  <c r="G313" i="38"/>
  <c r="G263" i="38"/>
  <c r="G413" i="38"/>
  <c r="G363" i="38"/>
  <c r="G113" i="38"/>
  <c r="G71" i="38"/>
  <c r="G221" i="38"/>
  <c r="G421" i="38"/>
  <c r="G171" i="38"/>
  <c r="G271" i="38"/>
  <c r="G321" i="38"/>
  <c r="G121" i="38"/>
  <c r="G371" i="38"/>
  <c r="G96" i="38"/>
  <c r="G396" i="38"/>
  <c r="G246" i="38"/>
  <c r="G146" i="38"/>
  <c r="G446" i="38"/>
  <c r="G346" i="38"/>
  <c r="G196" i="38"/>
  <c r="G296" i="38"/>
  <c r="G108" i="38"/>
  <c r="G408" i="38"/>
  <c r="G358" i="38"/>
  <c r="G208" i="38"/>
  <c r="G458" i="38"/>
  <c r="G258" i="38"/>
  <c r="G158" i="38"/>
  <c r="G308" i="38"/>
  <c r="G90" i="38"/>
  <c r="G390" i="38"/>
  <c r="G240" i="38"/>
  <c r="G140" i="38"/>
  <c r="G440" i="38"/>
  <c r="G290" i="38"/>
  <c r="G190" i="38"/>
  <c r="G340" i="38"/>
  <c r="G89" i="38"/>
  <c r="G389" i="38"/>
  <c r="G289" i="38"/>
  <c r="G139" i="38"/>
  <c r="G439" i="38"/>
  <c r="G239" i="38"/>
  <c r="G189" i="38"/>
  <c r="G339" i="38"/>
  <c r="J105" i="38"/>
  <c r="J305" i="38"/>
  <c r="J205" i="38"/>
  <c r="J155" i="38"/>
  <c r="J355" i="38"/>
  <c r="J405" i="38"/>
  <c r="J255" i="38"/>
  <c r="J455" i="38"/>
  <c r="J72" i="38"/>
  <c r="J272" i="38"/>
  <c r="J322" i="38"/>
  <c r="J222" i="38"/>
  <c r="J372" i="38"/>
  <c r="J172" i="38"/>
  <c r="J122" i="38"/>
  <c r="J422" i="38"/>
  <c r="J136" i="38"/>
  <c r="J336" i="38"/>
  <c r="J236" i="38"/>
  <c r="J86" i="38"/>
  <c r="J386" i="38"/>
  <c r="J186" i="38"/>
  <c r="J286" i="38"/>
  <c r="J436" i="38"/>
  <c r="J102" i="38"/>
  <c r="J352" i="38"/>
  <c r="J202" i="38"/>
  <c r="J152" i="38"/>
  <c r="J252" i="38"/>
  <c r="J302" i="38"/>
  <c r="J452" i="38"/>
  <c r="J402" i="38"/>
  <c r="J134" i="38"/>
  <c r="J334" i="38"/>
  <c r="J184" i="38"/>
  <c r="J84" i="38"/>
  <c r="J384" i="38"/>
  <c r="J234" i="38"/>
  <c r="J284" i="38"/>
  <c r="J434" i="38"/>
  <c r="J98" i="38"/>
  <c r="J348" i="38"/>
  <c r="J198" i="38"/>
  <c r="J148" i="38"/>
  <c r="J248" i="38"/>
  <c r="J398" i="38"/>
  <c r="J298" i="38"/>
  <c r="J448" i="38"/>
  <c r="J104" i="38"/>
  <c r="J354" i="38"/>
  <c r="J204" i="38"/>
  <c r="J154" i="38"/>
  <c r="J254" i="38"/>
  <c r="J304" i="38"/>
  <c r="J404" i="38"/>
  <c r="J454" i="38"/>
  <c r="J115" i="38"/>
  <c r="J165" i="38"/>
  <c r="J65" i="38"/>
  <c r="J265" i="38"/>
  <c r="J365" i="38"/>
  <c r="J215" i="38"/>
  <c r="J315" i="38"/>
  <c r="J415" i="38"/>
  <c r="J121" i="38"/>
  <c r="J321" i="38"/>
  <c r="J271" i="38"/>
  <c r="J221" i="38"/>
  <c r="J421" i="38"/>
  <c r="J371" i="38"/>
  <c r="J71" i="38"/>
  <c r="J171" i="38"/>
  <c r="J96" i="38"/>
  <c r="J346" i="38"/>
  <c r="J196" i="38"/>
  <c r="J146" i="38"/>
  <c r="J246" i="38"/>
  <c r="J446" i="38"/>
  <c r="J296" i="38"/>
  <c r="J396" i="38"/>
  <c r="J177" i="38"/>
  <c r="J277" i="38"/>
  <c r="J377" i="38"/>
  <c r="J77" i="38"/>
  <c r="J127" i="38"/>
  <c r="J227" i="38"/>
  <c r="J427" i="38"/>
  <c r="J327" i="38"/>
  <c r="J133" i="38"/>
  <c r="J283" i="38"/>
  <c r="J183" i="38"/>
  <c r="J83" i="38"/>
  <c r="J333" i="38"/>
  <c r="J383" i="38"/>
  <c r="J233" i="38"/>
  <c r="J433" i="38"/>
  <c r="I91" i="38"/>
  <c r="I291" i="38"/>
  <c r="I141" i="38"/>
  <c r="I341" i="38"/>
  <c r="I391" i="38"/>
  <c r="I241" i="38"/>
  <c r="I441" i="38"/>
  <c r="I191" i="38"/>
  <c r="I74" i="38"/>
  <c r="I174" i="38"/>
  <c r="I324" i="38"/>
  <c r="I424" i="38"/>
  <c r="I374" i="38"/>
  <c r="I274" i="38"/>
  <c r="I124" i="38"/>
  <c r="I224" i="38"/>
  <c r="I61" i="38"/>
  <c r="I311" i="38"/>
  <c r="I261" i="38"/>
  <c r="I161" i="38"/>
  <c r="I111" i="38"/>
  <c r="I411" i="38"/>
  <c r="I361" i="38"/>
  <c r="I211" i="38"/>
  <c r="I105" i="38"/>
  <c r="I305" i="38"/>
  <c r="I155" i="38"/>
  <c r="I355" i="38"/>
  <c r="I405" i="38"/>
  <c r="I255" i="38"/>
  <c r="I455" i="38"/>
  <c r="I205" i="38"/>
  <c r="I86" i="38"/>
  <c r="I336" i="38"/>
  <c r="I136" i="38"/>
  <c r="I236" i="38"/>
  <c r="I436" i="38"/>
  <c r="I286" i="38"/>
  <c r="I386" i="38"/>
  <c r="I186" i="38"/>
  <c r="I73" i="38"/>
  <c r="I123" i="38"/>
  <c r="I273" i="38"/>
  <c r="I223" i="38"/>
  <c r="I373" i="38"/>
  <c r="I323" i="38"/>
  <c r="I173" i="38"/>
  <c r="I423" i="38"/>
  <c r="I60" i="38"/>
  <c r="I260" i="38"/>
  <c r="I310" i="38"/>
  <c r="I210" i="38"/>
  <c r="I360" i="38"/>
  <c r="I160" i="38"/>
  <c r="I410" i="38"/>
  <c r="I110" i="38"/>
  <c r="I98" i="38"/>
  <c r="I348" i="38"/>
  <c r="I198" i="38"/>
  <c r="I148" i="38"/>
  <c r="I248" i="38"/>
  <c r="I298" i="38"/>
  <c r="I448" i="38"/>
  <c r="I398" i="38"/>
  <c r="I85" i="38"/>
  <c r="I285" i="38"/>
  <c r="I385" i="38"/>
  <c r="I135" i="38"/>
  <c r="I335" i="38"/>
  <c r="I185" i="38"/>
  <c r="I235" i="38"/>
  <c r="I435" i="38"/>
  <c r="I72" i="38"/>
  <c r="I172" i="38"/>
  <c r="I422" i="38"/>
  <c r="I322" i="38"/>
  <c r="I222" i="38"/>
  <c r="I122" i="38"/>
  <c r="I272" i="38"/>
  <c r="I372" i="38"/>
  <c r="I94" i="38"/>
  <c r="I344" i="38"/>
  <c r="I194" i="38"/>
  <c r="I144" i="38"/>
  <c r="I244" i="38"/>
  <c r="I294" i="38"/>
  <c r="I444" i="38"/>
  <c r="I394" i="38"/>
  <c r="I181" i="38"/>
  <c r="I381" i="38"/>
  <c r="I231" i="38"/>
  <c r="I431" i="38"/>
  <c r="I81" i="38"/>
  <c r="I281" i="38"/>
  <c r="I131" i="38"/>
  <c r="I331" i="38"/>
  <c r="I68" i="38"/>
  <c r="I368" i="38"/>
  <c r="I318" i="38"/>
  <c r="I268" i="38"/>
  <c r="I118" i="38"/>
  <c r="I418" i="38"/>
  <c r="I168" i="38"/>
  <c r="I218" i="38"/>
  <c r="C101" i="38"/>
  <c r="C301" i="38"/>
  <c r="C251" i="38"/>
  <c r="C151" i="38"/>
  <c r="C351" i="38"/>
  <c r="C201" i="38"/>
  <c r="C451" i="38"/>
  <c r="C401" i="38"/>
  <c r="F73" i="38"/>
  <c r="F173" i="38"/>
  <c r="F373" i="38"/>
  <c r="F323" i="38"/>
  <c r="F273" i="38"/>
  <c r="F223" i="38"/>
  <c r="F423" i="38"/>
  <c r="F123" i="38"/>
  <c r="F118" i="38"/>
  <c r="F168" i="38"/>
  <c r="F268" i="38"/>
  <c r="F368" i="38"/>
  <c r="F318" i="38"/>
  <c r="F418" i="38"/>
  <c r="F218" i="38"/>
  <c r="F68" i="38"/>
  <c r="F122" i="38"/>
  <c r="F372" i="38"/>
  <c r="F322" i="38"/>
  <c r="F272" i="38"/>
  <c r="F222" i="38"/>
  <c r="F72" i="38"/>
  <c r="F422" i="38"/>
  <c r="F172" i="38"/>
  <c r="H95" i="38"/>
  <c r="H295" i="38"/>
  <c r="H145" i="38"/>
  <c r="H345" i="38"/>
  <c r="H395" i="38"/>
  <c r="H245" i="38"/>
  <c r="H445" i="38"/>
  <c r="H195" i="38"/>
  <c r="C84" i="38"/>
  <c r="C284" i="38"/>
  <c r="C184" i="38"/>
  <c r="C134" i="38"/>
  <c r="C334" i="38"/>
  <c r="C434" i="38"/>
  <c r="C234" i="38"/>
  <c r="C384" i="38"/>
  <c r="C172" i="38"/>
  <c r="C372" i="38"/>
  <c r="C422" i="38"/>
  <c r="C122" i="38"/>
  <c r="C72" i="38"/>
  <c r="C322" i="38"/>
  <c r="C222" i="38"/>
  <c r="C272" i="38"/>
  <c r="C94" i="38"/>
  <c r="C294" i="38"/>
  <c r="C394" i="38"/>
  <c r="C144" i="38"/>
  <c r="C344" i="38"/>
  <c r="C244" i="38"/>
  <c r="C444" i="38"/>
  <c r="C194" i="38"/>
  <c r="C85" i="38"/>
  <c r="C285" i="38"/>
  <c r="C435" i="38"/>
  <c r="C135" i="38"/>
  <c r="C335" i="38"/>
  <c r="C185" i="38"/>
  <c r="C385" i="38"/>
  <c r="C235" i="38"/>
  <c r="C83" i="38"/>
  <c r="C283" i="38"/>
  <c r="C133" i="38"/>
  <c r="C333" i="38"/>
  <c r="C233" i="38"/>
  <c r="C433" i="38"/>
  <c r="C183" i="38"/>
  <c r="C383" i="38"/>
  <c r="C97" i="38"/>
  <c r="C347" i="38"/>
  <c r="C147" i="38"/>
  <c r="C397" i="38"/>
  <c r="C247" i="38"/>
  <c r="C297" i="38"/>
  <c r="C197" i="38"/>
  <c r="C447" i="38"/>
  <c r="C121" i="38"/>
  <c r="C271" i="38"/>
  <c r="C321" i="38"/>
  <c r="C371" i="38"/>
  <c r="C71" i="38"/>
  <c r="C221" i="38"/>
  <c r="C171" i="38"/>
  <c r="C421" i="38"/>
  <c r="F106" i="38"/>
  <c r="F306" i="38"/>
  <c r="F456" i="38"/>
  <c r="F156" i="38"/>
  <c r="F356" i="38"/>
  <c r="F206" i="38"/>
  <c r="F256" i="38"/>
  <c r="F406" i="38"/>
  <c r="F96" i="38"/>
  <c r="F296" i="38"/>
  <c r="F146" i="38"/>
  <c r="F346" i="38"/>
  <c r="F196" i="38"/>
  <c r="F246" i="38"/>
  <c r="F396" i="38"/>
  <c r="F446" i="38"/>
  <c r="F147" i="38"/>
  <c r="F347" i="38"/>
  <c r="F197" i="38"/>
  <c r="F97" i="38"/>
  <c r="F247" i="38"/>
  <c r="F397" i="38"/>
  <c r="F297" i="38"/>
  <c r="F447" i="38"/>
  <c r="F120" i="38"/>
  <c r="F170" i="38"/>
  <c r="F220" i="38"/>
  <c r="F370" i="38"/>
  <c r="F70" i="38"/>
  <c r="F320" i="38"/>
  <c r="F420" i="38"/>
  <c r="F270" i="38"/>
  <c r="F114" i="38"/>
  <c r="F164" i="38"/>
  <c r="F264" i="38"/>
  <c r="F364" i="38"/>
  <c r="F314" i="38"/>
  <c r="F414" i="38"/>
  <c r="F214" i="38"/>
  <c r="F64" i="38"/>
  <c r="F98" i="38"/>
  <c r="F298" i="38"/>
  <c r="F198" i="38"/>
  <c r="F148" i="38"/>
  <c r="F348" i="38"/>
  <c r="F248" i="38"/>
  <c r="F398" i="38"/>
  <c r="F448" i="38"/>
  <c r="H87" i="38"/>
  <c r="H287" i="38"/>
  <c r="H137" i="38"/>
  <c r="H337" i="38"/>
  <c r="H437" i="38"/>
  <c r="H237" i="38"/>
  <c r="H387" i="38"/>
  <c r="H187" i="38"/>
  <c r="H70" i="38"/>
  <c r="H220" i="38"/>
  <c r="H320" i="38"/>
  <c r="H370" i="38"/>
  <c r="H120" i="38"/>
  <c r="H420" i="38"/>
  <c r="H270" i="38"/>
  <c r="H170" i="38"/>
  <c r="H108" i="38"/>
  <c r="H358" i="38"/>
  <c r="H158" i="38"/>
  <c r="H208" i="38"/>
  <c r="H258" i="38"/>
  <c r="H308" i="38"/>
  <c r="H458" i="38"/>
  <c r="H408" i="38"/>
  <c r="H99" i="38"/>
  <c r="H299" i="38"/>
  <c r="H199" i="38"/>
  <c r="H149" i="38"/>
  <c r="H349" i="38"/>
  <c r="H399" i="38"/>
  <c r="H249" i="38"/>
  <c r="H449" i="38"/>
  <c r="H82" i="38"/>
  <c r="H282" i="38"/>
  <c r="H132" i="38"/>
  <c r="H332" i="38"/>
  <c r="H182" i="38"/>
  <c r="H382" i="38"/>
  <c r="H232" i="38"/>
  <c r="H432" i="38"/>
  <c r="H69" i="38"/>
  <c r="H419" i="38"/>
  <c r="H319" i="38"/>
  <c r="H169" i="38"/>
  <c r="H119" i="38"/>
  <c r="H219" i="38"/>
  <c r="H369" i="38"/>
  <c r="H269" i="38"/>
  <c r="H228" i="38"/>
  <c r="H178" i="38"/>
  <c r="H128" i="38"/>
  <c r="H378" i="38"/>
  <c r="H328" i="38"/>
  <c r="H78" i="38"/>
  <c r="H278" i="38"/>
  <c r="H428" i="38"/>
  <c r="H107" i="38"/>
  <c r="H307" i="38"/>
  <c r="H207" i="38"/>
  <c r="H157" i="38"/>
  <c r="H357" i="38"/>
  <c r="H257" i="38"/>
  <c r="H457" i="38"/>
  <c r="H407" i="38"/>
  <c r="H90" i="38"/>
  <c r="H290" i="38"/>
  <c r="H390" i="38"/>
  <c r="H140" i="38"/>
  <c r="H340" i="38"/>
  <c r="H190" i="38"/>
  <c r="H240" i="38"/>
  <c r="H440" i="38"/>
  <c r="H177" i="38"/>
  <c r="H327" i="38"/>
  <c r="H427" i="38"/>
  <c r="H277" i="38"/>
  <c r="H77" i="38"/>
  <c r="H227" i="38"/>
  <c r="H377" i="38"/>
  <c r="H127" i="38"/>
  <c r="H64" i="38"/>
  <c r="H164" i="38"/>
  <c r="H264" i="38"/>
  <c r="H364" i="38"/>
  <c r="H314" i="38"/>
  <c r="H414" i="38"/>
  <c r="H214" i="38"/>
  <c r="H114" i="38"/>
  <c r="S44" i="38"/>
  <c r="S54" i="38"/>
  <c r="S49" i="38"/>
  <c r="I16" i="38"/>
  <c r="I32" i="38"/>
  <c r="I47" i="38"/>
  <c r="I17" i="38"/>
  <c r="I33" i="38"/>
  <c r="I48" i="38"/>
  <c r="I14" i="38"/>
  <c r="I30" i="38"/>
  <c r="I46" i="38"/>
  <c r="I11" i="38"/>
  <c r="I27" i="38"/>
  <c r="I43" i="38"/>
  <c r="S24" i="38"/>
  <c r="S34" i="38"/>
  <c r="S29" i="38"/>
  <c r="I20" i="38"/>
  <c r="I36" i="38"/>
  <c r="I54" i="38"/>
  <c r="I21" i="38"/>
  <c r="I37" i="38"/>
  <c r="I50" i="38"/>
  <c r="I18" i="38"/>
  <c r="I34" i="38"/>
  <c r="I53" i="38"/>
  <c r="I15" i="38"/>
  <c r="I31" i="38"/>
  <c r="I5" i="38"/>
  <c r="S19" i="38"/>
  <c r="S9" i="38"/>
  <c r="I12" i="38"/>
  <c r="I28" i="38"/>
  <c r="I44" i="38"/>
  <c r="I13" i="38"/>
  <c r="I29" i="38"/>
  <c r="I45" i="38"/>
  <c r="I10" i="38"/>
  <c r="I26" i="38"/>
  <c r="I42" i="38"/>
  <c r="I7" i="38"/>
  <c r="I23" i="38"/>
  <c r="I39" i="38"/>
  <c r="I52" i="38"/>
  <c r="S14" i="38"/>
  <c r="I9" i="38"/>
  <c r="I22" i="38"/>
  <c r="I35" i="38"/>
  <c r="I24" i="38"/>
  <c r="I51" i="38"/>
  <c r="I8" i="38"/>
  <c r="I25" i="38"/>
  <c r="I38" i="38"/>
  <c r="I49" i="38"/>
  <c r="I41" i="38"/>
  <c r="S39" i="38"/>
  <c r="I40" i="38"/>
  <c r="I6" i="38"/>
  <c r="I19" i="38"/>
  <c r="D99" i="38"/>
  <c r="D299" i="38"/>
  <c r="D199" i="38"/>
  <c r="D149" i="38"/>
  <c r="D349" i="38"/>
  <c r="D249" i="38"/>
  <c r="D449" i="38"/>
  <c r="D399" i="38"/>
  <c r="D155" i="38"/>
  <c r="D305" i="38"/>
  <c r="D105" i="38"/>
  <c r="D355" i="38"/>
  <c r="D255" i="38"/>
  <c r="D205" i="38"/>
  <c r="D455" i="38"/>
  <c r="D405" i="38"/>
  <c r="D229" i="38"/>
  <c r="D379" i="38"/>
  <c r="D279" i="38"/>
  <c r="D179" i="38"/>
  <c r="D79" i="38"/>
  <c r="D329" i="38"/>
  <c r="D129" i="38"/>
  <c r="D429" i="38"/>
  <c r="D62" i="38"/>
  <c r="D112" i="38"/>
  <c r="D362" i="38"/>
  <c r="D212" i="38"/>
  <c r="D412" i="38"/>
  <c r="D312" i="38"/>
  <c r="D162" i="38"/>
  <c r="D262" i="38"/>
  <c r="D72" i="38"/>
  <c r="D122" i="38"/>
  <c r="D272" i="38"/>
  <c r="D322" i="38"/>
  <c r="D222" i="38"/>
  <c r="D422" i="38"/>
  <c r="D372" i="38"/>
  <c r="D172" i="38"/>
  <c r="D65" i="38"/>
  <c r="D265" i="38"/>
  <c r="D215" i="38"/>
  <c r="D365" i="38"/>
  <c r="D315" i="38"/>
  <c r="D415" i="38"/>
  <c r="D165" i="38"/>
  <c r="D115" i="38"/>
  <c r="D153" i="38"/>
  <c r="D353" i="38"/>
  <c r="D403" i="38"/>
  <c r="D103" i="38"/>
  <c r="D203" i="38"/>
  <c r="D303" i="38"/>
  <c r="D453" i="38"/>
  <c r="D253" i="38"/>
  <c r="D86" i="38"/>
  <c r="D386" i="38"/>
  <c r="D136" i="38"/>
  <c r="D236" i="38"/>
  <c r="D286" i="38"/>
  <c r="D336" i="38"/>
  <c r="D186" i="38"/>
  <c r="D436" i="38"/>
  <c r="G70" i="38"/>
  <c r="G420" i="38"/>
  <c r="G370" i="38"/>
  <c r="G220" i="38"/>
  <c r="G120" i="38"/>
  <c r="G320" i="38"/>
  <c r="G170" i="38"/>
  <c r="G270" i="38"/>
  <c r="G103" i="38"/>
  <c r="G403" i="38"/>
  <c r="G153" i="38"/>
  <c r="G453" i="38"/>
  <c r="G203" i="38"/>
  <c r="G253" i="38"/>
  <c r="G353" i="38"/>
  <c r="G303" i="38"/>
  <c r="G65" i="38"/>
  <c r="G215" i="38"/>
  <c r="G115" i="38"/>
  <c r="G165" i="38"/>
  <c r="G315" i="38"/>
  <c r="G265" i="38"/>
  <c r="G415" i="38"/>
  <c r="G365" i="38"/>
  <c r="G64" i="38"/>
  <c r="G214" i="38"/>
  <c r="G164" i="38"/>
  <c r="G364" i="38"/>
  <c r="G414" i="38"/>
  <c r="G314" i="38"/>
  <c r="G114" i="38"/>
  <c r="G264" i="38"/>
  <c r="G84" i="38"/>
  <c r="G434" i="38"/>
  <c r="G134" i="38"/>
  <c r="G184" i="38"/>
  <c r="G334" i="38"/>
  <c r="G384" i="38"/>
  <c r="G284" i="38"/>
  <c r="G234" i="38"/>
  <c r="G67" i="38"/>
  <c r="G217" i="38"/>
  <c r="G167" i="38"/>
  <c r="G317" i="38"/>
  <c r="G417" i="38"/>
  <c r="G367" i="38"/>
  <c r="G267" i="38"/>
  <c r="G117" i="38"/>
  <c r="J139" i="38"/>
  <c r="J289" i="38"/>
  <c r="J389" i="38"/>
  <c r="J89" i="38"/>
  <c r="J339" i="38"/>
  <c r="J189" i="38"/>
  <c r="J239" i="38"/>
  <c r="J439" i="38"/>
  <c r="J70" i="38"/>
  <c r="J220" i="38"/>
  <c r="J370" i="38"/>
  <c r="J320" i="38"/>
  <c r="J270" i="38"/>
  <c r="J170" i="38"/>
  <c r="J120" i="38"/>
  <c r="J420" i="38"/>
  <c r="J68" i="38"/>
  <c r="J218" i="38"/>
  <c r="J368" i="38"/>
  <c r="J268" i="38"/>
  <c r="J118" i="38"/>
  <c r="J418" i="38"/>
  <c r="J168" i="38"/>
  <c r="J318" i="38"/>
  <c r="J142" i="38"/>
  <c r="J342" i="38"/>
  <c r="J442" i="38"/>
  <c r="J92" i="38"/>
  <c r="J242" i="38"/>
  <c r="J192" i="38"/>
  <c r="J292" i="38"/>
  <c r="J392" i="38"/>
  <c r="J144" i="38"/>
  <c r="J344" i="38"/>
  <c r="J394" i="38"/>
  <c r="J94" i="38"/>
  <c r="J244" i="38"/>
  <c r="J194" i="38"/>
  <c r="J294" i="38"/>
  <c r="J444" i="38"/>
  <c r="I175" i="38"/>
  <c r="I225" i="38"/>
  <c r="I375" i="38"/>
  <c r="I125" i="38"/>
  <c r="I275" i="38"/>
  <c r="I425" i="38"/>
  <c r="I325" i="38"/>
  <c r="I75" i="38"/>
  <c r="I96" i="38"/>
  <c r="I146" i="38"/>
  <c r="I196" i="38"/>
  <c r="I396" i="38"/>
  <c r="I346" i="38"/>
  <c r="I446" i="38"/>
  <c r="I296" i="38"/>
  <c r="I246" i="38"/>
  <c r="I70" i="38"/>
  <c r="I370" i="38"/>
  <c r="I320" i="38"/>
  <c r="I170" i="38"/>
  <c r="I120" i="38"/>
  <c r="I420" i="38"/>
  <c r="I270" i="38"/>
  <c r="I220" i="38"/>
  <c r="I99" i="38"/>
  <c r="I299" i="38"/>
  <c r="I149" i="38"/>
  <c r="I349" i="38"/>
  <c r="I199" i="38"/>
  <c r="I249" i="38"/>
  <c r="I449" i="38"/>
  <c r="I399" i="38"/>
  <c r="I69" i="38"/>
  <c r="I169" i="38"/>
  <c r="I119" i="38"/>
  <c r="I269" i="38"/>
  <c r="I369" i="38"/>
  <c r="I319" i="38"/>
  <c r="I419" i="38"/>
  <c r="I219" i="38"/>
  <c r="I328" i="38"/>
  <c r="I128" i="38"/>
  <c r="I428" i="38"/>
  <c r="I378" i="38"/>
  <c r="I228" i="38"/>
  <c r="I278" i="38"/>
  <c r="I178" i="38"/>
  <c r="I78" i="38"/>
  <c r="I65" i="38"/>
  <c r="I165" i="38"/>
  <c r="I265" i="38"/>
  <c r="I365" i="38"/>
  <c r="I315" i="38"/>
  <c r="I415" i="38"/>
  <c r="I215" i="38"/>
  <c r="I115" i="38"/>
  <c r="C106" i="38"/>
  <c r="C356" i="38"/>
  <c r="C406" i="38"/>
  <c r="C156" i="38"/>
  <c r="C206" i="38"/>
  <c r="C306" i="38"/>
  <c r="C456" i="38"/>
  <c r="C256" i="38"/>
  <c r="C428" i="38"/>
  <c r="C128" i="38"/>
  <c r="C78" i="38"/>
  <c r="C328" i="38"/>
  <c r="C178" i="38"/>
  <c r="C278" i="38"/>
  <c r="C378" i="38"/>
  <c r="C228" i="38"/>
  <c r="C95" i="38"/>
  <c r="C345" i="38"/>
  <c r="C145" i="38"/>
  <c r="C395" i="38"/>
  <c r="C445" i="38"/>
  <c r="C295" i="38"/>
  <c r="C195" i="38"/>
  <c r="C245" i="38"/>
  <c r="C119" i="38"/>
  <c r="C219" i="38"/>
  <c r="C369" i="38"/>
  <c r="C419" i="38"/>
  <c r="C69" i="38"/>
  <c r="C269" i="38"/>
  <c r="C319" i="38"/>
  <c r="C169" i="38"/>
  <c r="C120" i="38"/>
  <c r="C270" i="38"/>
  <c r="C320" i="38"/>
  <c r="C420" i="38"/>
  <c r="C70" i="38"/>
  <c r="C170" i="38"/>
  <c r="C220" i="38"/>
  <c r="C370" i="38"/>
  <c r="C96" i="38"/>
  <c r="C296" i="38"/>
  <c r="C146" i="38"/>
  <c r="C346" i="38"/>
  <c r="C396" i="38"/>
  <c r="C246" i="38"/>
  <c r="C446" i="38"/>
  <c r="C196" i="38"/>
  <c r="C362" i="38"/>
  <c r="C262" i="38"/>
  <c r="C112" i="38"/>
  <c r="C412" i="38"/>
  <c r="C62" i="38"/>
  <c r="C312" i="38"/>
  <c r="C212" i="38"/>
  <c r="C162" i="38"/>
  <c r="C79" i="38"/>
  <c r="C229" i="38"/>
  <c r="C329" i="38"/>
  <c r="C429" i="38"/>
  <c r="C279" i="38"/>
  <c r="C129" i="38"/>
  <c r="C379" i="38"/>
  <c r="C179" i="38"/>
  <c r="C131" i="38"/>
  <c r="C181" i="38"/>
  <c r="C281" i="38"/>
  <c r="C331" i="38"/>
  <c r="C81" i="38"/>
  <c r="C431" i="38"/>
  <c r="C381" i="38"/>
  <c r="C231" i="38"/>
  <c r="C99" i="38"/>
  <c r="C299" i="38"/>
  <c r="C399" i="38"/>
  <c r="C149" i="38"/>
  <c r="C349" i="38"/>
  <c r="C249" i="38"/>
  <c r="C199" i="38"/>
  <c r="C449" i="38"/>
  <c r="C115" i="38"/>
  <c r="C315" i="38"/>
  <c r="C415" i="38"/>
  <c r="C215" i="38"/>
  <c r="C65" i="38"/>
  <c r="C265" i="38"/>
  <c r="C365" i="38"/>
  <c r="C165" i="38"/>
  <c r="C148" i="38"/>
  <c r="C348" i="38"/>
  <c r="C198" i="38"/>
  <c r="C398" i="38"/>
  <c r="C448" i="38"/>
  <c r="C298" i="38"/>
  <c r="C98" i="38"/>
  <c r="C248" i="38"/>
  <c r="F104" i="38"/>
  <c r="F304" i="38"/>
  <c r="F454" i="38"/>
  <c r="F154" i="38"/>
  <c r="F354" i="38"/>
  <c r="F204" i="38"/>
  <c r="F254" i="38"/>
  <c r="F404" i="38"/>
  <c r="F81" i="38"/>
  <c r="F381" i="38"/>
  <c r="F131" i="38"/>
  <c r="F231" i="38"/>
  <c r="F331" i="38"/>
  <c r="F431" i="38"/>
  <c r="F181" i="38"/>
  <c r="F281" i="38"/>
  <c r="F87" i="38"/>
  <c r="F337" i="38"/>
  <c r="F237" i="38"/>
  <c r="F137" i="38"/>
  <c r="F387" i="38"/>
  <c r="F187" i="38"/>
  <c r="F287" i="38"/>
  <c r="F437" i="38"/>
  <c r="F159" i="38"/>
  <c r="F309" i="38"/>
  <c r="F259" i="38"/>
  <c r="F409" i="38"/>
  <c r="F59" i="38"/>
  <c r="F359" i="38"/>
  <c r="F209" i="38"/>
  <c r="F109" i="38"/>
  <c r="F176" i="38"/>
  <c r="F276" i="38"/>
  <c r="F376" i="38"/>
  <c r="F226" i="38"/>
  <c r="F76" i="38"/>
  <c r="F326" i="38"/>
  <c r="F426" i="38"/>
  <c r="F126" i="38"/>
  <c r="F83" i="38"/>
  <c r="F333" i="38"/>
  <c r="F133" i="38"/>
  <c r="F383" i="38"/>
  <c r="F183" i="38"/>
  <c r="F233" i="38"/>
  <c r="F283" i="38"/>
  <c r="F433" i="38"/>
  <c r="F85" i="38"/>
  <c r="F335" i="38"/>
  <c r="F135" i="38"/>
  <c r="F385" i="38"/>
  <c r="F185" i="38"/>
  <c r="F285" i="38"/>
  <c r="F435" i="38"/>
  <c r="F235" i="38"/>
  <c r="F327" i="38"/>
  <c r="F127" i="38"/>
  <c r="F177" i="38"/>
  <c r="F427" i="38"/>
  <c r="F227" i="38"/>
  <c r="F377" i="38"/>
  <c r="F277" i="38"/>
  <c r="F77" i="38"/>
  <c r="F151" i="38"/>
  <c r="F351" i="38"/>
  <c r="F101" i="38"/>
  <c r="F251" i="38"/>
  <c r="F401" i="38"/>
  <c r="F301" i="38"/>
  <c r="F451" i="38"/>
  <c r="F201" i="38"/>
  <c r="F63" i="38"/>
  <c r="F113" i="38"/>
  <c r="F313" i="38"/>
  <c r="F213" i="38"/>
  <c r="F163" i="38"/>
  <c r="F263" i="38"/>
  <c r="F363" i="38"/>
  <c r="F413" i="38"/>
  <c r="F74" i="38"/>
  <c r="F224" i="38"/>
  <c r="F324" i="38"/>
  <c r="F124" i="38"/>
  <c r="F174" i="38"/>
  <c r="F424" i="38"/>
  <c r="F274" i="38"/>
  <c r="F374" i="38"/>
  <c r="F103" i="38"/>
  <c r="F353" i="38"/>
  <c r="F153" i="38"/>
  <c r="F403" i="38"/>
  <c r="F253" i="38"/>
  <c r="F303" i="38"/>
  <c r="F453" i="38"/>
  <c r="F203" i="38"/>
  <c r="F178" i="38"/>
  <c r="F228" i="38"/>
  <c r="F378" i="38"/>
  <c r="F128" i="38"/>
  <c r="F278" i="38"/>
  <c r="F428" i="38"/>
  <c r="F328" i="38"/>
  <c r="F78" i="38"/>
  <c r="H71" i="38"/>
  <c r="H121" i="38"/>
  <c r="H321" i="38"/>
  <c r="H221" i="38"/>
  <c r="H271" i="38"/>
  <c r="H371" i="38"/>
  <c r="H171" i="38"/>
  <c r="H421" i="38"/>
  <c r="H105" i="38"/>
  <c r="H205" i="38"/>
  <c r="H305" i="38"/>
  <c r="H155" i="38"/>
  <c r="H405" i="38"/>
  <c r="H455" i="38"/>
  <c r="H355" i="38"/>
  <c r="H255" i="38"/>
  <c r="H92" i="38"/>
  <c r="H292" i="38"/>
  <c r="H392" i="38"/>
  <c r="H192" i="38"/>
  <c r="H342" i="38"/>
  <c r="H142" i="38"/>
  <c r="H242" i="38"/>
  <c r="H442" i="38"/>
  <c r="H83" i="38"/>
  <c r="H283" i="38"/>
  <c r="H133" i="38"/>
  <c r="H333" i="38"/>
  <c r="H433" i="38"/>
  <c r="H233" i="38"/>
  <c r="H383" i="38"/>
  <c r="H183" i="38"/>
  <c r="H66" i="38"/>
  <c r="H366" i="38"/>
  <c r="H316" i="38"/>
  <c r="H266" i="38"/>
  <c r="H166" i="38"/>
  <c r="H216" i="38"/>
  <c r="H416" i="38"/>
  <c r="H116" i="38"/>
  <c r="H104" i="38"/>
  <c r="H304" i="38"/>
  <c r="H404" i="38"/>
  <c r="H154" i="38"/>
  <c r="H354" i="38"/>
  <c r="H204" i="38"/>
  <c r="H454" i="38"/>
  <c r="H254" i="38"/>
  <c r="H79" i="38"/>
  <c r="H429" i="38"/>
  <c r="H279" i="38"/>
  <c r="H179" i="38"/>
  <c r="H229" i="38"/>
  <c r="H379" i="38"/>
  <c r="H129" i="38"/>
  <c r="H329" i="38"/>
  <c r="H62" i="38"/>
  <c r="H362" i="38"/>
  <c r="H212" i="38"/>
  <c r="H262" i="38"/>
  <c r="H412" i="38"/>
  <c r="H162" i="38"/>
  <c r="H312" i="38"/>
  <c r="H112" i="38"/>
  <c r="H200" i="38"/>
  <c r="H300" i="38"/>
  <c r="H150" i="38"/>
  <c r="H100" i="38"/>
  <c r="H350" i="38"/>
  <c r="H250" i="38"/>
  <c r="H450" i="38"/>
  <c r="H400" i="38"/>
  <c r="H91" i="38"/>
  <c r="H291" i="38"/>
  <c r="H141" i="38"/>
  <c r="H341" i="38"/>
  <c r="H191" i="38"/>
  <c r="H241" i="38"/>
  <c r="H441" i="38"/>
  <c r="H391" i="38"/>
  <c r="H124" i="38"/>
  <c r="H174" i="38"/>
  <c r="H274" i="38"/>
  <c r="H374" i="38"/>
  <c r="H324" i="38"/>
  <c r="H424" i="38"/>
  <c r="H74" i="38"/>
  <c r="H224" i="38"/>
  <c r="H61" i="38"/>
  <c r="H211" i="38"/>
  <c r="H261" i="38"/>
  <c r="H411" i="38"/>
  <c r="H161" i="38"/>
  <c r="H361" i="38"/>
  <c r="H311" i="38"/>
  <c r="H111" i="38"/>
  <c r="D109" i="38"/>
  <c r="D209" i="38"/>
  <c r="D359" i="38"/>
  <c r="D409" i="38"/>
  <c r="D59" i="38"/>
  <c r="D309" i="38"/>
  <c r="D159" i="38"/>
  <c r="D259" i="38"/>
  <c r="D96" i="38"/>
  <c r="D346" i="38"/>
  <c r="D446" i="38"/>
  <c r="D196" i="38"/>
  <c r="D396" i="38"/>
  <c r="D246" i="38"/>
  <c r="D296" i="38"/>
  <c r="D146" i="38"/>
  <c r="D83" i="38"/>
  <c r="D283" i="38"/>
  <c r="D133" i="38"/>
  <c r="D333" i="38"/>
  <c r="D183" i="38"/>
  <c r="D233" i="38"/>
  <c r="D433" i="38"/>
  <c r="D383" i="38"/>
  <c r="D66" i="38"/>
  <c r="D316" i="38"/>
  <c r="D266" i="38"/>
  <c r="D416" i="38"/>
  <c r="D166" i="38"/>
  <c r="D366" i="38"/>
  <c r="D116" i="38"/>
  <c r="D216" i="38"/>
  <c r="D89" i="38"/>
  <c r="D289" i="38"/>
  <c r="D389" i="38"/>
  <c r="D139" i="38"/>
  <c r="D339" i="38"/>
  <c r="D189" i="38"/>
  <c r="D239" i="38"/>
  <c r="D439" i="38"/>
  <c r="D376" i="38"/>
  <c r="D126" i="38"/>
  <c r="D426" i="38"/>
  <c r="D326" i="38"/>
  <c r="D226" i="38"/>
  <c r="D276" i="38"/>
  <c r="D76" i="38"/>
  <c r="D176" i="38"/>
  <c r="D63" i="38"/>
  <c r="D313" i="38"/>
  <c r="D213" i="38"/>
  <c r="D263" i="38"/>
  <c r="D363" i="38"/>
  <c r="D163" i="38"/>
  <c r="D113" i="38"/>
  <c r="D413" i="38"/>
  <c r="D69" i="38"/>
  <c r="D119" i="38"/>
  <c r="D169" i="38"/>
  <c r="D269" i="38"/>
  <c r="D369" i="38"/>
  <c r="D219" i="38"/>
  <c r="D319" i="38"/>
  <c r="D419" i="38"/>
  <c r="D157" i="38"/>
  <c r="D307" i="38"/>
  <c r="D257" i="38"/>
  <c r="D357" i="38"/>
  <c r="D407" i="38"/>
  <c r="D207" i="38"/>
  <c r="D457" i="38"/>
  <c r="D107" i="38"/>
  <c r="D90" i="38"/>
  <c r="D390" i="38"/>
  <c r="D190" i="38"/>
  <c r="D140" i="38"/>
  <c r="D440" i="38"/>
  <c r="D340" i="38"/>
  <c r="D290" i="38"/>
  <c r="D240" i="38"/>
  <c r="D100" i="38"/>
  <c r="D350" i="38"/>
  <c r="D450" i="38"/>
  <c r="D200" i="38"/>
  <c r="D400" i="38"/>
  <c r="D150" i="38"/>
  <c r="D250" i="38"/>
  <c r="D300" i="38"/>
  <c r="D87" i="38"/>
  <c r="D287" i="38"/>
  <c r="D387" i="38"/>
  <c r="D137" i="38"/>
  <c r="D337" i="38"/>
  <c r="D237" i="38"/>
  <c r="D437" i="38"/>
  <c r="D187" i="38"/>
  <c r="D70" i="38"/>
  <c r="D320" i="38"/>
  <c r="D270" i="38"/>
  <c r="D220" i="38"/>
  <c r="D420" i="38"/>
  <c r="D170" i="38"/>
  <c r="D370" i="38"/>
  <c r="D120" i="38"/>
  <c r="G231" i="38"/>
  <c r="G431" i="38"/>
  <c r="G281" i="38"/>
  <c r="G331" i="38"/>
  <c r="G81" i="38"/>
  <c r="G181" i="38"/>
  <c r="G131" i="38"/>
  <c r="G381" i="38"/>
  <c r="G107" i="38"/>
  <c r="G407" i="38"/>
  <c r="G457" i="38"/>
  <c r="G257" i="38"/>
  <c r="G207" i="38"/>
  <c r="G307" i="38"/>
  <c r="G157" i="38"/>
  <c r="G357" i="38"/>
  <c r="G80" i="38"/>
  <c r="G180" i="38"/>
  <c r="G130" i="38"/>
  <c r="G380" i="38"/>
  <c r="G280" i="38"/>
  <c r="G330" i="38"/>
  <c r="G430" i="38"/>
  <c r="G230" i="38"/>
  <c r="G100" i="38"/>
  <c r="G400" i="38"/>
  <c r="G250" i="38"/>
  <c r="G150" i="38"/>
  <c r="G450" i="38"/>
  <c r="G200" i="38"/>
  <c r="G300" i="38"/>
  <c r="G350" i="38"/>
  <c r="G74" i="38"/>
  <c r="G224" i="38"/>
  <c r="G174" i="38"/>
  <c r="G424" i="38"/>
  <c r="G374" i="38"/>
  <c r="G324" i="38"/>
  <c r="G124" i="38"/>
  <c r="G274" i="38"/>
  <c r="G83" i="38"/>
  <c r="G433" i="38"/>
  <c r="G283" i="38"/>
  <c r="G133" i="38"/>
  <c r="G383" i="38"/>
  <c r="G183" i="38"/>
  <c r="G333" i="38"/>
  <c r="G233" i="38"/>
  <c r="G95" i="38"/>
  <c r="G395" i="38"/>
  <c r="G195" i="38"/>
  <c r="G245" i="38"/>
  <c r="G445" i="38"/>
  <c r="G145" i="38"/>
  <c r="G345" i="38"/>
  <c r="G295" i="38"/>
  <c r="G92" i="38"/>
  <c r="G392" i="38"/>
  <c r="G242" i="38"/>
  <c r="G142" i="38"/>
  <c r="G442" i="38"/>
  <c r="G192" i="38"/>
  <c r="G292" i="38"/>
  <c r="G342" i="38"/>
  <c r="G66" i="38"/>
  <c r="G416" i="38"/>
  <c r="G366" i="38"/>
  <c r="G166" i="38"/>
  <c r="G266" i="38"/>
  <c r="G316" i="38"/>
  <c r="G216" i="38"/>
  <c r="G116" i="38"/>
  <c r="G275" i="38"/>
  <c r="G425" i="38"/>
  <c r="G375" i="38"/>
  <c r="G175" i="38"/>
  <c r="G75" i="38"/>
  <c r="G325" i="38"/>
  <c r="G125" i="38"/>
  <c r="G225" i="38"/>
  <c r="G278" i="38"/>
  <c r="G128" i="38"/>
  <c r="G328" i="38"/>
  <c r="G378" i="38"/>
  <c r="G178" i="38"/>
  <c r="G428" i="38"/>
  <c r="G228" i="38"/>
  <c r="G78" i="38"/>
  <c r="G209" i="38"/>
  <c r="G409" i="38"/>
  <c r="G309" i="38"/>
  <c r="G59" i="38"/>
  <c r="G359" i="38"/>
  <c r="G159" i="38"/>
  <c r="G259" i="38"/>
  <c r="G109" i="38"/>
  <c r="G69" i="38"/>
  <c r="G269" i="38"/>
  <c r="G219" i="38"/>
  <c r="G319" i="38"/>
  <c r="G419" i="38"/>
  <c r="G369" i="38"/>
  <c r="G169" i="38"/>
  <c r="G119" i="38"/>
  <c r="J106" i="38"/>
  <c r="J356" i="38"/>
  <c r="J156" i="38"/>
  <c r="J256" i="38"/>
  <c r="J406" i="38"/>
  <c r="J306" i="38"/>
  <c r="J456" i="38"/>
  <c r="J206" i="38"/>
  <c r="J123" i="38"/>
  <c r="J373" i="38"/>
  <c r="J273" i="38"/>
  <c r="J223" i="38"/>
  <c r="J173" i="38"/>
  <c r="J73" i="38"/>
  <c r="J423" i="38"/>
  <c r="J323" i="38"/>
  <c r="J229" i="38"/>
  <c r="J179" i="38"/>
  <c r="J329" i="38"/>
  <c r="J379" i="38"/>
  <c r="J79" i="38"/>
  <c r="J279" i="38"/>
  <c r="J429" i="38"/>
  <c r="J129" i="38"/>
  <c r="J108" i="38"/>
  <c r="J358" i="38"/>
  <c r="J208" i="38"/>
  <c r="J158" i="38"/>
  <c r="J258" i="38"/>
  <c r="J458" i="38"/>
  <c r="J308" i="38"/>
  <c r="J408" i="38"/>
  <c r="J135" i="38"/>
  <c r="J285" i="38"/>
  <c r="J185" i="38"/>
  <c r="J85" i="38"/>
  <c r="J335" i="38"/>
  <c r="J235" i="38"/>
  <c r="J435" i="38"/>
  <c r="J385" i="38"/>
  <c r="J141" i="38"/>
  <c r="J291" i="38"/>
  <c r="J91" i="38"/>
  <c r="J341" i="38"/>
  <c r="J191" i="38"/>
  <c r="J241" i="38"/>
  <c r="J441" i="38"/>
  <c r="J391" i="38"/>
  <c r="J66" i="38"/>
  <c r="J266" i="38"/>
  <c r="J316" i="38"/>
  <c r="J366" i="38"/>
  <c r="J166" i="38"/>
  <c r="J416" i="38"/>
  <c r="J116" i="38"/>
  <c r="J216" i="38"/>
  <c r="J147" i="38"/>
  <c r="J297" i="38"/>
  <c r="J197" i="38"/>
  <c r="J97" i="38"/>
  <c r="J347" i="38"/>
  <c r="J397" i="38"/>
  <c r="J247" i="38"/>
  <c r="J447" i="38"/>
  <c r="J64" i="38"/>
  <c r="J164" i="38"/>
  <c r="J214" i="38"/>
  <c r="J314" i="38"/>
  <c r="J264" i="38"/>
  <c r="J364" i="38"/>
  <c r="J414" i="38"/>
  <c r="J114" i="38"/>
  <c r="J328" i="38"/>
  <c r="J78" i="38"/>
  <c r="J128" i="38"/>
  <c r="J428" i="38"/>
  <c r="J278" i="38"/>
  <c r="J378" i="38"/>
  <c r="J228" i="38"/>
  <c r="J178" i="38"/>
  <c r="J159" i="38"/>
  <c r="J259" i="38"/>
  <c r="J359" i="38"/>
  <c r="J59" i="38"/>
  <c r="J409" i="38"/>
  <c r="J309" i="38"/>
  <c r="J109" i="38"/>
  <c r="J209" i="38"/>
  <c r="J326" i="38"/>
  <c r="J76" i="38"/>
  <c r="J426" i="38"/>
  <c r="J226" i="38"/>
  <c r="J376" i="38"/>
  <c r="J276" i="38"/>
  <c r="J176" i="38"/>
  <c r="J126" i="38"/>
  <c r="J140" i="38"/>
  <c r="J340" i="38"/>
  <c r="J90" i="38"/>
  <c r="J190" i="38"/>
  <c r="J240" i="38"/>
  <c r="J390" i="38"/>
  <c r="J290" i="38"/>
  <c r="J440" i="38"/>
  <c r="I106" i="38"/>
  <c r="I356" i="38"/>
  <c r="I156" i="38"/>
  <c r="I256" i="38"/>
  <c r="I306" i="38"/>
  <c r="I456" i="38"/>
  <c r="I206" i="38"/>
  <c r="I406" i="38"/>
  <c r="I93" i="38"/>
  <c r="I293" i="38"/>
  <c r="I143" i="38"/>
  <c r="I343" i="38"/>
  <c r="I193" i="38"/>
  <c r="I243" i="38"/>
  <c r="I443" i="38"/>
  <c r="I393" i="38"/>
  <c r="I80" i="38"/>
  <c r="I280" i="38"/>
  <c r="I130" i="38"/>
  <c r="I230" i="38"/>
  <c r="I330" i="38"/>
  <c r="I430" i="38"/>
  <c r="I380" i="38"/>
  <c r="I180" i="38"/>
  <c r="I71" i="38"/>
  <c r="I321" i="38"/>
  <c r="I271" i="38"/>
  <c r="I221" i="38"/>
  <c r="I371" i="38"/>
  <c r="I121" i="38"/>
  <c r="I421" i="38"/>
  <c r="I171" i="38"/>
  <c r="I104" i="38"/>
  <c r="I354" i="38"/>
  <c r="I204" i="38"/>
  <c r="I154" i="38"/>
  <c r="I254" i="38"/>
  <c r="I404" i="38"/>
  <c r="I304" i="38"/>
  <c r="I454" i="38"/>
  <c r="I92" i="38"/>
  <c r="I342" i="38"/>
  <c r="I142" i="38"/>
  <c r="I392" i="38"/>
  <c r="I442" i="38"/>
  <c r="I292" i="38"/>
  <c r="I242" i="38"/>
  <c r="I192" i="38"/>
  <c r="I83" i="38"/>
  <c r="I283" i="38"/>
  <c r="I183" i="38"/>
  <c r="I133" i="38"/>
  <c r="I333" i="38"/>
  <c r="I233" i="38"/>
  <c r="I433" i="38"/>
  <c r="I383" i="38"/>
  <c r="I66" i="38"/>
  <c r="I366" i="38"/>
  <c r="I266" i="38"/>
  <c r="I316" i="38"/>
  <c r="I216" i="38"/>
  <c r="I166" i="38"/>
  <c r="I416" i="38"/>
  <c r="I116" i="38"/>
  <c r="I101" i="38"/>
  <c r="I301" i="38"/>
  <c r="I401" i="38"/>
  <c r="I151" i="38"/>
  <c r="I351" i="38"/>
  <c r="I251" i="38"/>
  <c r="I451" i="38"/>
  <c r="I201" i="38"/>
  <c r="I229" i="38"/>
  <c r="I179" i="38"/>
  <c r="I79" i="38"/>
  <c r="I129" i="38"/>
  <c r="I329" i="38"/>
  <c r="I429" i="38"/>
  <c r="I379" i="38"/>
  <c r="I279" i="38"/>
  <c r="I62" i="38"/>
  <c r="I262" i="38"/>
  <c r="I312" i="38"/>
  <c r="I212" i="38"/>
  <c r="I162" i="38"/>
  <c r="I362" i="38"/>
  <c r="I412" i="38"/>
  <c r="I112" i="38"/>
  <c r="I100" i="38"/>
  <c r="I350" i="38"/>
  <c r="I450" i="38"/>
  <c r="I200" i="38"/>
  <c r="I400" i="38"/>
  <c r="I150" i="38"/>
  <c r="I300" i="38"/>
  <c r="I250" i="38"/>
  <c r="D61" i="38"/>
  <c r="D261" i="38"/>
  <c r="D211" i="38"/>
  <c r="D411" i="38"/>
  <c r="D361" i="38"/>
  <c r="D111" i="38"/>
  <c r="D311" i="38"/>
  <c r="D161" i="38"/>
  <c r="D82" i="38"/>
  <c r="D432" i="38"/>
  <c r="D132" i="38"/>
  <c r="D332" i="38"/>
  <c r="D182" i="38"/>
  <c r="D382" i="38"/>
  <c r="D282" i="38"/>
  <c r="D232" i="38"/>
  <c r="D92" i="38"/>
  <c r="D342" i="38"/>
  <c r="D142" i="38"/>
  <c r="D392" i="38"/>
  <c r="D192" i="38"/>
  <c r="D242" i="38"/>
  <c r="D292" i="38"/>
  <c r="D442" i="38"/>
  <c r="D85" i="38"/>
  <c r="D285" i="38"/>
  <c r="D385" i="38"/>
  <c r="D135" i="38"/>
  <c r="D335" i="38"/>
  <c r="D235" i="38"/>
  <c r="D435" i="38"/>
  <c r="D185" i="38"/>
  <c r="D156" i="38"/>
  <c r="D406" i="38"/>
  <c r="D206" i="38"/>
  <c r="D106" i="38"/>
  <c r="D456" i="38"/>
  <c r="D306" i="38"/>
  <c r="D256" i="38"/>
  <c r="D356" i="38"/>
  <c r="G87" i="38"/>
  <c r="G437" i="38"/>
  <c r="G237" i="38"/>
  <c r="G137" i="38"/>
  <c r="G387" i="38"/>
  <c r="G287" i="38"/>
  <c r="G187" i="38"/>
  <c r="G337" i="38"/>
  <c r="G106" i="38"/>
  <c r="G406" i="38"/>
  <c r="G306" i="38"/>
  <c r="G206" i="38"/>
  <c r="G456" i="38"/>
  <c r="G256" i="38"/>
  <c r="G156" i="38"/>
  <c r="G356" i="38"/>
  <c r="G73" i="38"/>
  <c r="G173" i="38"/>
  <c r="G373" i="38"/>
  <c r="G423" i="38"/>
  <c r="G273" i="38"/>
  <c r="G323" i="38"/>
  <c r="G123" i="38"/>
  <c r="G223" i="38"/>
  <c r="G72" i="38"/>
  <c r="G222" i="38"/>
  <c r="G172" i="38"/>
  <c r="G272" i="38"/>
  <c r="G372" i="38"/>
  <c r="G422" i="38"/>
  <c r="G322" i="38"/>
  <c r="G122" i="38"/>
  <c r="G98" i="38"/>
  <c r="G398" i="38"/>
  <c r="G148" i="38"/>
  <c r="G448" i="38"/>
  <c r="G198" i="38"/>
  <c r="G298" i="38"/>
  <c r="G248" i="38"/>
  <c r="G348" i="38"/>
  <c r="G105" i="38"/>
  <c r="G405" i="38"/>
  <c r="G205" i="38"/>
  <c r="G455" i="38"/>
  <c r="G305" i="38"/>
  <c r="G155" i="38"/>
  <c r="G355" i="38"/>
  <c r="G255" i="38"/>
  <c r="G99" i="38"/>
  <c r="G449" i="38"/>
  <c r="G299" i="38"/>
  <c r="G249" i="38"/>
  <c r="G149" i="38"/>
  <c r="G199" i="38"/>
  <c r="G399" i="38"/>
  <c r="G349" i="38"/>
  <c r="J145" i="38"/>
  <c r="J295" i="38"/>
  <c r="J395" i="38"/>
  <c r="J95" i="38"/>
  <c r="J345" i="38"/>
  <c r="J195" i="38"/>
  <c r="J245" i="38"/>
  <c r="J445" i="38"/>
  <c r="J151" i="38"/>
  <c r="J301" i="38"/>
  <c r="J401" i="38"/>
  <c r="J101" i="38"/>
  <c r="J351" i="38"/>
  <c r="J251" i="38"/>
  <c r="J451" i="38"/>
  <c r="J201" i="38"/>
  <c r="J132" i="38"/>
  <c r="J332" i="38"/>
  <c r="J182" i="38"/>
  <c r="J382" i="38"/>
  <c r="J82" i="38"/>
  <c r="J232" i="38"/>
  <c r="J282" i="38"/>
  <c r="J432" i="38"/>
  <c r="J130" i="38"/>
  <c r="J380" i="38"/>
  <c r="J80" i="38"/>
  <c r="J230" i="38"/>
  <c r="J330" i="38"/>
  <c r="J430" i="38"/>
  <c r="J280" i="38"/>
  <c r="J180" i="38"/>
  <c r="J149" i="38"/>
  <c r="J299" i="38"/>
  <c r="J199" i="38"/>
  <c r="J99" i="38"/>
  <c r="J349" i="38"/>
  <c r="J399" i="38"/>
  <c r="J249" i="38"/>
  <c r="J449" i="38"/>
  <c r="J111" i="38"/>
  <c r="J361" i="38"/>
  <c r="J261" i="38"/>
  <c r="J211" i="38"/>
  <c r="J311" i="38"/>
  <c r="J161" i="38"/>
  <c r="J411" i="38"/>
  <c r="J61" i="38"/>
  <c r="J117" i="38"/>
  <c r="J167" i="38"/>
  <c r="J267" i="38"/>
  <c r="J367" i="38"/>
  <c r="J317" i="38"/>
  <c r="J417" i="38"/>
  <c r="J67" i="38"/>
  <c r="J217" i="38"/>
  <c r="I108" i="38"/>
  <c r="I358" i="38"/>
  <c r="I408" i="38"/>
  <c r="I208" i="38"/>
  <c r="I158" i="38"/>
  <c r="I458" i="38"/>
  <c r="I308" i="38"/>
  <c r="I258" i="38"/>
  <c r="I87" i="38"/>
  <c r="I287" i="38"/>
  <c r="I137" i="38"/>
  <c r="I337" i="38"/>
  <c r="I187" i="38"/>
  <c r="I237" i="38"/>
  <c r="I437" i="38"/>
  <c r="I387" i="38"/>
  <c r="I107" i="38"/>
  <c r="I307" i="38"/>
  <c r="I157" i="38"/>
  <c r="I357" i="38"/>
  <c r="I407" i="38"/>
  <c r="I257" i="38"/>
  <c r="I457" i="38"/>
  <c r="I207" i="38"/>
  <c r="I82" i="38"/>
  <c r="I332" i="38"/>
  <c r="I132" i="38"/>
  <c r="I232" i="38"/>
  <c r="I182" i="38"/>
  <c r="I382" i="38"/>
  <c r="I282" i="38"/>
  <c r="I432" i="38"/>
  <c r="I95" i="38"/>
  <c r="I295" i="38"/>
  <c r="I395" i="38"/>
  <c r="I145" i="38"/>
  <c r="I345" i="38"/>
  <c r="I195" i="38"/>
  <c r="I245" i="38"/>
  <c r="I445" i="38"/>
  <c r="C130" i="38"/>
  <c r="C230" i="38"/>
  <c r="C330" i="38"/>
  <c r="C380" i="38"/>
  <c r="C80" i="38"/>
  <c r="C180" i="38"/>
  <c r="C280" i="38"/>
  <c r="C430" i="38"/>
  <c r="C114" i="38"/>
  <c r="C264" i="38"/>
  <c r="C364" i="38"/>
  <c r="C214" i="38"/>
  <c r="C64" i="38"/>
  <c r="C164" i="38"/>
  <c r="C314" i="38"/>
  <c r="C414" i="38"/>
  <c r="C153" i="38"/>
  <c r="C303" i="38"/>
  <c r="C103" i="38"/>
  <c r="C353" i="38"/>
  <c r="C403" i="38"/>
  <c r="C203" i="38"/>
  <c r="C453" i="38"/>
  <c r="C253" i="38"/>
  <c r="C107" i="38"/>
  <c r="C357" i="38"/>
  <c r="C257" i="38"/>
  <c r="C407" i="38"/>
  <c r="C457" i="38"/>
  <c r="C307" i="38"/>
  <c r="C207" i="38"/>
  <c r="C157" i="38"/>
  <c r="C92" i="38"/>
  <c r="C292" i="38"/>
  <c r="C192" i="38"/>
  <c r="C142" i="38"/>
  <c r="C342" i="38"/>
  <c r="C392" i="38"/>
  <c r="C242" i="38"/>
  <c r="C442" i="38"/>
  <c r="C116" i="38"/>
  <c r="C266" i="38"/>
  <c r="C316" i="38"/>
  <c r="C416" i="38"/>
  <c r="C66" i="38"/>
  <c r="C166" i="38"/>
  <c r="C216" i="38"/>
  <c r="C366" i="38"/>
  <c r="F88" i="38"/>
  <c r="F288" i="38"/>
  <c r="F138" i="38"/>
  <c r="F338" i="38"/>
  <c r="F188" i="38"/>
  <c r="F238" i="38"/>
  <c r="F438" i="38"/>
  <c r="F388" i="38"/>
  <c r="F160" i="38"/>
  <c r="F260" i="38"/>
  <c r="F360" i="38"/>
  <c r="F410" i="38"/>
  <c r="F60" i="38"/>
  <c r="F310" i="38"/>
  <c r="F210" i="38"/>
  <c r="F110" i="38"/>
  <c r="F71" i="38"/>
  <c r="F371" i="38"/>
  <c r="F321" i="38"/>
  <c r="F221" i="38"/>
  <c r="F121" i="38"/>
  <c r="F271" i="38"/>
  <c r="F421" i="38"/>
  <c r="F171" i="38"/>
  <c r="F102" i="38"/>
  <c r="F302" i="38"/>
  <c r="F152" i="38"/>
  <c r="F352" i="38"/>
  <c r="F202" i="38"/>
  <c r="F252" i="38"/>
  <c r="F402" i="38"/>
  <c r="F452" i="38"/>
  <c r="F182" i="38"/>
  <c r="F382" i="38"/>
  <c r="F232" i="38"/>
  <c r="F432" i="38"/>
  <c r="F82" i="38"/>
  <c r="F282" i="38"/>
  <c r="F132" i="38"/>
  <c r="F332" i="38"/>
  <c r="F105" i="38"/>
  <c r="F355" i="38"/>
  <c r="F155" i="38"/>
  <c r="F255" i="38"/>
  <c r="F205" i="38"/>
  <c r="F305" i="38"/>
  <c r="F455" i="38"/>
  <c r="F405" i="38"/>
  <c r="F67" i="38"/>
  <c r="F267" i="38"/>
  <c r="F317" i="38"/>
  <c r="F217" i="38"/>
  <c r="F167" i="38"/>
  <c r="F117" i="38"/>
  <c r="F367" i="38"/>
  <c r="F417" i="38"/>
  <c r="F95" i="38"/>
  <c r="F345" i="38"/>
  <c r="F195" i="38"/>
  <c r="F145" i="38"/>
  <c r="F245" i="38"/>
  <c r="F395" i="38"/>
  <c r="F295" i="38"/>
  <c r="F445" i="38"/>
  <c r="F107" i="38"/>
  <c r="F357" i="38"/>
  <c r="F407" i="38"/>
  <c r="F157" i="38"/>
  <c r="F257" i="38"/>
  <c r="F207" i="38"/>
  <c r="F307" i="38"/>
  <c r="F457" i="38"/>
  <c r="F84" i="38"/>
  <c r="F284" i="38"/>
  <c r="F384" i="38"/>
  <c r="F134" i="38"/>
  <c r="F334" i="38"/>
  <c r="F184" i="38"/>
  <c r="F234" i="38"/>
  <c r="F434" i="38"/>
  <c r="F108" i="38"/>
  <c r="F308" i="38"/>
  <c r="F458" i="38"/>
  <c r="F158" i="38"/>
  <c r="F358" i="38"/>
  <c r="F208" i="38"/>
  <c r="F258" i="38"/>
  <c r="F408" i="38"/>
  <c r="F86" i="38"/>
  <c r="F286" i="38"/>
  <c r="F136" i="38"/>
  <c r="F336" i="38"/>
  <c r="F386" i="38"/>
  <c r="F236" i="38"/>
  <c r="F436" i="38"/>
  <c r="F186" i="38"/>
  <c r="F91" i="38"/>
  <c r="F341" i="38"/>
  <c r="F141" i="38"/>
  <c r="F241" i="38"/>
  <c r="F291" i="38"/>
  <c r="F441" i="38"/>
  <c r="F191" i="38"/>
  <c r="F391" i="38"/>
  <c r="H102" i="38"/>
  <c r="H302" i="38"/>
  <c r="H202" i="38"/>
  <c r="H152" i="38"/>
  <c r="H352" i="38"/>
  <c r="H252" i="38"/>
  <c r="H452" i="38"/>
  <c r="H402" i="38"/>
  <c r="H89" i="38"/>
  <c r="H339" i="38"/>
  <c r="H139" i="38"/>
  <c r="H239" i="38"/>
  <c r="H389" i="38"/>
  <c r="H289" i="38"/>
  <c r="H439" i="38"/>
  <c r="H189" i="38"/>
  <c r="H276" i="38"/>
  <c r="H176" i="38"/>
  <c r="H426" i="38"/>
  <c r="H126" i="38"/>
  <c r="H326" i="38"/>
  <c r="H376" i="38"/>
  <c r="H226" i="38"/>
  <c r="H76" i="38"/>
  <c r="H67" i="38"/>
  <c r="H167" i="38"/>
  <c r="H267" i="38"/>
  <c r="H217" i="38"/>
  <c r="H367" i="38"/>
  <c r="H417" i="38"/>
  <c r="H117" i="38"/>
  <c r="H317" i="38"/>
  <c r="H101" i="38"/>
  <c r="H251" i="38"/>
  <c r="H401" i="38"/>
  <c r="H151" i="38"/>
  <c r="H201" i="38"/>
  <c r="H301" i="38"/>
  <c r="H351" i="38"/>
  <c r="H451" i="38"/>
  <c r="H88" i="38"/>
  <c r="H288" i="38"/>
  <c r="H388" i="38"/>
  <c r="H188" i="38"/>
  <c r="H338" i="38"/>
  <c r="H238" i="38"/>
  <c r="H438" i="38"/>
  <c r="H138" i="38"/>
  <c r="H63" i="38"/>
  <c r="H113" i="38"/>
  <c r="H163" i="38"/>
  <c r="H363" i="38"/>
  <c r="H313" i="38"/>
  <c r="H413" i="38"/>
  <c r="H213" i="38"/>
  <c r="H263" i="38"/>
  <c r="H97" i="38"/>
  <c r="H347" i="38"/>
  <c r="H397" i="38"/>
  <c r="H147" i="38"/>
  <c r="H247" i="38"/>
  <c r="H197" i="38"/>
  <c r="H297" i="38"/>
  <c r="H447" i="38"/>
  <c r="H84" i="38"/>
  <c r="H284" i="38"/>
  <c r="H384" i="38"/>
  <c r="H184" i="38"/>
  <c r="H334" i="38"/>
  <c r="H134" i="38"/>
  <c r="H234" i="38"/>
  <c r="H434" i="38"/>
  <c r="H175" i="38"/>
  <c r="H325" i="38"/>
  <c r="H425" i="38"/>
  <c r="H125" i="38"/>
  <c r="H75" i="38"/>
  <c r="H225" i="38"/>
  <c r="H275" i="38"/>
  <c r="H375" i="38"/>
  <c r="H159" i="38"/>
  <c r="H359" i="38"/>
  <c r="H59" i="38"/>
  <c r="H209" i="38"/>
  <c r="H409" i="38"/>
  <c r="H259" i="38"/>
  <c r="H109" i="38"/>
  <c r="H309" i="38"/>
  <c r="H196" i="38"/>
  <c r="H296" i="38"/>
  <c r="H96" i="38"/>
  <c r="H346" i="38"/>
  <c r="H246" i="38"/>
  <c r="H446" i="38"/>
  <c r="H146" i="38"/>
  <c r="H396" i="38"/>
  <c r="D93" i="38"/>
  <c r="D293" i="38"/>
  <c r="D143" i="38"/>
  <c r="D343" i="38"/>
  <c r="D193" i="38"/>
  <c r="D243" i="38"/>
  <c r="D443" i="38"/>
  <c r="D393" i="38"/>
  <c r="D80" i="38"/>
  <c r="D330" i="38"/>
  <c r="D130" i="38"/>
  <c r="D380" i="38"/>
  <c r="D230" i="38"/>
  <c r="D280" i="38"/>
  <c r="D180" i="38"/>
  <c r="D430" i="38"/>
  <c r="D67" i="38"/>
  <c r="D417" i="38"/>
  <c r="D217" i="38"/>
  <c r="D117" i="38"/>
  <c r="D167" i="38"/>
  <c r="D367" i="38"/>
  <c r="D317" i="38"/>
  <c r="D267" i="38"/>
  <c r="D73" i="38"/>
  <c r="D173" i="38"/>
  <c r="D123" i="38"/>
  <c r="D273" i="38"/>
  <c r="D323" i="38"/>
  <c r="D373" i="38"/>
  <c r="D423" i="38"/>
  <c r="D223" i="38"/>
  <c r="D60" i="38"/>
  <c r="D110" i="38"/>
  <c r="D310" i="38"/>
  <c r="D210" i="38"/>
  <c r="D260" i="38"/>
  <c r="D410" i="38"/>
  <c r="D160" i="38"/>
  <c r="D360" i="38"/>
  <c r="D94" i="38"/>
  <c r="D244" i="38"/>
  <c r="D194" i="38"/>
  <c r="D394" i="38"/>
  <c r="D294" i="38"/>
  <c r="D344" i="38"/>
  <c r="D144" i="38"/>
  <c r="D444" i="38"/>
  <c r="D104" i="38"/>
  <c r="D404" i="38"/>
  <c r="D254" i="38"/>
  <c r="D154" i="38"/>
  <c r="D454" i="38"/>
  <c r="D304" i="38"/>
  <c r="D354" i="38"/>
  <c r="D204" i="38"/>
  <c r="D91" i="38"/>
  <c r="D291" i="38"/>
  <c r="D191" i="38"/>
  <c r="D141" i="38"/>
  <c r="D341" i="38"/>
  <c r="D241" i="38"/>
  <c r="D441" i="38"/>
  <c r="D391" i="38"/>
  <c r="D74" i="38"/>
  <c r="D174" i="38"/>
  <c r="D124" i="38"/>
  <c r="D274" i="38"/>
  <c r="D324" i="38"/>
  <c r="D224" i="38"/>
  <c r="D424" i="38"/>
  <c r="D374" i="38"/>
  <c r="D97" i="38"/>
  <c r="D297" i="38"/>
  <c r="D147" i="38"/>
  <c r="D347" i="38"/>
  <c r="D247" i="38"/>
  <c r="D447" i="38"/>
  <c r="D197" i="38"/>
  <c r="D397" i="38"/>
  <c r="D84" i="38"/>
  <c r="D334" i="38"/>
  <c r="D134" i="38"/>
  <c r="D434" i="38"/>
  <c r="D284" i="38"/>
  <c r="D234" i="38"/>
  <c r="D384" i="38"/>
  <c r="D184" i="38"/>
  <c r="D71" i="38"/>
  <c r="D321" i="38"/>
  <c r="D271" i="38"/>
  <c r="D221" i="38"/>
  <c r="D371" i="38"/>
  <c r="D171" i="38"/>
  <c r="D421" i="38"/>
  <c r="D121" i="38"/>
  <c r="G104" i="38"/>
  <c r="G454" i="38"/>
  <c r="G354" i="38"/>
  <c r="G204" i="38"/>
  <c r="G304" i="38"/>
  <c r="G254" i="38"/>
  <c r="G404" i="38"/>
  <c r="G154" i="38"/>
  <c r="G82" i="38"/>
  <c r="G382" i="38"/>
  <c r="G132" i="38"/>
  <c r="G432" i="38"/>
  <c r="G232" i="38"/>
  <c r="G332" i="38"/>
  <c r="G182" i="38"/>
  <c r="G282" i="38"/>
  <c r="G93" i="38"/>
  <c r="G393" i="38"/>
  <c r="G243" i="38"/>
  <c r="G143" i="38"/>
  <c r="G443" i="38"/>
  <c r="G293" i="38"/>
  <c r="G193" i="38"/>
  <c r="G343" i="38"/>
  <c r="G94" i="38"/>
  <c r="G394" i="38"/>
  <c r="G244" i="38"/>
  <c r="G144" i="38"/>
  <c r="G444" i="38"/>
  <c r="G294" i="38"/>
  <c r="G194" i="38"/>
  <c r="G344" i="38"/>
  <c r="G68" i="38"/>
  <c r="G418" i="38"/>
  <c r="G168" i="38"/>
  <c r="G268" i="38"/>
  <c r="G118" i="38"/>
  <c r="G218" i="38"/>
  <c r="G368" i="38"/>
  <c r="G318" i="38"/>
  <c r="G85" i="38"/>
  <c r="G435" i="38"/>
  <c r="G335" i="38"/>
  <c r="G135" i="38"/>
  <c r="G285" i="38"/>
  <c r="G235" i="38"/>
  <c r="G185" i="38"/>
  <c r="G385" i="38"/>
  <c r="G86" i="38"/>
  <c r="G436" i="38"/>
  <c r="G336" i="38"/>
  <c r="G136" i="38"/>
  <c r="G286" i="38"/>
  <c r="G236" i="38"/>
  <c r="G386" i="38"/>
  <c r="G186" i="38"/>
  <c r="G60" i="38"/>
  <c r="G260" i="38"/>
  <c r="G210" i="38"/>
  <c r="G160" i="38"/>
  <c r="G360" i="38"/>
  <c r="G410" i="38"/>
  <c r="G310" i="38"/>
  <c r="G110" i="38"/>
  <c r="G227" i="38"/>
  <c r="G177" i="38"/>
  <c r="G127" i="38"/>
  <c r="G327" i="38"/>
  <c r="G277" i="38"/>
  <c r="G77" i="38"/>
  <c r="G427" i="38"/>
  <c r="G377" i="38"/>
  <c r="G91" i="38"/>
  <c r="G441" i="38"/>
  <c r="G241" i="38"/>
  <c r="G141" i="38"/>
  <c r="G191" i="38"/>
  <c r="G291" i="38"/>
  <c r="G391" i="38"/>
  <c r="G341" i="38"/>
  <c r="G61" i="38"/>
  <c r="G411" i="38"/>
  <c r="G161" i="38"/>
  <c r="G211" i="38"/>
  <c r="G311" i="38"/>
  <c r="G361" i="38"/>
  <c r="G261" i="38"/>
  <c r="G111" i="38"/>
  <c r="G88" i="38"/>
  <c r="G388" i="38"/>
  <c r="G288" i="38"/>
  <c r="G138" i="38"/>
  <c r="G438" i="38"/>
  <c r="G188" i="38"/>
  <c r="G338" i="38"/>
  <c r="G238" i="38"/>
  <c r="J107" i="38"/>
  <c r="J307" i="38"/>
  <c r="J157" i="38"/>
  <c r="J357" i="38"/>
  <c r="J407" i="38"/>
  <c r="J257" i="38"/>
  <c r="J457" i="38"/>
  <c r="J207" i="38"/>
  <c r="J138" i="38"/>
  <c r="J338" i="38"/>
  <c r="J88" i="38"/>
  <c r="J238" i="38"/>
  <c r="J188" i="38"/>
  <c r="J288" i="38"/>
  <c r="J388" i="38"/>
  <c r="J438" i="38"/>
  <c r="J113" i="38"/>
  <c r="J163" i="38"/>
  <c r="J263" i="38"/>
  <c r="J363" i="38"/>
  <c r="J63" i="38"/>
  <c r="J413" i="38"/>
  <c r="J213" i="38"/>
  <c r="J313" i="38"/>
  <c r="J100" i="38"/>
  <c r="J350" i="38"/>
  <c r="J150" i="38"/>
  <c r="J250" i="38"/>
  <c r="J200" i="38"/>
  <c r="J300" i="38"/>
  <c r="J400" i="38"/>
  <c r="J450" i="38"/>
  <c r="J119" i="38"/>
  <c r="J169" i="38"/>
  <c r="J269" i="38"/>
  <c r="J369" i="38"/>
  <c r="J319" i="38"/>
  <c r="J419" i="38"/>
  <c r="J69" i="38"/>
  <c r="J219" i="38"/>
  <c r="J175" i="38"/>
  <c r="J275" i="38"/>
  <c r="J375" i="38"/>
  <c r="J75" i="38"/>
  <c r="J125" i="38"/>
  <c r="J225" i="38"/>
  <c r="J425" i="38"/>
  <c r="J325" i="38"/>
  <c r="J103" i="38"/>
  <c r="J303" i="38"/>
  <c r="J203" i="38"/>
  <c r="J153" i="38"/>
  <c r="J353" i="38"/>
  <c r="J403" i="38"/>
  <c r="J253" i="38"/>
  <c r="J453" i="38"/>
  <c r="J181" i="38"/>
  <c r="J381" i="38"/>
  <c r="J231" i="38"/>
  <c r="J431" i="38"/>
  <c r="J131" i="38"/>
  <c r="J281" i="38"/>
  <c r="J81" i="38"/>
  <c r="J331" i="38"/>
  <c r="J137" i="38"/>
  <c r="J287" i="38"/>
  <c r="J187" i="38"/>
  <c r="J87" i="38"/>
  <c r="J337" i="38"/>
  <c r="J387" i="38"/>
  <c r="J237" i="38"/>
  <c r="J437" i="38"/>
  <c r="J62" i="38"/>
  <c r="J262" i="38"/>
  <c r="J212" i="38"/>
  <c r="J312" i="38"/>
  <c r="J362" i="38"/>
  <c r="J112" i="38"/>
  <c r="J162" i="38"/>
  <c r="J412" i="38"/>
  <c r="J143" i="38"/>
  <c r="J293" i="38"/>
  <c r="J393" i="38"/>
  <c r="J93" i="38"/>
  <c r="J343" i="38"/>
  <c r="J243" i="38"/>
  <c r="J443" i="38"/>
  <c r="J193" i="38"/>
  <c r="J60" i="38"/>
  <c r="J360" i="38"/>
  <c r="J310" i="38"/>
  <c r="J210" i="38"/>
  <c r="J110" i="38"/>
  <c r="J160" i="38"/>
  <c r="J410" i="38"/>
  <c r="J260" i="38"/>
  <c r="J124" i="38"/>
  <c r="J74" i="38"/>
  <c r="J324" i="38"/>
  <c r="J274" i="38"/>
  <c r="J374" i="38"/>
  <c r="J424" i="38"/>
  <c r="J224" i="38"/>
  <c r="J174" i="38"/>
  <c r="I102" i="38"/>
  <c r="I352" i="38"/>
  <c r="I402" i="38"/>
  <c r="I152" i="38"/>
  <c r="I252" i="38"/>
  <c r="I202" i="38"/>
  <c r="I302" i="38"/>
  <c r="I452" i="38"/>
  <c r="I90" i="38"/>
  <c r="I340" i="38"/>
  <c r="I140" i="38"/>
  <c r="I240" i="38"/>
  <c r="I390" i="38"/>
  <c r="I290" i="38"/>
  <c r="I440" i="38"/>
  <c r="I190" i="38"/>
  <c r="I177" i="38"/>
  <c r="I277" i="38"/>
  <c r="I377" i="38"/>
  <c r="I127" i="38"/>
  <c r="I77" i="38"/>
  <c r="I227" i="38"/>
  <c r="I427" i="38"/>
  <c r="I327" i="38"/>
  <c r="I64" i="38"/>
  <c r="I164" i="38"/>
  <c r="I314" i="38"/>
  <c r="I264" i="38"/>
  <c r="I364" i="38"/>
  <c r="I414" i="38"/>
  <c r="I114" i="38"/>
  <c r="I214" i="38"/>
  <c r="I103" i="38"/>
  <c r="I303" i="38"/>
  <c r="I203" i="38"/>
  <c r="I153" i="38"/>
  <c r="I353" i="38"/>
  <c r="I403" i="38"/>
  <c r="I253" i="38"/>
  <c r="I453" i="38"/>
  <c r="I89" i="38"/>
  <c r="I289" i="38"/>
  <c r="I139" i="38"/>
  <c r="I339" i="38"/>
  <c r="I389" i="38"/>
  <c r="I239" i="38"/>
  <c r="I439" i="38"/>
  <c r="I189" i="38"/>
  <c r="I326" i="38"/>
  <c r="I126" i="38"/>
  <c r="I226" i="38"/>
  <c r="I426" i="38"/>
  <c r="I276" i="38"/>
  <c r="I376" i="38"/>
  <c r="I76" i="38"/>
  <c r="I176" i="38"/>
  <c r="I67" i="38"/>
  <c r="I167" i="38"/>
  <c r="I217" i="38"/>
  <c r="I267" i="38"/>
  <c r="I367" i="38"/>
  <c r="I317" i="38"/>
  <c r="I417" i="38"/>
  <c r="I117" i="38"/>
  <c r="I159" i="38"/>
  <c r="I259" i="38"/>
  <c r="I359" i="38"/>
  <c r="I409" i="38"/>
  <c r="I109" i="38"/>
  <c r="I59" i="38"/>
  <c r="I309" i="38"/>
  <c r="I209" i="38"/>
  <c r="I88" i="38"/>
  <c r="I338" i="38"/>
  <c r="I138" i="38"/>
  <c r="I388" i="38"/>
  <c r="I188" i="38"/>
  <c r="I288" i="38"/>
  <c r="I438" i="38"/>
  <c r="I238" i="38"/>
  <c r="I63" i="38"/>
  <c r="I163" i="38"/>
  <c r="I263" i="38"/>
  <c r="I363" i="38"/>
  <c r="I313" i="38"/>
  <c r="I413" i="38"/>
  <c r="I113" i="38"/>
  <c r="I213" i="38"/>
  <c r="I97" i="38"/>
  <c r="I297" i="38"/>
  <c r="I397" i="38"/>
  <c r="I147" i="38"/>
  <c r="I347" i="38"/>
  <c r="I197" i="38"/>
  <c r="I247" i="38"/>
  <c r="I447" i="38"/>
  <c r="I84" i="38"/>
  <c r="I334" i="38"/>
  <c r="I434" i="38"/>
  <c r="I134" i="38"/>
  <c r="I384" i="38"/>
  <c r="I184" i="38"/>
  <c r="I284" i="38"/>
  <c r="I234" i="38"/>
  <c r="E273" i="38" l="1"/>
  <c r="E373" i="38"/>
  <c r="E173" i="38"/>
  <c r="E123" i="38"/>
  <c r="E73" i="38"/>
  <c r="E423" i="38"/>
  <c r="E323" i="38"/>
  <c r="E223" i="38"/>
  <c r="E362" i="38"/>
  <c r="E412" i="38"/>
  <c r="E162" i="38"/>
  <c r="E112" i="38"/>
  <c r="E62" i="38"/>
  <c r="E262" i="38"/>
  <c r="E312" i="38"/>
  <c r="E212" i="38"/>
  <c r="E93" i="38"/>
  <c r="E343" i="38"/>
  <c r="E443" i="38"/>
  <c r="E143" i="38"/>
  <c r="E243" i="38"/>
  <c r="E193" i="38"/>
  <c r="E293" i="38"/>
  <c r="E393" i="38"/>
  <c r="E104" i="38"/>
  <c r="E354" i="38"/>
  <c r="E154" i="38"/>
  <c r="E254" i="38"/>
  <c r="E404" i="38"/>
  <c r="E304" i="38"/>
  <c r="E454" i="38"/>
  <c r="E204" i="38"/>
  <c r="E87" i="38"/>
  <c r="E237" i="38"/>
  <c r="E387" i="38"/>
  <c r="E187" i="38"/>
  <c r="E137" i="38"/>
  <c r="E287" i="38"/>
  <c r="E337" i="38"/>
  <c r="E437" i="38"/>
  <c r="E160" i="38"/>
  <c r="E210" i="38"/>
  <c r="E110" i="38"/>
  <c r="E410" i="38"/>
  <c r="E60" i="38"/>
  <c r="E360" i="38"/>
  <c r="E310" i="38"/>
  <c r="E260" i="38"/>
  <c r="E105" i="38"/>
  <c r="E355" i="38"/>
  <c r="E205" i="38"/>
  <c r="E155" i="38"/>
  <c r="E255" i="38"/>
  <c r="E305" i="38"/>
  <c r="E455" i="38"/>
  <c r="E405" i="38"/>
  <c r="E77" i="38"/>
  <c r="E277" i="38"/>
  <c r="E227" i="38"/>
  <c r="E377" i="38"/>
  <c r="E177" i="38"/>
  <c r="E327" i="38"/>
  <c r="E427" i="38"/>
  <c r="E127" i="38"/>
  <c r="E91" i="38"/>
  <c r="E341" i="38"/>
  <c r="E441" i="38"/>
  <c r="E141" i="38"/>
  <c r="E241" i="38"/>
  <c r="E191" i="38"/>
  <c r="E291" i="38"/>
  <c r="E391" i="38"/>
  <c r="E97" i="38"/>
  <c r="E347" i="38"/>
  <c r="E397" i="38"/>
  <c r="E147" i="38"/>
  <c r="E247" i="38"/>
  <c r="E197" i="38"/>
  <c r="E297" i="38"/>
  <c r="E447" i="38"/>
  <c r="E171" i="38"/>
  <c r="E121" i="38"/>
  <c r="E271" i="38"/>
  <c r="E371" i="38"/>
  <c r="E71" i="38"/>
  <c r="E221" i="38"/>
  <c r="E321" i="38"/>
  <c r="E421" i="38"/>
  <c r="E94" i="38"/>
  <c r="E344" i="38"/>
  <c r="E444" i="38"/>
  <c r="E144" i="38"/>
  <c r="E244" i="38"/>
  <c r="E294" i="38"/>
  <c r="E394" i="38"/>
  <c r="E194" i="38"/>
  <c r="E92" i="38"/>
  <c r="E342" i="38"/>
  <c r="E242" i="38"/>
  <c r="E142" i="38"/>
  <c r="E442" i="38"/>
  <c r="E292" i="38"/>
  <c r="E392" i="38"/>
  <c r="E192" i="38"/>
  <c r="E78" i="38"/>
  <c r="E178" i="38"/>
  <c r="E228" i="38"/>
  <c r="E378" i="38"/>
  <c r="E328" i="38"/>
  <c r="E128" i="38"/>
  <c r="E428" i="38"/>
  <c r="E278" i="38"/>
  <c r="E111" i="38"/>
  <c r="E411" i="38"/>
  <c r="E361" i="38"/>
  <c r="E161" i="38"/>
  <c r="E61" i="38"/>
  <c r="E261" i="38"/>
  <c r="E311" i="38"/>
  <c r="E211" i="38"/>
  <c r="E99" i="38"/>
  <c r="E349" i="38"/>
  <c r="E199" i="38"/>
  <c r="E249" i="38"/>
  <c r="E399" i="38"/>
  <c r="E299" i="38"/>
  <c r="E449" i="38"/>
  <c r="E149" i="38"/>
  <c r="E82" i="38"/>
  <c r="E332" i="38"/>
  <c r="E132" i="38"/>
  <c r="E232" i="38"/>
  <c r="E182" i="38"/>
  <c r="E382" i="38"/>
  <c r="E282" i="38"/>
  <c r="E432" i="38"/>
  <c r="E209" i="38"/>
  <c r="E109" i="38"/>
  <c r="E409" i="38"/>
  <c r="E359" i="38"/>
  <c r="E159" i="38"/>
  <c r="E309" i="38"/>
  <c r="E259" i="38"/>
  <c r="E59" i="38"/>
  <c r="E88" i="38"/>
  <c r="E338" i="38"/>
  <c r="E238" i="38"/>
  <c r="E188" i="38"/>
  <c r="E138" i="38"/>
  <c r="E438" i="38"/>
  <c r="E288" i="38"/>
  <c r="E388" i="38"/>
  <c r="E75" i="38"/>
  <c r="E275" i="38"/>
  <c r="E325" i="38"/>
  <c r="E225" i="38"/>
  <c r="E175" i="38"/>
  <c r="E425" i="38"/>
  <c r="E375" i="38"/>
  <c r="E125" i="38"/>
  <c r="E131" i="38"/>
  <c r="E431" i="38"/>
  <c r="E331" i="38"/>
  <c r="E381" i="38"/>
  <c r="E81" i="38"/>
  <c r="E231" i="38"/>
  <c r="E181" i="38"/>
  <c r="E281" i="38"/>
  <c r="E268" i="38"/>
  <c r="E418" i="38"/>
  <c r="E118" i="38"/>
  <c r="E168" i="38"/>
  <c r="E68" i="38"/>
  <c r="E368" i="38"/>
  <c r="E318" i="38"/>
  <c r="E218" i="38"/>
  <c r="E101" i="38"/>
  <c r="E351" i="38"/>
  <c r="E151" i="38"/>
  <c r="E251" i="38"/>
  <c r="E201" i="38"/>
  <c r="E301" i="38"/>
  <c r="E451" i="38"/>
  <c r="E401" i="38"/>
  <c r="E95" i="38"/>
  <c r="E345" i="38"/>
  <c r="E145" i="38"/>
  <c r="E195" i="38"/>
  <c r="E245" i="38"/>
  <c r="E445" i="38"/>
  <c r="E295" i="38"/>
  <c r="E395" i="38"/>
  <c r="E76" i="38"/>
  <c r="E176" i="38"/>
  <c r="E326" i="38"/>
  <c r="E426" i="38"/>
  <c r="E226" i="38"/>
  <c r="E126" i="38"/>
  <c r="E376" i="38"/>
  <c r="E276" i="38"/>
  <c r="E130" i="38"/>
  <c r="E280" i="38"/>
  <c r="E380" i="38"/>
  <c r="E230" i="38"/>
  <c r="E330" i="38"/>
  <c r="E430" i="38"/>
  <c r="E80" i="38"/>
  <c r="E180" i="38"/>
  <c r="E117" i="38"/>
  <c r="E217" i="38"/>
  <c r="E367" i="38"/>
  <c r="E417" i="38"/>
  <c r="E67" i="38"/>
  <c r="E167" i="38"/>
  <c r="E317" i="38"/>
  <c r="E267" i="38"/>
  <c r="E119" i="38"/>
  <c r="E219" i="38"/>
  <c r="E369" i="38"/>
  <c r="E419" i="38"/>
  <c r="E69" i="38"/>
  <c r="E169" i="38"/>
  <c r="E319" i="38"/>
  <c r="E269" i="38"/>
  <c r="E90" i="38"/>
  <c r="E340" i="38"/>
  <c r="E140" i="38"/>
  <c r="E240" i="38"/>
  <c r="E190" i="38"/>
  <c r="E290" i="38"/>
  <c r="E390" i="38"/>
  <c r="E440" i="38"/>
  <c r="E100" i="38"/>
  <c r="E350" i="38"/>
  <c r="E150" i="38"/>
  <c r="E250" i="38"/>
  <c r="E400" i="38"/>
  <c r="E300" i="38"/>
  <c r="E450" i="38"/>
  <c r="E200" i="38"/>
  <c r="E170" i="38"/>
  <c r="E420" i="38"/>
  <c r="E120" i="38"/>
  <c r="E270" i="38"/>
  <c r="E70" i="38"/>
  <c r="E370" i="38"/>
  <c r="E320" i="38"/>
  <c r="E220" i="38"/>
  <c r="E103" i="38"/>
  <c r="E353" i="38"/>
  <c r="E403" i="38"/>
  <c r="E203" i="38"/>
  <c r="E253" i="38"/>
  <c r="E303" i="38"/>
  <c r="E453" i="38"/>
  <c r="E153" i="38"/>
  <c r="E113" i="38"/>
  <c r="E213" i="38"/>
  <c r="E363" i="38"/>
  <c r="E413" i="38"/>
  <c r="E63" i="38"/>
  <c r="E163" i="38"/>
  <c r="E313" i="38"/>
  <c r="E263" i="38"/>
  <c r="E114" i="38"/>
  <c r="E214" i="38"/>
  <c r="E364" i="38"/>
  <c r="E414" i="38"/>
  <c r="E64" i="38"/>
  <c r="E164" i="38"/>
  <c r="E314" i="38"/>
  <c r="E264" i="38"/>
  <c r="E98" i="38"/>
  <c r="E348" i="38"/>
  <c r="E148" i="38"/>
  <c r="E248" i="38"/>
  <c r="E398" i="38"/>
  <c r="E298" i="38"/>
  <c r="E448" i="38"/>
  <c r="E198" i="38"/>
  <c r="E107" i="38"/>
  <c r="E357" i="38"/>
  <c r="E407" i="38"/>
  <c r="E157" i="38"/>
  <c r="E257" i="38"/>
  <c r="E207" i="38"/>
  <c r="E307" i="38"/>
  <c r="E457" i="38"/>
  <c r="E124" i="38"/>
  <c r="E224" i="38"/>
  <c r="E374" i="38"/>
  <c r="E274" i="38"/>
  <c r="E74" i="38"/>
  <c r="E174" i="38"/>
  <c r="E324" i="38"/>
  <c r="E424" i="38"/>
  <c r="E84" i="38"/>
  <c r="E334" i="38"/>
  <c r="E184" i="38"/>
  <c r="E134" i="38"/>
  <c r="E234" i="38"/>
  <c r="E284" i="38"/>
  <c r="E384" i="38"/>
  <c r="E434" i="38"/>
  <c r="E179" i="38"/>
  <c r="E329" i="38"/>
  <c r="E279" i="38"/>
  <c r="E379" i="38"/>
  <c r="E79" i="38"/>
  <c r="E129" i="38"/>
  <c r="E229" i="38"/>
  <c r="E429" i="38"/>
  <c r="E89" i="38"/>
  <c r="E339" i="38"/>
  <c r="E189" i="38"/>
  <c r="E239" i="38"/>
  <c r="E439" i="38"/>
  <c r="E289" i="38"/>
  <c r="E389" i="38"/>
  <c r="E139" i="38"/>
  <c r="E106" i="38"/>
  <c r="E356" i="38"/>
  <c r="E206" i="38"/>
  <c r="E156" i="38"/>
  <c r="E256" i="38"/>
  <c r="E306" i="38"/>
  <c r="E456" i="38"/>
  <c r="E406" i="38"/>
  <c r="E96" i="38"/>
  <c r="E346" i="38"/>
  <c r="E396" i="38"/>
  <c r="E146" i="38"/>
  <c r="E246" i="38"/>
  <c r="E196" i="38"/>
  <c r="E296" i="38"/>
  <c r="E446" i="38"/>
  <c r="E83" i="38"/>
  <c r="E333" i="38"/>
  <c r="E133" i="38"/>
  <c r="E233" i="38"/>
  <c r="E433" i="38"/>
  <c r="E283" i="38"/>
  <c r="E383" i="38"/>
  <c r="E183" i="38"/>
  <c r="E166" i="38"/>
  <c r="E416" i="38"/>
  <c r="E266" i="38"/>
  <c r="E366" i="38"/>
  <c r="E66" i="38"/>
  <c r="E116" i="38"/>
  <c r="E316" i="38"/>
  <c r="E216" i="38"/>
  <c r="E85" i="38"/>
  <c r="E335" i="38"/>
  <c r="E185" i="38"/>
  <c r="E135" i="38"/>
  <c r="E235" i="38"/>
  <c r="E285" i="38"/>
  <c r="E435" i="38"/>
  <c r="E385" i="38"/>
  <c r="E122" i="38"/>
  <c r="E372" i="38"/>
  <c r="E272" i="38"/>
  <c r="E422" i="38"/>
  <c r="E72" i="38"/>
  <c r="E172" i="38"/>
  <c r="E322" i="38"/>
  <c r="E222" i="38"/>
  <c r="E108" i="38"/>
  <c r="E358" i="38"/>
  <c r="E408" i="38"/>
  <c r="E158" i="38"/>
  <c r="E258" i="38"/>
  <c r="E308" i="38"/>
  <c r="E458" i="38"/>
  <c r="E208" i="38"/>
  <c r="E115" i="38"/>
  <c r="E215" i="38"/>
  <c r="E365" i="38"/>
  <c r="E415" i="38"/>
  <c r="E65" i="38"/>
  <c r="E165" i="38"/>
  <c r="E315" i="38"/>
  <c r="E265" i="38"/>
  <c r="E102" i="38"/>
  <c r="E352" i="38"/>
  <c r="E202" i="38"/>
  <c r="E152" i="38"/>
  <c r="E252" i="38"/>
  <c r="E402" i="38"/>
  <c r="E302" i="38"/>
  <c r="E452" i="38"/>
  <c r="E86" i="38"/>
  <c r="E336" i="38"/>
  <c r="E186" i="38"/>
  <c r="E136" i="38"/>
  <c r="E236" i="38"/>
  <c r="E286" i="38"/>
  <c r="E386" i="38"/>
  <c r="E436" i="38"/>
</calcChain>
</file>

<file path=xl/sharedStrings.xml><?xml version="1.0" encoding="utf-8"?>
<sst xmlns="http://schemas.openxmlformats.org/spreadsheetml/2006/main" count="960" uniqueCount="145">
  <si>
    <t>生命</t>
    <phoneticPr fontId="4" type="noConversion"/>
  </si>
  <si>
    <t>攻击</t>
    <phoneticPr fontId="4" type="noConversion"/>
  </si>
  <si>
    <t>描述</t>
    <phoneticPr fontId="4" type="noConversion"/>
  </si>
  <si>
    <t>物防</t>
    <phoneticPr fontId="4" type="noConversion"/>
  </si>
  <si>
    <t>法防</t>
    <phoneticPr fontId="4" type="noConversion"/>
  </si>
  <si>
    <t>元素伤害</t>
    <phoneticPr fontId="4" type="noConversion"/>
  </si>
  <si>
    <t>元素防御_1</t>
    <phoneticPr fontId="4" type="noConversion"/>
  </si>
  <si>
    <t>元素防御_2</t>
  </si>
  <si>
    <t>元素防御_3</t>
  </si>
  <si>
    <t>战力系数</t>
    <phoneticPr fontId="4" type="noConversion"/>
  </si>
  <si>
    <t>装备模子</t>
    <phoneticPr fontId="4" type="noConversion"/>
  </si>
  <si>
    <t>战力投放</t>
    <phoneticPr fontId="4" type="noConversion"/>
  </si>
  <si>
    <t>投放比</t>
    <phoneticPr fontId="4" type="noConversion"/>
  </si>
  <si>
    <t>装备属性</t>
    <phoneticPr fontId="4" type="noConversion"/>
  </si>
  <si>
    <t>等阶</t>
    <phoneticPr fontId="4" type="noConversion"/>
  </si>
  <si>
    <t>装备强化</t>
    <phoneticPr fontId="4" type="noConversion"/>
  </si>
  <si>
    <t>装备升星</t>
    <phoneticPr fontId="4" type="noConversion"/>
  </si>
  <si>
    <t>装备精炼</t>
    <phoneticPr fontId="4" type="noConversion"/>
  </si>
  <si>
    <t>精炼连锁</t>
    <phoneticPr fontId="4" type="noConversion"/>
  </si>
  <si>
    <t>强化连锁</t>
    <phoneticPr fontId="4" type="noConversion"/>
  </si>
  <si>
    <t>百分比</t>
    <phoneticPr fontId="4" type="noConversion"/>
  </si>
  <si>
    <t>战力提升比</t>
    <phoneticPr fontId="4" type="noConversion"/>
  </si>
  <si>
    <t>消耗上级</t>
    <phoneticPr fontId="4" type="noConversion"/>
  </si>
  <si>
    <t>消耗石头</t>
    <phoneticPr fontId="4" type="noConversion"/>
  </si>
  <si>
    <t>消耗数量</t>
    <phoneticPr fontId="4" type="noConversion"/>
  </si>
  <si>
    <t>消耗金币</t>
    <phoneticPr fontId="4" type="noConversion"/>
  </si>
  <si>
    <t>龙晶</t>
    <phoneticPr fontId="4" type="noConversion"/>
  </si>
  <si>
    <t>龙魂</t>
    <phoneticPr fontId="4" type="noConversion"/>
  </si>
  <si>
    <t>武器</t>
    <phoneticPr fontId="4" type="noConversion"/>
  </si>
  <si>
    <t>帽子</t>
    <phoneticPr fontId="4" type="noConversion"/>
  </si>
  <si>
    <t>肩甲</t>
    <phoneticPr fontId="4" type="noConversion"/>
  </si>
  <si>
    <t>胸甲</t>
    <phoneticPr fontId="4" type="noConversion"/>
  </si>
  <si>
    <t>护腿</t>
    <phoneticPr fontId="4" type="noConversion"/>
  </si>
  <si>
    <t>鞋子</t>
    <phoneticPr fontId="4" type="noConversion"/>
  </si>
  <si>
    <t>戒指</t>
    <phoneticPr fontId="4" type="noConversion"/>
  </si>
  <si>
    <t>项链</t>
    <phoneticPr fontId="4" type="noConversion"/>
  </si>
  <si>
    <t>装备名</t>
    <phoneticPr fontId="4" type="noConversion"/>
  </si>
  <si>
    <t>位置ID</t>
    <phoneticPr fontId="4" type="noConversion"/>
  </si>
  <si>
    <t>价值</t>
    <phoneticPr fontId="4" type="noConversion"/>
  </si>
  <si>
    <t>战斗力</t>
    <phoneticPr fontId="4" type="noConversion"/>
  </si>
  <si>
    <t>套装属性</t>
    <phoneticPr fontId="4" type="noConversion"/>
  </si>
  <si>
    <t>生命</t>
  </si>
  <si>
    <t>攻击</t>
  </si>
  <si>
    <t>物防</t>
  </si>
  <si>
    <t>法防</t>
  </si>
  <si>
    <t>元素伤害</t>
  </si>
  <si>
    <t>元素防御_1</t>
  </si>
  <si>
    <t>模块</t>
    <phoneticPr fontId="4" type="noConversion"/>
  </si>
  <si>
    <t>装备系统数值设计分析</t>
    <phoneticPr fontId="4" type="noConversion"/>
  </si>
  <si>
    <t>宝石镶嵌</t>
    <phoneticPr fontId="4" type="noConversion"/>
  </si>
  <si>
    <t xml:space="preserve">装备模子的属性是装备其他属性的标模，装备模子有基础属性和套装属性
装备分10阶，获取养成难度递增，数值性价比衰减不大
</t>
    <phoneticPr fontId="4" type="noConversion"/>
  </si>
  <si>
    <t>装备精炼是对装备属性的补充
产销关系上，是一个体力换战力的系统</t>
    <phoneticPr fontId="4" type="noConversion"/>
  </si>
  <si>
    <t>装备属性公式</t>
    <phoneticPr fontId="4" type="noConversion"/>
  </si>
  <si>
    <t>装备属性投放</t>
    <phoneticPr fontId="4" type="noConversion"/>
  </si>
  <si>
    <t>装备设计思路</t>
    <phoneticPr fontId="4" type="noConversion"/>
  </si>
  <si>
    <t>玩家中前期的核心养成追求目标
注重成长感，前期付费有效性。后期通过装备强化等肝向系统，逐渐缩小前期的付费优势</t>
    <phoneticPr fontId="4" type="noConversion"/>
  </si>
  <si>
    <t>宝石镶嵌也是装备属性的补充
产销关系上，是一个钻石换战力的系统，付费向系统</t>
    <phoneticPr fontId="4" type="noConversion"/>
  </si>
  <si>
    <t>装备各部位属性投放比</t>
    <phoneticPr fontId="4" type="noConversion"/>
  </si>
  <si>
    <t>装备洗练</t>
    <phoneticPr fontId="4" type="noConversion"/>
  </si>
  <si>
    <t>装备洗练实质上是对装备精炼属性的放大</t>
    <phoneticPr fontId="4" type="noConversion"/>
  </si>
  <si>
    <t>性价比</t>
    <phoneticPr fontId="4" type="noConversion"/>
  </si>
  <si>
    <t>总和</t>
    <phoneticPr fontId="4" type="noConversion"/>
  </si>
  <si>
    <t>战力占比</t>
    <phoneticPr fontId="4" type="noConversion"/>
  </si>
  <si>
    <t>装备裸属性</t>
    <phoneticPr fontId="4" type="noConversion"/>
  </si>
  <si>
    <t>等级</t>
    <phoneticPr fontId="4" type="noConversion"/>
  </si>
  <si>
    <t>不同品阶的装备强化提升百分比不同，初期有效，后期渐渐没用
装备强化是金币的主要输出口，活跃向系统(包括小额付费活跃)</t>
    <phoneticPr fontId="4" type="noConversion"/>
  </si>
  <si>
    <t>装备升星是对装备标模的放大。
活跃向系统，主要源自PVP和公会产出</t>
    <phoneticPr fontId="4" type="noConversion"/>
  </si>
  <si>
    <t>1阶</t>
    <phoneticPr fontId="4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</si>
  <si>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</si>
  <si>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</si>
  <si>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</si>
  <si>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</si>
  <si>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</si>
  <si>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</si>
  <si>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</si>
  <si>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</si>
  <si>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10阶</t>
  </si>
  <si>
    <t>1~40</t>
    <phoneticPr fontId="4" type="noConversion"/>
  </si>
  <si>
    <t>模子战力</t>
    <phoneticPr fontId="4" type="noConversion"/>
  </si>
  <si>
    <t>投放比例</t>
    <phoneticPr fontId="4" type="noConversion"/>
  </si>
  <si>
    <t>装备成长</t>
    <phoneticPr fontId="4" type="noConversion"/>
  </si>
  <si>
    <t>装备</t>
    <phoneticPr fontId="4" type="noConversion"/>
  </si>
  <si>
    <t>阶数</t>
    <phoneticPr fontId="4" type="noConversion"/>
  </si>
  <si>
    <t>等级段</t>
    <phoneticPr fontId="4" type="noConversion"/>
  </si>
  <si>
    <t>装备位置</t>
    <phoneticPr fontId="4" type="noConversion"/>
  </si>
  <si>
    <t>等级差</t>
    <phoneticPr fontId="4" type="noConversion"/>
  </si>
  <si>
    <t>战力因子</t>
    <phoneticPr fontId="4" type="noConversion"/>
  </si>
  <si>
    <t>41~80</t>
    <phoneticPr fontId="4" type="noConversion"/>
  </si>
  <si>
    <t>81~120</t>
    <phoneticPr fontId="4" type="noConversion"/>
  </si>
  <si>
    <t>121~160</t>
    <phoneticPr fontId="4" type="noConversion"/>
  </si>
  <si>
    <t>161~200</t>
    <phoneticPr fontId="4" type="noConversion"/>
  </si>
  <si>
    <t>制作思路：
金币的核心消耗口，在各阶段都有成长感</t>
    <phoneticPr fontId="4" type="noConversion"/>
  </si>
  <si>
    <t>1. 百分比提升装备模板和装备强化的属性
2. 公会活跃向产出</t>
    <phoneticPr fontId="4" type="noConversion"/>
  </si>
  <si>
    <t>精炼等级</t>
    <phoneticPr fontId="4" type="noConversion"/>
  </si>
  <si>
    <t>精炼卷轴</t>
    <phoneticPr fontId="4" type="noConversion"/>
  </si>
  <si>
    <t>卷轴数量</t>
    <phoneticPr fontId="4" type="noConversion"/>
  </si>
  <si>
    <t>标准模型</t>
    <phoneticPr fontId="4" type="noConversion"/>
  </si>
  <si>
    <t>标模装备</t>
    <phoneticPr fontId="4" type="noConversion"/>
  </si>
  <si>
    <t>装备精炼属性</t>
    <phoneticPr fontId="4" type="noConversion"/>
  </si>
  <si>
    <t>星级</t>
    <phoneticPr fontId="4" type="noConversion"/>
  </si>
  <si>
    <t>升星石</t>
    <phoneticPr fontId="4" type="noConversion"/>
  </si>
  <si>
    <t>期望次数</t>
    <phoneticPr fontId="4" type="noConversion"/>
  </si>
  <si>
    <t>星芒石</t>
    <phoneticPr fontId="4" type="noConversion"/>
  </si>
  <si>
    <t>星魂石</t>
    <phoneticPr fontId="4" type="noConversion"/>
  </si>
  <si>
    <t>百分比加成</t>
    <phoneticPr fontId="4" type="noConversion"/>
  </si>
  <si>
    <t>总加成</t>
    <phoneticPr fontId="4" type="noConversion"/>
  </si>
  <si>
    <t>装备升星属性投放</t>
    <phoneticPr fontId="4" type="noConversion"/>
  </si>
  <si>
    <t>星数</t>
    <phoneticPr fontId="4" type="noConversion"/>
  </si>
  <si>
    <t>装备升星属性细配</t>
    <phoneticPr fontId="4" type="noConversion"/>
  </si>
  <si>
    <t>标模阶数</t>
    <phoneticPr fontId="4" type="noConversion"/>
  </si>
  <si>
    <t>投放系数</t>
    <phoneticPr fontId="4" type="noConversion"/>
  </si>
  <si>
    <t>投放战力</t>
    <phoneticPr fontId="4" type="noConversion"/>
  </si>
  <si>
    <t>装备总属性 = （模子属性 + 强化属性）* (1 + 升星属性) + 装备精炼属性 + 宝石属性 + 各连锁的属性</t>
    <phoneticPr fontId="4" type="noConversion"/>
  </si>
  <si>
    <t xml:space="preserve"> 精炼数值</t>
    <phoneticPr fontId="4" type="noConversion"/>
  </si>
  <si>
    <t>位置</t>
    <phoneticPr fontId="4" type="noConversion"/>
  </si>
  <si>
    <t>总战力</t>
    <phoneticPr fontId="4" type="noConversion"/>
  </si>
  <si>
    <t>百分比和</t>
    <phoneticPr fontId="4" type="noConversion"/>
  </si>
  <si>
    <t>连锁投放</t>
    <phoneticPr fontId="4" type="noConversion"/>
  </si>
  <si>
    <t>连锁加成</t>
    <phoneticPr fontId="4" type="noConversion"/>
  </si>
  <si>
    <t>暴击等级</t>
    <phoneticPr fontId="4" type="noConversion"/>
  </si>
  <si>
    <t>抗暴等级</t>
    <phoneticPr fontId="4" type="noConversion"/>
  </si>
  <si>
    <t>命中等级</t>
    <phoneticPr fontId="4" type="noConversion"/>
  </si>
  <si>
    <t>闪避等级</t>
    <phoneticPr fontId="4" type="noConversion"/>
  </si>
  <si>
    <t>格挡等级</t>
    <phoneticPr fontId="4" type="noConversion"/>
  </si>
  <si>
    <t>冲击等级</t>
    <phoneticPr fontId="4" type="noConversion"/>
  </si>
  <si>
    <t>武器</t>
  </si>
  <si>
    <t>帽子</t>
  </si>
  <si>
    <t>肩甲</t>
  </si>
  <si>
    <t>胸甲</t>
  </si>
  <si>
    <t>护腿</t>
  </si>
  <si>
    <t>鞋子</t>
  </si>
  <si>
    <t>戒指</t>
  </si>
  <si>
    <t>项链</t>
  </si>
  <si>
    <t>投放值比</t>
    <phoneticPr fontId="4" type="noConversion"/>
  </si>
  <si>
    <t>升星伤害额外属性设计</t>
    <phoneticPr fontId="4" type="noConversion"/>
  </si>
  <si>
    <t>升星投放</t>
    <phoneticPr fontId="4" type="noConversion"/>
  </si>
  <si>
    <t>升星投放比</t>
    <phoneticPr fontId="4" type="noConversion"/>
  </si>
  <si>
    <t>属性名1</t>
    <phoneticPr fontId="4" type="noConversion"/>
  </si>
  <si>
    <t>属性值1</t>
    <phoneticPr fontId="4" type="noConversion"/>
  </si>
  <si>
    <t>属性名2</t>
    <phoneticPr fontId="4" type="noConversion"/>
  </si>
  <si>
    <t>属性值2</t>
    <phoneticPr fontId="4" type="noConversion"/>
  </si>
  <si>
    <t>乘法因子1</t>
    <phoneticPr fontId="4" type="noConversion"/>
  </si>
  <si>
    <t>乘法因子2</t>
  </si>
  <si>
    <t>元素触发</t>
    <phoneticPr fontId="4" type="noConversion"/>
  </si>
  <si>
    <t>元素抗性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</si>
</sst>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</numFmts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scheme val="minor"/>
    </font>
    <font>
      <sz val="11"/>
      <color rgb="FF9C0006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">
    <xf numFmtId="0" fontId="0" fillId="0" borderId="0"/>
    <xf numFmtId="0" fontId="3" fillId="0" borderId="1">
      <alignment horizontal="center" vertical="center"/>
    </xf>
    <xf numFmtId="0" fontId="25" fillId="0" borderId="2">
      <alignment vertical="top" wrapText="1"/>
    </xf>
    <xf numFmtId="0" fontId="5" fillId="0" borderId="0" applyNumberFormat="0" applyFill="0" applyBorder="0" applyAlignment="0" applyProtection="0">
      <alignment vertical="center"/>
    </xf>
    <xf numFmtId="0" fontId="24" fillId="2" borderId="2">
      <alignment horizontal="center" vertical="center" shrinkToFit="1"/>
    </xf>
    <xf numFmtId="0" fontId="6" fillId="3" borderId="2">
      <alignment vertical="top" shrinkToFit="1"/>
    </xf>
    <xf numFmtId="0" fontId="24" fillId="4" borderId="2">
      <alignment horizontal="center" vertical="center" wrapText="1"/>
    </xf>
    <xf numFmtId="0" fontId="25" fillId="5" borderId="2">
      <alignment horizontal="center" vertical="center" wrapText="1"/>
    </xf>
    <xf numFmtId="0" fontId="2" fillId="0" borderId="0">
      <alignment vertical="center"/>
    </xf>
    <xf numFmtId="0" fontId="7" fillId="6" borderId="0"/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2">
      <alignment horizontal="center" vertical="top"/>
    </xf>
    <xf numFmtId="0" fontId="24" fillId="0" borderId="2">
      <alignment horizontal="center" vertical="center" wrapText="1"/>
    </xf>
    <xf numFmtId="0" fontId="23" fillId="0" borderId="0">
      <alignment horizontal="center" vertical="center"/>
    </xf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24" fillId="0" borderId="2" xfId="55">
      <alignment horizontal="center" vertical="center" wrapText="1"/>
    </xf>
    <xf numFmtId="0" fontId="24" fillId="2" borderId="2" xfId="4">
      <alignment horizontal="center" vertical="center" shrinkToFit="1"/>
    </xf>
    <xf numFmtId="0" fontId="25" fillId="5" borderId="2" xfId="7">
      <alignment horizontal="center" vertical="center" wrapText="1"/>
    </xf>
    <xf numFmtId="0" fontId="24" fillId="4" borderId="2" xfId="6">
      <alignment horizontal="center" vertical="center" wrapText="1"/>
    </xf>
    <xf numFmtId="9" fontId="24" fillId="0" borderId="2" xfId="55" applyNumberFormat="1">
      <alignment horizontal="center" vertical="center" wrapText="1"/>
    </xf>
    <xf numFmtId="10" fontId="25" fillId="5" borderId="2" xfId="7" applyNumberFormat="1">
      <alignment horizontal="center" vertical="center" wrapText="1"/>
    </xf>
    <xf numFmtId="0" fontId="24" fillId="2" borderId="2" xfId="4">
      <alignment horizontal="center" vertical="center" shrinkToFit="1"/>
    </xf>
    <xf numFmtId="0" fontId="25" fillId="0" borderId="2" xfId="2">
      <alignment vertical="top" wrapText="1"/>
    </xf>
    <xf numFmtId="0" fontId="26" fillId="0" borderId="0" xfId="56" applyFont="1">
      <alignment horizontal="center" vertical="center"/>
    </xf>
    <xf numFmtId="0" fontId="3" fillId="0" borderId="1" xfId="1">
      <alignment horizontal="center" vertical="center"/>
    </xf>
    <xf numFmtId="0" fontId="24" fillId="0" borderId="2" xfId="55">
      <alignment horizontal="center" vertical="center" wrapText="1"/>
    </xf>
    <xf numFmtId="0" fontId="25" fillId="0" borderId="2" xfId="2">
      <alignment vertical="top" wrapText="1"/>
    </xf>
    <xf numFmtId="0" fontId="24" fillId="2" borderId="2" xfId="4">
      <alignment horizontal="center" vertical="center" shrinkToFit="1"/>
    </xf>
    <xf numFmtId="0" fontId="24" fillId="2" borderId="2" xfId="4">
      <alignment horizontal="center" vertical="center" shrinkToFit="1"/>
    </xf>
    <xf numFmtId="0" fontId="2" fillId="0" borderId="0" xfId="8">
      <alignment vertical="center"/>
    </xf>
    <xf numFmtId="10" fontId="24" fillId="0" borderId="2" xfId="55" applyNumberFormat="1">
      <alignment horizontal="center" vertical="center" wrapText="1"/>
    </xf>
    <xf numFmtId="0" fontId="2" fillId="0" borderId="0" xfId="8" applyAlignment="1">
      <alignment vertical="center"/>
    </xf>
    <xf numFmtId="176" fontId="25" fillId="5" borderId="2" xfId="7" applyNumberFormat="1">
      <alignment horizontal="center" vertical="center" wrapText="1"/>
    </xf>
    <xf numFmtId="0" fontId="27" fillId="0" borderId="0" xfId="0" applyFont="1"/>
    <xf numFmtId="10" fontId="25" fillId="0" borderId="2" xfId="2" applyNumberFormat="1">
      <alignment vertical="top" wrapText="1"/>
    </xf>
    <xf numFmtId="0" fontId="28" fillId="0" borderId="0" xfId="55" applyFont="1" applyFill="1" applyBorder="1">
      <alignment horizontal="center" vertical="center" wrapText="1"/>
    </xf>
    <xf numFmtId="10" fontId="28" fillId="0" borderId="0" xfId="55" applyNumberFormat="1" applyFont="1" applyFill="1" applyBorder="1">
      <alignment horizontal="center" vertical="center" wrapText="1"/>
    </xf>
    <xf numFmtId="0" fontId="27" fillId="0" borderId="0" xfId="8" applyFont="1">
      <alignment vertical="center"/>
    </xf>
    <xf numFmtId="0" fontId="24" fillId="2" borderId="11" xfId="4" applyBorder="1">
      <alignment horizontal="center" vertical="center" shrinkToFit="1"/>
    </xf>
    <xf numFmtId="0" fontId="3" fillId="0" borderId="1" xfId="1">
      <alignment horizontal="center" vertical="center"/>
    </xf>
    <xf numFmtId="0" fontId="25" fillId="0" borderId="2" xfId="2">
      <alignment vertical="top" wrapText="1"/>
    </xf>
    <xf numFmtId="0" fontId="24" fillId="2" borderId="2" xfId="4">
      <alignment horizontal="center" vertical="center" shrinkToFit="1"/>
    </xf>
    <xf numFmtId="0" fontId="24" fillId="2" borderId="2" xfId="4">
      <alignment horizontal="center" vertical="center" shrinkToFit="1"/>
    </xf>
    <xf numFmtId="0" fontId="3" fillId="0" borderId="1" xfId="1">
      <alignment horizontal="center" vertical="center"/>
    </xf>
    <xf numFmtId="0" fontId="25" fillId="0" borderId="2" xfId="2">
      <alignment vertical="top" wrapText="1"/>
    </xf>
    <xf numFmtId="0" fontId="3" fillId="0" borderId="1" xfId="1" applyAlignment="1">
      <alignment horizontal="center" vertical="center"/>
    </xf>
  </cellXfs>
  <cellStyles count="57">
    <cellStyle name="20% - 着色 1" xfId="31" builtinId="30" hidden="1"/>
    <cellStyle name="20% - 着色 2" xfId="35" builtinId="34" hidden="1"/>
    <cellStyle name="20% - 着色 3" xfId="39" builtinId="38" hidden="1"/>
    <cellStyle name="20% - 着色 4" xfId="43" builtinId="42" hidden="1"/>
    <cellStyle name="20% - 着色 5" xfId="47" builtinId="46" hidden="1"/>
    <cellStyle name="20% - 着色 6" xfId="51" builtinId="50" hidden="1"/>
    <cellStyle name="40% - 着色 1" xfId="32" builtinId="31" hidden="1"/>
    <cellStyle name="40% - 着色 2" xfId="36" builtinId="35" hidden="1"/>
    <cellStyle name="40% - 着色 3" xfId="40" builtinId="39" hidden="1"/>
    <cellStyle name="40% - 着色 4" xfId="44" builtinId="43" hidden="1"/>
    <cellStyle name="40% - 着色 5" xfId="48" builtinId="47" hidden="1"/>
    <cellStyle name="40% - 着色 6" xfId="52" builtinId="51" hidden="1"/>
    <cellStyle name="60% - 着色 1" xfId="33" builtinId="32" hidden="1"/>
    <cellStyle name="60% - 着色 2" xfId="37" builtinId="36" hidden="1"/>
    <cellStyle name="60% - 着色 3" xfId="41" builtinId="40" hidden="1"/>
    <cellStyle name="60% - 着色 4" xfId="45" builtinId="44" hidden="1"/>
    <cellStyle name="60% - 着色 5" xfId="49" builtinId="48" hidden="1"/>
    <cellStyle name="60% - 着色 6" xfId="53" builtinId="52" hidden="1"/>
    <cellStyle name="Grid" xfId="2"/>
    <cellStyle name="Grid_Center" xfId="55"/>
    <cellStyle name="Normal" xfId="8"/>
    <cellStyle name="百分比" xfId="15" builtinId="5" hidden="1"/>
    <cellStyle name="变量类型" xfId="5"/>
    <cellStyle name="标题" xfId="3" builtinId="15" hidden="1"/>
    <cellStyle name="标题 1" xfId="16" builtinId="16" hidden="1"/>
    <cellStyle name="标题 2" xfId="17" builtinId="17" hidden="1"/>
    <cellStyle name="标题 3" xfId="18" builtinId="18" hidden="1"/>
    <cellStyle name="标题 4" xfId="19" builtinId="19" hidden="1"/>
    <cellStyle name="差" xfId="10" builtinId="27" hidden="1"/>
    <cellStyle name="常规" xfId="0" builtinId="0"/>
    <cellStyle name="大标题" xfId="1"/>
    <cellStyle name="好" xfId="20" builtinId="26" hidden="1"/>
    <cellStyle name="横向标题" xfId="4"/>
    <cellStyle name="汇总" xfId="29" builtinId="25" hidden="1"/>
    <cellStyle name="货币" xfId="13" builtinId="4" hidden="1"/>
    <cellStyle name="货币[0]" xfId="14" builtinId="7" hidden="1"/>
    <cellStyle name="计算" xfId="24" builtinId="22" hidden="1"/>
    <cellStyle name="检查单元格" xfId="26" builtinId="23" hidden="1"/>
    <cellStyle name="解释性文本" xfId="28" builtinId="53" hidden="1"/>
    <cellStyle name="警告文本" xfId="27" builtinId="11" hidden="1"/>
    <cellStyle name="链接单元格" xfId="25" builtinId="24" hidden="1"/>
    <cellStyle name="千位分隔" xfId="11" builtinId="3" hidden="1"/>
    <cellStyle name="千位分隔[0]" xfId="12" builtinId="6" hidden="1"/>
    <cellStyle name="适中" xfId="21" builtinId="28" hidden="1"/>
    <cellStyle name="输出" xfId="23" builtinId="21" hidden="1"/>
    <cellStyle name="输入" xfId="22" builtinId="20" hidden="1"/>
    <cellStyle name="无效" xfId="9"/>
    <cellStyle name="因变Grid" xfId="7"/>
    <cellStyle name="英文标题" xfId="56"/>
    <cellStyle name="着色 1" xfId="30" builtinId="29" hidden="1"/>
    <cellStyle name="着色 2" xfId="34" builtinId="33" hidden="1"/>
    <cellStyle name="着色 3" xfId="38" builtinId="37" hidden="1"/>
    <cellStyle name="着色 4" xfId="42" builtinId="41" hidden="1"/>
    <cellStyle name="着色 5" xfId="46" builtinId="45" hidden="1"/>
    <cellStyle name="着色 6" xfId="50" builtinId="49" hidden="1"/>
    <cellStyle name="中文标题" xfId="54"/>
    <cellStyle name="纵向标题" xfId="6"/>
  </cellStyles>
  <dxfs count="0"/>
  <tableStyles count="0" defaultTableStyle="TableStyleMedium2" defaultPivotStyle="PivotStyleMedium9"/>
  <colors>
    <mruColors>
      <color rgb="FFFF6600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.&#25968;&#20540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名称表"/>
      <sheetName val="道具价值"/>
      <sheetName val="属性总表"/>
    </sheetNames>
    <sheetDataSet>
      <sheetData sheetId="0"/>
      <sheetData sheetId="1">
        <row r="3">
          <cell r="B3">
            <v>10</v>
          </cell>
        </row>
        <row r="4">
          <cell r="B4">
            <v>250</v>
          </cell>
        </row>
        <row r="5">
          <cell r="B5">
            <v>0.01</v>
          </cell>
        </row>
        <row r="6">
          <cell r="B6">
            <v>25</v>
          </cell>
        </row>
      </sheetData>
      <sheetData sheetId="2">
        <row r="4">
          <cell r="D4">
            <v>0.1</v>
          </cell>
          <cell r="E4">
            <v>3</v>
          </cell>
          <cell r="F4">
            <v>3</v>
          </cell>
          <cell r="G4">
            <v>3</v>
          </cell>
          <cell r="H4">
            <v>2</v>
          </cell>
          <cell r="I4">
            <v>1</v>
          </cell>
          <cell r="J4">
            <v>1</v>
          </cell>
          <cell r="K4">
            <v>1</v>
          </cell>
          <cell r="L4">
            <v>10</v>
          </cell>
          <cell r="M4">
            <v>10</v>
          </cell>
          <cell r="N4">
            <v>10</v>
          </cell>
          <cell r="O4">
            <v>10</v>
          </cell>
          <cell r="P4">
            <v>10</v>
          </cell>
          <cell r="Q4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25" sqref="D25"/>
    </sheetView>
  </sheetViews>
  <sheetFormatPr defaultRowHeight="13.5" x14ac:dyDescent="0.15"/>
  <cols>
    <col min="1" max="1" width="9" customWidth="1"/>
  </cols>
  <sheetData>
    <row r="1" spans="1:12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2"/>
  <sheetViews>
    <sheetView workbookViewId="0">
      <selection activeCell="L17" sqref="L17"/>
    </sheetView>
  </sheetViews>
  <sheetFormatPr defaultRowHeight="13.5" x14ac:dyDescent="0.15"/>
  <cols>
    <col min="1" max="1" width="12.125" customWidth="1"/>
    <col min="2" max="2" width="10.5" customWidth="1"/>
    <col min="3" max="3" width="9.75" customWidth="1"/>
    <col min="4" max="7" width="12.125" bestFit="1" customWidth="1"/>
    <col min="8" max="8" width="10.5" customWidth="1"/>
    <col min="9" max="9" width="11.375" customWidth="1"/>
    <col min="10" max="10" width="10.875" customWidth="1"/>
  </cols>
  <sheetData>
    <row r="2" spans="1:10" s="2" customFormat="1" ht="20.25" x14ac:dyDescent="0.15">
      <c r="A2" s="31" t="s">
        <v>48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s="2" customFormat="1" ht="16.5" x14ac:dyDescent="0.15">
      <c r="A3" s="4" t="s">
        <v>47</v>
      </c>
      <c r="B3" s="30" t="s">
        <v>2</v>
      </c>
      <c r="C3" s="30"/>
      <c r="D3" s="30"/>
      <c r="E3" s="30"/>
      <c r="F3" s="30"/>
      <c r="G3" s="30"/>
      <c r="H3" s="30"/>
      <c r="I3" s="30"/>
      <c r="J3" s="30"/>
    </row>
    <row r="4" spans="1:10" s="2" customFormat="1" ht="33" customHeight="1" x14ac:dyDescent="0.15">
      <c r="A4" s="6" t="s">
        <v>54</v>
      </c>
      <c r="B4" s="32" t="s">
        <v>55</v>
      </c>
      <c r="C4" s="32"/>
      <c r="D4" s="32"/>
      <c r="E4" s="32"/>
      <c r="F4" s="32"/>
      <c r="G4" s="32"/>
      <c r="H4" s="32"/>
      <c r="I4" s="32"/>
      <c r="J4" s="32"/>
    </row>
    <row r="5" spans="1:10" s="2" customFormat="1" ht="41.25" customHeight="1" x14ac:dyDescent="0.15">
      <c r="A5" s="6" t="s">
        <v>10</v>
      </c>
      <c r="B5" s="32" t="s">
        <v>50</v>
      </c>
      <c r="C5" s="32"/>
      <c r="D5" s="32"/>
      <c r="E5" s="32"/>
      <c r="F5" s="32"/>
      <c r="G5" s="32"/>
      <c r="H5" s="32"/>
      <c r="I5" s="32"/>
      <c r="J5" s="32"/>
    </row>
    <row r="6" spans="1:10" s="2" customFormat="1" ht="40.5" customHeight="1" x14ac:dyDescent="0.15">
      <c r="A6" s="6" t="s">
        <v>15</v>
      </c>
      <c r="B6" s="32" t="s">
        <v>65</v>
      </c>
      <c r="C6" s="32"/>
      <c r="D6" s="32"/>
      <c r="E6" s="32"/>
      <c r="F6" s="32"/>
      <c r="G6" s="32"/>
      <c r="H6" s="32"/>
      <c r="I6" s="32"/>
      <c r="J6" s="32"/>
    </row>
    <row r="7" spans="1:10" s="2" customFormat="1" ht="35.25" customHeight="1" x14ac:dyDescent="0.15">
      <c r="A7" s="6" t="s">
        <v>17</v>
      </c>
      <c r="B7" s="32" t="s">
        <v>51</v>
      </c>
      <c r="C7" s="32"/>
      <c r="D7" s="32"/>
      <c r="E7" s="32"/>
      <c r="F7" s="32"/>
      <c r="G7" s="32"/>
      <c r="H7" s="32"/>
      <c r="I7" s="32"/>
      <c r="J7" s="32"/>
    </row>
    <row r="8" spans="1:10" s="2" customFormat="1" ht="35.25" customHeight="1" x14ac:dyDescent="0.15">
      <c r="A8" s="6" t="s">
        <v>58</v>
      </c>
      <c r="B8" s="32" t="s">
        <v>59</v>
      </c>
      <c r="C8" s="32"/>
      <c r="D8" s="32"/>
      <c r="E8" s="32"/>
      <c r="F8" s="32"/>
      <c r="G8" s="32"/>
      <c r="H8" s="32"/>
      <c r="I8" s="32"/>
      <c r="J8" s="32"/>
    </row>
    <row r="9" spans="1:10" s="2" customFormat="1" ht="34.5" customHeight="1" x14ac:dyDescent="0.15">
      <c r="A9" s="6" t="s">
        <v>16</v>
      </c>
      <c r="B9" s="32" t="s">
        <v>66</v>
      </c>
      <c r="C9" s="32"/>
      <c r="D9" s="32"/>
      <c r="E9" s="32"/>
      <c r="F9" s="32"/>
      <c r="G9" s="32"/>
      <c r="H9" s="32"/>
      <c r="I9" s="32"/>
      <c r="J9" s="32"/>
    </row>
    <row r="10" spans="1:10" s="2" customFormat="1" ht="34.5" customHeight="1" x14ac:dyDescent="0.15">
      <c r="A10" s="6" t="s">
        <v>49</v>
      </c>
      <c r="B10" s="32" t="s">
        <v>56</v>
      </c>
      <c r="C10" s="32"/>
      <c r="D10" s="32"/>
      <c r="E10" s="32"/>
      <c r="F10" s="32"/>
      <c r="G10" s="32"/>
      <c r="H10" s="32"/>
      <c r="I10" s="32"/>
      <c r="J10" s="32"/>
    </row>
    <row r="11" spans="1:10" s="2" customFormat="1" ht="34.5" customHeight="1" x14ac:dyDescent="0.15">
      <c r="A11" s="6" t="s">
        <v>52</v>
      </c>
      <c r="B11" s="32" t="s">
        <v>112</v>
      </c>
      <c r="C11" s="32"/>
      <c r="D11" s="32"/>
      <c r="E11" s="32"/>
      <c r="F11" s="32"/>
      <c r="G11" s="32"/>
      <c r="H11" s="32"/>
      <c r="I11" s="32"/>
      <c r="J11" s="32"/>
    </row>
    <row r="12" spans="1:10" s="2" customFormat="1" x14ac:dyDescent="0.15"/>
    <row r="14" spans="1:10" s="2" customFormat="1" ht="20.25" x14ac:dyDescent="0.15">
      <c r="A14" s="31" t="s">
        <v>53</v>
      </c>
      <c r="B14" s="31"/>
      <c r="C14" s="31"/>
      <c r="D14" s="31"/>
      <c r="E14" s="31"/>
      <c r="F14" s="31"/>
      <c r="G14" s="31"/>
      <c r="H14" s="31"/>
      <c r="I14" s="31"/>
    </row>
    <row r="15" spans="1:10" s="2" customFormat="1" ht="16.5" x14ac:dyDescent="0.15">
      <c r="B15" s="9" t="s">
        <v>41</v>
      </c>
      <c r="C15" s="9" t="s">
        <v>42</v>
      </c>
      <c r="D15" s="9" t="s">
        <v>43</v>
      </c>
      <c r="E15" s="9" t="s">
        <v>44</v>
      </c>
      <c r="F15" s="9" t="s">
        <v>45</v>
      </c>
      <c r="G15" s="9" t="s">
        <v>46</v>
      </c>
      <c r="H15" s="9" t="s">
        <v>7</v>
      </c>
      <c r="I15" s="9" t="s">
        <v>8</v>
      </c>
    </row>
    <row r="16" spans="1:10" s="2" customFormat="1" ht="16.5" x14ac:dyDescent="0.15">
      <c r="A16" s="6" t="s">
        <v>9</v>
      </c>
      <c r="B16" s="5">
        <f>[1]属性总表!D$4</f>
        <v>0.1</v>
      </c>
      <c r="C16" s="5">
        <f>[1]属性总表!E$4</f>
        <v>3</v>
      </c>
      <c r="D16" s="5">
        <f>[1]属性总表!F$4</f>
        <v>3</v>
      </c>
      <c r="E16" s="5">
        <f>[1]属性总表!G$4</f>
        <v>3</v>
      </c>
      <c r="F16" s="5">
        <f>[1]属性总表!H$4</f>
        <v>2</v>
      </c>
      <c r="G16" s="5">
        <f>[1]属性总表!I$4</f>
        <v>1</v>
      </c>
      <c r="H16" s="5">
        <f>[1]属性总表!J$4</f>
        <v>1</v>
      </c>
      <c r="I16" s="5">
        <f>[1]属性总表!K$4</f>
        <v>1</v>
      </c>
      <c r="J16" s="6" t="s">
        <v>61</v>
      </c>
    </row>
    <row r="17" spans="1:10" s="2" customFormat="1" ht="16.5" x14ac:dyDescent="0.15">
      <c r="A17" s="6" t="s">
        <v>12</v>
      </c>
      <c r="B17" s="3">
        <v>25</v>
      </c>
      <c r="C17" s="3">
        <v>2</v>
      </c>
      <c r="D17" s="3">
        <v>1</v>
      </c>
      <c r="E17" s="3">
        <v>1</v>
      </c>
      <c r="F17" s="3">
        <v>2</v>
      </c>
      <c r="G17" s="3">
        <v>1</v>
      </c>
      <c r="H17" s="3">
        <v>1</v>
      </c>
      <c r="I17" s="3">
        <v>1</v>
      </c>
      <c r="J17" s="5">
        <f>SUMPRODUCT(B16:I16,B17:I17)</f>
        <v>21.5</v>
      </c>
    </row>
    <row r="18" spans="1:10" s="2" customFormat="1" ht="16.5" x14ac:dyDescent="0.15">
      <c r="A18" s="6" t="s">
        <v>62</v>
      </c>
      <c r="B18" s="8">
        <f>B16*B17/$J$17</f>
        <v>0.11627906976744186</v>
      </c>
      <c r="C18" s="8">
        <f t="shared" ref="C18:I18" si="0">C16*C17/$J$17</f>
        <v>0.27906976744186046</v>
      </c>
      <c r="D18" s="8">
        <f t="shared" si="0"/>
        <v>0.13953488372093023</v>
      </c>
      <c r="E18" s="8">
        <f t="shared" si="0"/>
        <v>0.13953488372093023</v>
      </c>
      <c r="F18" s="8">
        <f t="shared" si="0"/>
        <v>0.18604651162790697</v>
      </c>
      <c r="G18" s="8">
        <f t="shared" si="0"/>
        <v>4.6511627906976744E-2</v>
      </c>
      <c r="H18" s="8">
        <f t="shared" si="0"/>
        <v>4.6511627906976744E-2</v>
      </c>
      <c r="I18" s="8">
        <f t="shared" si="0"/>
        <v>4.6511627906976744E-2</v>
      </c>
    </row>
    <row r="19" spans="1:10" s="2" customFormat="1" ht="16.5" x14ac:dyDescent="0.15">
      <c r="A19" s="6" t="s">
        <v>86</v>
      </c>
      <c r="B19" s="20">
        <f>B18/B16</f>
        <v>1.1627906976744184</v>
      </c>
      <c r="C19" s="20">
        <f t="shared" ref="C19:I19" si="1">C18/C16</f>
        <v>9.3023255813953487E-2</v>
      </c>
      <c r="D19" s="20">
        <f t="shared" si="1"/>
        <v>4.6511627906976744E-2</v>
      </c>
      <c r="E19" s="20">
        <f t="shared" si="1"/>
        <v>4.6511627906976744E-2</v>
      </c>
      <c r="F19" s="20">
        <f t="shared" si="1"/>
        <v>9.3023255813953487E-2</v>
      </c>
      <c r="G19" s="20">
        <f t="shared" si="1"/>
        <v>4.6511627906976744E-2</v>
      </c>
      <c r="H19" s="20">
        <f t="shared" si="1"/>
        <v>4.6511627906976744E-2</v>
      </c>
      <c r="I19" s="20">
        <f t="shared" si="1"/>
        <v>4.6511627906976744E-2</v>
      </c>
    </row>
    <row r="21" spans="1:10" ht="20.25" x14ac:dyDescent="0.15">
      <c r="A21" s="31" t="s">
        <v>57</v>
      </c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6.5" x14ac:dyDescent="0.15">
      <c r="A22" s="9" t="s">
        <v>36</v>
      </c>
      <c r="B22" s="9" t="s">
        <v>37</v>
      </c>
      <c r="C22" s="9" t="s">
        <v>0</v>
      </c>
      <c r="D22" s="9" t="s">
        <v>1</v>
      </c>
      <c r="E22" s="9" t="s">
        <v>3</v>
      </c>
      <c r="F22" s="9" t="s">
        <v>4</v>
      </c>
      <c r="G22" s="9" t="s">
        <v>5</v>
      </c>
      <c r="H22" s="9" t="s">
        <v>6</v>
      </c>
      <c r="I22" s="9" t="s">
        <v>7</v>
      </c>
      <c r="J22" s="9" t="s">
        <v>8</v>
      </c>
    </row>
    <row r="23" spans="1:10" ht="16.5" x14ac:dyDescent="0.15">
      <c r="A23" s="6" t="s">
        <v>28</v>
      </c>
      <c r="B23" s="3">
        <v>1</v>
      </c>
      <c r="C23" s="7">
        <v>0</v>
      </c>
      <c r="D23" s="7">
        <v>0.4</v>
      </c>
      <c r="E23" s="7">
        <v>0</v>
      </c>
      <c r="F23" s="7">
        <v>0</v>
      </c>
      <c r="G23" s="7">
        <v>0.25</v>
      </c>
      <c r="H23" s="7">
        <v>0</v>
      </c>
      <c r="I23" s="7">
        <v>0</v>
      </c>
      <c r="J23" s="7">
        <v>0</v>
      </c>
    </row>
    <row r="24" spans="1:10" ht="16.5" x14ac:dyDescent="0.15">
      <c r="A24" s="6" t="s">
        <v>29</v>
      </c>
      <c r="B24" s="3">
        <v>2</v>
      </c>
      <c r="C24" s="7">
        <v>0.3</v>
      </c>
      <c r="D24" s="7">
        <v>0</v>
      </c>
      <c r="E24" s="7">
        <v>0.5</v>
      </c>
      <c r="F24" s="7">
        <v>0.25</v>
      </c>
      <c r="G24" s="7">
        <v>0</v>
      </c>
      <c r="H24" s="7">
        <v>0</v>
      </c>
      <c r="I24" s="7">
        <v>0</v>
      </c>
      <c r="J24" s="7">
        <v>0</v>
      </c>
    </row>
    <row r="25" spans="1:10" ht="16.5" x14ac:dyDescent="0.15">
      <c r="A25" s="6" t="s">
        <v>30</v>
      </c>
      <c r="B25" s="3">
        <v>3</v>
      </c>
      <c r="C25" s="7">
        <v>0.25</v>
      </c>
      <c r="D25" s="7">
        <v>0.2</v>
      </c>
      <c r="E25" s="7">
        <v>0</v>
      </c>
      <c r="F25" s="7">
        <v>0</v>
      </c>
      <c r="G25" s="7">
        <v>0.15</v>
      </c>
      <c r="H25" s="7">
        <v>0</v>
      </c>
      <c r="I25" s="7">
        <v>0</v>
      </c>
      <c r="J25" s="7">
        <v>0</v>
      </c>
    </row>
    <row r="26" spans="1:10" ht="16.5" x14ac:dyDescent="0.15">
      <c r="A26" s="6" t="s">
        <v>31</v>
      </c>
      <c r="B26" s="3">
        <v>4</v>
      </c>
      <c r="C26" s="7">
        <v>0.15</v>
      </c>
      <c r="D26" s="7">
        <v>0</v>
      </c>
      <c r="E26" s="7">
        <v>0.3</v>
      </c>
      <c r="F26" s="7">
        <v>0.15</v>
      </c>
      <c r="G26" s="7">
        <v>0</v>
      </c>
      <c r="H26" s="7">
        <v>1</v>
      </c>
      <c r="I26" s="7">
        <v>0</v>
      </c>
      <c r="J26" s="7">
        <v>0</v>
      </c>
    </row>
    <row r="27" spans="1:10" ht="16.5" x14ac:dyDescent="0.15">
      <c r="A27" s="6" t="s">
        <v>32</v>
      </c>
      <c r="B27" s="3">
        <v>5</v>
      </c>
      <c r="C27" s="7">
        <v>0.15</v>
      </c>
      <c r="D27" s="7">
        <v>0</v>
      </c>
      <c r="E27" s="7">
        <v>0.1</v>
      </c>
      <c r="F27" s="7">
        <v>0.3</v>
      </c>
      <c r="G27" s="7">
        <v>0</v>
      </c>
      <c r="H27" s="7">
        <v>0</v>
      </c>
      <c r="I27" s="7">
        <v>1</v>
      </c>
      <c r="J27" s="7">
        <v>0</v>
      </c>
    </row>
    <row r="28" spans="1:10" ht="16.5" x14ac:dyDescent="0.15">
      <c r="A28" s="6" t="s">
        <v>33</v>
      </c>
      <c r="B28" s="3">
        <v>6</v>
      </c>
      <c r="C28" s="7">
        <v>0.15</v>
      </c>
      <c r="D28" s="7">
        <v>0</v>
      </c>
      <c r="E28" s="7">
        <v>0.1</v>
      </c>
      <c r="F28" s="7">
        <v>0.3</v>
      </c>
      <c r="G28" s="7">
        <v>0</v>
      </c>
      <c r="H28" s="7">
        <v>0</v>
      </c>
      <c r="I28" s="7">
        <v>0</v>
      </c>
      <c r="J28" s="7">
        <v>1</v>
      </c>
    </row>
    <row r="29" spans="1:10" s="2" customFormat="1" ht="16.5" x14ac:dyDescent="0.15">
      <c r="A29" s="6" t="s">
        <v>34</v>
      </c>
      <c r="B29" s="3">
        <v>7</v>
      </c>
      <c r="C29" s="7">
        <v>0</v>
      </c>
      <c r="D29" s="7">
        <v>0.2</v>
      </c>
      <c r="E29" s="7">
        <v>0</v>
      </c>
      <c r="F29" s="7">
        <v>0</v>
      </c>
      <c r="G29" s="7">
        <v>0.3</v>
      </c>
      <c r="H29" s="7">
        <v>0</v>
      </c>
      <c r="I29" s="7">
        <v>0</v>
      </c>
      <c r="J29" s="7">
        <v>0</v>
      </c>
    </row>
    <row r="30" spans="1:10" ht="16.5" x14ac:dyDescent="0.15">
      <c r="A30" s="6" t="s">
        <v>35</v>
      </c>
      <c r="B30" s="3">
        <v>8</v>
      </c>
      <c r="C30" s="7">
        <v>0</v>
      </c>
      <c r="D30" s="7">
        <v>0.2</v>
      </c>
      <c r="E30" s="7">
        <v>0</v>
      </c>
      <c r="F30" s="7">
        <v>0</v>
      </c>
      <c r="G30" s="7">
        <v>0.3</v>
      </c>
      <c r="H30" s="7">
        <v>0</v>
      </c>
      <c r="I30" s="7">
        <v>0</v>
      </c>
      <c r="J30" s="7">
        <v>0</v>
      </c>
    </row>
    <row r="31" spans="1:10" x14ac:dyDescent="0.15">
      <c r="A31" s="19"/>
      <c r="B31" s="19"/>
      <c r="C31" s="19"/>
      <c r="D31" s="19"/>
    </row>
    <row r="32" spans="1:10" ht="16.5" customHeight="1" x14ac:dyDescent="0.15">
      <c r="A32" s="19"/>
      <c r="B32" s="19"/>
      <c r="C32" s="19"/>
      <c r="D32" s="19"/>
    </row>
    <row r="33" spans="1:4" x14ac:dyDescent="0.15">
      <c r="A33" s="19"/>
      <c r="B33" s="19"/>
      <c r="C33" s="19"/>
      <c r="D33" s="19"/>
    </row>
    <row r="102" spans="2:2" x14ac:dyDescent="0.15">
      <c r="B102">
        <v>10</v>
      </c>
    </row>
  </sheetData>
  <mergeCells count="12">
    <mergeCell ref="A14:I14"/>
    <mergeCell ref="B4:J4"/>
    <mergeCell ref="A21:J21"/>
    <mergeCell ref="B8:J8"/>
    <mergeCell ref="B10:J10"/>
    <mergeCell ref="B11:J11"/>
    <mergeCell ref="B9:J9"/>
    <mergeCell ref="B3:J3"/>
    <mergeCell ref="A2:J2"/>
    <mergeCell ref="B5:J5"/>
    <mergeCell ref="B6:J6"/>
    <mergeCell ref="B7:J7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workbookViewId="0">
      <selection activeCell="Q31" sqref="Q31"/>
    </sheetView>
  </sheetViews>
  <sheetFormatPr defaultRowHeight="13.5" x14ac:dyDescent="0.15"/>
  <cols>
    <col min="8" max="8" width="10" customWidth="1"/>
    <col min="9" max="9" width="9.875" style="2" customWidth="1"/>
    <col min="10" max="10" width="10.25" customWidth="1"/>
    <col min="11" max="11" width="10.375" customWidth="1"/>
    <col min="12" max="12" width="9.625" customWidth="1"/>
    <col min="20" max="20" width="8.625" customWidth="1"/>
  </cols>
  <sheetData>
    <row r="2" spans="1:24" s="2" customFormat="1" ht="16.5" x14ac:dyDescent="0.15">
      <c r="T2" s="6" t="s">
        <v>40</v>
      </c>
      <c r="U2" s="18">
        <v>0.2</v>
      </c>
    </row>
    <row r="3" spans="1:24" s="2" customFormat="1" x14ac:dyDescent="0.15"/>
    <row r="4" spans="1:24" ht="20.25" x14ac:dyDescent="0.15">
      <c r="A4" s="33" t="s">
        <v>13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T4" s="31" t="s">
        <v>40</v>
      </c>
      <c r="U4" s="31"/>
      <c r="V4" s="31"/>
      <c r="W4" s="31"/>
      <c r="X4" s="31"/>
    </row>
    <row r="5" spans="1:24" ht="16.5" x14ac:dyDescent="0.15">
      <c r="A5" s="9" t="s">
        <v>14</v>
      </c>
      <c r="B5" s="9" t="s">
        <v>22</v>
      </c>
      <c r="C5" s="9" t="s">
        <v>25</v>
      </c>
      <c r="D5" s="9" t="s">
        <v>23</v>
      </c>
      <c r="E5" s="9" t="s">
        <v>24</v>
      </c>
      <c r="F5" s="9" t="s">
        <v>38</v>
      </c>
      <c r="G5" s="9" t="s">
        <v>11</v>
      </c>
      <c r="H5" s="9" t="s">
        <v>21</v>
      </c>
      <c r="I5" s="9" t="s">
        <v>60</v>
      </c>
      <c r="J5" s="9" t="s">
        <v>20</v>
      </c>
      <c r="K5" s="9" t="s">
        <v>0</v>
      </c>
      <c r="L5" s="9" t="s">
        <v>1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T5" s="9" t="s">
        <v>0</v>
      </c>
      <c r="U5" s="9" t="s">
        <v>1</v>
      </c>
      <c r="V5" s="9" t="s">
        <v>3</v>
      </c>
      <c r="W5" s="9" t="s">
        <v>4</v>
      </c>
      <c r="X5" s="9" t="s">
        <v>5</v>
      </c>
    </row>
    <row r="6" spans="1:24" ht="16.5" x14ac:dyDescent="0.15">
      <c r="A6" s="10">
        <v>1</v>
      </c>
      <c r="B6" s="10"/>
      <c r="C6" s="10"/>
      <c r="D6" s="10"/>
      <c r="E6" s="10"/>
      <c r="F6" s="5">
        <f>[1]道具价值!$B$6</f>
        <v>25</v>
      </c>
      <c r="G6" s="10">
        <v>1000</v>
      </c>
      <c r="H6" s="10"/>
      <c r="I6" s="10">
        <f>G6/F6</f>
        <v>40</v>
      </c>
      <c r="J6" s="10">
        <v>0</v>
      </c>
      <c r="K6" s="5">
        <f>$G6*装备总表!B$19</f>
        <v>1162.7906976744184</v>
      </c>
      <c r="L6" s="5">
        <f>$G6*装备总表!C$19</f>
        <v>93.023255813953483</v>
      </c>
      <c r="M6" s="5">
        <f>$G6*装备总表!D$19</f>
        <v>46.511627906976742</v>
      </c>
      <c r="N6" s="5">
        <f>$G6*装备总表!E$19</f>
        <v>46.511627906976742</v>
      </c>
      <c r="O6" s="5">
        <f>$G6*装备总表!F$19</f>
        <v>93.023255813953483</v>
      </c>
      <c r="P6" s="5">
        <f>$G6*装备总表!G$19</f>
        <v>46.511627906976742</v>
      </c>
      <c r="Q6" s="5">
        <f>$G6*装备总表!H$19</f>
        <v>46.511627906976742</v>
      </c>
      <c r="R6" s="5">
        <f>$G6*装备总表!I$19</f>
        <v>46.511627906976742</v>
      </c>
      <c r="T6" s="5">
        <f>INT(K6*$U$2)</f>
        <v>232</v>
      </c>
      <c r="U6" s="5">
        <f t="shared" ref="U6:X6" si="0">INT(L6*$U$2)</f>
        <v>18</v>
      </c>
      <c r="V6" s="5">
        <f t="shared" si="0"/>
        <v>9</v>
      </c>
      <c r="W6" s="5">
        <f t="shared" si="0"/>
        <v>9</v>
      </c>
      <c r="X6" s="5">
        <f t="shared" si="0"/>
        <v>18</v>
      </c>
    </row>
    <row r="7" spans="1:24" ht="16.5" x14ac:dyDescent="0.15">
      <c r="A7" s="10">
        <v>2</v>
      </c>
      <c r="B7" s="10">
        <v>2</v>
      </c>
      <c r="C7" s="10">
        <v>20000</v>
      </c>
      <c r="D7" s="10"/>
      <c r="E7" s="10"/>
      <c r="F7" s="5">
        <f>F6*B7+C7*[1]道具价值!$B$5+E7*[1]道具价值!$B$3</f>
        <v>250</v>
      </c>
      <c r="G7" s="5">
        <f>INT(G6*H7/5)*5</f>
        <v>1500</v>
      </c>
      <c r="H7" s="10">
        <v>1.5</v>
      </c>
      <c r="I7" s="10">
        <f t="shared" ref="I7:I15" si="1">G7/F7</f>
        <v>6</v>
      </c>
      <c r="J7" s="10">
        <v>2</v>
      </c>
      <c r="K7" s="5">
        <f>$G7*装备总表!B$19</f>
        <v>1744.1860465116276</v>
      </c>
      <c r="L7" s="5">
        <f>$G7*装备总表!C$19</f>
        <v>139.53488372093022</v>
      </c>
      <c r="M7" s="5">
        <f>$G7*装备总表!D$19</f>
        <v>69.767441860465112</v>
      </c>
      <c r="N7" s="5">
        <f>$G7*装备总表!E$19</f>
        <v>69.767441860465112</v>
      </c>
      <c r="O7" s="5">
        <f>$G7*装备总表!F$19</f>
        <v>139.53488372093022</v>
      </c>
      <c r="P7" s="5">
        <f>$G7*装备总表!G$19</f>
        <v>69.767441860465112</v>
      </c>
      <c r="Q7" s="5">
        <f>$G7*装备总表!H$19</f>
        <v>69.767441860465112</v>
      </c>
      <c r="R7" s="5">
        <f>$G7*装备总表!I$19</f>
        <v>69.767441860465112</v>
      </c>
      <c r="T7" s="5">
        <f t="shared" ref="T7:T15" si="2">INT(K7*$U$2)</f>
        <v>348</v>
      </c>
      <c r="U7" s="5">
        <f t="shared" ref="U7:U15" si="3">INT(L7*$U$2)</f>
        <v>27</v>
      </c>
      <c r="V7" s="5">
        <f t="shared" ref="V7:V15" si="4">INT(M7*$U$2)</f>
        <v>13</v>
      </c>
      <c r="W7" s="5">
        <f t="shared" ref="W7:W15" si="5">INT(N7*$U$2)</f>
        <v>13</v>
      </c>
      <c r="X7" s="5">
        <f t="shared" ref="X7:X15" si="6">INT(O7*$U$2)</f>
        <v>27</v>
      </c>
    </row>
    <row r="8" spans="1:24" ht="16.5" x14ac:dyDescent="0.15">
      <c r="A8" s="10">
        <v>3</v>
      </c>
      <c r="B8" s="10">
        <v>2</v>
      </c>
      <c r="C8" s="10">
        <v>50000</v>
      </c>
      <c r="D8" s="10"/>
      <c r="E8" s="10"/>
      <c r="F8" s="5">
        <f>F7*B8+C8*[1]道具价值!$B$5+E8*[1]道具价值!$B$3</f>
        <v>1000</v>
      </c>
      <c r="G8" s="5">
        <f t="shared" ref="G8:G15" si="7">INT(G7*H8/5)*5</f>
        <v>2475</v>
      </c>
      <c r="H8" s="10">
        <v>1.65</v>
      </c>
      <c r="I8" s="10">
        <f t="shared" si="1"/>
        <v>2.4750000000000001</v>
      </c>
      <c r="J8" s="10">
        <v>5</v>
      </c>
      <c r="K8" s="5">
        <f>$G8*装备总表!B$19</f>
        <v>2877.9069767441856</v>
      </c>
      <c r="L8" s="5">
        <f>$G8*装备总表!C$19</f>
        <v>230.23255813953489</v>
      </c>
      <c r="M8" s="5">
        <f>$G8*装备总表!D$19</f>
        <v>115.11627906976744</v>
      </c>
      <c r="N8" s="5">
        <f>$G8*装备总表!E$19</f>
        <v>115.11627906976744</v>
      </c>
      <c r="O8" s="5">
        <f>$G8*装备总表!F$19</f>
        <v>230.23255813953489</v>
      </c>
      <c r="P8" s="5">
        <f>$G8*装备总表!G$19</f>
        <v>115.11627906976744</v>
      </c>
      <c r="Q8" s="5">
        <f>$G8*装备总表!H$19</f>
        <v>115.11627906976744</v>
      </c>
      <c r="R8" s="5">
        <f>$G8*装备总表!I$19</f>
        <v>115.11627906976744</v>
      </c>
      <c r="T8" s="5">
        <f t="shared" si="2"/>
        <v>575</v>
      </c>
      <c r="U8" s="5">
        <f t="shared" si="3"/>
        <v>46</v>
      </c>
      <c r="V8" s="5">
        <f t="shared" si="4"/>
        <v>23</v>
      </c>
      <c r="W8" s="5">
        <f t="shared" si="5"/>
        <v>23</v>
      </c>
      <c r="X8" s="5">
        <f t="shared" si="6"/>
        <v>46</v>
      </c>
    </row>
    <row r="9" spans="1:24" ht="16.5" x14ac:dyDescent="0.15">
      <c r="A9" s="10">
        <v>4</v>
      </c>
      <c r="B9" s="10">
        <v>3</v>
      </c>
      <c r="C9" s="10">
        <v>100000</v>
      </c>
      <c r="D9" s="10" t="s">
        <v>26</v>
      </c>
      <c r="E9" s="10">
        <v>10</v>
      </c>
      <c r="F9" s="5">
        <f>F8*B9+C9*[1]道具价值!$B$5+E9*[1]道具价值!$B$3</f>
        <v>4100</v>
      </c>
      <c r="G9" s="5">
        <f t="shared" si="7"/>
        <v>4950</v>
      </c>
      <c r="H9" s="10">
        <v>2</v>
      </c>
      <c r="I9" s="10">
        <f t="shared" si="1"/>
        <v>1.2073170731707317</v>
      </c>
      <c r="J9" s="10">
        <v>10</v>
      </c>
      <c r="K9" s="5">
        <f>$G9*装备总表!B$19</f>
        <v>5755.8139534883712</v>
      </c>
      <c r="L9" s="5">
        <f>$G9*装备总表!C$19</f>
        <v>460.46511627906978</v>
      </c>
      <c r="M9" s="5">
        <f>$G9*装备总表!D$19</f>
        <v>230.23255813953489</v>
      </c>
      <c r="N9" s="5">
        <f>$G9*装备总表!E$19</f>
        <v>230.23255813953489</v>
      </c>
      <c r="O9" s="5">
        <f>$G9*装备总表!F$19</f>
        <v>460.46511627906978</v>
      </c>
      <c r="P9" s="5">
        <f>$G9*装备总表!G$19</f>
        <v>230.23255813953489</v>
      </c>
      <c r="Q9" s="5">
        <f>$G9*装备总表!H$19</f>
        <v>230.23255813953489</v>
      </c>
      <c r="R9" s="5">
        <f>$G9*装备总表!I$19</f>
        <v>230.23255813953489</v>
      </c>
      <c r="T9" s="5">
        <f t="shared" si="2"/>
        <v>1151</v>
      </c>
      <c r="U9" s="5">
        <f t="shared" si="3"/>
        <v>92</v>
      </c>
      <c r="V9" s="5">
        <f t="shared" si="4"/>
        <v>46</v>
      </c>
      <c r="W9" s="5">
        <f t="shared" si="5"/>
        <v>46</v>
      </c>
      <c r="X9" s="5">
        <f t="shared" si="6"/>
        <v>92</v>
      </c>
    </row>
    <row r="10" spans="1:24" ht="16.5" x14ac:dyDescent="0.15">
      <c r="A10" s="10">
        <v>5</v>
      </c>
      <c r="B10" s="10">
        <v>2</v>
      </c>
      <c r="C10" s="10">
        <v>200000</v>
      </c>
      <c r="D10" s="10" t="s">
        <v>26</v>
      </c>
      <c r="E10" s="10">
        <v>25</v>
      </c>
      <c r="F10" s="5">
        <f>F9*B10+C10*[1]道具价值!$B$5+E10*[1]道具价值!$B$3</f>
        <v>10450</v>
      </c>
      <c r="G10" s="5">
        <f t="shared" si="7"/>
        <v>8910</v>
      </c>
      <c r="H10" s="10">
        <v>1.8</v>
      </c>
      <c r="I10" s="10">
        <f t="shared" si="1"/>
        <v>0.85263157894736841</v>
      </c>
      <c r="J10" s="10">
        <v>12</v>
      </c>
      <c r="K10" s="5">
        <f>$G10*装备总表!B$19</f>
        <v>10360.465116279069</v>
      </c>
      <c r="L10" s="5">
        <f>$G10*装备总表!C$19</f>
        <v>828.83720930232562</v>
      </c>
      <c r="M10" s="5">
        <f>$G10*装备总表!D$19</f>
        <v>414.41860465116281</v>
      </c>
      <c r="N10" s="5">
        <f>$G10*装备总表!E$19</f>
        <v>414.41860465116281</v>
      </c>
      <c r="O10" s="5">
        <f>$G10*装备总表!F$19</f>
        <v>828.83720930232562</v>
      </c>
      <c r="P10" s="5">
        <f>$G10*装备总表!G$19</f>
        <v>414.41860465116281</v>
      </c>
      <c r="Q10" s="5">
        <f>$G10*装备总表!H$19</f>
        <v>414.41860465116281</v>
      </c>
      <c r="R10" s="5">
        <f>$G10*装备总表!I$19</f>
        <v>414.41860465116281</v>
      </c>
      <c r="T10" s="5">
        <f t="shared" si="2"/>
        <v>2072</v>
      </c>
      <c r="U10" s="5">
        <f t="shared" si="3"/>
        <v>165</v>
      </c>
      <c r="V10" s="5">
        <f t="shared" si="4"/>
        <v>82</v>
      </c>
      <c r="W10" s="5">
        <f t="shared" si="5"/>
        <v>82</v>
      </c>
      <c r="X10" s="5">
        <f t="shared" si="6"/>
        <v>165</v>
      </c>
    </row>
    <row r="11" spans="1:24" ht="16.5" x14ac:dyDescent="0.15">
      <c r="A11" s="10">
        <v>6</v>
      </c>
      <c r="B11" s="10">
        <v>2</v>
      </c>
      <c r="C11" s="10">
        <v>500000</v>
      </c>
      <c r="D11" s="10" t="s">
        <v>26</v>
      </c>
      <c r="E11" s="10">
        <v>60</v>
      </c>
      <c r="F11" s="5">
        <f>F10*B11+C11*[1]道具价值!$B$5+E11*[1]道具价值!$B$3</f>
        <v>26500</v>
      </c>
      <c r="G11" s="5">
        <f t="shared" si="7"/>
        <v>16035</v>
      </c>
      <c r="H11" s="10">
        <v>1.8</v>
      </c>
      <c r="I11" s="10">
        <f t="shared" si="1"/>
        <v>0.60509433962264147</v>
      </c>
      <c r="J11" s="10">
        <v>14</v>
      </c>
      <c r="K11" s="5">
        <f>$G11*装备总表!B$19</f>
        <v>18645.348837209302</v>
      </c>
      <c r="L11" s="5">
        <f>$G11*装备总表!C$19</f>
        <v>1491.6279069767443</v>
      </c>
      <c r="M11" s="5">
        <f>$G11*装备总表!D$19</f>
        <v>745.81395348837214</v>
      </c>
      <c r="N11" s="5">
        <f>$G11*装备总表!E$19</f>
        <v>745.81395348837214</v>
      </c>
      <c r="O11" s="5">
        <f>$G11*装备总表!F$19</f>
        <v>1491.6279069767443</v>
      </c>
      <c r="P11" s="5">
        <f>$G11*装备总表!G$19</f>
        <v>745.81395348837214</v>
      </c>
      <c r="Q11" s="5">
        <f>$G11*装备总表!H$19</f>
        <v>745.81395348837214</v>
      </c>
      <c r="R11" s="5">
        <f>$G11*装备总表!I$19</f>
        <v>745.81395348837214</v>
      </c>
      <c r="T11" s="5">
        <f t="shared" si="2"/>
        <v>3729</v>
      </c>
      <c r="U11" s="5">
        <f t="shared" si="3"/>
        <v>298</v>
      </c>
      <c r="V11" s="5">
        <f t="shared" si="4"/>
        <v>149</v>
      </c>
      <c r="W11" s="5">
        <f t="shared" si="5"/>
        <v>149</v>
      </c>
      <c r="X11" s="5">
        <f t="shared" si="6"/>
        <v>298</v>
      </c>
    </row>
    <row r="12" spans="1:24" ht="16.5" x14ac:dyDescent="0.15">
      <c r="A12" s="10">
        <v>7</v>
      </c>
      <c r="B12" s="10">
        <v>2</v>
      </c>
      <c r="C12" s="10">
        <v>1000000</v>
      </c>
      <c r="D12" s="10" t="s">
        <v>26</v>
      </c>
      <c r="E12" s="10">
        <v>180</v>
      </c>
      <c r="F12" s="5">
        <f>F11*B12+C12*[1]道具价值!$B$5+E12*[1]道具价值!$B$3</f>
        <v>64800</v>
      </c>
      <c r="G12" s="5">
        <f t="shared" si="7"/>
        <v>28860</v>
      </c>
      <c r="H12" s="10">
        <v>1.8</v>
      </c>
      <c r="I12" s="10">
        <f t="shared" si="1"/>
        <v>0.44537037037037036</v>
      </c>
      <c r="J12" s="10">
        <v>16</v>
      </c>
      <c r="K12" s="5">
        <f>$G12*装备总表!B$19</f>
        <v>33558.139534883718</v>
      </c>
      <c r="L12" s="5">
        <f>$G12*装备总表!C$19</f>
        <v>2684.6511627906975</v>
      </c>
      <c r="M12" s="5">
        <f>$G12*装备总表!D$19</f>
        <v>1342.3255813953488</v>
      </c>
      <c r="N12" s="5">
        <f>$G12*装备总表!E$19</f>
        <v>1342.3255813953488</v>
      </c>
      <c r="O12" s="5">
        <f>$G12*装备总表!F$19</f>
        <v>2684.6511627906975</v>
      </c>
      <c r="P12" s="5">
        <f>$G12*装备总表!G$19</f>
        <v>1342.3255813953488</v>
      </c>
      <c r="Q12" s="5">
        <f>$G12*装备总表!H$19</f>
        <v>1342.3255813953488</v>
      </c>
      <c r="R12" s="5">
        <f>$G12*装备总表!I$19</f>
        <v>1342.3255813953488</v>
      </c>
      <c r="T12" s="5">
        <f t="shared" si="2"/>
        <v>6711</v>
      </c>
      <c r="U12" s="5">
        <f t="shared" si="3"/>
        <v>536</v>
      </c>
      <c r="V12" s="5">
        <f t="shared" si="4"/>
        <v>268</v>
      </c>
      <c r="W12" s="5">
        <f t="shared" si="5"/>
        <v>268</v>
      </c>
      <c r="X12" s="5">
        <f t="shared" si="6"/>
        <v>536</v>
      </c>
    </row>
    <row r="13" spans="1:24" ht="16.5" x14ac:dyDescent="0.15">
      <c r="A13" s="10">
        <v>8</v>
      </c>
      <c r="B13" s="10">
        <v>2</v>
      </c>
      <c r="C13" s="10">
        <v>2000000</v>
      </c>
      <c r="D13" s="10" t="s">
        <v>27</v>
      </c>
      <c r="E13" s="10">
        <v>10</v>
      </c>
      <c r="F13" s="5">
        <f>F12*B13+C13*[1]道具价值!$B$5+E13*[1]道具价值!$B$4</f>
        <v>152100</v>
      </c>
      <c r="G13" s="5">
        <f t="shared" si="7"/>
        <v>57720</v>
      </c>
      <c r="H13" s="10">
        <v>2</v>
      </c>
      <c r="I13" s="10">
        <f t="shared" si="1"/>
        <v>0.37948717948717947</v>
      </c>
      <c r="J13" s="10">
        <v>18</v>
      </c>
      <c r="K13" s="5">
        <f>$G13*装备总表!B$19</f>
        <v>67116.279069767435</v>
      </c>
      <c r="L13" s="5">
        <f>$G13*装备总表!C$19</f>
        <v>5369.3023255813951</v>
      </c>
      <c r="M13" s="5">
        <f>$G13*装备总表!D$19</f>
        <v>2684.6511627906975</v>
      </c>
      <c r="N13" s="5">
        <f>$G13*装备总表!E$19</f>
        <v>2684.6511627906975</v>
      </c>
      <c r="O13" s="5">
        <f>$G13*装备总表!F$19</f>
        <v>5369.3023255813951</v>
      </c>
      <c r="P13" s="5">
        <f>$G13*装备总表!G$19</f>
        <v>2684.6511627906975</v>
      </c>
      <c r="Q13" s="5">
        <f>$G13*装备总表!H$19</f>
        <v>2684.6511627906975</v>
      </c>
      <c r="R13" s="5">
        <f>$G13*装备总表!I$19</f>
        <v>2684.6511627906975</v>
      </c>
      <c r="T13" s="5">
        <f t="shared" si="2"/>
        <v>13423</v>
      </c>
      <c r="U13" s="5">
        <f t="shared" si="3"/>
        <v>1073</v>
      </c>
      <c r="V13" s="5">
        <f t="shared" si="4"/>
        <v>536</v>
      </c>
      <c r="W13" s="5">
        <f t="shared" si="5"/>
        <v>536</v>
      </c>
      <c r="X13" s="5">
        <f t="shared" si="6"/>
        <v>1073</v>
      </c>
    </row>
    <row r="14" spans="1:24" ht="16.5" x14ac:dyDescent="0.15">
      <c r="A14" s="10">
        <v>9</v>
      </c>
      <c r="B14" s="10">
        <v>2</v>
      </c>
      <c r="C14" s="10">
        <v>5000000</v>
      </c>
      <c r="D14" s="10" t="s">
        <v>27</v>
      </c>
      <c r="E14" s="10">
        <v>25</v>
      </c>
      <c r="F14" s="5">
        <f>F13*B14+C14*[1]道具价值!$B$5+E14*[1]道具价值!$B$4</f>
        <v>360450</v>
      </c>
      <c r="G14" s="5">
        <f t="shared" si="7"/>
        <v>115440</v>
      </c>
      <c r="H14" s="10">
        <v>2</v>
      </c>
      <c r="I14" s="10">
        <f t="shared" si="1"/>
        <v>0.32026633374947983</v>
      </c>
      <c r="J14" s="10">
        <v>20</v>
      </c>
      <c r="K14" s="5">
        <f>$G14*装备总表!B$19</f>
        <v>134232.55813953487</v>
      </c>
      <c r="L14" s="5">
        <f>$G14*装备总表!C$19</f>
        <v>10738.60465116279</v>
      </c>
      <c r="M14" s="5">
        <f>$G14*装备总表!D$19</f>
        <v>5369.3023255813951</v>
      </c>
      <c r="N14" s="5">
        <f>$G14*装备总表!E$19</f>
        <v>5369.3023255813951</v>
      </c>
      <c r="O14" s="5">
        <f>$G14*装备总表!F$19</f>
        <v>10738.60465116279</v>
      </c>
      <c r="P14" s="5">
        <f>$G14*装备总表!G$19</f>
        <v>5369.3023255813951</v>
      </c>
      <c r="Q14" s="5">
        <f>$G14*装备总表!H$19</f>
        <v>5369.3023255813951</v>
      </c>
      <c r="R14" s="5">
        <f>$G14*装备总表!I$19</f>
        <v>5369.3023255813951</v>
      </c>
      <c r="T14" s="5">
        <f t="shared" si="2"/>
        <v>26846</v>
      </c>
      <c r="U14" s="5">
        <f t="shared" si="3"/>
        <v>2147</v>
      </c>
      <c r="V14" s="5">
        <f t="shared" si="4"/>
        <v>1073</v>
      </c>
      <c r="W14" s="5">
        <f t="shared" si="5"/>
        <v>1073</v>
      </c>
      <c r="X14" s="5">
        <f t="shared" si="6"/>
        <v>2147</v>
      </c>
    </row>
    <row r="15" spans="1:24" ht="16.5" x14ac:dyDescent="0.15">
      <c r="A15" s="10">
        <v>10</v>
      </c>
      <c r="B15" s="10">
        <v>3</v>
      </c>
      <c r="C15" s="10">
        <v>10000000</v>
      </c>
      <c r="D15" s="10" t="s">
        <v>27</v>
      </c>
      <c r="E15" s="10">
        <v>100</v>
      </c>
      <c r="F15" s="5">
        <f>F14*B15+C15*[1]道具价值!$B$5+E15*[1]道具价值!$B$4</f>
        <v>1206350</v>
      </c>
      <c r="G15" s="5">
        <f t="shared" si="7"/>
        <v>230880</v>
      </c>
      <c r="H15" s="10">
        <v>2</v>
      </c>
      <c r="I15" s="10">
        <f t="shared" si="1"/>
        <v>0.19138724250839309</v>
      </c>
      <c r="J15" s="10">
        <v>25</v>
      </c>
      <c r="K15" s="5">
        <f>$G15*装备总表!B$19</f>
        <v>268465.11627906974</v>
      </c>
      <c r="L15" s="5">
        <f>$G15*装备总表!C$19</f>
        <v>21477.20930232558</v>
      </c>
      <c r="M15" s="5">
        <f>$G15*装备总表!D$19</f>
        <v>10738.60465116279</v>
      </c>
      <c r="N15" s="5">
        <f>$G15*装备总表!E$19</f>
        <v>10738.60465116279</v>
      </c>
      <c r="O15" s="5">
        <f>$G15*装备总表!F$19</f>
        <v>21477.20930232558</v>
      </c>
      <c r="P15" s="5">
        <f>$G15*装备总表!G$19</f>
        <v>10738.60465116279</v>
      </c>
      <c r="Q15" s="5">
        <f>$G15*装备总表!H$19</f>
        <v>10738.60465116279</v>
      </c>
      <c r="R15" s="5">
        <f>$G15*装备总表!I$19</f>
        <v>10738.60465116279</v>
      </c>
      <c r="T15" s="5">
        <f t="shared" si="2"/>
        <v>53693</v>
      </c>
      <c r="U15" s="5">
        <f t="shared" si="3"/>
        <v>4295</v>
      </c>
      <c r="V15" s="5">
        <f t="shared" si="4"/>
        <v>2147</v>
      </c>
      <c r="W15" s="5">
        <f t="shared" si="5"/>
        <v>2147</v>
      </c>
      <c r="X15" s="5">
        <f t="shared" si="6"/>
        <v>4295</v>
      </c>
    </row>
    <row r="17" spans="1:12" ht="15" x14ac:dyDescent="0.15">
      <c r="D17" s="11">
        <v>1</v>
      </c>
      <c r="E17" s="11">
        <v>2</v>
      </c>
      <c r="F17" s="11">
        <v>3</v>
      </c>
      <c r="G17" s="11">
        <v>4</v>
      </c>
      <c r="H17" s="11">
        <v>5</v>
      </c>
      <c r="I17" s="11">
        <v>6</v>
      </c>
      <c r="J17" s="11">
        <v>7</v>
      </c>
      <c r="K17" s="11">
        <v>8</v>
      </c>
      <c r="L17" s="11">
        <v>9</v>
      </c>
    </row>
    <row r="18" spans="1:12" s="2" customFormat="1" ht="20.25" x14ac:dyDescent="0.15">
      <c r="A18" s="31" t="s">
        <v>63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6.5" x14ac:dyDescent="0.15">
      <c r="A19" s="9" t="s">
        <v>14</v>
      </c>
      <c r="B19" s="9" t="s">
        <v>36</v>
      </c>
      <c r="C19" s="9" t="s">
        <v>37</v>
      </c>
      <c r="D19" s="9" t="s">
        <v>0</v>
      </c>
      <c r="E19" s="9" t="s">
        <v>1</v>
      </c>
      <c r="F19" s="9" t="s">
        <v>3</v>
      </c>
      <c r="G19" s="9" t="s">
        <v>4</v>
      </c>
      <c r="H19" s="9" t="s">
        <v>5</v>
      </c>
      <c r="I19" s="9" t="s">
        <v>6</v>
      </c>
      <c r="J19" s="9" t="s">
        <v>7</v>
      </c>
      <c r="K19" s="9" t="s">
        <v>8</v>
      </c>
      <c r="L19" s="9" t="s">
        <v>39</v>
      </c>
    </row>
    <row r="20" spans="1:12" ht="16.5" x14ac:dyDescent="0.15">
      <c r="A20" s="3">
        <v>1</v>
      </c>
      <c r="B20" s="6" t="s">
        <v>28</v>
      </c>
      <c r="C20" s="3">
        <v>1</v>
      </c>
      <c r="D20" s="5">
        <f>ROUND(INDEX($K$6:$R$15,$A20,D$17)*INDEX(装备总表!$C$23:$J$30,装备进化!$C20,装备进化!D$17),0)</f>
        <v>0</v>
      </c>
      <c r="E20" s="5">
        <f>ROUND(INDEX($K$6:$R$15,$A20,E$17)*INDEX(装备总表!$C$23:$J$30,装备进化!$C20,装备进化!E$17),0)</f>
        <v>37</v>
      </c>
      <c r="F20" s="5">
        <f>ROUND(INDEX($K$6:$R$15,$A20,F$17)*INDEX(装备总表!$C$23:$J$30,装备进化!$C20,装备进化!F$17),0)</f>
        <v>0</v>
      </c>
      <c r="G20" s="5">
        <f>ROUND(INDEX($K$6:$R$15,$A20,G$17)*INDEX(装备总表!$C$23:$J$30,装备进化!$C20,装备进化!G$17),0)</f>
        <v>0</v>
      </c>
      <c r="H20" s="5">
        <f>ROUND(INDEX($K$6:$R$15,$A20,H$17)*INDEX(装备总表!$C$23:$J$30,装备进化!$C20,装备进化!H$17),0)</f>
        <v>23</v>
      </c>
      <c r="I20" s="5">
        <f>ROUND(INDEX($K$6:$R$15,$A20,I$17)*INDEX(装备总表!$C$23:$J$30,装备进化!$C20,装备进化!I$17),0)</f>
        <v>0</v>
      </c>
      <c r="J20" s="5">
        <f>ROUND(INDEX($K$6:$R$15,$A20,J$17)*INDEX(装备总表!$C$23:$J$30,装备进化!$C20,装备进化!J$17),0)</f>
        <v>0</v>
      </c>
      <c r="K20" s="5">
        <f>ROUND(INDEX($K$6:$R$15,$A20,K$17)*INDEX(装备总表!$C$23:$J$30,装备进化!$C20,装备进化!K$17),0)</f>
        <v>0</v>
      </c>
      <c r="L20" s="5">
        <f>INT(SUMPRODUCT(D20:K20,装备总表!$B$16:$I$16))</f>
        <v>157</v>
      </c>
    </row>
    <row r="21" spans="1:12" ht="16.5" x14ac:dyDescent="0.15">
      <c r="A21" s="3">
        <v>1</v>
      </c>
      <c r="B21" s="6" t="s">
        <v>29</v>
      </c>
      <c r="C21" s="3">
        <v>2</v>
      </c>
      <c r="D21" s="5">
        <f>ROUND(INDEX($K$6:$R$15,$A21,D$17)*INDEX(装备总表!$C$23:$J$30,装备进化!$C21,装备进化!D$17),0)</f>
        <v>349</v>
      </c>
      <c r="E21" s="5">
        <f>ROUND(INDEX($K$6:$R$15,$A21,E$17)*INDEX(装备总表!$C$23:$J$30,装备进化!$C21,装备进化!E$17),0)</f>
        <v>0</v>
      </c>
      <c r="F21" s="5">
        <f>ROUND(INDEX($K$6:$R$15,$A21,F$17)*INDEX(装备总表!$C$23:$J$30,装备进化!$C21,装备进化!F$17),0)</f>
        <v>23</v>
      </c>
      <c r="G21" s="5">
        <f>ROUND(INDEX($K$6:$R$15,$A21,G$17)*INDEX(装备总表!$C$23:$J$30,装备进化!$C21,装备进化!G$17),0)</f>
        <v>12</v>
      </c>
      <c r="H21" s="5">
        <f>ROUND(INDEX($K$6:$R$15,$A21,H$17)*INDEX(装备总表!$C$23:$J$30,装备进化!$C21,装备进化!H$17),0)</f>
        <v>0</v>
      </c>
      <c r="I21" s="5">
        <f>ROUND(INDEX($K$6:$R$15,$A21,I$17)*INDEX(装备总表!$C$23:$J$30,装备进化!$C21,装备进化!I$17),0)</f>
        <v>0</v>
      </c>
      <c r="J21" s="5">
        <f>ROUND(INDEX($K$6:$R$15,$A21,J$17)*INDEX(装备总表!$C$23:$J$30,装备进化!$C21,装备进化!J$17),0)</f>
        <v>0</v>
      </c>
      <c r="K21" s="5">
        <f>ROUND(INDEX($K$6:$R$15,$A21,K$17)*INDEX(装备总表!$C$23:$J$30,装备进化!$C21,装备进化!K$17),0)</f>
        <v>0</v>
      </c>
      <c r="L21" s="5">
        <f>INT(SUMPRODUCT(D21:K21,装备总表!$B$16:$I$16))</f>
        <v>139</v>
      </c>
    </row>
    <row r="22" spans="1:12" ht="16.5" x14ac:dyDescent="0.15">
      <c r="A22" s="3">
        <v>1</v>
      </c>
      <c r="B22" s="6" t="s">
        <v>30</v>
      </c>
      <c r="C22" s="3">
        <v>3</v>
      </c>
      <c r="D22" s="5">
        <f>ROUND(INDEX($K$6:$R$15,$A22,D$17)*INDEX(装备总表!$C$23:$J$30,装备进化!$C22,装备进化!D$17),0)</f>
        <v>291</v>
      </c>
      <c r="E22" s="5">
        <f>ROUND(INDEX($K$6:$R$15,$A22,E$17)*INDEX(装备总表!$C$23:$J$30,装备进化!$C22,装备进化!E$17),0)</f>
        <v>19</v>
      </c>
      <c r="F22" s="5">
        <f>ROUND(INDEX($K$6:$R$15,$A22,F$17)*INDEX(装备总表!$C$23:$J$30,装备进化!$C22,装备进化!F$17),0)</f>
        <v>0</v>
      </c>
      <c r="G22" s="5">
        <f>ROUND(INDEX($K$6:$R$15,$A22,G$17)*INDEX(装备总表!$C$23:$J$30,装备进化!$C22,装备进化!G$17),0)</f>
        <v>0</v>
      </c>
      <c r="H22" s="5">
        <f>ROUND(INDEX($K$6:$R$15,$A22,H$17)*INDEX(装备总表!$C$23:$J$30,装备进化!$C22,装备进化!H$17),0)</f>
        <v>14</v>
      </c>
      <c r="I22" s="5">
        <f>ROUND(INDEX($K$6:$R$15,$A22,I$17)*INDEX(装备总表!$C$23:$J$30,装备进化!$C22,装备进化!I$17),0)</f>
        <v>0</v>
      </c>
      <c r="J22" s="5">
        <f>ROUND(INDEX($K$6:$R$15,$A22,J$17)*INDEX(装备总表!$C$23:$J$30,装备进化!$C22,装备进化!J$17),0)</f>
        <v>0</v>
      </c>
      <c r="K22" s="5">
        <f>ROUND(INDEX($K$6:$R$15,$A22,K$17)*INDEX(装备总表!$C$23:$J$30,装备进化!$C22,装备进化!K$17),0)</f>
        <v>0</v>
      </c>
      <c r="L22" s="5">
        <f>INT(SUMPRODUCT(D22:K22,装备总表!$B$16:$I$16))</f>
        <v>114</v>
      </c>
    </row>
    <row r="23" spans="1:12" ht="16.5" x14ac:dyDescent="0.15">
      <c r="A23" s="3">
        <v>1</v>
      </c>
      <c r="B23" s="6" t="s">
        <v>31</v>
      </c>
      <c r="C23" s="3">
        <v>4</v>
      </c>
      <c r="D23" s="5">
        <f>ROUND(INDEX($K$6:$R$15,$A23,D$17)*INDEX(装备总表!$C$23:$J$30,装备进化!$C23,装备进化!D$17),0)</f>
        <v>174</v>
      </c>
      <c r="E23" s="5">
        <f>ROUND(INDEX($K$6:$R$15,$A23,E$17)*INDEX(装备总表!$C$23:$J$30,装备进化!$C23,装备进化!E$17),0)</f>
        <v>0</v>
      </c>
      <c r="F23" s="5">
        <f>ROUND(INDEX($K$6:$R$15,$A23,F$17)*INDEX(装备总表!$C$23:$J$30,装备进化!$C23,装备进化!F$17),0)</f>
        <v>14</v>
      </c>
      <c r="G23" s="5">
        <f>ROUND(INDEX($K$6:$R$15,$A23,G$17)*INDEX(装备总表!$C$23:$J$30,装备进化!$C23,装备进化!G$17),0)</f>
        <v>7</v>
      </c>
      <c r="H23" s="5">
        <f>ROUND(INDEX($K$6:$R$15,$A23,H$17)*INDEX(装备总表!$C$23:$J$30,装备进化!$C23,装备进化!H$17),0)</f>
        <v>0</v>
      </c>
      <c r="I23" s="5">
        <f>ROUND(INDEX($K$6:$R$15,$A23,I$17)*INDEX(装备总表!$C$23:$J$30,装备进化!$C23,装备进化!I$17),0)</f>
        <v>47</v>
      </c>
      <c r="J23" s="5">
        <f>ROUND(INDEX($K$6:$R$15,$A23,J$17)*INDEX(装备总表!$C$23:$J$30,装备进化!$C23,装备进化!J$17),0)</f>
        <v>0</v>
      </c>
      <c r="K23" s="5">
        <f>ROUND(INDEX($K$6:$R$15,$A23,K$17)*INDEX(装备总表!$C$23:$J$30,装备进化!$C23,装备进化!K$17),0)</f>
        <v>0</v>
      </c>
      <c r="L23" s="5">
        <f>INT(SUMPRODUCT(D23:K23,装备总表!$B$16:$I$16))</f>
        <v>127</v>
      </c>
    </row>
    <row r="24" spans="1:12" ht="16.5" x14ac:dyDescent="0.15">
      <c r="A24" s="3">
        <v>1</v>
      </c>
      <c r="B24" s="6" t="s">
        <v>32</v>
      </c>
      <c r="C24" s="3">
        <v>5</v>
      </c>
      <c r="D24" s="5">
        <f>ROUND(INDEX($K$6:$R$15,$A24,D$17)*INDEX(装备总表!$C$23:$J$30,装备进化!$C24,装备进化!D$17),0)</f>
        <v>174</v>
      </c>
      <c r="E24" s="5">
        <f>ROUND(INDEX($K$6:$R$15,$A24,E$17)*INDEX(装备总表!$C$23:$J$30,装备进化!$C24,装备进化!E$17),0)</f>
        <v>0</v>
      </c>
      <c r="F24" s="5">
        <f>ROUND(INDEX($K$6:$R$15,$A24,F$17)*INDEX(装备总表!$C$23:$J$30,装备进化!$C24,装备进化!F$17),0)</f>
        <v>5</v>
      </c>
      <c r="G24" s="5">
        <f>ROUND(INDEX($K$6:$R$15,$A24,G$17)*INDEX(装备总表!$C$23:$J$30,装备进化!$C24,装备进化!G$17),0)</f>
        <v>14</v>
      </c>
      <c r="H24" s="5">
        <f>ROUND(INDEX($K$6:$R$15,$A24,H$17)*INDEX(装备总表!$C$23:$J$30,装备进化!$C24,装备进化!H$17),0)</f>
        <v>0</v>
      </c>
      <c r="I24" s="5">
        <f>ROUND(INDEX($K$6:$R$15,$A24,I$17)*INDEX(装备总表!$C$23:$J$30,装备进化!$C24,装备进化!I$17),0)</f>
        <v>0</v>
      </c>
      <c r="J24" s="5">
        <f>ROUND(INDEX($K$6:$R$15,$A24,J$17)*INDEX(装备总表!$C$23:$J$30,装备进化!$C24,装备进化!J$17),0)</f>
        <v>47</v>
      </c>
      <c r="K24" s="5">
        <f>ROUND(INDEX($K$6:$R$15,$A24,K$17)*INDEX(装备总表!$C$23:$J$30,装备进化!$C24,装备进化!K$17),0)</f>
        <v>0</v>
      </c>
      <c r="L24" s="5">
        <f>INT(SUMPRODUCT(D24:K24,装备总表!$B$16:$I$16))</f>
        <v>121</v>
      </c>
    </row>
    <row r="25" spans="1:12" ht="16.5" x14ac:dyDescent="0.15">
      <c r="A25" s="3">
        <v>1</v>
      </c>
      <c r="B25" s="6" t="s">
        <v>33</v>
      </c>
      <c r="C25" s="3">
        <v>6</v>
      </c>
      <c r="D25" s="5">
        <f>ROUND(INDEX($K$6:$R$15,$A25,D$17)*INDEX(装备总表!$C$23:$J$30,装备进化!$C25,装备进化!D$17),0)</f>
        <v>174</v>
      </c>
      <c r="E25" s="5">
        <f>ROUND(INDEX($K$6:$R$15,$A25,E$17)*INDEX(装备总表!$C$23:$J$30,装备进化!$C25,装备进化!E$17),0)</f>
        <v>0</v>
      </c>
      <c r="F25" s="5">
        <f>ROUND(INDEX($K$6:$R$15,$A25,F$17)*INDEX(装备总表!$C$23:$J$30,装备进化!$C25,装备进化!F$17),0)</f>
        <v>5</v>
      </c>
      <c r="G25" s="5">
        <f>ROUND(INDEX($K$6:$R$15,$A25,G$17)*INDEX(装备总表!$C$23:$J$30,装备进化!$C25,装备进化!G$17),0)</f>
        <v>14</v>
      </c>
      <c r="H25" s="5">
        <f>ROUND(INDEX($K$6:$R$15,$A25,H$17)*INDEX(装备总表!$C$23:$J$30,装备进化!$C25,装备进化!H$17),0)</f>
        <v>0</v>
      </c>
      <c r="I25" s="5">
        <f>ROUND(INDEX($K$6:$R$15,$A25,I$17)*INDEX(装备总表!$C$23:$J$30,装备进化!$C25,装备进化!I$17),0)</f>
        <v>0</v>
      </c>
      <c r="J25" s="5">
        <f>ROUND(INDEX($K$6:$R$15,$A25,J$17)*INDEX(装备总表!$C$23:$J$30,装备进化!$C25,装备进化!J$17),0)</f>
        <v>0</v>
      </c>
      <c r="K25" s="5">
        <f>ROUND(INDEX($K$6:$R$15,$A25,K$17)*INDEX(装备总表!$C$23:$J$30,装备进化!$C25,装备进化!K$17),0)</f>
        <v>47</v>
      </c>
      <c r="L25" s="5">
        <f>INT(SUMPRODUCT(D25:K25,装备总表!$B$16:$I$16))</f>
        <v>121</v>
      </c>
    </row>
    <row r="26" spans="1:12" ht="16.5" x14ac:dyDescent="0.15">
      <c r="A26" s="3">
        <v>1</v>
      </c>
      <c r="B26" s="6" t="s">
        <v>34</v>
      </c>
      <c r="C26" s="3">
        <v>7</v>
      </c>
      <c r="D26" s="5">
        <f>ROUND(INDEX($K$6:$R$15,$A26,D$17)*INDEX(装备总表!$C$23:$J$30,装备进化!$C26,装备进化!D$17),0)</f>
        <v>0</v>
      </c>
      <c r="E26" s="5">
        <f>ROUND(INDEX($K$6:$R$15,$A26,E$17)*INDEX(装备总表!$C$23:$J$30,装备进化!$C26,装备进化!E$17),0)</f>
        <v>19</v>
      </c>
      <c r="F26" s="5">
        <f>ROUND(INDEX($K$6:$R$15,$A26,F$17)*INDEX(装备总表!$C$23:$J$30,装备进化!$C26,装备进化!F$17),0)</f>
        <v>0</v>
      </c>
      <c r="G26" s="5">
        <f>ROUND(INDEX($K$6:$R$15,$A26,G$17)*INDEX(装备总表!$C$23:$J$30,装备进化!$C26,装备进化!G$17),0)</f>
        <v>0</v>
      </c>
      <c r="H26" s="5">
        <f>ROUND(INDEX($K$6:$R$15,$A26,H$17)*INDEX(装备总表!$C$23:$J$30,装备进化!$C26,装备进化!H$17),0)</f>
        <v>28</v>
      </c>
      <c r="I26" s="5">
        <f>ROUND(INDEX($K$6:$R$15,$A26,I$17)*INDEX(装备总表!$C$23:$J$30,装备进化!$C26,装备进化!I$17),0)</f>
        <v>0</v>
      </c>
      <c r="J26" s="5">
        <f>ROUND(INDEX($K$6:$R$15,$A26,J$17)*INDEX(装备总表!$C$23:$J$30,装备进化!$C26,装备进化!J$17),0)</f>
        <v>0</v>
      </c>
      <c r="K26" s="5">
        <f>ROUND(INDEX($K$6:$R$15,$A26,K$17)*INDEX(装备总表!$C$23:$J$30,装备进化!$C26,装备进化!K$17),0)</f>
        <v>0</v>
      </c>
      <c r="L26" s="5">
        <f>INT(SUMPRODUCT(D26:K26,装备总表!$B$16:$I$16))</f>
        <v>113</v>
      </c>
    </row>
    <row r="27" spans="1:12" ht="16.5" x14ac:dyDescent="0.15">
      <c r="A27" s="3">
        <v>1</v>
      </c>
      <c r="B27" s="6" t="s">
        <v>35</v>
      </c>
      <c r="C27" s="3">
        <v>8</v>
      </c>
      <c r="D27" s="5">
        <f>ROUND(INDEX($K$6:$R$15,$A27,D$17)*INDEX(装备总表!$C$23:$J$30,装备进化!$C27,装备进化!D$17),0)</f>
        <v>0</v>
      </c>
      <c r="E27" s="5">
        <f>ROUND(INDEX($K$6:$R$15,$A27,E$17)*INDEX(装备总表!$C$23:$J$30,装备进化!$C27,装备进化!E$17),0)</f>
        <v>19</v>
      </c>
      <c r="F27" s="5">
        <f>ROUND(INDEX($K$6:$R$15,$A27,F$17)*INDEX(装备总表!$C$23:$J$30,装备进化!$C27,装备进化!F$17),0)</f>
        <v>0</v>
      </c>
      <c r="G27" s="5">
        <f>ROUND(INDEX($K$6:$R$15,$A27,G$17)*INDEX(装备总表!$C$23:$J$30,装备进化!$C27,装备进化!G$17),0)</f>
        <v>0</v>
      </c>
      <c r="H27" s="5">
        <f>ROUND(INDEX($K$6:$R$15,$A27,H$17)*INDEX(装备总表!$C$23:$J$30,装备进化!$C27,装备进化!H$17),0)</f>
        <v>28</v>
      </c>
      <c r="I27" s="5">
        <f>ROUND(INDEX($K$6:$R$15,$A27,I$17)*INDEX(装备总表!$C$23:$J$30,装备进化!$C27,装备进化!I$17),0)</f>
        <v>0</v>
      </c>
      <c r="J27" s="5">
        <f>ROUND(INDEX($K$6:$R$15,$A27,J$17)*INDEX(装备总表!$C$23:$J$30,装备进化!$C27,装备进化!J$17),0)</f>
        <v>0</v>
      </c>
      <c r="K27" s="5">
        <f>ROUND(INDEX($K$6:$R$15,$A27,K$17)*INDEX(装备总表!$C$23:$J$30,装备进化!$C27,装备进化!K$17),0)</f>
        <v>0</v>
      </c>
      <c r="L27" s="5">
        <f>INT(SUMPRODUCT(D27:K27,装备总表!$B$16:$I$16))</f>
        <v>113</v>
      </c>
    </row>
    <row r="28" spans="1:12" ht="16.5" x14ac:dyDescent="0.15">
      <c r="A28" s="3">
        <v>2</v>
      </c>
      <c r="B28" s="6" t="s">
        <v>28</v>
      </c>
      <c r="C28" s="3">
        <v>1</v>
      </c>
      <c r="D28" s="5">
        <f>ROUND(INDEX($K$6:$R$15,$A28,D$17)*INDEX(装备总表!$C$23:$J$30,装备进化!$C28,装备进化!D$17),0)</f>
        <v>0</v>
      </c>
      <c r="E28" s="5">
        <f>ROUND(INDEX($K$6:$R$15,$A28,E$17)*INDEX(装备总表!$C$23:$J$30,装备进化!$C28,装备进化!E$17),0)</f>
        <v>56</v>
      </c>
      <c r="F28" s="5">
        <f>ROUND(INDEX($K$6:$R$15,$A28,F$17)*INDEX(装备总表!$C$23:$J$30,装备进化!$C28,装备进化!F$17),0)</f>
        <v>0</v>
      </c>
      <c r="G28" s="5">
        <f>ROUND(INDEX($K$6:$R$15,$A28,G$17)*INDEX(装备总表!$C$23:$J$30,装备进化!$C28,装备进化!G$17),0)</f>
        <v>0</v>
      </c>
      <c r="H28" s="5">
        <f>ROUND(INDEX($K$6:$R$15,$A28,H$17)*INDEX(装备总表!$C$23:$J$30,装备进化!$C28,装备进化!H$17),0)</f>
        <v>35</v>
      </c>
      <c r="I28" s="5">
        <f>ROUND(INDEX($K$6:$R$15,$A28,I$17)*INDEX(装备总表!$C$23:$J$30,装备进化!$C28,装备进化!I$17),0)</f>
        <v>0</v>
      </c>
      <c r="J28" s="5">
        <f>ROUND(INDEX($K$6:$R$15,$A28,J$17)*INDEX(装备总表!$C$23:$J$30,装备进化!$C28,装备进化!J$17),0)</f>
        <v>0</v>
      </c>
      <c r="K28" s="5">
        <f>ROUND(INDEX($K$6:$R$15,$A28,K$17)*INDEX(装备总表!$C$23:$J$30,装备进化!$C28,装备进化!K$17),0)</f>
        <v>0</v>
      </c>
      <c r="L28" s="5">
        <f>INT(SUMPRODUCT(D28:K28,装备总表!$B$16:$I$16))</f>
        <v>238</v>
      </c>
    </row>
    <row r="29" spans="1:12" ht="16.5" x14ac:dyDescent="0.15">
      <c r="A29" s="3">
        <v>2</v>
      </c>
      <c r="B29" s="6" t="s">
        <v>29</v>
      </c>
      <c r="C29" s="3">
        <v>2</v>
      </c>
      <c r="D29" s="5">
        <f>ROUND(INDEX($K$6:$R$15,$A29,D$17)*INDEX(装备总表!$C$23:$J$30,装备进化!$C29,装备进化!D$17),0)</f>
        <v>523</v>
      </c>
      <c r="E29" s="5">
        <f>ROUND(INDEX($K$6:$R$15,$A29,E$17)*INDEX(装备总表!$C$23:$J$30,装备进化!$C29,装备进化!E$17),0)</f>
        <v>0</v>
      </c>
      <c r="F29" s="5">
        <f>ROUND(INDEX($K$6:$R$15,$A29,F$17)*INDEX(装备总表!$C$23:$J$30,装备进化!$C29,装备进化!F$17),0)</f>
        <v>35</v>
      </c>
      <c r="G29" s="5">
        <f>ROUND(INDEX($K$6:$R$15,$A29,G$17)*INDEX(装备总表!$C$23:$J$30,装备进化!$C29,装备进化!G$17),0)</f>
        <v>17</v>
      </c>
      <c r="H29" s="5">
        <f>ROUND(INDEX($K$6:$R$15,$A29,H$17)*INDEX(装备总表!$C$23:$J$30,装备进化!$C29,装备进化!H$17),0)</f>
        <v>0</v>
      </c>
      <c r="I29" s="5">
        <f>ROUND(INDEX($K$6:$R$15,$A29,I$17)*INDEX(装备总表!$C$23:$J$30,装备进化!$C29,装备进化!I$17),0)</f>
        <v>0</v>
      </c>
      <c r="J29" s="5">
        <f>ROUND(INDEX($K$6:$R$15,$A29,J$17)*INDEX(装备总表!$C$23:$J$30,装备进化!$C29,装备进化!J$17),0)</f>
        <v>0</v>
      </c>
      <c r="K29" s="5">
        <f>ROUND(INDEX($K$6:$R$15,$A29,K$17)*INDEX(装备总表!$C$23:$J$30,装备进化!$C29,装备进化!K$17),0)</f>
        <v>0</v>
      </c>
      <c r="L29" s="5">
        <f>INT(SUMPRODUCT(D29:K29,装备总表!$B$16:$I$16))</f>
        <v>208</v>
      </c>
    </row>
    <row r="30" spans="1:12" ht="16.5" x14ac:dyDescent="0.15">
      <c r="A30" s="3">
        <v>2</v>
      </c>
      <c r="B30" s="6" t="s">
        <v>30</v>
      </c>
      <c r="C30" s="3">
        <v>3</v>
      </c>
      <c r="D30" s="5">
        <f>ROUND(INDEX($K$6:$R$15,$A30,D$17)*INDEX(装备总表!$C$23:$J$30,装备进化!$C30,装备进化!D$17),0)</f>
        <v>436</v>
      </c>
      <c r="E30" s="5">
        <f>ROUND(INDEX($K$6:$R$15,$A30,E$17)*INDEX(装备总表!$C$23:$J$30,装备进化!$C30,装备进化!E$17),0)</f>
        <v>28</v>
      </c>
      <c r="F30" s="5">
        <f>ROUND(INDEX($K$6:$R$15,$A30,F$17)*INDEX(装备总表!$C$23:$J$30,装备进化!$C30,装备进化!F$17),0)</f>
        <v>0</v>
      </c>
      <c r="G30" s="5">
        <f>ROUND(INDEX($K$6:$R$15,$A30,G$17)*INDEX(装备总表!$C$23:$J$30,装备进化!$C30,装备进化!G$17),0)</f>
        <v>0</v>
      </c>
      <c r="H30" s="5">
        <f>ROUND(INDEX($K$6:$R$15,$A30,H$17)*INDEX(装备总表!$C$23:$J$30,装备进化!$C30,装备进化!H$17),0)</f>
        <v>21</v>
      </c>
      <c r="I30" s="5">
        <f>ROUND(INDEX($K$6:$R$15,$A30,I$17)*INDEX(装备总表!$C$23:$J$30,装备进化!$C30,装备进化!I$17),0)</f>
        <v>0</v>
      </c>
      <c r="J30" s="5">
        <f>ROUND(INDEX($K$6:$R$15,$A30,J$17)*INDEX(装备总表!$C$23:$J$30,装备进化!$C30,装备进化!J$17),0)</f>
        <v>0</v>
      </c>
      <c r="K30" s="5">
        <f>ROUND(INDEX($K$6:$R$15,$A30,K$17)*INDEX(装备总表!$C$23:$J$30,装备进化!$C30,装备进化!K$17),0)</f>
        <v>0</v>
      </c>
      <c r="L30" s="5">
        <f>INT(SUMPRODUCT(D30:K30,装备总表!$B$16:$I$16))</f>
        <v>169</v>
      </c>
    </row>
    <row r="31" spans="1:12" ht="16.5" x14ac:dyDescent="0.15">
      <c r="A31" s="3">
        <v>2</v>
      </c>
      <c r="B31" s="6" t="s">
        <v>31</v>
      </c>
      <c r="C31" s="3">
        <v>4</v>
      </c>
      <c r="D31" s="5">
        <f>ROUND(INDEX($K$6:$R$15,$A31,D$17)*INDEX(装备总表!$C$23:$J$30,装备进化!$C31,装备进化!D$17),0)</f>
        <v>262</v>
      </c>
      <c r="E31" s="5">
        <f>ROUND(INDEX($K$6:$R$15,$A31,E$17)*INDEX(装备总表!$C$23:$J$30,装备进化!$C31,装备进化!E$17),0)</f>
        <v>0</v>
      </c>
      <c r="F31" s="5">
        <f>ROUND(INDEX($K$6:$R$15,$A31,F$17)*INDEX(装备总表!$C$23:$J$30,装备进化!$C31,装备进化!F$17),0)</f>
        <v>21</v>
      </c>
      <c r="G31" s="5">
        <f>ROUND(INDEX($K$6:$R$15,$A31,G$17)*INDEX(装备总表!$C$23:$J$30,装备进化!$C31,装备进化!G$17),0)</f>
        <v>10</v>
      </c>
      <c r="H31" s="5">
        <f>ROUND(INDEX($K$6:$R$15,$A31,H$17)*INDEX(装备总表!$C$23:$J$30,装备进化!$C31,装备进化!H$17),0)</f>
        <v>0</v>
      </c>
      <c r="I31" s="5">
        <f>ROUND(INDEX($K$6:$R$15,$A31,I$17)*INDEX(装备总表!$C$23:$J$30,装备进化!$C31,装备进化!I$17),0)</f>
        <v>70</v>
      </c>
      <c r="J31" s="5">
        <f>ROUND(INDEX($K$6:$R$15,$A31,J$17)*INDEX(装备总表!$C$23:$J$30,装备进化!$C31,装备进化!J$17),0)</f>
        <v>0</v>
      </c>
      <c r="K31" s="5">
        <f>ROUND(INDEX($K$6:$R$15,$A31,K$17)*INDEX(装备总表!$C$23:$J$30,装备进化!$C31,装备进化!K$17),0)</f>
        <v>0</v>
      </c>
      <c r="L31" s="5">
        <f>INT(SUMPRODUCT(D31:K31,装备总表!$B$16:$I$16))</f>
        <v>189</v>
      </c>
    </row>
    <row r="32" spans="1:12" ht="16.5" x14ac:dyDescent="0.15">
      <c r="A32" s="3">
        <v>2</v>
      </c>
      <c r="B32" s="6" t="s">
        <v>32</v>
      </c>
      <c r="C32" s="3">
        <v>5</v>
      </c>
      <c r="D32" s="5">
        <f>ROUND(INDEX($K$6:$R$15,$A32,D$17)*INDEX(装备总表!$C$23:$J$30,装备进化!$C32,装备进化!D$17),0)</f>
        <v>262</v>
      </c>
      <c r="E32" s="5">
        <f>ROUND(INDEX($K$6:$R$15,$A32,E$17)*INDEX(装备总表!$C$23:$J$30,装备进化!$C32,装备进化!E$17),0)</f>
        <v>0</v>
      </c>
      <c r="F32" s="5">
        <f>ROUND(INDEX($K$6:$R$15,$A32,F$17)*INDEX(装备总表!$C$23:$J$30,装备进化!$C32,装备进化!F$17),0)</f>
        <v>7</v>
      </c>
      <c r="G32" s="5">
        <f>ROUND(INDEX($K$6:$R$15,$A32,G$17)*INDEX(装备总表!$C$23:$J$30,装备进化!$C32,装备进化!G$17),0)</f>
        <v>21</v>
      </c>
      <c r="H32" s="5">
        <f>ROUND(INDEX($K$6:$R$15,$A32,H$17)*INDEX(装备总表!$C$23:$J$30,装备进化!$C32,装备进化!H$17),0)</f>
        <v>0</v>
      </c>
      <c r="I32" s="5">
        <f>ROUND(INDEX($K$6:$R$15,$A32,I$17)*INDEX(装备总表!$C$23:$J$30,装备进化!$C32,装备进化!I$17),0)</f>
        <v>0</v>
      </c>
      <c r="J32" s="5">
        <f>ROUND(INDEX($K$6:$R$15,$A32,J$17)*INDEX(装备总表!$C$23:$J$30,装备进化!$C32,装备进化!J$17),0)</f>
        <v>70</v>
      </c>
      <c r="K32" s="5">
        <f>ROUND(INDEX($K$6:$R$15,$A32,K$17)*INDEX(装备总表!$C$23:$J$30,装备进化!$C32,装备进化!K$17),0)</f>
        <v>0</v>
      </c>
      <c r="L32" s="5">
        <f>INT(SUMPRODUCT(D32:K32,装备总表!$B$16:$I$16))</f>
        <v>180</v>
      </c>
    </row>
    <row r="33" spans="1:12" ht="16.5" x14ac:dyDescent="0.15">
      <c r="A33" s="3">
        <v>2</v>
      </c>
      <c r="B33" s="6" t="s">
        <v>33</v>
      </c>
      <c r="C33" s="3">
        <v>6</v>
      </c>
      <c r="D33" s="5">
        <f>ROUND(INDEX($K$6:$R$15,$A33,D$17)*INDEX(装备总表!$C$23:$J$30,装备进化!$C33,装备进化!D$17),0)</f>
        <v>262</v>
      </c>
      <c r="E33" s="5">
        <f>ROUND(INDEX($K$6:$R$15,$A33,E$17)*INDEX(装备总表!$C$23:$J$30,装备进化!$C33,装备进化!E$17),0)</f>
        <v>0</v>
      </c>
      <c r="F33" s="5">
        <f>ROUND(INDEX($K$6:$R$15,$A33,F$17)*INDEX(装备总表!$C$23:$J$30,装备进化!$C33,装备进化!F$17),0)</f>
        <v>7</v>
      </c>
      <c r="G33" s="5">
        <f>ROUND(INDEX($K$6:$R$15,$A33,G$17)*INDEX(装备总表!$C$23:$J$30,装备进化!$C33,装备进化!G$17),0)</f>
        <v>21</v>
      </c>
      <c r="H33" s="5">
        <f>ROUND(INDEX($K$6:$R$15,$A33,H$17)*INDEX(装备总表!$C$23:$J$30,装备进化!$C33,装备进化!H$17),0)</f>
        <v>0</v>
      </c>
      <c r="I33" s="5">
        <f>ROUND(INDEX($K$6:$R$15,$A33,I$17)*INDEX(装备总表!$C$23:$J$30,装备进化!$C33,装备进化!I$17),0)</f>
        <v>0</v>
      </c>
      <c r="J33" s="5">
        <f>ROUND(INDEX($K$6:$R$15,$A33,J$17)*INDEX(装备总表!$C$23:$J$30,装备进化!$C33,装备进化!J$17),0)</f>
        <v>0</v>
      </c>
      <c r="K33" s="5">
        <f>ROUND(INDEX($K$6:$R$15,$A33,K$17)*INDEX(装备总表!$C$23:$J$30,装备进化!$C33,装备进化!K$17),0)</f>
        <v>70</v>
      </c>
      <c r="L33" s="5">
        <f>INT(SUMPRODUCT(D33:K33,装备总表!$B$16:$I$16))</f>
        <v>180</v>
      </c>
    </row>
    <row r="34" spans="1:12" ht="16.5" x14ac:dyDescent="0.15">
      <c r="A34" s="3">
        <v>2</v>
      </c>
      <c r="B34" s="6" t="s">
        <v>34</v>
      </c>
      <c r="C34" s="3">
        <v>7</v>
      </c>
      <c r="D34" s="5">
        <f>ROUND(INDEX($K$6:$R$15,$A34,D$17)*INDEX(装备总表!$C$23:$J$30,装备进化!$C34,装备进化!D$17),0)</f>
        <v>0</v>
      </c>
      <c r="E34" s="5">
        <f>ROUND(INDEX($K$6:$R$15,$A34,E$17)*INDEX(装备总表!$C$23:$J$30,装备进化!$C34,装备进化!E$17),0)</f>
        <v>28</v>
      </c>
      <c r="F34" s="5">
        <f>ROUND(INDEX($K$6:$R$15,$A34,F$17)*INDEX(装备总表!$C$23:$J$30,装备进化!$C34,装备进化!F$17),0)</f>
        <v>0</v>
      </c>
      <c r="G34" s="5">
        <f>ROUND(INDEX($K$6:$R$15,$A34,G$17)*INDEX(装备总表!$C$23:$J$30,装备进化!$C34,装备进化!G$17),0)</f>
        <v>0</v>
      </c>
      <c r="H34" s="5">
        <f>ROUND(INDEX($K$6:$R$15,$A34,H$17)*INDEX(装备总表!$C$23:$J$30,装备进化!$C34,装备进化!H$17),0)</f>
        <v>42</v>
      </c>
      <c r="I34" s="5">
        <f>ROUND(INDEX($K$6:$R$15,$A34,I$17)*INDEX(装备总表!$C$23:$J$30,装备进化!$C34,装备进化!I$17),0)</f>
        <v>0</v>
      </c>
      <c r="J34" s="5">
        <f>ROUND(INDEX($K$6:$R$15,$A34,J$17)*INDEX(装备总表!$C$23:$J$30,装备进化!$C34,装备进化!J$17),0)</f>
        <v>0</v>
      </c>
      <c r="K34" s="5">
        <f>ROUND(INDEX($K$6:$R$15,$A34,K$17)*INDEX(装备总表!$C$23:$J$30,装备进化!$C34,装备进化!K$17),0)</f>
        <v>0</v>
      </c>
      <c r="L34" s="5">
        <f>INT(SUMPRODUCT(D34:K34,装备总表!$B$16:$I$16))</f>
        <v>168</v>
      </c>
    </row>
    <row r="35" spans="1:12" ht="16.5" x14ac:dyDescent="0.15">
      <c r="A35" s="3">
        <v>2</v>
      </c>
      <c r="B35" s="6" t="s">
        <v>35</v>
      </c>
      <c r="C35" s="3">
        <v>8</v>
      </c>
      <c r="D35" s="5">
        <f>ROUND(INDEX($K$6:$R$15,$A35,D$17)*INDEX(装备总表!$C$23:$J$30,装备进化!$C35,装备进化!D$17),0)</f>
        <v>0</v>
      </c>
      <c r="E35" s="5">
        <f>ROUND(INDEX($K$6:$R$15,$A35,E$17)*INDEX(装备总表!$C$23:$J$30,装备进化!$C35,装备进化!E$17),0)</f>
        <v>28</v>
      </c>
      <c r="F35" s="5">
        <f>ROUND(INDEX($K$6:$R$15,$A35,F$17)*INDEX(装备总表!$C$23:$J$30,装备进化!$C35,装备进化!F$17),0)</f>
        <v>0</v>
      </c>
      <c r="G35" s="5">
        <f>ROUND(INDEX($K$6:$R$15,$A35,G$17)*INDEX(装备总表!$C$23:$J$30,装备进化!$C35,装备进化!G$17),0)</f>
        <v>0</v>
      </c>
      <c r="H35" s="5">
        <f>ROUND(INDEX($K$6:$R$15,$A35,H$17)*INDEX(装备总表!$C$23:$J$30,装备进化!$C35,装备进化!H$17),0)</f>
        <v>42</v>
      </c>
      <c r="I35" s="5">
        <f>ROUND(INDEX($K$6:$R$15,$A35,I$17)*INDEX(装备总表!$C$23:$J$30,装备进化!$C35,装备进化!I$17),0)</f>
        <v>0</v>
      </c>
      <c r="J35" s="5">
        <f>ROUND(INDEX($K$6:$R$15,$A35,J$17)*INDEX(装备总表!$C$23:$J$30,装备进化!$C35,装备进化!J$17),0)</f>
        <v>0</v>
      </c>
      <c r="K35" s="5">
        <f>ROUND(INDEX($K$6:$R$15,$A35,K$17)*INDEX(装备总表!$C$23:$J$30,装备进化!$C35,装备进化!K$17),0)</f>
        <v>0</v>
      </c>
      <c r="L35" s="5">
        <f>INT(SUMPRODUCT(D35:K35,装备总表!$B$16:$I$16))</f>
        <v>168</v>
      </c>
    </row>
    <row r="36" spans="1:12" ht="16.5" x14ac:dyDescent="0.15">
      <c r="A36" s="3">
        <v>3</v>
      </c>
      <c r="B36" s="6" t="s">
        <v>28</v>
      </c>
      <c r="C36" s="3">
        <v>1</v>
      </c>
      <c r="D36" s="5">
        <f>ROUND(INDEX($K$6:$R$15,$A36,D$17)*INDEX(装备总表!$C$23:$J$30,装备进化!$C36,装备进化!D$17),0)</f>
        <v>0</v>
      </c>
      <c r="E36" s="5">
        <f>ROUND(INDEX($K$6:$R$15,$A36,E$17)*INDEX(装备总表!$C$23:$J$30,装备进化!$C36,装备进化!E$17),0)</f>
        <v>92</v>
      </c>
      <c r="F36" s="5">
        <f>ROUND(INDEX($K$6:$R$15,$A36,F$17)*INDEX(装备总表!$C$23:$J$30,装备进化!$C36,装备进化!F$17),0)</f>
        <v>0</v>
      </c>
      <c r="G36" s="5">
        <f>ROUND(INDEX($K$6:$R$15,$A36,G$17)*INDEX(装备总表!$C$23:$J$30,装备进化!$C36,装备进化!G$17),0)</f>
        <v>0</v>
      </c>
      <c r="H36" s="5">
        <f>ROUND(INDEX($K$6:$R$15,$A36,H$17)*INDEX(装备总表!$C$23:$J$30,装备进化!$C36,装备进化!H$17),0)</f>
        <v>58</v>
      </c>
      <c r="I36" s="5">
        <f>ROUND(INDEX($K$6:$R$15,$A36,I$17)*INDEX(装备总表!$C$23:$J$30,装备进化!$C36,装备进化!I$17),0)</f>
        <v>0</v>
      </c>
      <c r="J36" s="5">
        <f>ROUND(INDEX($K$6:$R$15,$A36,J$17)*INDEX(装备总表!$C$23:$J$30,装备进化!$C36,装备进化!J$17),0)</f>
        <v>0</v>
      </c>
      <c r="K36" s="5">
        <f>ROUND(INDEX($K$6:$R$15,$A36,K$17)*INDEX(装备总表!$C$23:$J$30,装备进化!$C36,装备进化!K$17),0)</f>
        <v>0</v>
      </c>
      <c r="L36" s="5">
        <f>INT(SUMPRODUCT(D36:K36,装备总表!$B$16:$I$16))</f>
        <v>392</v>
      </c>
    </row>
    <row r="37" spans="1:12" ht="16.5" x14ac:dyDescent="0.15">
      <c r="A37" s="3">
        <v>3</v>
      </c>
      <c r="B37" s="6" t="s">
        <v>29</v>
      </c>
      <c r="C37" s="3">
        <v>2</v>
      </c>
      <c r="D37" s="5">
        <f>ROUND(INDEX($K$6:$R$15,$A37,D$17)*INDEX(装备总表!$C$23:$J$30,装备进化!$C37,装备进化!D$17),0)</f>
        <v>863</v>
      </c>
      <c r="E37" s="5">
        <f>ROUND(INDEX($K$6:$R$15,$A37,E$17)*INDEX(装备总表!$C$23:$J$30,装备进化!$C37,装备进化!E$17),0)</f>
        <v>0</v>
      </c>
      <c r="F37" s="5">
        <f>ROUND(INDEX($K$6:$R$15,$A37,F$17)*INDEX(装备总表!$C$23:$J$30,装备进化!$C37,装备进化!F$17),0)</f>
        <v>58</v>
      </c>
      <c r="G37" s="5">
        <f>ROUND(INDEX($K$6:$R$15,$A37,G$17)*INDEX(装备总表!$C$23:$J$30,装备进化!$C37,装备进化!G$17),0)</f>
        <v>29</v>
      </c>
      <c r="H37" s="5">
        <f>ROUND(INDEX($K$6:$R$15,$A37,H$17)*INDEX(装备总表!$C$23:$J$30,装备进化!$C37,装备进化!H$17),0)</f>
        <v>0</v>
      </c>
      <c r="I37" s="5">
        <f>ROUND(INDEX($K$6:$R$15,$A37,I$17)*INDEX(装备总表!$C$23:$J$30,装备进化!$C37,装备进化!I$17),0)</f>
        <v>0</v>
      </c>
      <c r="J37" s="5">
        <f>ROUND(INDEX($K$6:$R$15,$A37,J$17)*INDEX(装备总表!$C$23:$J$30,装备进化!$C37,装备进化!J$17),0)</f>
        <v>0</v>
      </c>
      <c r="K37" s="5">
        <f>ROUND(INDEX($K$6:$R$15,$A37,K$17)*INDEX(装备总表!$C$23:$J$30,装备进化!$C37,装备进化!K$17),0)</f>
        <v>0</v>
      </c>
      <c r="L37" s="5">
        <f>INT(SUMPRODUCT(D37:K37,装备总表!$B$16:$I$16))</f>
        <v>347</v>
      </c>
    </row>
    <row r="38" spans="1:12" ht="16.5" x14ac:dyDescent="0.15">
      <c r="A38" s="3">
        <v>3</v>
      </c>
      <c r="B38" s="6" t="s">
        <v>30</v>
      </c>
      <c r="C38" s="3">
        <v>3</v>
      </c>
      <c r="D38" s="5">
        <f>ROUND(INDEX($K$6:$R$15,$A38,D$17)*INDEX(装备总表!$C$23:$J$30,装备进化!$C38,装备进化!D$17),0)</f>
        <v>719</v>
      </c>
      <c r="E38" s="5">
        <f>ROUND(INDEX($K$6:$R$15,$A38,E$17)*INDEX(装备总表!$C$23:$J$30,装备进化!$C38,装备进化!E$17),0)</f>
        <v>46</v>
      </c>
      <c r="F38" s="5">
        <f>ROUND(INDEX($K$6:$R$15,$A38,F$17)*INDEX(装备总表!$C$23:$J$30,装备进化!$C38,装备进化!F$17),0)</f>
        <v>0</v>
      </c>
      <c r="G38" s="5">
        <f>ROUND(INDEX($K$6:$R$15,$A38,G$17)*INDEX(装备总表!$C$23:$J$30,装备进化!$C38,装备进化!G$17),0)</f>
        <v>0</v>
      </c>
      <c r="H38" s="5">
        <f>ROUND(INDEX($K$6:$R$15,$A38,H$17)*INDEX(装备总表!$C$23:$J$30,装备进化!$C38,装备进化!H$17),0)</f>
        <v>35</v>
      </c>
      <c r="I38" s="5">
        <f>ROUND(INDEX($K$6:$R$15,$A38,I$17)*INDEX(装备总表!$C$23:$J$30,装备进化!$C38,装备进化!I$17),0)</f>
        <v>0</v>
      </c>
      <c r="J38" s="5">
        <f>ROUND(INDEX($K$6:$R$15,$A38,J$17)*INDEX(装备总表!$C$23:$J$30,装备进化!$C38,装备进化!J$17),0)</f>
        <v>0</v>
      </c>
      <c r="K38" s="5">
        <f>ROUND(INDEX($K$6:$R$15,$A38,K$17)*INDEX(装备总表!$C$23:$J$30,装备进化!$C38,装备进化!K$17),0)</f>
        <v>0</v>
      </c>
      <c r="L38" s="5">
        <f>INT(SUMPRODUCT(D38:K38,装备总表!$B$16:$I$16))</f>
        <v>279</v>
      </c>
    </row>
    <row r="39" spans="1:12" ht="16.5" x14ac:dyDescent="0.15">
      <c r="A39" s="3">
        <v>3</v>
      </c>
      <c r="B39" s="6" t="s">
        <v>31</v>
      </c>
      <c r="C39" s="3">
        <v>4</v>
      </c>
      <c r="D39" s="5">
        <f>ROUND(INDEX($K$6:$R$15,$A39,D$17)*INDEX(装备总表!$C$23:$J$30,装备进化!$C39,装备进化!D$17),0)</f>
        <v>432</v>
      </c>
      <c r="E39" s="5">
        <f>ROUND(INDEX($K$6:$R$15,$A39,E$17)*INDEX(装备总表!$C$23:$J$30,装备进化!$C39,装备进化!E$17),0)</f>
        <v>0</v>
      </c>
      <c r="F39" s="5">
        <f>ROUND(INDEX($K$6:$R$15,$A39,F$17)*INDEX(装备总表!$C$23:$J$30,装备进化!$C39,装备进化!F$17),0)</f>
        <v>35</v>
      </c>
      <c r="G39" s="5">
        <f>ROUND(INDEX($K$6:$R$15,$A39,G$17)*INDEX(装备总表!$C$23:$J$30,装备进化!$C39,装备进化!G$17),0)</f>
        <v>17</v>
      </c>
      <c r="H39" s="5">
        <f>ROUND(INDEX($K$6:$R$15,$A39,H$17)*INDEX(装备总表!$C$23:$J$30,装备进化!$C39,装备进化!H$17),0)</f>
        <v>0</v>
      </c>
      <c r="I39" s="5">
        <f>ROUND(INDEX($K$6:$R$15,$A39,I$17)*INDEX(装备总表!$C$23:$J$30,装备进化!$C39,装备进化!I$17),0)</f>
        <v>115</v>
      </c>
      <c r="J39" s="5">
        <f>ROUND(INDEX($K$6:$R$15,$A39,J$17)*INDEX(装备总表!$C$23:$J$30,装备进化!$C39,装备进化!J$17),0)</f>
        <v>0</v>
      </c>
      <c r="K39" s="5">
        <f>ROUND(INDEX($K$6:$R$15,$A39,K$17)*INDEX(装备总表!$C$23:$J$30,装备进化!$C39,装备进化!K$17),0)</f>
        <v>0</v>
      </c>
      <c r="L39" s="5">
        <f>INT(SUMPRODUCT(D39:K39,装备总表!$B$16:$I$16))</f>
        <v>314</v>
      </c>
    </row>
    <row r="40" spans="1:12" ht="16.5" x14ac:dyDescent="0.15">
      <c r="A40" s="3">
        <v>3</v>
      </c>
      <c r="B40" s="6" t="s">
        <v>32</v>
      </c>
      <c r="C40" s="3">
        <v>5</v>
      </c>
      <c r="D40" s="5">
        <f>ROUND(INDEX($K$6:$R$15,$A40,D$17)*INDEX(装备总表!$C$23:$J$30,装备进化!$C40,装备进化!D$17),0)</f>
        <v>432</v>
      </c>
      <c r="E40" s="5">
        <f>ROUND(INDEX($K$6:$R$15,$A40,E$17)*INDEX(装备总表!$C$23:$J$30,装备进化!$C40,装备进化!E$17),0)</f>
        <v>0</v>
      </c>
      <c r="F40" s="5">
        <f>ROUND(INDEX($K$6:$R$15,$A40,F$17)*INDEX(装备总表!$C$23:$J$30,装备进化!$C40,装备进化!F$17),0)</f>
        <v>12</v>
      </c>
      <c r="G40" s="5">
        <f>ROUND(INDEX($K$6:$R$15,$A40,G$17)*INDEX(装备总表!$C$23:$J$30,装备进化!$C40,装备进化!G$17),0)</f>
        <v>35</v>
      </c>
      <c r="H40" s="5">
        <f>ROUND(INDEX($K$6:$R$15,$A40,H$17)*INDEX(装备总表!$C$23:$J$30,装备进化!$C40,装备进化!H$17),0)</f>
        <v>0</v>
      </c>
      <c r="I40" s="5">
        <f>ROUND(INDEX($K$6:$R$15,$A40,I$17)*INDEX(装备总表!$C$23:$J$30,装备进化!$C40,装备进化!I$17),0)</f>
        <v>0</v>
      </c>
      <c r="J40" s="5">
        <f>ROUND(INDEX($K$6:$R$15,$A40,J$17)*INDEX(装备总表!$C$23:$J$30,装备进化!$C40,装备进化!J$17),0)</f>
        <v>115</v>
      </c>
      <c r="K40" s="5">
        <f>ROUND(INDEX($K$6:$R$15,$A40,K$17)*INDEX(装备总表!$C$23:$J$30,装备进化!$C40,装备进化!K$17),0)</f>
        <v>0</v>
      </c>
      <c r="L40" s="5">
        <f>INT(SUMPRODUCT(D40:K40,装备总表!$B$16:$I$16))</f>
        <v>299</v>
      </c>
    </row>
    <row r="41" spans="1:12" ht="16.5" x14ac:dyDescent="0.15">
      <c r="A41" s="3">
        <v>3</v>
      </c>
      <c r="B41" s="6" t="s">
        <v>33</v>
      </c>
      <c r="C41" s="3">
        <v>6</v>
      </c>
      <c r="D41" s="5">
        <f>ROUND(INDEX($K$6:$R$15,$A41,D$17)*INDEX(装备总表!$C$23:$J$30,装备进化!$C41,装备进化!D$17),0)</f>
        <v>432</v>
      </c>
      <c r="E41" s="5">
        <f>ROUND(INDEX($K$6:$R$15,$A41,E$17)*INDEX(装备总表!$C$23:$J$30,装备进化!$C41,装备进化!E$17),0)</f>
        <v>0</v>
      </c>
      <c r="F41" s="5">
        <f>ROUND(INDEX($K$6:$R$15,$A41,F$17)*INDEX(装备总表!$C$23:$J$30,装备进化!$C41,装备进化!F$17),0)</f>
        <v>12</v>
      </c>
      <c r="G41" s="5">
        <f>ROUND(INDEX($K$6:$R$15,$A41,G$17)*INDEX(装备总表!$C$23:$J$30,装备进化!$C41,装备进化!G$17),0)</f>
        <v>35</v>
      </c>
      <c r="H41" s="5">
        <f>ROUND(INDEX($K$6:$R$15,$A41,H$17)*INDEX(装备总表!$C$23:$J$30,装备进化!$C41,装备进化!H$17),0)</f>
        <v>0</v>
      </c>
      <c r="I41" s="5">
        <f>ROUND(INDEX($K$6:$R$15,$A41,I$17)*INDEX(装备总表!$C$23:$J$30,装备进化!$C41,装备进化!I$17),0)</f>
        <v>0</v>
      </c>
      <c r="J41" s="5">
        <f>ROUND(INDEX($K$6:$R$15,$A41,J$17)*INDEX(装备总表!$C$23:$J$30,装备进化!$C41,装备进化!J$17),0)</f>
        <v>0</v>
      </c>
      <c r="K41" s="5">
        <f>ROUND(INDEX($K$6:$R$15,$A41,K$17)*INDEX(装备总表!$C$23:$J$30,装备进化!$C41,装备进化!K$17),0)</f>
        <v>115</v>
      </c>
      <c r="L41" s="5">
        <f>INT(SUMPRODUCT(D41:K41,装备总表!$B$16:$I$16))</f>
        <v>299</v>
      </c>
    </row>
    <row r="42" spans="1:12" ht="16.5" x14ac:dyDescent="0.15">
      <c r="A42" s="3">
        <v>3</v>
      </c>
      <c r="B42" s="6" t="s">
        <v>34</v>
      </c>
      <c r="C42" s="3">
        <v>7</v>
      </c>
      <c r="D42" s="5">
        <f>ROUND(INDEX($K$6:$R$15,$A42,D$17)*INDEX(装备总表!$C$23:$J$30,装备进化!$C42,装备进化!D$17),0)</f>
        <v>0</v>
      </c>
      <c r="E42" s="5">
        <f>ROUND(INDEX($K$6:$R$15,$A42,E$17)*INDEX(装备总表!$C$23:$J$30,装备进化!$C42,装备进化!E$17),0)</f>
        <v>46</v>
      </c>
      <c r="F42" s="5">
        <f>ROUND(INDEX($K$6:$R$15,$A42,F$17)*INDEX(装备总表!$C$23:$J$30,装备进化!$C42,装备进化!F$17),0)</f>
        <v>0</v>
      </c>
      <c r="G42" s="5">
        <f>ROUND(INDEX($K$6:$R$15,$A42,G$17)*INDEX(装备总表!$C$23:$J$30,装备进化!$C42,装备进化!G$17),0)</f>
        <v>0</v>
      </c>
      <c r="H42" s="5">
        <f>ROUND(INDEX($K$6:$R$15,$A42,H$17)*INDEX(装备总表!$C$23:$J$30,装备进化!$C42,装备进化!H$17),0)</f>
        <v>69</v>
      </c>
      <c r="I42" s="5">
        <f>ROUND(INDEX($K$6:$R$15,$A42,I$17)*INDEX(装备总表!$C$23:$J$30,装备进化!$C42,装备进化!I$17),0)</f>
        <v>0</v>
      </c>
      <c r="J42" s="5">
        <f>ROUND(INDEX($K$6:$R$15,$A42,J$17)*INDEX(装备总表!$C$23:$J$30,装备进化!$C42,装备进化!J$17),0)</f>
        <v>0</v>
      </c>
      <c r="K42" s="5">
        <f>ROUND(INDEX($K$6:$R$15,$A42,K$17)*INDEX(装备总表!$C$23:$J$30,装备进化!$C42,装备进化!K$17),0)</f>
        <v>0</v>
      </c>
      <c r="L42" s="5">
        <f>INT(SUMPRODUCT(D42:K42,装备总表!$B$16:$I$16))</f>
        <v>276</v>
      </c>
    </row>
    <row r="43" spans="1:12" ht="16.5" x14ac:dyDescent="0.15">
      <c r="A43" s="3">
        <v>3</v>
      </c>
      <c r="B43" s="6" t="s">
        <v>35</v>
      </c>
      <c r="C43" s="3">
        <v>8</v>
      </c>
      <c r="D43" s="5">
        <f>ROUND(INDEX($K$6:$R$15,$A43,D$17)*INDEX(装备总表!$C$23:$J$30,装备进化!$C43,装备进化!D$17),0)</f>
        <v>0</v>
      </c>
      <c r="E43" s="5">
        <f>ROUND(INDEX($K$6:$R$15,$A43,E$17)*INDEX(装备总表!$C$23:$J$30,装备进化!$C43,装备进化!E$17),0)</f>
        <v>46</v>
      </c>
      <c r="F43" s="5">
        <f>ROUND(INDEX($K$6:$R$15,$A43,F$17)*INDEX(装备总表!$C$23:$J$30,装备进化!$C43,装备进化!F$17),0)</f>
        <v>0</v>
      </c>
      <c r="G43" s="5">
        <f>ROUND(INDEX($K$6:$R$15,$A43,G$17)*INDEX(装备总表!$C$23:$J$30,装备进化!$C43,装备进化!G$17),0)</f>
        <v>0</v>
      </c>
      <c r="H43" s="5">
        <f>ROUND(INDEX($K$6:$R$15,$A43,H$17)*INDEX(装备总表!$C$23:$J$30,装备进化!$C43,装备进化!H$17),0)</f>
        <v>69</v>
      </c>
      <c r="I43" s="5">
        <f>ROUND(INDEX($K$6:$R$15,$A43,I$17)*INDEX(装备总表!$C$23:$J$30,装备进化!$C43,装备进化!I$17),0)</f>
        <v>0</v>
      </c>
      <c r="J43" s="5">
        <f>ROUND(INDEX($K$6:$R$15,$A43,J$17)*INDEX(装备总表!$C$23:$J$30,装备进化!$C43,装备进化!J$17),0)</f>
        <v>0</v>
      </c>
      <c r="K43" s="5">
        <f>ROUND(INDEX($K$6:$R$15,$A43,K$17)*INDEX(装备总表!$C$23:$J$30,装备进化!$C43,装备进化!K$17),0)</f>
        <v>0</v>
      </c>
      <c r="L43" s="5">
        <f>INT(SUMPRODUCT(D43:K43,装备总表!$B$16:$I$16))</f>
        <v>276</v>
      </c>
    </row>
    <row r="44" spans="1:12" ht="16.5" x14ac:dyDescent="0.15">
      <c r="A44" s="3">
        <v>4</v>
      </c>
      <c r="B44" s="6" t="s">
        <v>28</v>
      </c>
      <c r="C44" s="3">
        <v>1</v>
      </c>
      <c r="D44" s="5">
        <f>ROUND(INDEX($K$6:$R$15,$A44,D$17)*INDEX(装备总表!$C$23:$J$30,装备进化!$C44,装备进化!D$17),0)</f>
        <v>0</v>
      </c>
      <c r="E44" s="5">
        <f>ROUND(INDEX($K$6:$R$15,$A44,E$17)*INDEX(装备总表!$C$23:$J$30,装备进化!$C44,装备进化!E$17),0)</f>
        <v>184</v>
      </c>
      <c r="F44" s="5">
        <f>ROUND(INDEX($K$6:$R$15,$A44,F$17)*INDEX(装备总表!$C$23:$J$30,装备进化!$C44,装备进化!F$17),0)</f>
        <v>0</v>
      </c>
      <c r="G44" s="5">
        <f>ROUND(INDEX($K$6:$R$15,$A44,G$17)*INDEX(装备总表!$C$23:$J$30,装备进化!$C44,装备进化!G$17),0)</f>
        <v>0</v>
      </c>
      <c r="H44" s="5">
        <f>ROUND(INDEX($K$6:$R$15,$A44,H$17)*INDEX(装备总表!$C$23:$J$30,装备进化!$C44,装备进化!H$17),0)</f>
        <v>115</v>
      </c>
      <c r="I44" s="5">
        <f>ROUND(INDEX($K$6:$R$15,$A44,I$17)*INDEX(装备总表!$C$23:$J$30,装备进化!$C44,装备进化!I$17),0)</f>
        <v>0</v>
      </c>
      <c r="J44" s="5">
        <f>ROUND(INDEX($K$6:$R$15,$A44,J$17)*INDEX(装备总表!$C$23:$J$30,装备进化!$C44,装备进化!J$17),0)</f>
        <v>0</v>
      </c>
      <c r="K44" s="5">
        <f>ROUND(INDEX($K$6:$R$15,$A44,K$17)*INDEX(装备总表!$C$23:$J$30,装备进化!$C44,装备进化!K$17),0)</f>
        <v>0</v>
      </c>
      <c r="L44" s="5">
        <f>INT(SUMPRODUCT(D44:K44,装备总表!$B$16:$I$16))</f>
        <v>782</v>
      </c>
    </row>
    <row r="45" spans="1:12" ht="16.5" x14ac:dyDescent="0.15">
      <c r="A45" s="3">
        <v>4</v>
      </c>
      <c r="B45" s="6" t="s">
        <v>29</v>
      </c>
      <c r="C45" s="3">
        <v>2</v>
      </c>
      <c r="D45" s="5">
        <f>ROUND(INDEX($K$6:$R$15,$A45,D$17)*INDEX(装备总表!$C$23:$J$30,装备进化!$C45,装备进化!D$17),0)</f>
        <v>1727</v>
      </c>
      <c r="E45" s="5">
        <f>ROUND(INDEX($K$6:$R$15,$A45,E$17)*INDEX(装备总表!$C$23:$J$30,装备进化!$C45,装备进化!E$17),0)</f>
        <v>0</v>
      </c>
      <c r="F45" s="5">
        <f>ROUND(INDEX($K$6:$R$15,$A45,F$17)*INDEX(装备总表!$C$23:$J$30,装备进化!$C45,装备进化!F$17),0)</f>
        <v>115</v>
      </c>
      <c r="G45" s="5">
        <f>ROUND(INDEX($K$6:$R$15,$A45,G$17)*INDEX(装备总表!$C$23:$J$30,装备进化!$C45,装备进化!G$17),0)</f>
        <v>58</v>
      </c>
      <c r="H45" s="5">
        <f>ROUND(INDEX($K$6:$R$15,$A45,H$17)*INDEX(装备总表!$C$23:$J$30,装备进化!$C45,装备进化!H$17),0)</f>
        <v>0</v>
      </c>
      <c r="I45" s="5">
        <f>ROUND(INDEX($K$6:$R$15,$A45,I$17)*INDEX(装备总表!$C$23:$J$30,装备进化!$C45,装备进化!I$17),0)</f>
        <v>0</v>
      </c>
      <c r="J45" s="5">
        <f>ROUND(INDEX($K$6:$R$15,$A45,J$17)*INDEX(装备总表!$C$23:$J$30,装备进化!$C45,装备进化!J$17),0)</f>
        <v>0</v>
      </c>
      <c r="K45" s="5">
        <f>ROUND(INDEX($K$6:$R$15,$A45,K$17)*INDEX(装备总表!$C$23:$J$30,装备进化!$C45,装备进化!K$17),0)</f>
        <v>0</v>
      </c>
      <c r="L45" s="5">
        <f>INT(SUMPRODUCT(D45:K45,装备总表!$B$16:$I$16))</f>
        <v>691</v>
      </c>
    </row>
    <row r="46" spans="1:12" ht="16.5" x14ac:dyDescent="0.15">
      <c r="A46" s="3">
        <v>4</v>
      </c>
      <c r="B46" s="6" t="s">
        <v>30</v>
      </c>
      <c r="C46" s="3">
        <v>3</v>
      </c>
      <c r="D46" s="5">
        <f>ROUND(INDEX($K$6:$R$15,$A46,D$17)*INDEX(装备总表!$C$23:$J$30,装备进化!$C46,装备进化!D$17),0)</f>
        <v>1439</v>
      </c>
      <c r="E46" s="5">
        <f>ROUND(INDEX($K$6:$R$15,$A46,E$17)*INDEX(装备总表!$C$23:$J$30,装备进化!$C46,装备进化!E$17),0)</f>
        <v>92</v>
      </c>
      <c r="F46" s="5">
        <f>ROUND(INDEX($K$6:$R$15,$A46,F$17)*INDEX(装备总表!$C$23:$J$30,装备进化!$C46,装备进化!F$17),0)</f>
        <v>0</v>
      </c>
      <c r="G46" s="5">
        <f>ROUND(INDEX($K$6:$R$15,$A46,G$17)*INDEX(装备总表!$C$23:$J$30,装备进化!$C46,装备进化!G$17),0)</f>
        <v>0</v>
      </c>
      <c r="H46" s="5">
        <f>ROUND(INDEX($K$6:$R$15,$A46,H$17)*INDEX(装备总表!$C$23:$J$30,装备进化!$C46,装备进化!H$17),0)</f>
        <v>69</v>
      </c>
      <c r="I46" s="5">
        <f>ROUND(INDEX($K$6:$R$15,$A46,I$17)*INDEX(装备总表!$C$23:$J$30,装备进化!$C46,装备进化!I$17),0)</f>
        <v>0</v>
      </c>
      <c r="J46" s="5">
        <f>ROUND(INDEX($K$6:$R$15,$A46,J$17)*INDEX(装备总表!$C$23:$J$30,装备进化!$C46,装备进化!J$17),0)</f>
        <v>0</v>
      </c>
      <c r="K46" s="5">
        <f>ROUND(INDEX($K$6:$R$15,$A46,K$17)*INDEX(装备总表!$C$23:$J$30,装备进化!$C46,装备进化!K$17),0)</f>
        <v>0</v>
      </c>
      <c r="L46" s="5">
        <f>INT(SUMPRODUCT(D46:K46,装备总表!$B$16:$I$16))</f>
        <v>557</v>
      </c>
    </row>
    <row r="47" spans="1:12" ht="16.5" x14ac:dyDescent="0.15">
      <c r="A47" s="3">
        <v>4</v>
      </c>
      <c r="B47" s="6" t="s">
        <v>31</v>
      </c>
      <c r="C47" s="3">
        <v>4</v>
      </c>
      <c r="D47" s="5">
        <f>ROUND(INDEX($K$6:$R$15,$A47,D$17)*INDEX(装备总表!$C$23:$J$30,装备进化!$C47,装备进化!D$17),0)</f>
        <v>863</v>
      </c>
      <c r="E47" s="5">
        <f>ROUND(INDEX($K$6:$R$15,$A47,E$17)*INDEX(装备总表!$C$23:$J$30,装备进化!$C47,装备进化!E$17),0)</f>
        <v>0</v>
      </c>
      <c r="F47" s="5">
        <f>ROUND(INDEX($K$6:$R$15,$A47,F$17)*INDEX(装备总表!$C$23:$J$30,装备进化!$C47,装备进化!F$17),0)</f>
        <v>69</v>
      </c>
      <c r="G47" s="5">
        <f>ROUND(INDEX($K$6:$R$15,$A47,G$17)*INDEX(装备总表!$C$23:$J$30,装备进化!$C47,装备进化!G$17),0)</f>
        <v>35</v>
      </c>
      <c r="H47" s="5">
        <f>ROUND(INDEX($K$6:$R$15,$A47,H$17)*INDEX(装备总表!$C$23:$J$30,装备进化!$C47,装备进化!H$17),0)</f>
        <v>0</v>
      </c>
      <c r="I47" s="5">
        <f>ROUND(INDEX($K$6:$R$15,$A47,I$17)*INDEX(装备总表!$C$23:$J$30,装备进化!$C47,装备进化!I$17),0)</f>
        <v>230</v>
      </c>
      <c r="J47" s="5">
        <f>ROUND(INDEX($K$6:$R$15,$A47,J$17)*INDEX(装备总表!$C$23:$J$30,装备进化!$C47,装备进化!J$17),0)</f>
        <v>0</v>
      </c>
      <c r="K47" s="5">
        <f>ROUND(INDEX($K$6:$R$15,$A47,K$17)*INDEX(装备总表!$C$23:$J$30,装备进化!$C47,装备进化!K$17),0)</f>
        <v>0</v>
      </c>
      <c r="L47" s="5">
        <f>INT(SUMPRODUCT(D47:K47,装备总表!$B$16:$I$16))</f>
        <v>628</v>
      </c>
    </row>
    <row r="48" spans="1:12" ht="16.5" x14ac:dyDescent="0.15">
      <c r="A48" s="3">
        <v>4</v>
      </c>
      <c r="B48" s="6" t="s">
        <v>32</v>
      </c>
      <c r="C48" s="3">
        <v>5</v>
      </c>
      <c r="D48" s="5">
        <f>ROUND(INDEX($K$6:$R$15,$A48,D$17)*INDEX(装备总表!$C$23:$J$30,装备进化!$C48,装备进化!D$17),0)</f>
        <v>863</v>
      </c>
      <c r="E48" s="5">
        <f>ROUND(INDEX($K$6:$R$15,$A48,E$17)*INDEX(装备总表!$C$23:$J$30,装备进化!$C48,装备进化!E$17),0)</f>
        <v>0</v>
      </c>
      <c r="F48" s="5">
        <f>ROUND(INDEX($K$6:$R$15,$A48,F$17)*INDEX(装备总表!$C$23:$J$30,装备进化!$C48,装备进化!F$17),0)</f>
        <v>23</v>
      </c>
      <c r="G48" s="5">
        <f>ROUND(INDEX($K$6:$R$15,$A48,G$17)*INDEX(装备总表!$C$23:$J$30,装备进化!$C48,装备进化!G$17),0)</f>
        <v>69</v>
      </c>
      <c r="H48" s="5">
        <f>ROUND(INDEX($K$6:$R$15,$A48,H$17)*INDEX(装备总表!$C$23:$J$30,装备进化!$C48,装备进化!H$17),0)</f>
        <v>0</v>
      </c>
      <c r="I48" s="5">
        <f>ROUND(INDEX($K$6:$R$15,$A48,I$17)*INDEX(装备总表!$C$23:$J$30,装备进化!$C48,装备进化!I$17),0)</f>
        <v>0</v>
      </c>
      <c r="J48" s="5">
        <f>ROUND(INDEX($K$6:$R$15,$A48,J$17)*INDEX(装备总表!$C$23:$J$30,装备进化!$C48,装备进化!J$17),0)</f>
        <v>230</v>
      </c>
      <c r="K48" s="5">
        <f>ROUND(INDEX($K$6:$R$15,$A48,K$17)*INDEX(装备总表!$C$23:$J$30,装备进化!$C48,装备进化!K$17),0)</f>
        <v>0</v>
      </c>
      <c r="L48" s="5">
        <f>INT(SUMPRODUCT(D48:K48,装备总表!$B$16:$I$16))</f>
        <v>592</v>
      </c>
    </row>
    <row r="49" spans="1:12" ht="16.5" x14ac:dyDescent="0.15">
      <c r="A49" s="3">
        <v>4</v>
      </c>
      <c r="B49" s="6" t="s">
        <v>33</v>
      </c>
      <c r="C49" s="3">
        <v>6</v>
      </c>
      <c r="D49" s="5">
        <f>ROUND(INDEX($K$6:$R$15,$A49,D$17)*INDEX(装备总表!$C$23:$J$30,装备进化!$C49,装备进化!D$17),0)</f>
        <v>863</v>
      </c>
      <c r="E49" s="5">
        <f>ROUND(INDEX($K$6:$R$15,$A49,E$17)*INDEX(装备总表!$C$23:$J$30,装备进化!$C49,装备进化!E$17),0)</f>
        <v>0</v>
      </c>
      <c r="F49" s="5">
        <f>ROUND(INDEX($K$6:$R$15,$A49,F$17)*INDEX(装备总表!$C$23:$J$30,装备进化!$C49,装备进化!F$17),0)</f>
        <v>23</v>
      </c>
      <c r="G49" s="5">
        <f>ROUND(INDEX($K$6:$R$15,$A49,G$17)*INDEX(装备总表!$C$23:$J$30,装备进化!$C49,装备进化!G$17),0)</f>
        <v>69</v>
      </c>
      <c r="H49" s="5">
        <f>ROUND(INDEX($K$6:$R$15,$A49,H$17)*INDEX(装备总表!$C$23:$J$30,装备进化!$C49,装备进化!H$17),0)</f>
        <v>0</v>
      </c>
      <c r="I49" s="5">
        <f>ROUND(INDEX($K$6:$R$15,$A49,I$17)*INDEX(装备总表!$C$23:$J$30,装备进化!$C49,装备进化!I$17),0)</f>
        <v>0</v>
      </c>
      <c r="J49" s="5">
        <f>ROUND(INDEX($K$6:$R$15,$A49,J$17)*INDEX(装备总表!$C$23:$J$30,装备进化!$C49,装备进化!J$17),0)</f>
        <v>0</v>
      </c>
      <c r="K49" s="5">
        <f>ROUND(INDEX($K$6:$R$15,$A49,K$17)*INDEX(装备总表!$C$23:$J$30,装备进化!$C49,装备进化!K$17),0)</f>
        <v>230</v>
      </c>
      <c r="L49" s="5">
        <f>INT(SUMPRODUCT(D49:K49,装备总表!$B$16:$I$16))</f>
        <v>592</v>
      </c>
    </row>
    <row r="50" spans="1:12" ht="16.5" x14ac:dyDescent="0.15">
      <c r="A50" s="3">
        <v>4</v>
      </c>
      <c r="B50" s="6" t="s">
        <v>34</v>
      </c>
      <c r="C50" s="3">
        <v>7</v>
      </c>
      <c r="D50" s="5">
        <f>ROUND(INDEX($K$6:$R$15,$A50,D$17)*INDEX(装备总表!$C$23:$J$30,装备进化!$C50,装备进化!D$17),0)</f>
        <v>0</v>
      </c>
      <c r="E50" s="5">
        <f>ROUND(INDEX($K$6:$R$15,$A50,E$17)*INDEX(装备总表!$C$23:$J$30,装备进化!$C50,装备进化!E$17),0)</f>
        <v>92</v>
      </c>
      <c r="F50" s="5">
        <f>ROUND(INDEX($K$6:$R$15,$A50,F$17)*INDEX(装备总表!$C$23:$J$30,装备进化!$C50,装备进化!F$17),0)</f>
        <v>0</v>
      </c>
      <c r="G50" s="5">
        <f>ROUND(INDEX($K$6:$R$15,$A50,G$17)*INDEX(装备总表!$C$23:$J$30,装备进化!$C50,装备进化!G$17),0)</f>
        <v>0</v>
      </c>
      <c r="H50" s="5">
        <f>ROUND(INDEX($K$6:$R$15,$A50,H$17)*INDEX(装备总表!$C$23:$J$30,装备进化!$C50,装备进化!H$17),0)</f>
        <v>138</v>
      </c>
      <c r="I50" s="5">
        <f>ROUND(INDEX($K$6:$R$15,$A50,I$17)*INDEX(装备总表!$C$23:$J$30,装备进化!$C50,装备进化!I$17),0)</f>
        <v>0</v>
      </c>
      <c r="J50" s="5">
        <f>ROUND(INDEX($K$6:$R$15,$A50,J$17)*INDEX(装备总表!$C$23:$J$30,装备进化!$C50,装备进化!J$17),0)</f>
        <v>0</v>
      </c>
      <c r="K50" s="5">
        <f>ROUND(INDEX($K$6:$R$15,$A50,K$17)*INDEX(装备总表!$C$23:$J$30,装备进化!$C50,装备进化!K$17),0)</f>
        <v>0</v>
      </c>
      <c r="L50" s="5">
        <f>INT(SUMPRODUCT(D50:K50,装备总表!$B$16:$I$16))</f>
        <v>552</v>
      </c>
    </row>
    <row r="51" spans="1:12" ht="16.5" x14ac:dyDescent="0.15">
      <c r="A51" s="3">
        <v>4</v>
      </c>
      <c r="B51" s="6" t="s">
        <v>35</v>
      </c>
      <c r="C51" s="3">
        <v>8</v>
      </c>
      <c r="D51" s="5">
        <f>ROUND(INDEX($K$6:$R$15,$A51,D$17)*INDEX(装备总表!$C$23:$J$30,装备进化!$C51,装备进化!D$17),0)</f>
        <v>0</v>
      </c>
      <c r="E51" s="5">
        <f>ROUND(INDEX($K$6:$R$15,$A51,E$17)*INDEX(装备总表!$C$23:$J$30,装备进化!$C51,装备进化!E$17),0)</f>
        <v>92</v>
      </c>
      <c r="F51" s="5">
        <f>ROUND(INDEX($K$6:$R$15,$A51,F$17)*INDEX(装备总表!$C$23:$J$30,装备进化!$C51,装备进化!F$17),0)</f>
        <v>0</v>
      </c>
      <c r="G51" s="5">
        <f>ROUND(INDEX($K$6:$R$15,$A51,G$17)*INDEX(装备总表!$C$23:$J$30,装备进化!$C51,装备进化!G$17),0)</f>
        <v>0</v>
      </c>
      <c r="H51" s="5">
        <f>ROUND(INDEX($K$6:$R$15,$A51,H$17)*INDEX(装备总表!$C$23:$J$30,装备进化!$C51,装备进化!H$17),0)</f>
        <v>138</v>
      </c>
      <c r="I51" s="5">
        <f>ROUND(INDEX($K$6:$R$15,$A51,I$17)*INDEX(装备总表!$C$23:$J$30,装备进化!$C51,装备进化!I$17),0)</f>
        <v>0</v>
      </c>
      <c r="J51" s="5">
        <f>ROUND(INDEX($K$6:$R$15,$A51,J$17)*INDEX(装备总表!$C$23:$J$30,装备进化!$C51,装备进化!J$17),0)</f>
        <v>0</v>
      </c>
      <c r="K51" s="5">
        <f>ROUND(INDEX($K$6:$R$15,$A51,K$17)*INDEX(装备总表!$C$23:$J$30,装备进化!$C51,装备进化!K$17),0)</f>
        <v>0</v>
      </c>
      <c r="L51" s="5">
        <f>INT(SUMPRODUCT(D51:K51,装备总表!$B$16:$I$16))</f>
        <v>552</v>
      </c>
    </row>
    <row r="52" spans="1:12" ht="16.5" x14ac:dyDescent="0.15">
      <c r="A52" s="3">
        <v>5</v>
      </c>
      <c r="B52" s="6" t="s">
        <v>28</v>
      </c>
      <c r="C52" s="3">
        <v>1</v>
      </c>
      <c r="D52" s="5">
        <f>ROUND(INDEX($K$6:$R$15,$A52,D$17)*INDEX(装备总表!$C$23:$J$30,装备进化!$C52,装备进化!D$17),0)</f>
        <v>0</v>
      </c>
      <c r="E52" s="5">
        <f>ROUND(INDEX($K$6:$R$15,$A52,E$17)*INDEX(装备总表!$C$23:$J$30,装备进化!$C52,装备进化!E$17),0)</f>
        <v>332</v>
      </c>
      <c r="F52" s="5">
        <f>ROUND(INDEX($K$6:$R$15,$A52,F$17)*INDEX(装备总表!$C$23:$J$30,装备进化!$C52,装备进化!F$17),0)</f>
        <v>0</v>
      </c>
      <c r="G52" s="5">
        <f>ROUND(INDEX($K$6:$R$15,$A52,G$17)*INDEX(装备总表!$C$23:$J$30,装备进化!$C52,装备进化!G$17),0)</f>
        <v>0</v>
      </c>
      <c r="H52" s="5">
        <f>ROUND(INDEX($K$6:$R$15,$A52,H$17)*INDEX(装备总表!$C$23:$J$30,装备进化!$C52,装备进化!H$17),0)</f>
        <v>207</v>
      </c>
      <c r="I52" s="5">
        <f>ROUND(INDEX($K$6:$R$15,$A52,I$17)*INDEX(装备总表!$C$23:$J$30,装备进化!$C52,装备进化!I$17),0)</f>
        <v>0</v>
      </c>
      <c r="J52" s="5">
        <f>ROUND(INDEX($K$6:$R$15,$A52,J$17)*INDEX(装备总表!$C$23:$J$30,装备进化!$C52,装备进化!J$17),0)</f>
        <v>0</v>
      </c>
      <c r="K52" s="5">
        <f>ROUND(INDEX($K$6:$R$15,$A52,K$17)*INDEX(装备总表!$C$23:$J$30,装备进化!$C52,装备进化!K$17),0)</f>
        <v>0</v>
      </c>
      <c r="L52" s="5">
        <f>INT(SUMPRODUCT(D52:K52,装备总表!$B$16:$I$16))</f>
        <v>1410</v>
      </c>
    </row>
    <row r="53" spans="1:12" ht="16.5" x14ac:dyDescent="0.15">
      <c r="A53" s="3">
        <v>5</v>
      </c>
      <c r="B53" s="6" t="s">
        <v>29</v>
      </c>
      <c r="C53" s="3">
        <v>2</v>
      </c>
      <c r="D53" s="5">
        <f>ROUND(INDEX($K$6:$R$15,$A53,D$17)*INDEX(装备总表!$C$23:$J$30,装备进化!$C53,装备进化!D$17),0)</f>
        <v>3108</v>
      </c>
      <c r="E53" s="5">
        <f>ROUND(INDEX($K$6:$R$15,$A53,E$17)*INDEX(装备总表!$C$23:$J$30,装备进化!$C53,装备进化!E$17),0)</f>
        <v>0</v>
      </c>
      <c r="F53" s="5">
        <f>ROUND(INDEX($K$6:$R$15,$A53,F$17)*INDEX(装备总表!$C$23:$J$30,装备进化!$C53,装备进化!F$17),0)</f>
        <v>207</v>
      </c>
      <c r="G53" s="5">
        <f>ROUND(INDEX($K$6:$R$15,$A53,G$17)*INDEX(装备总表!$C$23:$J$30,装备进化!$C53,装备进化!G$17),0)</f>
        <v>104</v>
      </c>
      <c r="H53" s="5">
        <f>ROUND(INDEX($K$6:$R$15,$A53,H$17)*INDEX(装备总表!$C$23:$J$30,装备进化!$C53,装备进化!H$17),0)</f>
        <v>0</v>
      </c>
      <c r="I53" s="5">
        <f>ROUND(INDEX($K$6:$R$15,$A53,I$17)*INDEX(装备总表!$C$23:$J$30,装备进化!$C53,装备进化!I$17),0)</f>
        <v>0</v>
      </c>
      <c r="J53" s="5">
        <f>ROUND(INDEX($K$6:$R$15,$A53,J$17)*INDEX(装备总表!$C$23:$J$30,装备进化!$C53,装备进化!J$17),0)</f>
        <v>0</v>
      </c>
      <c r="K53" s="5">
        <f>ROUND(INDEX($K$6:$R$15,$A53,K$17)*INDEX(装备总表!$C$23:$J$30,装备进化!$C53,装备进化!K$17),0)</f>
        <v>0</v>
      </c>
      <c r="L53" s="5">
        <f>INT(SUMPRODUCT(D53:K53,装备总表!$B$16:$I$16))</f>
        <v>1243</v>
      </c>
    </row>
    <row r="54" spans="1:12" ht="16.5" x14ac:dyDescent="0.15">
      <c r="A54" s="3">
        <v>5</v>
      </c>
      <c r="B54" s="6" t="s">
        <v>30</v>
      </c>
      <c r="C54" s="3">
        <v>3</v>
      </c>
      <c r="D54" s="5">
        <f>ROUND(INDEX($K$6:$R$15,$A54,D$17)*INDEX(装备总表!$C$23:$J$30,装备进化!$C54,装备进化!D$17),0)</f>
        <v>2590</v>
      </c>
      <c r="E54" s="5">
        <f>ROUND(INDEX($K$6:$R$15,$A54,E$17)*INDEX(装备总表!$C$23:$J$30,装备进化!$C54,装备进化!E$17),0)</f>
        <v>166</v>
      </c>
      <c r="F54" s="5">
        <f>ROUND(INDEX($K$6:$R$15,$A54,F$17)*INDEX(装备总表!$C$23:$J$30,装备进化!$C54,装备进化!F$17),0)</f>
        <v>0</v>
      </c>
      <c r="G54" s="5">
        <f>ROUND(INDEX($K$6:$R$15,$A54,G$17)*INDEX(装备总表!$C$23:$J$30,装备进化!$C54,装备进化!G$17),0)</f>
        <v>0</v>
      </c>
      <c r="H54" s="5">
        <f>ROUND(INDEX($K$6:$R$15,$A54,H$17)*INDEX(装备总表!$C$23:$J$30,装备进化!$C54,装备进化!H$17),0)</f>
        <v>124</v>
      </c>
      <c r="I54" s="5">
        <f>ROUND(INDEX($K$6:$R$15,$A54,I$17)*INDEX(装备总表!$C$23:$J$30,装备进化!$C54,装备进化!I$17),0)</f>
        <v>0</v>
      </c>
      <c r="J54" s="5">
        <f>ROUND(INDEX($K$6:$R$15,$A54,J$17)*INDEX(装备总表!$C$23:$J$30,装备进化!$C54,装备进化!J$17),0)</f>
        <v>0</v>
      </c>
      <c r="K54" s="5">
        <f>ROUND(INDEX($K$6:$R$15,$A54,K$17)*INDEX(装备总表!$C$23:$J$30,装备进化!$C54,装备进化!K$17),0)</f>
        <v>0</v>
      </c>
      <c r="L54" s="5">
        <f>INT(SUMPRODUCT(D54:K54,装备总表!$B$16:$I$16))</f>
        <v>1005</v>
      </c>
    </row>
    <row r="55" spans="1:12" ht="16.5" x14ac:dyDescent="0.15">
      <c r="A55" s="3">
        <v>5</v>
      </c>
      <c r="B55" s="6" t="s">
        <v>31</v>
      </c>
      <c r="C55" s="3">
        <v>4</v>
      </c>
      <c r="D55" s="5">
        <f>ROUND(INDEX($K$6:$R$15,$A55,D$17)*INDEX(装备总表!$C$23:$J$30,装备进化!$C55,装备进化!D$17),0)</f>
        <v>1554</v>
      </c>
      <c r="E55" s="5">
        <f>ROUND(INDEX($K$6:$R$15,$A55,E$17)*INDEX(装备总表!$C$23:$J$30,装备进化!$C55,装备进化!E$17),0)</f>
        <v>0</v>
      </c>
      <c r="F55" s="5">
        <f>ROUND(INDEX($K$6:$R$15,$A55,F$17)*INDEX(装备总表!$C$23:$J$30,装备进化!$C55,装备进化!F$17),0)</f>
        <v>124</v>
      </c>
      <c r="G55" s="5">
        <f>ROUND(INDEX($K$6:$R$15,$A55,G$17)*INDEX(装备总表!$C$23:$J$30,装备进化!$C55,装备进化!G$17),0)</f>
        <v>62</v>
      </c>
      <c r="H55" s="5">
        <f>ROUND(INDEX($K$6:$R$15,$A55,H$17)*INDEX(装备总表!$C$23:$J$30,装备进化!$C55,装备进化!H$17),0)</f>
        <v>0</v>
      </c>
      <c r="I55" s="5">
        <f>ROUND(INDEX($K$6:$R$15,$A55,I$17)*INDEX(装备总表!$C$23:$J$30,装备进化!$C55,装备进化!I$17),0)</f>
        <v>414</v>
      </c>
      <c r="J55" s="5">
        <f>ROUND(INDEX($K$6:$R$15,$A55,J$17)*INDEX(装备总表!$C$23:$J$30,装备进化!$C55,装备进化!J$17),0)</f>
        <v>0</v>
      </c>
      <c r="K55" s="5">
        <f>ROUND(INDEX($K$6:$R$15,$A55,K$17)*INDEX(装备总表!$C$23:$J$30,装备进化!$C55,装备进化!K$17),0)</f>
        <v>0</v>
      </c>
      <c r="L55" s="5">
        <f>INT(SUMPRODUCT(D55:K55,装备总表!$B$16:$I$16))</f>
        <v>1127</v>
      </c>
    </row>
    <row r="56" spans="1:12" ht="16.5" x14ac:dyDescent="0.15">
      <c r="A56" s="3">
        <v>5</v>
      </c>
      <c r="B56" s="6" t="s">
        <v>32</v>
      </c>
      <c r="C56" s="3">
        <v>5</v>
      </c>
      <c r="D56" s="5">
        <f>ROUND(INDEX($K$6:$R$15,$A56,D$17)*INDEX(装备总表!$C$23:$J$30,装备进化!$C56,装备进化!D$17),0)</f>
        <v>1554</v>
      </c>
      <c r="E56" s="5">
        <f>ROUND(INDEX($K$6:$R$15,$A56,E$17)*INDEX(装备总表!$C$23:$J$30,装备进化!$C56,装备进化!E$17),0)</f>
        <v>0</v>
      </c>
      <c r="F56" s="5">
        <f>ROUND(INDEX($K$6:$R$15,$A56,F$17)*INDEX(装备总表!$C$23:$J$30,装备进化!$C56,装备进化!F$17),0)</f>
        <v>41</v>
      </c>
      <c r="G56" s="5">
        <f>ROUND(INDEX($K$6:$R$15,$A56,G$17)*INDEX(装备总表!$C$23:$J$30,装备进化!$C56,装备进化!G$17),0)</f>
        <v>124</v>
      </c>
      <c r="H56" s="5">
        <f>ROUND(INDEX($K$6:$R$15,$A56,H$17)*INDEX(装备总表!$C$23:$J$30,装备进化!$C56,装备进化!H$17),0)</f>
        <v>0</v>
      </c>
      <c r="I56" s="5">
        <f>ROUND(INDEX($K$6:$R$15,$A56,I$17)*INDEX(装备总表!$C$23:$J$30,装备进化!$C56,装备进化!I$17),0)</f>
        <v>0</v>
      </c>
      <c r="J56" s="5">
        <f>ROUND(INDEX($K$6:$R$15,$A56,J$17)*INDEX(装备总表!$C$23:$J$30,装备进化!$C56,装备进化!J$17),0)</f>
        <v>414</v>
      </c>
      <c r="K56" s="5">
        <f>ROUND(INDEX($K$6:$R$15,$A56,K$17)*INDEX(装备总表!$C$23:$J$30,装备进化!$C56,装备进化!K$17),0)</f>
        <v>0</v>
      </c>
      <c r="L56" s="5">
        <f>INT(SUMPRODUCT(D56:K56,装备总表!$B$16:$I$16))</f>
        <v>1064</v>
      </c>
    </row>
    <row r="57" spans="1:12" ht="16.5" x14ac:dyDescent="0.15">
      <c r="A57" s="3">
        <v>5</v>
      </c>
      <c r="B57" s="6" t="s">
        <v>33</v>
      </c>
      <c r="C57" s="3">
        <v>6</v>
      </c>
      <c r="D57" s="5">
        <f>ROUND(INDEX($K$6:$R$15,$A57,D$17)*INDEX(装备总表!$C$23:$J$30,装备进化!$C57,装备进化!D$17),0)</f>
        <v>1554</v>
      </c>
      <c r="E57" s="5">
        <f>ROUND(INDEX($K$6:$R$15,$A57,E$17)*INDEX(装备总表!$C$23:$J$30,装备进化!$C57,装备进化!E$17),0)</f>
        <v>0</v>
      </c>
      <c r="F57" s="5">
        <f>ROUND(INDEX($K$6:$R$15,$A57,F$17)*INDEX(装备总表!$C$23:$J$30,装备进化!$C57,装备进化!F$17),0)</f>
        <v>41</v>
      </c>
      <c r="G57" s="5">
        <f>ROUND(INDEX($K$6:$R$15,$A57,G$17)*INDEX(装备总表!$C$23:$J$30,装备进化!$C57,装备进化!G$17),0)</f>
        <v>124</v>
      </c>
      <c r="H57" s="5">
        <f>ROUND(INDEX($K$6:$R$15,$A57,H$17)*INDEX(装备总表!$C$23:$J$30,装备进化!$C57,装备进化!H$17),0)</f>
        <v>0</v>
      </c>
      <c r="I57" s="5">
        <f>ROUND(INDEX($K$6:$R$15,$A57,I$17)*INDEX(装备总表!$C$23:$J$30,装备进化!$C57,装备进化!I$17),0)</f>
        <v>0</v>
      </c>
      <c r="J57" s="5">
        <f>ROUND(INDEX($K$6:$R$15,$A57,J$17)*INDEX(装备总表!$C$23:$J$30,装备进化!$C57,装备进化!J$17),0)</f>
        <v>0</v>
      </c>
      <c r="K57" s="5">
        <f>ROUND(INDEX($K$6:$R$15,$A57,K$17)*INDEX(装备总表!$C$23:$J$30,装备进化!$C57,装备进化!K$17),0)</f>
        <v>414</v>
      </c>
      <c r="L57" s="5">
        <f>INT(SUMPRODUCT(D57:K57,装备总表!$B$16:$I$16))</f>
        <v>1064</v>
      </c>
    </row>
    <row r="58" spans="1:12" ht="16.5" x14ac:dyDescent="0.15">
      <c r="A58" s="3">
        <v>5</v>
      </c>
      <c r="B58" s="6" t="s">
        <v>34</v>
      </c>
      <c r="C58" s="3">
        <v>7</v>
      </c>
      <c r="D58" s="5">
        <f>ROUND(INDEX($K$6:$R$15,$A58,D$17)*INDEX(装备总表!$C$23:$J$30,装备进化!$C58,装备进化!D$17),0)</f>
        <v>0</v>
      </c>
      <c r="E58" s="5">
        <f>ROUND(INDEX($K$6:$R$15,$A58,E$17)*INDEX(装备总表!$C$23:$J$30,装备进化!$C58,装备进化!E$17),0)</f>
        <v>166</v>
      </c>
      <c r="F58" s="5">
        <f>ROUND(INDEX($K$6:$R$15,$A58,F$17)*INDEX(装备总表!$C$23:$J$30,装备进化!$C58,装备进化!F$17),0)</f>
        <v>0</v>
      </c>
      <c r="G58" s="5">
        <f>ROUND(INDEX($K$6:$R$15,$A58,G$17)*INDEX(装备总表!$C$23:$J$30,装备进化!$C58,装备进化!G$17),0)</f>
        <v>0</v>
      </c>
      <c r="H58" s="5">
        <f>ROUND(INDEX($K$6:$R$15,$A58,H$17)*INDEX(装备总表!$C$23:$J$30,装备进化!$C58,装备进化!H$17),0)</f>
        <v>249</v>
      </c>
      <c r="I58" s="5">
        <f>ROUND(INDEX($K$6:$R$15,$A58,I$17)*INDEX(装备总表!$C$23:$J$30,装备进化!$C58,装备进化!I$17),0)</f>
        <v>0</v>
      </c>
      <c r="J58" s="5">
        <f>ROUND(INDEX($K$6:$R$15,$A58,J$17)*INDEX(装备总表!$C$23:$J$30,装备进化!$C58,装备进化!J$17),0)</f>
        <v>0</v>
      </c>
      <c r="K58" s="5">
        <f>ROUND(INDEX($K$6:$R$15,$A58,K$17)*INDEX(装备总表!$C$23:$J$30,装备进化!$C58,装备进化!K$17),0)</f>
        <v>0</v>
      </c>
      <c r="L58" s="5">
        <f>INT(SUMPRODUCT(D58:K58,装备总表!$B$16:$I$16))</f>
        <v>996</v>
      </c>
    </row>
    <row r="59" spans="1:12" ht="16.5" x14ac:dyDescent="0.15">
      <c r="A59" s="3">
        <v>5</v>
      </c>
      <c r="B59" s="6" t="s">
        <v>35</v>
      </c>
      <c r="C59" s="3">
        <v>8</v>
      </c>
      <c r="D59" s="5">
        <f>ROUND(INDEX($K$6:$R$15,$A59,D$17)*INDEX(装备总表!$C$23:$J$30,装备进化!$C59,装备进化!D$17),0)</f>
        <v>0</v>
      </c>
      <c r="E59" s="5">
        <f>ROUND(INDEX($K$6:$R$15,$A59,E$17)*INDEX(装备总表!$C$23:$J$30,装备进化!$C59,装备进化!E$17),0)</f>
        <v>166</v>
      </c>
      <c r="F59" s="5">
        <f>ROUND(INDEX($K$6:$R$15,$A59,F$17)*INDEX(装备总表!$C$23:$J$30,装备进化!$C59,装备进化!F$17),0)</f>
        <v>0</v>
      </c>
      <c r="G59" s="5">
        <f>ROUND(INDEX($K$6:$R$15,$A59,G$17)*INDEX(装备总表!$C$23:$J$30,装备进化!$C59,装备进化!G$17),0)</f>
        <v>0</v>
      </c>
      <c r="H59" s="5">
        <f>ROUND(INDEX($K$6:$R$15,$A59,H$17)*INDEX(装备总表!$C$23:$J$30,装备进化!$C59,装备进化!H$17),0)</f>
        <v>249</v>
      </c>
      <c r="I59" s="5">
        <f>ROUND(INDEX($K$6:$R$15,$A59,I$17)*INDEX(装备总表!$C$23:$J$30,装备进化!$C59,装备进化!I$17),0)</f>
        <v>0</v>
      </c>
      <c r="J59" s="5">
        <f>ROUND(INDEX($K$6:$R$15,$A59,J$17)*INDEX(装备总表!$C$23:$J$30,装备进化!$C59,装备进化!J$17),0)</f>
        <v>0</v>
      </c>
      <c r="K59" s="5">
        <f>ROUND(INDEX($K$6:$R$15,$A59,K$17)*INDEX(装备总表!$C$23:$J$30,装备进化!$C59,装备进化!K$17),0)</f>
        <v>0</v>
      </c>
      <c r="L59" s="5">
        <f>INT(SUMPRODUCT(D59:K59,装备总表!$B$16:$I$16))</f>
        <v>996</v>
      </c>
    </row>
    <row r="60" spans="1:12" ht="16.5" x14ac:dyDescent="0.15">
      <c r="A60" s="3">
        <v>6</v>
      </c>
      <c r="B60" s="6" t="s">
        <v>28</v>
      </c>
      <c r="C60" s="3">
        <v>1</v>
      </c>
      <c r="D60" s="5">
        <f>ROUND(INDEX($K$6:$R$15,$A60,D$17)*INDEX(装备总表!$C$23:$J$30,装备进化!$C60,装备进化!D$17),0)</f>
        <v>0</v>
      </c>
      <c r="E60" s="5">
        <f>ROUND(INDEX($K$6:$R$15,$A60,E$17)*INDEX(装备总表!$C$23:$J$30,装备进化!$C60,装备进化!E$17),0)</f>
        <v>597</v>
      </c>
      <c r="F60" s="5">
        <f>ROUND(INDEX($K$6:$R$15,$A60,F$17)*INDEX(装备总表!$C$23:$J$30,装备进化!$C60,装备进化!F$17),0)</f>
        <v>0</v>
      </c>
      <c r="G60" s="5">
        <f>ROUND(INDEX($K$6:$R$15,$A60,G$17)*INDEX(装备总表!$C$23:$J$30,装备进化!$C60,装备进化!G$17),0)</f>
        <v>0</v>
      </c>
      <c r="H60" s="5">
        <f>ROUND(INDEX($K$6:$R$15,$A60,H$17)*INDEX(装备总表!$C$23:$J$30,装备进化!$C60,装备进化!H$17),0)</f>
        <v>373</v>
      </c>
      <c r="I60" s="5">
        <f>ROUND(INDEX($K$6:$R$15,$A60,I$17)*INDEX(装备总表!$C$23:$J$30,装备进化!$C60,装备进化!I$17),0)</f>
        <v>0</v>
      </c>
      <c r="J60" s="5">
        <f>ROUND(INDEX($K$6:$R$15,$A60,J$17)*INDEX(装备总表!$C$23:$J$30,装备进化!$C60,装备进化!J$17),0)</f>
        <v>0</v>
      </c>
      <c r="K60" s="5">
        <f>ROUND(INDEX($K$6:$R$15,$A60,K$17)*INDEX(装备总表!$C$23:$J$30,装备进化!$C60,装备进化!K$17),0)</f>
        <v>0</v>
      </c>
      <c r="L60" s="5">
        <f>INT(SUMPRODUCT(D60:K60,装备总表!$B$16:$I$16))</f>
        <v>2537</v>
      </c>
    </row>
    <row r="61" spans="1:12" ht="16.5" x14ac:dyDescent="0.15">
      <c r="A61" s="3">
        <v>6</v>
      </c>
      <c r="B61" s="6" t="s">
        <v>29</v>
      </c>
      <c r="C61" s="3">
        <v>2</v>
      </c>
      <c r="D61" s="5">
        <f>ROUND(INDEX($K$6:$R$15,$A61,D$17)*INDEX(装备总表!$C$23:$J$30,装备进化!$C61,装备进化!D$17),0)</f>
        <v>5594</v>
      </c>
      <c r="E61" s="5">
        <f>ROUND(INDEX($K$6:$R$15,$A61,E$17)*INDEX(装备总表!$C$23:$J$30,装备进化!$C61,装备进化!E$17),0)</f>
        <v>0</v>
      </c>
      <c r="F61" s="5">
        <f>ROUND(INDEX($K$6:$R$15,$A61,F$17)*INDEX(装备总表!$C$23:$J$30,装备进化!$C61,装备进化!F$17),0)</f>
        <v>373</v>
      </c>
      <c r="G61" s="5">
        <f>ROUND(INDEX($K$6:$R$15,$A61,G$17)*INDEX(装备总表!$C$23:$J$30,装备进化!$C61,装备进化!G$17),0)</f>
        <v>186</v>
      </c>
      <c r="H61" s="5">
        <f>ROUND(INDEX($K$6:$R$15,$A61,H$17)*INDEX(装备总表!$C$23:$J$30,装备进化!$C61,装备进化!H$17),0)</f>
        <v>0</v>
      </c>
      <c r="I61" s="5">
        <f>ROUND(INDEX($K$6:$R$15,$A61,I$17)*INDEX(装备总表!$C$23:$J$30,装备进化!$C61,装备进化!I$17),0)</f>
        <v>0</v>
      </c>
      <c r="J61" s="5">
        <f>ROUND(INDEX($K$6:$R$15,$A61,J$17)*INDEX(装备总表!$C$23:$J$30,装备进化!$C61,装备进化!J$17),0)</f>
        <v>0</v>
      </c>
      <c r="K61" s="5">
        <f>ROUND(INDEX($K$6:$R$15,$A61,K$17)*INDEX(装备总表!$C$23:$J$30,装备进化!$C61,装备进化!K$17),0)</f>
        <v>0</v>
      </c>
      <c r="L61" s="5">
        <f>INT(SUMPRODUCT(D61:K61,装备总表!$B$16:$I$16))</f>
        <v>2236</v>
      </c>
    </row>
    <row r="62" spans="1:12" ht="16.5" x14ac:dyDescent="0.15">
      <c r="A62" s="3">
        <v>6</v>
      </c>
      <c r="B62" s="6" t="s">
        <v>30</v>
      </c>
      <c r="C62" s="3">
        <v>3</v>
      </c>
      <c r="D62" s="5">
        <f>ROUND(INDEX($K$6:$R$15,$A62,D$17)*INDEX(装备总表!$C$23:$J$30,装备进化!$C62,装备进化!D$17),0)</f>
        <v>4661</v>
      </c>
      <c r="E62" s="5">
        <f>ROUND(INDEX($K$6:$R$15,$A62,E$17)*INDEX(装备总表!$C$23:$J$30,装备进化!$C62,装备进化!E$17),0)</f>
        <v>298</v>
      </c>
      <c r="F62" s="5">
        <f>ROUND(INDEX($K$6:$R$15,$A62,F$17)*INDEX(装备总表!$C$23:$J$30,装备进化!$C62,装备进化!F$17),0)</f>
        <v>0</v>
      </c>
      <c r="G62" s="5">
        <f>ROUND(INDEX($K$6:$R$15,$A62,G$17)*INDEX(装备总表!$C$23:$J$30,装备进化!$C62,装备进化!G$17),0)</f>
        <v>0</v>
      </c>
      <c r="H62" s="5">
        <f>ROUND(INDEX($K$6:$R$15,$A62,H$17)*INDEX(装备总表!$C$23:$J$30,装备进化!$C62,装备进化!H$17),0)</f>
        <v>224</v>
      </c>
      <c r="I62" s="5">
        <f>ROUND(INDEX($K$6:$R$15,$A62,I$17)*INDEX(装备总表!$C$23:$J$30,装备进化!$C62,装备进化!I$17),0)</f>
        <v>0</v>
      </c>
      <c r="J62" s="5">
        <f>ROUND(INDEX($K$6:$R$15,$A62,J$17)*INDEX(装备总表!$C$23:$J$30,装备进化!$C62,装备进化!J$17),0)</f>
        <v>0</v>
      </c>
      <c r="K62" s="5">
        <f>ROUND(INDEX($K$6:$R$15,$A62,K$17)*INDEX(装备总表!$C$23:$J$30,装备进化!$C62,装备进化!K$17),0)</f>
        <v>0</v>
      </c>
      <c r="L62" s="5">
        <f>INT(SUMPRODUCT(D62:K62,装备总表!$B$16:$I$16))</f>
        <v>1808</v>
      </c>
    </row>
    <row r="63" spans="1:12" ht="16.5" x14ac:dyDescent="0.15">
      <c r="A63" s="3">
        <v>6</v>
      </c>
      <c r="B63" s="6" t="s">
        <v>31</v>
      </c>
      <c r="C63" s="3">
        <v>4</v>
      </c>
      <c r="D63" s="5">
        <f>ROUND(INDEX($K$6:$R$15,$A63,D$17)*INDEX(装备总表!$C$23:$J$30,装备进化!$C63,装备进化!D$17),0)</f>
        <v>2797</v>
      </c>
      <c r="E63" s="5">
        <f>ROUND(INDEX($K$6:$R$15,$A63,E$17)*INDEX(装备总表!$C$23:$J$30,装备进化!$C63,装备进化!E$17),0)</f>
        <v>0</v>
      </c>
      <c r="F63" s="5">
        <f>ROUND(INDEX($K$6:$R$15,$A63,F$17)*INDEX(装备总表!$C$23:$J$30,装备进化!$C63,装备进化!F$17),0)</f>
        <v>224</v>
      </c>
      <c r="G63" s="5">
        <f>ROUND(INDEX($K$6:$R$15,$A63,G$17)*INDEX(装备总表!$C$23:$J$30,装备进化!$C63,装备进化!G$17),0)</f>
        <v>112</v>
      </c>
      <c r="H63" s="5">
        <f>ROUND(INDEX($K$6:$R$15,$A63,H$17)*INDEX(装备总表!$C$23:$J$30,装备进化!$C63,装备进化!H$17),0)</f>
        <v>0</v>
      </c>
      <c r="I63" s="5">
        <f>ROUND(INDEX($K$6:$R$15,$A63,I$17)*INDEX(装备总表!$C$23:$J$30,装备进化!$C63,装备进化!I$17),0)</f>
        <v>746</v>
      </c>
      <c r="J63" s="5">
        <f>ROUND(INDEX($K$6:$R$15,$A63,J$17)*INDEX(装备总表!$C$23:$J$30,装备进化!$C63,装备进化!J$17),0)</f>
        <v>0</v>
      </c>
      <c r="K63" s="5">
        <f>ROUND(INDEX($K$6:$R$15,$A63,K$17)*INDEX(装备总表!$C$23:$J$30,装备进化!$C63,装备进化!K$17),0)</f>
        <v>0</v>
      </c>
      <c r="L63" s="5">
        <f>INT(SUMPRODUCT(D63:K63,装备总表!$B$16:$I$16))</f>
        <v>2033</v>
      </c>
    </row>
    <row r="64" spans="1:12" ht="16.5" x14ac:dyDescent="0.15">
      <c r="A64" s="3">
        <v>6</v>
      </c>
      <c r="B64" s="6" t="s">
        <v>32</v>
      </c>
      <c r="C64" s="3">
        <v>5</v>
      </c>
      <c r="D64" s="5">
        <f>ROUND(INDEX($K$6:$R$15,$A64,D$17)*INDEX(装备总表!$C$23:$J$30,装备进化!$C64,装备进化!D$17),0)</f>
        <v>2797</v>
      </c>
      <c r="E64" s="5">
        <f>ROUND(INDEX($K$6:$R$15,$A64,E$17)*INDEX(装备总表!$C$23:$J$30,装备进化!$C64,装备进化!E$17),0)</f>
        <v>0</v>
      </c>
      <c r="F64" s="5">
        <f>ROUND(INDEX($K$6:$R$15,$A64,F$17)*INDEX(装备总表!$C$23:$J$30,装备进化!$C64,装备进化!F$17),0)</f>
        <v>75</v>
      </c>
      <c r="G64" s="5">
        <f>ROUND(INDEX($K$6:$R$15,$A64,G$17)*INDEX(装备总表!$C$23:$J$30,装备进化!$C64,装备进化!G$17),0)</f>
        <v>224</v>
      </c>
      <c r="H64" s="5">
        <f>ROUND(INDEX($K$6:$R$15,$A64,H$17)*INDEX(装备总表!$C$23:$J$30,装备进化!$C64,装备进化!H$17),0)</f>
        <v>0</v>
      </c>
      <c r="I64" s="5">
        <f>ROUND(INDEX($K$6:$R$15,$A64,I$17)*INDEX(装备总表!$C$23:$J$30,装备进化!$C64,装备进化!I$17),0)</f>
        <v>0</v>
      </c>
      <c r="J64" s="5">
        <f>ROUND(INDEX($K$6:$R$15,$A64,J$17)*INDEX(装备总表!$C$23:$J$30,装备进化!$C64,装备进化!J$17),0)</f>
        <v>746</v>
      </c>
      <c r="K64" s="5">
        <f>ROUND(INDEX($K$6:$R$15,$A64,K$17)*INDEX(装备总表!$C$23:$J$30,装备进化!$C64,装备进化!K$17),0)</f>
        <v>0</v>
      </c>
      <c r="L64" s="5">
        <f>INT(SUMPRODUCT(D64:K64,装备总表!$B$16:$I$16))</f>
        <v>1922</v>
      </c>
    </row>
    <row r="65" spans="1:12" ht="16.5" x14ac:dyDescent="0.15">
      <c r="A65" s="3">
        <v>6</v>
      </c>
      <c r="B65" s="6" t="s">
        <v>33</v>
      </c>
      <c r="C65" s="3">
        <v>6</v>
      </c>
      <c r="D65" s="5">
        <f>ROUND(INDEX($K$6:$R$15,$A65,D$17)*INDEX(装备总表!$C$23:$J$30,装备进化!$C65,装备进化!D$17),0)</f>
        <v>2797</v>
      </c>
      <c r="E65" s="5">
        <f>ROUND(INDEX($K$6:$R$15,$A65,E$17)*INDEX(装备总表!$C$23:$J$30,装备进化!$C65,装备进化!E$17),0)</f>
        <v>0</v>
      </c>
      <c r="F65" s="5">
        <f>ROUND(INDEX($K$6:$R$15,$A65,F$17)*INDEX(装备总表!$C$23:$J$30,装备进化!$C65,装备进化!F$17),0)</f>
        <v>75</v>
      </c>
      <c r="G65" s="5">
        <f>ROUND(INDEX($K$6:$R$15,$A65,G$17)*INDEX(装备总表!$C$23:$J$30,装备进化!$C65,装备进化!G$17),0)</f>
        <v>224</v>
      </c>
      <c r="H65" s="5">
        <f>ROUND(INDEX($K$6:$R$15,$A65,H$17)*INDEX(装备总表!$C$23:$J$30,装备进化!$C65,装备进化!H$17),0)</f>
        <v>0</v>
      </c>
      <c r="I65" s="5">
        <f>ROUND(INDEX($K$6:$R$15,$A65,I$17)*INDEX(装备总表!$C$23:$J$30,装备进化!$C65,装备进化!I$17),0)</f>
        <v>0</v>
      </c>
      <c r="J65" s="5">
        <f>ROUND(INDEX($K$6:$R$15,$A65,J$17)*INDEX(装备总表!$C$23:$J$30,装备进化!$C65,装备进化!J$17),0)</f>
        <v>0</v>
      </c>
      <c r="K65" s="5">
        <f>ROUND(INDEX($K$6:$R$15,$A65,K$17)*INDEX(装备总表!$C$23:$J$30,装备进化!$C65,装备进化!K$17),0)</f>
        <v>746</v>
      </c>
      <c r="L65" s="5">
        <f>INT(SUMPRODUCT(D65:K65,装备总表!$B$16:$I$16))</f>
        <v>1922</v>
      </c>
    </row>
    <row r="66" spans="1:12" ht="16.5" x14ac:dyDescent="0.15">
      <c r="A66" s="3">
        <v>6</v>
      </c>
      <c r="B66" s="6" t="s">
        <v>34</v>
      </c>
      <c r="C66" s="3">
        <v>7</v>
      </c>
      <c r="D66" s="5">
        <f>ROUND(INDEX($K$6:$R$15,$A66,D$17)*INDEX(装备总表!$C$23:$J$30,装备进化!$C66,装备进化!D$17),0)</f>
        <v>0</v>
      </c>
      <c r="E66" s="5">
        <f>ROUND(INDEX($K$6:$R$15,$A66,E$17)*INDEX(装备总表!$C$23:$J$30,装备进化!$C66,装备进化!E$17),0)</f>
        <v>298</v>
      </c>
      <c r="F66" s="5">
        <f>ROUND(INDEX($K$6:$R$15,$A66,F$17)*INDEX(装备总表!$C$23:$J$30,装备进化!$C66,装备进化!F$17),0)</f>
        <v>0</v>
      </c>
      <c r="G66" s="5">
        <f>ROUND(INDEX($K$6:$R$15,$A66,G$17)*INDEX(装备总表!$C$23:$J$30,装备进化!$C66,装备进化!G$17),0)</f>
        <v>0</v>
      </c>
      <c r="H66" s="5">
        <f>ROUND(INDEX($K$6:$R$15,$A66,H$17)*INDEX(装备总表!$C$23:$J$30,装备进化!$C66,装备进化!H$17),0)</f>
        <v>447</v>
      </c>
      <c r="I66" s="5">
        <f>ROUND(INDEX($K$6:$R$15,$A66,I$17)*INDEX(装备总表!$C$23:$J$30,装备进化!$C66,装备进化!I$17),0)</f>
        <v>0</v>
      </c>
      <c r="J66" s="5">
        <f>ROUND(INDEX($K$6:$R$15,$A66,J$17)*INDEX(装备总表!$C$23:$J$30,装备进化!$C66,装备进化!J$17),0)</f>
        <v>0</v>
      </c>
      <c r="K66" s="5">
        <f>ROUND(INDEX($K$6:$R$15,$A66,K$17)*INDEX(装备总表!$C$23:$J$30,装备进化!$C66,装备进化!K$17),0)</f>
        <v>0</v>
      </c>
      <c r="L66" s="5">
        <f>INT(SUMPRODUCT(D66:K66,装备总表!$B$16:$I$16))</f>
        <v>1788</v>
      </c>
    </row>
    <row r="67" spans="1:12" ht="16.5" x14ac:dyDescent="0.15">
      <c r="A67" s="3">
        <v>6</v>
      </c>
      <c r="B67" s="6" t="s">
        <v>35</v>
      </c>
      <c r="C67" s="3">
        <v>8</v>
      </c>
      <c r="D67" s="5">
        <f>ROUND(INDEX($K$6:$R$15,$A67,D$17)*INDEX(装备总表!$C$23:$J$30,装备进化!$C67,装备进化!D$17),0)</f>
        <v>0</v>
      </c>
      <c r="E67" s="5">
        <f>ROUND(INDEX($K$6:$R$15,$A67,E$17)*INDEX(装备总表!$C$23:$J$30,装备进化!$C67,装备进化!E$17),0)</f>
        <v>298</v>
      </c>
      <c r="F67" s="5">
        <f>ROUND(INDEX($K$6:$R$15,$A67,F$17)*INDEX(装备总表!$C$23:$J$30,装备进化!$C67,装备进化!F$17),0)</f>
        <v>0</v>
      </c>
      <c r="G67" s="5">
        <f>ROUND(INDEX($K$6:$R$15,$A67,G$17)*INDEX(装备总表!$C$23:$J$30,装备进化!$C67,装备进化!G$17),0)</f>
        <v>0</v>
      </c>
      <c r="H67" s="5">
        <f>ROUND(INDEX($K$6:$R$15,$A67,H$17)*INDEX(装备总表!$C$23:$J$30,装备进化!$C67,装备进化!H$17),0)</f>
        <v>447</v>
      </c>
      <c r="I67" s="5">
        <f>ROUND(INDEX($K$6:$R$15,$A67,I$17)*INDEX(装备总表!$C$23:$J$30,装备进化!$C67,装备进化!I$17),0)</f>
        <v>0</v>
      </c>
      <c r="J67" s="5">
        <f>ROUND(INDEX($K$6:$R$15,$A67,J$17)*INDEX(装备总表!$C$23:$J$30,装备进化!$C67,装备进化!J$17),0)</f>
        <v>0</v>
      </c>
      <c r="K67" s="5">
        <f>ROUND(INDEX($K$6:$R$15,$A67,K$17)*INDEX(装备总表!$C$23:$J$30,装备进化!$C67,装备进化!K$17),0)</f>
        <v>0</v>
      </c>
      <c r="L67" s="5">
        <f>INT(SUMPRODUCT(D67:K67,装备总表!$B$16:$I$16))</f>
        <v>1788</v>
      </c>
    </row>
    <row r="68" spans="1:12" ht="16.5" x14ac:dyDescent="0.15">
      <c r="A68" s="3">
        <v>7</v>
      </c>
      <c r="B68" s="6" t="s">
        <v>28</v>
      </c>
      <c r="C68" s="3">
        <v>1</v>
      </c>
      <c r="D68" s="5">
        <f>ROUND(INDEX($K$6:$R$15,$A68,D$17)*INDEX(装备总表!$C$23:$J$30,装备进化!$C68,装备进化!D$17),0)</f>
        <v>0</v>
      </c>
      <c r="E68" s="5">
        <f>ROUND(INDEX($K$6:$R$15,$A68,E$17)*INDEX(装备总表!$C$23:$J$30,装备进化!$C68,装备进化!E$17),0)</f>
        <v>1074</v>
      </c>
      <c r="F68" s="5">
        <f>ROUND(INDEX($K$6:$R$15,$A68,F$17)*INDEX(装备总表!$C$23:$J$30,装备进化!$C68,装备进化!F$17),0)</f>
        <v>0</v>
      </c>
      <c r="G68" s="5">
        <f>ROUND(INDEX($K$6:$R$15,$A68,G$17)*INDEX(装备总表!$C$23:$J$30,装备进化!$C68,装备进化!G$17),0)</f>
        <v>0</v>
      </c>
      <c r="H68" s="5">
        <f>ROUND(INDEX($K$6:$R$15,$A68,H$17)*INDEX(装备总表!$C$23:$J$30,装备进化!$C68,装备进化!H$17),0)</f>
        <v>671</v>
      </c>
      <c r="I68" s="5">
        <f>ROUND(INDEX($K$6:$R$15,$A68,I$17)*INDEX(装备总表!$C$23:$J$30,装备进化!$C68,装备进化!I$17),0)</f>
        <v>0</v>
      </c>
      <c r="J68" s="5">
        <f>ROUND(INDEX($K$6:$R$15,$A68,J$17)*INDEX(装备总表!$C$23:$J$30,装备进化!$C68,装备进化!J$17),0)</f>
        <v>0</v>
      </c>
      <c r="K68" s="5">
        <f>ROUND(INDEX($K$6:$R$15,$A68,K$17)*INDEX(装备总表!$C$23:$J$30,装备进化!$C68,装备进化!K$17),0)</f>
        <v>0</v>
      </c>
      <c r="L68" s="5">
        <f>INT(SUMPRODUCT(D68:K68,装备总表!$B$16:$I$16))</f>
        <v>4564</v>
      </c>
    </row>
    <row r="69" spans="1:12" ht="16.5" x14ac:dyDescent="0.15">
      <c r="A69" s="3">
        <v>7</v>
      </c>
      <c r="B69" s="6" t="s">
        <v>29</v>
      </c>
      <c r="C69" s="3">
        <v>2</v>
      </c>
      <c r="D69" s="5">
        <f>ROUND(INDEX($K$6:$R$15,$A69,D$17)*INDEX(装备总表!$C$23:$J$30,装备进化!$C69,装备进化!D$17),0)</f>
        <v>10067</v>
      </c>
      <c r="E69" s="5">
        <f>ROUND(INDEX($K$6:$R$15,$A69,E$17)*INDEX(装备总表!$C$23:$J$30,装备进化!$C69,装备进化!E$17),0)</f>
        <v>0</v>
      </c>
      <c r="F69" s="5">
        <f>ROUND(INDEX($K$6:$R$15,$A69,F$17)*INDEX(装备总表!$C$23:$J$30,装备进化!$C69,装备进化!F$17),0)</f>
        <v>671</v>
      </c>
      <c r="G69" s="5">
        <f>ROUND(INDEX($K$6:$R$15,$A69,G$17)*INDEX(装备总表!$C$23:$J$30,装备进化!$C69,装备进化!G$17),0)</f>
        <v>336</v>
      </c>
      <c r="H69" s="5">
        <f>ROUND(INDEX($K$6:$R$15,$A69,H$17)*INDEX(装备总表!$C$23:$J$30,装备进化!$C69,装备进化!H$17),0)</f>
        <v>0</v>
      </c>
      <c r="I69" s="5">
        <f>ROUND(INDEX($K$6:$R$15,$A69,I$17)*INDEX(装备总表!$C$23:$J$30,装备进化!$C69,装备进化!I$17),0)</f>
        <v>0</v>
      </c>
      <c r="J69" s="5">
        <f>ROUND(INDEX($K$6:$R$15,$A69,J$17)*INDEX(装备总表!$C$23:$J$30,装备进化!$C69,装备进化!J$17),0)</f>
        <v>0</v>
      </c>
      <c r="K69" s="5">
        <f>ROUND(INDEX($K$6:$R$15,$A69,K$17)*INDEX(装备总表!$C$23:$J$30,装备进化!$C69,装备进化!K$17),0)</f>
        <v>0</v>
      </c>
      <c r="L69" s="5">
        <f>INT(SUMPRODUCT(D69:K69,装备总表!$B$16:$I$16))</f>
        <v>4027</v>
      </c>
    </row>
    <row r="70" spans="1:12" ht="16.5" x14ac:dyDescent="0.15">
      <c r="A70" s="3">
        <v>7</v>
      </c>
      <c r="B70" s="6" t="s">
        <v>30</v>
      </c>
      <c r="C70" s="3">
        <v>3</v>
      </c>
      <c r="D70" s="5">
        <f>ROUND(INDEX($K$6:$R$15,$A70,D$17)*INDEX(装备总表!$C$23:$J$30,装备进化!$C70,装备进化!D$17),0)</f>
        <v>8390</v>
      </c>
      <c r="E70" s="5">
        <f>ROUND(INDEX($K$6:$R$15,$A70,E$17)*INDEX(装备总表!$C$23:$J$30,装备进化!$C70,装备进化!E$17),0)</f>
        <v>537</v>
      </c>
      <c r="F70" s="5">
        <f>ROUND(INDEX($K$6:$R$15,$A70,F$17)*INDEX(装备总表!$C$23:$J$30,装备进化!$C70,装备进化!F$17),0)</f>
        <v>0</v>
      </c>
      <c r="G70" s="5">
        <f>ROUND(INDEX($K$6:$R$15,$A70,G$17)*INDEX(装备总表!$C$23:$J$30,装备进化!$C70,装备进化!G$17),0)</f>
        <v>0</v>
      </c>
      <c r="H70" s="5">
        <f>ROUND(INDEX($K$6:$R$15,$A70,H$17)*INDEX(装备总表!$C$23:$J$30,装备进化!$C70,装备进化!H$17),0)</f>
        <v>403</v>
      </c>
      <c r="I70" s="5">
        <f>ROUND(INDEX($K$6:$R$15,$A70,I$17)*INDEX(装备总表!$C$23:$J$30,装备进化!$C70,装备进化!I$17),0)</f>
        <v>0</v>
      </c>
      <c r="J70" s="5">
        <f>ROUND(INDEX($K$6:$R$15,$A70,J$17)*INDEX(装备总表!$C$23:$J$30,装备进化!$C70,装备进化!J$17),0)</f>
        <v>0</v>
      </c>
      <c r="K70" s="5">
        <f>ROUND(INDEX($K$6:$R$15,$A70,K$17)*INDEX(装备总表!$C$23:$J$30,装备进化!$C70,装备进化!K$17),0)</f>
        <v>0</v>
      </c>
      <c r="L70" s="5">
        <f>INT(SUMPRODUCT(D70:K70,装备总表!$B$16:$I$16))</f>
        <v>3256</v>
      </c>
    </row>
    <row r="71" spans="1:12" ht="16.5" x14ac:dyDescent="0.15">
      <c r="A71" s="3">
        <v>7</v>
      </c>
      <c r="B71" s="6" t="s">
        <v>31</v>
      </c>
      <c r="C71" s="3">
        <v>4</v>
      </c>
      <c r="D71" s="5">
        <f>ROUND(INDEX($K$6:$R$15,$A71,D$17)*INDEX(装备总表!$C$23:$J$30,装备进化!$C71,装备进化!D$17),0)</f>
        <v>5034</v>
      </c>
      <c r="E71" s="5">
        <f>ROUND(INDEX($K$6:$R$15,$A71,E$17)*INDEX(装备总表!$C$23:$J$30,装备进化!$C71,装备进化!E$17),0)</f>
        <v>0</v>
      </c>
      <c r="F71" s="5">
        <f>ROUND(INDEX($K$6:$R$15,$A71,F$17)*INDEX(装备总表!$C$23:$J$30,装备进化!$C71,装备进化!F$17),0)</f>
        <v>403</v>
      </c>
      <c r="G71" s="5">
        <f>ROUND(INDEX($K$6:$R$15,$A71,G$17)*INDEX(装备总表!$C$23:$J$30,装备进化!$C71,装备进化!G$17),0)</f>
        <v>201</v>
      </c>
      <c r="H71" s="5">
        <f>ROUND(INDEX($K$6:$R$15,$A71,H$17)*INDEX(装备总表!$C$23:$J$30,装备进化!$C71,装备进化!H$17),0)</f>
        <v>0</v>
      </c>
      <c r="I71" s="5">
        <f>ROUND(INDEX($K$6:$R$15,$A71,I$17)*INDEX(装备总表!$C$23:$J$30,装备进化!$C71,装备进化!I$17),0)</f>
        <v>1342</v>
      </c>
      <c r="J71" s="5">
        <f>ROUND(INDEX($K$6:$R$15,$A71,J$17)*INDEX(装备总表!$C$23:$J$30,装备进化!$C71,装备进化!J$17),0)</f>
        <v>0</v>
      </c>
      <c r="K71" s="5">
        <f>ROUND(INDEX($K$6:$R$15,$A71,K$17)*INDEX(装备总表!$C$23:$J$30,装备进化!$C71,装备进化!K$17),0)</f>
        <v>0</v>
      </c>
      <c r="L71" s="5">
        <f>INT(SUMPRODUCT(D71:K71,装备总表!$B$16:$I$16))</f>
        <v>3657</v>
      </c>
    </row>
    <row r="72" spans="1:12" ht="16.5" x14ac:dyDescent="0.15">
      <c r="A72" s="3">
        <v>7</v>
      </c>
      <c r="B72" s="6" t="s">
        <v>32</v>
      </c>
      <c r="C72" s="3">
        <v>5</v>
      </c>
      <c r="D72" s="5">
        <f>ROUND(INDEX($K$6:$R$15,$A72,D$17)*INDEX(装备总表!$C$23:$J$30,装备进化!$C72,装备进化!D$17),0)</f>
        <v>5034</v>
      </c>
      <c r="E72" s="5">
        <f>ROUND(INDEX($K$6:$R$15,$A72,E$17)*INDEX(装备总表!$C$23:$J$30,装备进化!$C72,装备进化!E$17),0)</f>
        <v>0</v>
      </c>
      <c r="F72" s="5">
        <f>ROUND(INDEX($K$6:$R$15,$A72,F$17)*INDEX(装备总表!$C$23:$J$30,装备进化!$C72,装备进化!F$17),0)</f>
        <v>134</v>
      </c>
      <c r="G72" s="5">
        <f>ROUND(INDEX($K$6:$R$15,$A72,G$17)*INDEX(装备总表!$C$23:$J$30,装备进化!$C72,装备进化!G$17),0)</f>
        <v>403</v>
      </c>
      <c r="H72" s="5">
        <f>ROUND(INDEX($K$6:$R$15,$A72,H$17)*INDEX(装备总表!$C$23:$J$30,装备进化!$C72,装备进化!H$17),0)</f>
        <v>0</v>
      </c>
      <c r="I72" s="5">
        <f>ROUND(INDEX($K$6:$R$15,$A72,I$17)*INDEX(装备总表!$C$23:$J$30,装备进化!$C72,装备进化!I$17),0)</f>
        <v>0</v>
      </c>
      <c r="J72" s="5">
        <f>ROUND(INDEX($K$6:$R$15,$A72,J$17)*INDEX(装备总表!$C$23:$J$30,装备进化!$C72,装备进化!J$17),0)</f>
        <v>1342</v>
      </c>
      <c r="K72" s="5">
        <f>ROUND(INDEX($K$6:$R$15,$A72,K$17)*INDEX(装备总表!$C$23:$J$30,装备进化!$C72,装备进化!K$17),0)</f>
        <v>0</v>
      </c>
      <c r="L72" s="5">
        <f>INT(SUMPRODUCT(D72:K72,装备总表!$B$16:$I$16))</f>
        <v>3456</v>
      </c>
    </row>
    <row r="73" spans="1:12" ht="16.5" x14ac:dyDescent="0.15">
      <c r="A73" s="3">
        <v>7</v>
      </c>
      <c r="B73" s="6" t="s">
        <v>33</v>
      </c>
      <c r="C73" s="3">
        <v>6</v>
      </c>
      <c r="D73" s="5">
        <f>ROUND(INDEX($K$6:$R$15,$A73,D$17)*INDEX(装备总表!$C$23:$J$30,装备进化!$C73,装备进化!D$17),0)</f>
        <v>5034</v>
      </c>
      <c r="E73" s="5">
        <f>ROUND(INDEX($K$6:$R$15,$A73,E$17)*INDEX(装备总表!$C$23:$J$30,装备进化!$C73,装备进化!E$17),0)</f>
        <v>0</v>
      </c>
      <c r="F73" s="5">
        <f>ROUND(INDEX($K$6:$R$15,$A73,F$17)*INDEX(装备总表!$C$23:$J$30,装备进化!$C73,装备进化!F$17),0)</f>
        <v>134</v>
      </c>
      <c r="G73" s="5">
        <f>ROUND(INDEX($K$6:$R$15,$A73,G$17)*INDEX(装备总表!$C$23:$J$30,装备进化!$C73,装备进化!G$17),0)</f>
        <v>403</v>
      </c>
      <c r="H73" s="5">
        <f>ROUND(INDEX($K$6:$R$15,$A73,H$17)*INDEX(装备总表!$C$23:$J$30,装备进化!$C73,装备进化!H$17),0)</f>
        <v>0</v>
      </c>
      <c r="I73" s="5">
        <f>ROUND(INDEX($K$6:$R$15,$A73,I$17)*INDEX(装备总表!$C$23:$J$30,装备进化!$C73,装备进化!I$17),0)</f>
        <v>0</v>
      </c>
      <c r="J73" s="5">
        <f>ROUND(INDEX($K$6:$R$15,$A73,J$17)*INDEX(装备总表!$C$23:$J$30,装备进化!$C73,装备进化!J$17),0)</f>
        <v>0</v>
      </c>
      <c r="K73" s="5">
        <f>ROUND(INDEX($K$6:$R$15,$A73,K$17)*INDEX(装备总表!$C$23:$J$30,装备进化!$C73,装备进化!K$17),0)</f>
        <v>1342</v>
      </c>
      <c r="L73" s="5">
        <f>INT(SUMPRODUCT(D73:K73,装备总表!$B$16:$I$16))</f>
        <v>3456</v>
      </c>
    </row>
    <row r="74" spans="1:12" ht="16.5" x14ac:dyDescent="0.15">
      <c r="A74" s="3">
        <v>7</v>
      </c>
      <c r="B74" s="6" t="s">
        <v>34</v>
      </c>
      <c r="C74" s="3">
        <v>7</v>
      </c>
      <c r="D74" s="5">
        <f>ROUND(INDEX($K$6:$R$15,$A74,D$17)*INDEX(装备总表!$C$23:$J$30,装备进化!$C74,装备进化!D$17),0)</f>
        <v>0</v>
      </c>
      <c r="E74" s="5">
        <f>ROUND(INDEX($K$6:$R$15,$A74,E$17)*INDEX(装备总表!$C$23:$J$30,装备进化!$C74,装备进化!E$17),0)</f>
        <v>537</v>
      </c>
      <c r="F74" s="5">
        <f>ROUND(INDEX($K$6:$R$15,$A74,F$17)*INDEX(装备总表!$C$23:$J$30,装备进化!$C74,装备进化!F$17),0)</f>
        <v>0</v>
      </c>
      <c r="G74" s="5">
        <f>ROUND(INDEX($K$6:$R$15,$A74,G$17)*INDEX(装备总表!$C$23:$J$30,装备进化!$C74,装备进化!G$17),0)</f>
        <v>0</v>
      </c>
      <c r="H74" s="5">
        <f>ROUND(INDEX($K$6:$R$15,$A74,H$17)*INDEX(装备总表!$C$23:$J$30,装备进化!$C74,装备进化!H$17),0)</f>
        <v>805</v>
      </c>
      <c r="I74" s="5">
        <f>ROUND(INDEX($K$6:$R$15,$A74,I$17)*INDEX(装备总表!$C$23:$J$30,装备进化!$C74,装备进化!I$17),0)</f>
        <v>0</v>
      </c>
      <c r="J74" s="5">
        <f>ROUND(INDEX($K$6:$R$15,$A74,J$17)*INDEX(装备总表!$C$23:$J$30,装备进化!$C74,装备进化!J$17),0)</f>
        <v>0</v>
      </c>
      <c r="K74" s="5">
        <f>ROUND(INDEX($K$6:$R$15,$A74,K$17)*INDEX(装备总表!$C$23:$J$30,装备进化!$C74,装备进化!K$17),0)</f>
        <v>0</v>
      </c>
      <c r="L74" s="5">
        <f>INT(SUMPRODUCT(D74:K74,装备总表!$B$16:$I$16))</f>
        <v>3221</v>
      </c>
    </row>
    <row r="75" spans="1:12" ht="16.5" x14ac:dyDescent="0.15">
      <c r="A75" s="3">
        <v>7</v>
      </c>
      <c r="B75" s="6" t="s">
        <v>35</v>
      </c>
      <c r="C75" s="3">
        <v>8</v>
      </c>
      <c r="D75" s="5">
        <f>ROUND(INDEX($K$6:$R$15,$A75,D$17)*INDEX(装备总表!$C$23:$J$30,装备进化!$C75,装备进化!D$17),0)</f>
        <v>0</v>
      </c>
      <c r="E75" s="5">
        <f>ROUND(INDEX($K$6:$R$15,$A75,E$17)*INDEX(装备总表!$C$23:$J$30,装备进化!$C75,装备进化!E$17),0)</f>
        <v>537</v>
      </c>
      <c r="F75" s="5">
        <f>ROUND(INDEX($K$6:$R$15,$A75,F$17)*INDEX(装备总表!$C$23:$J$30,装备进化!$C75,装备进化!F$17),0)</f>
        <v>0</v>
      </c>
      <c r="G75" s="5">
        <f>ROUND(INDEX($K$6:$R$15,$A75,G$17)*INDEX(装备总表!$C$23:$J$30,装备进化!$C75,装备进化!G$17),0)</f>
        <v>0</v>
      </c>
      <c r="H75" s="5">
        <f>ROUND(INDEX($K$6:$R$15,$A75,H$17)*INDEX(装备总表!$C$23:$J$30,装备进化!$C75,装备进化!H$17),0)</f>
        <v>805</v>
      </c>
      <c r="I75" s="5">
        <f>ROUND(INDEX($K$6:$R$15,$A75,I$17)*INDEX(装备总表!$C$23:$J$30,装备进化!$C75,装备进化!I$17),0)</f>
        <v>0</v>
      </c>
      <c r="J75" s="5">
        <f>ROUND(INDEX($K$6:$R$15,$A75,J$17)*INDEX(装备总表!$C$23:$J$30,装备进化!$C75,装备进化!J$17),0)</f>
        <v>0</v>
      </c>
      <c r="K75" s="5">
        <f>ROUND(INDEX($K$6:$R$15,$A75,K$17)*INDEX(装备总表!$C$23:$J$30,装备进化!$C75,装备进化!K$17),0)</f>
        <v>0</v>
      </c>
      <c r="L75" s="5">
        <f>INT(SUMPRODUCT(D75:K75,装备总表!$B$16:$I$16))</f>
        <v>3221</v>
      </c>
    </row>
    <row r="76" spans="1:12" ht="16.5" x14ac:dyDescent="0.15">
      <c r="A76" s="3">
        <v>8</v>
      </c>
      <c r="B76" s="6" t="s">
        <v>28</v>
      </c>
      <c r="C76" s="3">
        <v>1</v>
      </c>
      <c r="D76" s="5">
        <f>ROUND(INDEX($K$6:$R$15,$A76,D$17)*INDEX(装备总表!$C$23:$J$30,装备进化!$C76,装备进化!D$17),0)</f>
        <v>0</v>
      </c>
      <c r="E76" s="5">
        <f>ROUND(INDEX($K$6:$R$15,$A76,E$17)*INDEX(装备总表!$C$23:$J$30,装备进化!$C76,装备进化!E$17),0)</f>
        <v>2148</v>
      </c>
      <c r="F76" s="5">
        <f>ROUND(INDEX($K$6:$R$15,$A76,F$17)*INDEX(装备总表!$C$23:$J$30,装备进化!$C76,装备进化!F$17),0)</f>
        <v>0</v>
      </c>
      <c r="G76" s="5">
        <f>ROUND(INDEX($K$6:$R$15,$A76,G$17)*INDEX(装备总表!$C$23:$J$30,装备进化!$C76,装备进化!G$17),0)</f>
        <v>0</v>
      </c>
      <c r="H76" s="5">
        <f>ROUND(INDEX($K$6:$R$15,$A76,H$17)*INDEX(装备总表!$C$23:$J$30,装备进化!$C76,装备进化!H$17),0)</f>
        <v>1342</v>
      </c>
      <c r="I76" s="5">
        <f>ROUND(INDEX($K$6:$R$15,$A76,I$17)*INDEX(装备总表!$C$23:$J$30,装备进化!$C76,装备进化!I$17),0)</f>
        <v>0</v>
      </c>
      <c r="J76" s="5">
        <f>ROUND(INDEX($K$6:$R$15,$A76,J$17)*INDEX(装备总表!$C$23:$J$30,装备进化!$C76,装备进化!J$17),0)</f>
        <v>0</v>
      </c>
      <c r="K76" s="5">
        <f>ROUND(INDEX($K$6:$R$15,$A76,K$17)*INDEX(装备总表!$C$23:$J$30,装备进化!$C76,装备进化!K$17),0)</f>
        <v>0</v>
      </c>
      <c r="L76" s="5">
        <f>INT(SUMPRODUCT(D76:K76,装备总表!$B$16:$I$16))</f>
        <v>9128</v>
      </c>
    </row>
    <row r="77" spans="1:12" ht="16.5" x14ac:dyDescent="0.15">
      <c r="A77" s="3">
        <v>8</v>
      </c>
      <c r="B77" s="6" t="s">
        <v>29</v>
      </c>
      <c r="C77" s="3">
        <v>2</v>
      </c>
      <c r="D77" s="5">
        <f>ROUND(INDEX($K$6:$R$15,$A77,D$17)*INDEX(装备总表!$C$23:$J$30,装备进化!$C77,装备进化!D$17),0)</f>
        <v>20135</v>
      </c>
      <c r="E77" s="5">
        <f>ROUND(INDEX($K$6:$R$15,$A77,E$17)*INDEX(装备总表!$C$23:$J$30,装备进化!$C77,装备进化!E$17),0)</f>
        <v>0</v>
      </c>
      <c r="F77" s="5">
        <f>ROUND(INDEX($K$6:$R$15,$A77,F$17)*INDEX(装备总表!$C$23:$J$30,装备进化!$C77,装备进化!F$17),0)</f>
        <v>1342</v>
      </c>
      <c r="G77" s="5">
        <f>ROUND(INDEX($K$6:$R$15,$A77,G$17)*INDEX(装备总表!$C$23:$J$30,装备进化!$C77,装备进化!G$17),0)</f>
        <v>671</v>
      </c>
      <c r="H77" s="5">
        <f>ROUND(INDEX($K$6:$R$15,$A77,H$17)*INDEX(装备总表!$C$23:$J$30,装备进化!$C77,装备进化!H$17),0)</f>
        <v>0</v>
      </c>
      <c r="I77" s="5">
        <f>ROUND(INDEX($K$6:$R$15,$A77,I$17)*INDEX(装备总表!$C$23:$J$30,装备进化!$C77,装备进化!I$17),0)</f>
        <v>0</v>
      </c>
      <c r="J77" s="5">
        <f>ROUND(INDEX($K$6:$R$15,$A77,J$17)*INDEX(装备总表!$C$23:$J$30,装备进化!$C77,装备进化!J$17),0)</f>
        <v>0</v>
      </c>
      <c r="K77" s="5">
        <f>ROUND(INDEX($K$6:$R$15,$A77,K$17)*INDEX(装备总表!$C$23:$J$30,装备进化!$C77,装备进化!K$17),0)</f>
        <v>0</v>
      </c>
      <c r="L77" s="5">
        <f>INT(SUMPRODUCT(D77:K77,装备总表!$B$16:$I$16))</f>
        <v>8052</v>
      </c>
    </row>
    <row r="78" spans="1:12" ht="16.5" x14ac:dyDescent="0.15">
      <c r="A78" s="3">
        <v>8</v>
      </c>
      <c r="B78" s="6" t="s">
        <v>30</v>
      </c>
      <c r="C78" s="3">
        <v>3</v>
      </c>
      <c r="D78" s="5">
        <f>ROUND(INDEX($K$6:$R$15,$A78,D$17)*INDEX(装备总表!$C$23:$J$30,装备进化!$C78,装备进化!D$17),0)</f>
        <v>16779</v>
      </c>
      <c r="E78" s="5">
        <f>ROUND(INDEX($K$6:$R$15,$A78,E$17)*INDEX(装备总表!$C$23:$J$30,装备进化!$C78,装备进化!E$17),0)</f>
        <v>1074</v>
      </c>
      <c r="F78" s="5">
        <f>ROUND(INDEX($K$6:$R$15,$A78,F$17)*INDEX(装备总表!$C$23:$J$30,装备进化!$C78,装备进化!F$17),0)</f>
        <v>0</v>
      </c>
      <c r="G78" s="5">
        <f>ROUND(INDEX($K$6:$R$15,$A78,G$17)*INDEX(装备总表!$C$23:$J$30,装备进化!$C78,装备进化!G$17),0)</f>
        <v>0</v>
      </c>
      <c r="H78" s="5">
        <f>ROUND(INDEX($K$6:$R$15,$A78,H$17)*INDEX(装备总表!$C$23:$J$30,装备进化!$C78,装备进化!H$17),0)</f>
        <v>805</v>
      </c>
      <c r="I78" s="5">
        <f>ROUND(INDEX($K$6:$R$15,$A78,I$17)*INDEX(装备总表!$C$23:$J$30,装备进化!$C78,装备进化!I$17),0)</f>
        <v>0</v>
      </c>
      <c r="J78" s="5">
        <f>ROUND(INDEX($K$6:$R$15,$A78,J$17)*INDEX(装备总表!$C$23:$J$30,装备进化!$C78,装备进化!J$17),0)</f>
        <v>0</v>
      </c>
      <c r="K78" s="5">
        <f>ROUND(INDEX($K$6:$R$15,$A78,K$17)*INDEX(装备总表!$C$23:$J$30,装备进化!$C78,装备进化!K$17),0)</f>
        <v>0</v>
      </c>
      <c r="L78" s="5">
        <f>INT(SUMPRODUCT(D78:K78,装备总表!$B$16:$I$16))</f>
        <v>6509</v>
      </c>
    </row>
    <row r="79" spans="1:12" ht="16.5" x14ac:dyDescent="0.15">
      <c r="A79" s="3">
        <v>8</v>
      </c>
      <c r="B79" s="6" t="s">
        <v>31</v>
      </c>
      <c r="C79" s="3">
        <v>4</v>
      </c>
      <c r="D79" s="5">
        <f>ROUND(INDEX($K$6:$R$15,$A79,D$17)*INDEX(装备总表!$C$23:$J$30,装备进化!$C79,装备进化!D$17),0)</f>
        <v>10067</v>
      </c>
      <c r="E79" s="5">
        <f>ROUND(INDEX($K$6:$R$15,$A79,E$17)*INDEX(装备总表!$C$23:$J$30,装备进化!$C79,装备进化!E$17),0)</f>
        <v>0</v>
      </c>
      <c r="F79" s="5">
        <f>ROUND(INDEX($K$6:$R$15,$A79,F$17)*INDEX(装备总表!$C$23:$J$30,装备进化!$C79,装备进化!F$17),0)</f>
        <v>805</v>
      </c>
      <c r="G79" s="5">
        <f>ROUND(INDEX($K$6:$R$15,$A79,G$17)*INDEX(装备总表!$C$23:$J$30,装备进化!$C79,装备进化!G$17),0)</f>
        <v>403</v>
      </c>
      <c r="H79" s="5">
        <f>ROUND(INDEX($K$6:$R$15,$A79,H$17)*INDEX(装备总表!$C$23:$J$30,装备进化!$C79,装备进化!H$17),0)</f>
        <v>0</v>
      </c>
      <c r="I79" s="5">
        <f>ROUND(INDEX($K$6:$R$15,$A79,I$17)*INDEX(装备总表!$C$23:$J$30,装备进化!$C79,装备进化!I$17),0)</f>
        <v>2685</v>
      </c>
      <c r="J79" s="5">
        <f>ROUND(INDEX($K$6:$R$15,$A79,J$17)*INDEX(装备总表!$C$23:$J$30,装备进化!$C79,装备进化!J$17),0)</f>
        <v>0</v>
      </c>
      <c r="K79" s="5">
        <f>ROUND(INDEX($K$6:$R$15,$A79,K$17)*INDEX(装备总表!$C$23:$J$30,装备进化!$C79,装备进化!K$17),0)</f>
        <v>0</v>
      </c>
      <c r="L79" s="5">
        <f>INT(SUMPRODUCT(D79:K79,装备总表!$B$16:$I$16))</f>
        <v>7315</v>
      </c>
    </row>
    <row r="80" spans="1:12" ht="16.5" x14ac:dyDescent="0.15">
      <c r="A80" s="3">
        <v>8</v>
      </c>
      <c r="B80" s="6" t="s">
        <v>32</v>
      </c>
      <c r="C80" s="3">
        <v>5</v>
      </c>
      <c r="D80" s="5">
        <f>ROUND(INDEX($K$6:$R$15,$A80,D$17)*INDEX(装备总表!$C$23:$J$30,装备进化!$C80,装备进化!D$17),0)</f>
        <v>10067</v>
      </c>
      <c r="E80" s="5">
        <f>ROUND(INDEX($K$6:$R$15,$A80,E$17)*INDEX(装备总表!$C$23:$J$30,装备进化!$C80,装备进化!E$17),0)</f>
        <v>0</v>
      </c>
      <c r="F80" s="5">
        <f>ROUND(INDEX($K$6:$R$15,$A80,F$17)*INDEX(装备总表!$C$23:$J$30,装备进化!$C80,装备进化!F$17),0)</f>
        <v>268</v>
      </c>
      <c r="G80" s="5">
        <f>ROUND(INDEX($K$6:$R$15,$A80,G$17)*INDEX(装备总表!$C$23:$J$30,装备进化!$C80,装备进化!G$17),0)</f>
        <v>805</v>
      </c>
      <c r="H80" s="5">
        <f>ROUND(INDEX($K$6:$R$15,$A80,H$17)*INDEX(装备总表!$C$23:$J$30,装备进化!$C80,装备进化!H$17),0)</f>
        <v>0</v>
      </c>
      <c r="I80" s="5">
        <f>ROUND(INDEX($K$6:$R$15,$A80,I$17)*INDEX(装备总表!$C$23:$J$30,装备进化!$C80,装备进化!I$17),0)</f>
        <v>0</v>
      </c>
      <c r="J80" s="5">
        <f>ROUND(INDEX($K$6:$R$15,$A80,J$17)*INDEX(装备总表!$C$23:$J$30,装备进化!$C80,装备进化!J$17),0)</f>
        <v>2685</v>
      </c>
      <c r="K80" s="5">
        <f>ROUND(INDEX($K$6:$R$15,$A80,K$17)*INDEX(装备总表!$C$23:$J$30,装备进化!$C80,装备进化!K$17),0)</f>
        <v>0</v>
      </c>
      <c r="L80" s="5">
        <f>INT(SUMPRODUCT(D80:K80,装备总表!$B$16:$I$16))</f>
        <v>6910</v>
      </c>
    </row>
    <row r="81" spans="1:12" ht="16.5" x14ac:dyDescent="0.15">
      <c r="A81" s="3">
        <v>8</v>
      </c>
      <c r="B81" s="6" t="s">
        <v>33</v>
      </c>
      <c r="C81" s="3">
        <v>6</v>
      </c>
      <c r="D81" s="5">
        <f>ROUND(INDEX($K$6:$R$15,$A81,D$17)*INDEX(装备总表!$C$23:$J$30,装备进化!$C81,装备进化!D$17),0)</f>
        <v>10067</v>
      </c>
      <c r="E81" s="5">
        <f>ROUND(INDEX($K$6:$R$15,$A81,E$17)*INDEX(装备总表!$C$23:$J$30,装备进化!$C81,装备进化!E$17),0)</f>
        <v>0</v>
      </c>
      <c r="F81" s="5">
        <f>ROUND(INDEX($K$6:$R$15,$A81,F$17)*INDEX(装备总表!$C$23:$J$30,装备进化!$C81,装备进化!F$17),0)</f>
        <v>268</v>
      </c>
      <c r="G81" s="5">
        <f>ROUND(INDEX($K$6:$R$15,$A81,G$17)*INDEX(装备总表!$C$23:$J$30,装备进化!$C81,装备进化!G$17),0)</f>
        <v>805</v>
      </c>
      <c r="H81" s="5">
        <f>ROUND(INDEX($K$6:$R$15,$A81,H$17)*INDEX(装备总表!$C$23:$J$30,装备进化!$C81,装备进化!H$17),0)</f>
        <v>0</v>
      </c>
      <c r="I81" s="5">
        <f>ROUND(INDEX($K$6:$R$15,$A81,I$17)*INDEX(装备总表!$C$23:$J$30,装备进化!$C81,装备进化!I$17),0)</f>
        <v>0</v>
      </c>
      <c r="J81" s="5">
        <f>ROUND(INDEX($K$6:$R$15,$A81,J$17)*INDEX(装备总表!$C$23:$J$30,装备进化!$C81,装备进化!J$17),0)</f>
        <v>0</v>
      </c>
      <c r="K81" s="5">
        <f>ROUND(INDEX($K$6:$R$15,$A81,K$17)*INDEX(装备总表!$C$23:$J$30,装备进化!$C81,装备进化!K$17),0)</f>
        <v>2685</v>
      </c>
      <c r="L81" s="5">
        <f>INT(SUMPRODUCT(D81:K81,装备总表!$B$16:$I$16))</f>
        <v>6910</v>
      </c>
    </row>
    <row r="82" spans="1:12" ht="16.5" x14ac:dyDescent="0.15">
      <c r="A82" s="3">
        <v>8</v>
      </c>
      <c r="B82" s="6" t="s">
        <v>34</v>
      </c>
      <c r="C82" s="3">
        <v>7</v>
      </c>
      <c r="D82" s="5">
        <f>ROUND(INDEX($K$6:$R$15,$A82,D$17)*INDEX(装备总表!$C$23:$J$30,装备进化!$C82,装备进化!D$17),0)</f>
        <v>0</v>
      </c>
      <c r="E82" s="5">
        <f>ROUND(INDEX($K$6:$R$15,$A82,E$17)*INDEX(装备总表!$C$23:$J$30,装备进化!$C82,装备进化!E$17),0)</f>
        <v>1074</v>
      </c>
      <c r="F82" s="5">
        <f>ROUND(INDEX($K$6:$R$15,$A82,F$17)*INDEX(装备总表!$C$23:$J$30,装备进化!$C82,装备进化!F$17),0)</f>
        <v>0</v>
      </c>
      <c r="G82" s="5">
        <f>ROUND(INDEX($K$6:$R$15,$A82,G$17)*INDEX(装备总表!$C$23:$J$30,装备进化!$C82,装备进化!G$17),0)</f>
        <v>0</v>
      </c>
      <c r="H82" s="5">
        <f>ROUND(INDEX($K$6:$R$15,$A82,H$17)*INDEX(装备总表!$C$23:$J$30,装备进化!$C82,装备进化!H$17),0)</f>
        <v>1611</v>
      </c>
      <c r="I82" s="5">
        <f>ROUND(INDEX($K$6:$R$15,$A82,I$17)*INDEX(装备总表!$C$23:$J$30,装备进化!$C82,装备进化!I$17),0)</f>
        <v>0</v>
      </c>
      <c r="J82" s="5">
        <f>ROUND(INDEX($K$6:$R$15,$A82,J$17)*INDEX(装备总表!$C$23:$J$30,装备进化!$C82,装备进化!J$17),0)</f>
        <v>0</v>
      </c>
      <c r="K82" s="5">
        <f>ROUND(INDEX($K$6:$R$15,$A82,K$17)*INDEX(装备总表!$C$23:$J$30,装备进化!$C82,装备进化!K$17),0)</f>
        <v>0</v>
      </c>
      <c r="L82" s="5">
        <f>INT(SUMPRODUCT(D82:K82,装备总表!$B$16:$I$16))</f>
        <v>6444</v>
      </c>
    </row>
    <row r="83" spans="1:12" ht="16.5" x14ac:dyDescent="0.15">
      <c r="A83" s="3">
        <v>8</v>
      </c>
      <c r="B83" s="6" t="s">
        <v>35</v>
      </c>
      <c r="C83" s="3">
        <v>8</v>
      </c>
      <c r="D83" s="5">
        <f>ROUND(INDEX($K$6:$R$15,$A83,D$17)*INDEX(装备总表!$C$23:$J$30,装备进化!$C83,装备进化!D$17),0)</f>
        <v>0</v>
      </c>
      <c r="E83" s="5">
        <f>ROUND(INDEX($K$6:$R$15,$A83,E$17)*INDEX(装备总表!$C$23:$J$30,装备进化!$C83,装备进化!E$17),0)</f>
        <v>1074</v>
      </c>
      <c r="F83" s="5">
        <f>ROUND(INDEX($K$6:$R$15,$A83,F$17)*INDEX(装备总表!$C$23:$J$30,装备进化!$C83,装备进化!F$17),0)</f>
        <v>0</v>
      </c>
      <c r="G83" s="5">
        <f>ROUND(INDEX($K$6:$R$15,$A83,G$17)*INDEX(装备总表!$C$23:$J$30,装备进化!$C83,装备进化!G$17),0)</f>
        <v>0</v>
      </c>
      <c r="H83" s="5">
        <f>ROUND(INDEX($K$6:$R$15,$A83,H$17)*INDEX(装备总表!$C$23:$J$30,装备进化!$C83,装备进化!H$17),0)</f>
        <v>1611</v>
      </c>
      <c r="I83" s="5">
        <f>ROUND(INDEX($K$6:$R$15,$A83,I$17)*INDEX(装备总表!$C$23:$J$30,装备进化!$C83,装备进化!I$17),0)</f>
        <v>0</v>
      </c>
      <c r="J83" s="5">
        <f>ROUND(INDEX($K$6:$R$15,$A83,J$17)*INDEX(装备总表!$C$23:$J$30,装备进化!$C83,装备进化!J$17),0)</f>
        <v>0</v>
      </c>
      <c r="K83" s="5">
        <f>ROUND(INDEX($K$6:$R$15,$A83,K$17)*INDEX(装备总表!$C$23:$J$30,装备进化!$C83,装备进化!K$17),0)</f>
        <v>0</v>
      </c>
      <c r="L83" s="5">
        <f>INT(SUMPRODUCT(D83:K83,装备总表!$B$16:$I$16))</f>
        <v>6444</v>
      </c>
    </row>
    <row r="84" spans="1:12" ht="16.5" x14ac:dyDescent="0.15">
      <c r="A84" s="3">
        <v>9</v>
      </c>
      <c r="B84" s="6" t="s">
        <v>28</v>
      </c>
      <c r="C84" s="3">
        <v>1</v>
      </c>
      <c r="D84" s="5">
        <f>ROUND(INDEX($K$6:$R$15,$A84,D$17)*INDEX(装备总表!$C$23:$J$30,装备进化!$C84,装备进化!D$17),0)</f>
        <v>0</v>
      </c>
      <c r="E84" s="5">
        <f>ROUND(INDEX($K$6:$R$15,$A84,E$17)*INDEX(装备总表!$C$23:$J$30,装备进化!$C84,装备进化!E$17),0)</f>
        <v>4295</v>
      </c>
      <c r="F84" s="5">
        <f>ROUND(INDEX($K$6:$R$15,$A84,F$17)*INDEX(装备总表!$C$23:$J$30,装备进化!$C84,装备进化!F$17),0)</f>
        <v>0</v>
      </c>
      <c r="G84" s="5">
        <f>ROUND(INDEX($K$6:$R$15,$A84,G$17)*INDEX(装备总表!$C$23:$J$30,装备进化!$C84,装备进化!G$17),0)</f>
        <v>0</v>
      </c>
      <c r="H84" s="5">
        <f>ROUND(INDEX($K$6:$R$15,$A84,H$17)*INDEX(装备总表!$C$23:$J$30,装备进化!$C84,装备进化!H$17),0)</f>
        <v>2685</v>
      </c>
      <c r="I84" s="5">
        <f>ROUND(INDEX($K$6:$R$15,$A84,I$17)*INDEX(装备总表!$C$23:$J$30,装备进化!$C84,装备进化!I$17),0)</f>
        <v>0</v>
      </c>
      <c r="J84" s="5">
        <f>ROUND(INDEX($K$6:$R$15,$A84,J$17)*INDEX(装备总表!$C$23:$J$30,装备进化!$C84,装备进化!J$17),0)</f>
        <v>0</v>
      </c>
      <c r="K84" s="5">
        <f>ROUND(INDEX($K$6:$R$15,$A84,K$17)*INDEX(装备总表!$C$23:$J$30,装备进化!$C84,装备进化!K$17),0)</f>
        <v>0</v>
      </c>
      <c r="L84" s="5">
        <f>INT(SUMPRODUCT(D84:K84,装备总表!$B$16:$I$16))</f>
        <v>18255</v>
      </c>
    </row>
    <row r="85" spans="1:12" ht="16.5" x14ac:dyDescent="0.15">
      <c r="A85" s="3">
        <v>9</v>
      </c>
      <c r="B85" s="6" t="s">
        <v>29</v>
      </c>
      <c r="C85" s="3">
        <v>2</v>
      </c>
      <c r="D85" s="5">
        <f>ROUND(INDEX($K$6:$R$15,$A85,D$17)*INDEX(装备总表!$C$23:$J$30,装备进化!$C85,装备进化!D$17),0)</f>
        <v>40270</v>
      </c>
      <c r="E85" s="5">
        <f>ROUND(INDEX($K$6:$R$15,$A85,E$17)*INDEX(装备总表!$C$23:$J$30,装备进化!$C85,装备进化!E$17),0)</f>
        <v>0</v>
      </c>
      <c r="F85" s="5">
        <f>ROUND(INDEX($K$6:$R$15,$A85,F$17)*INDEX(装备总表!$C$23:$J$30,装备进化!$C85,装备进化!F$17),0)</f>
        <v>2685</v>
      </c>
      <c r="G85" s="5">
        <f>ROUND(INDEX($K$6:$R$15,$A85,G$17)*INDEX(装备总表!$C$23:$J$30,装备进化!$C85,装备进化!G$17),0)</f>
        <v>1342</v>
      </c>
      <c r="H85" s="5">
        <f>ROUND(INDEX($K$6:$R$15,$A85,H$17)*INDEX(装备总表!$C$23:$J$30,装备进化!$C85,装备进化!H$17),0)</f>
        <v>0</v>
      </c>
      <c r="I85" s="5">
        <f>ROUND(INDEX($K$6:$R$15,$A85,I$17)*INDEX(装备总表!$C$23:$J$30,装备进化!$C85,装备进化!I$17),0)</f>
        <v>0</v>
      </c>
      <c r="J85" s="5">
        <f>ROUND(INDEX($K$6:$R$15,$A85,J$17)*INDEX(装备总表!$C$23:$J$30,装备进化!$C85,装备进化!J$17),0)</f>
        <v>0</v>
      </c>
      <c r="K85" s="5">
        <f>ROUND(INDEX($K$6:$R$15,$A85,K$17)*INDEX(装备总表!$C$23:$J$30,装备进化!$C85,装备进化!K$17),0)</f>
        <v>0</v>
      </c>
      <c r="L85" s="5">
        <f>INT(SUMPRODUCT(D85:K85,装备总表!$B$16:$I$16))</f>
        <v>16108</v>
      </c>
    </row>
    <row r="86" spans="1:12" ht="16.5" x14ac:dyDescent="0.15">
      <c r="A86" s="3">
        <v>9</v>
      </c>
      <c r="B86" s="6" t="s">
        <v>30</v>
      </c>
      <c r="C86" s="3">
        <v>3</v>
      </c>
      <c r="D86" s="5">
        <f>ROUND(INDEX($K$6:$R$15,$A86,D$17)*INDEX(装备总表!$C$23:$J$30,装备进化!$C86,装备进化!D$17),0)</f>
        <v>33558</v>
      </c>
      <c r="E86" s="5">
        <f>ROUND(INDEX($K$6:$R$15,$A86,E$17)*INDEX(装备总表!$C$23:$J$30,装备进化!$C86,装备进化!E$17),0)</f>
        <v>2148</v>
      </c>
      <c r="F86" s="5">
        <f>ROUND(INDEX($K$6:$R$15,$A86,F$17)*INDEX(装备总表!$C$23:$J$30,装备进化!$C86,装备进化!F$17),0)</f>
        <v>0</v>
      </c>
      <c r="G86" s="5">
        <f>ROUND(INDEX($K$6:$R$15,$A86,G$17)*INDEX(装备总表!$C$23:$J$30,装备进化!$C86,装备进化!G$17),0)</f>
        <v>0</v>
      </c>
      <c r="H86" s="5">
        <f>ROUND(INDEX($K$6:$R$15,$A86,H$17)*INDEX(装备总表!$C$23:$J$30,装备进化!$C86,装备进化!H$17),0)</f>
        <v>1611</v>
      </c>
      <c r="I86" s="5">
        <f>ROUND(INDEX($K$6:$R$15,$A86,I$17)*INDEX(装备总表!$C$23:$J$30,装备进化!$C86,装备进化!I$17),0)</f>
        <v>0</v>
      </c>
      <c r="J86" s="5">
        <f>ROUND(INDEX($K$6:$R$15,$A86,J$17)*INDEX(装备总表!$C$23:$J$30,装备进化!$C86,装备进化!J$17),0)</f>
        <v>0</v>
      </c>
      <c r="K86" s="5">
        <f>ROUND(INDEX($K$6:$R$15,$A86,K$17)*INDEX(装备总表!$C$23:$J$30,装备进化!$C86,装备进化!K$17),0)</f>
        <v>0</v>
      </c>
      <c r="L86" s="5">
        <f>INT(SUMPRODUCT(D86:K86,装备总表!$B$16:$I$16))</f>
        <v>13021</v>
      </c>
    </row>
    <row r="87" spans="1:12" ht="16.5" x14ac:dyDescent="0.15">
      <c r="A87" s="3">
        <v>9</v>
      </c>
      <c r="B87" s="6" t="s">
        <v>31</v>
      </c>
      <c r="C87" s="3">
        <v>4</v>
      </c>
      <c r="D87" s="5">
        <f>ROUND(INDEX($K$6:$R$15,$A87,D$17)*INDEX(装备总表!$C$23:$J$30,装备进化!$C87,装备进化!D$17),0)</f>
        <v>20135</v>
      </c>
      <c r="E87" s="5">
        <f>ROUND(INDEX($K$6:$R$15,$A87,E$17)*INDEX(装备总表!$C$23:$J$30,装备进化!$C87,装备进化!E$17),0)</f>
        <v>0</v>
      </c>
      <c r="F87" s="5">
        <f>ROUND(INDEX($K$6:$R$15,$A87,F$17)*INDEX(装备总表!$C$23:$J$30,装备进化!$C87,装备进化!F$17),0)</f>
        <v>1611</v>
      </c>
      <c r="G87" s="5">
        <f>ROUND(INDEX($K$6:$R$15,$A87,G$17)*INDEX(装备总表!$C$23:$J$30,装备进化!$C87,装备进化!G$17),0)</f>
        <v>805</v>
      </c>
      <c r="H87" s="5">
        <f>ROUND(INDEX($K$6:$R$15,$A87,H$17)*INDEX(装备总表!$C$23:$J$30,装备进化!$C87,装备进化!H$17),0)</f>
        <v>0</v>
      </c>
      <c r="I87" s="5">
        <f>ROUND(INDEX($K$6:$R$15,$A87,I$17)*INDEX(装备总表!$C$23:$J$30,装备进化!$C87,装备进化!I$17),0)</f>
        <v>5369</v>
      </c>
      <c r="J87" s="5">
        <f>ROUND(INDEX($K$6:$R$15,$A87,J$17)*INDEX(装备总表!$C$23:$J$30,装备进化!$C87,装备进化!J$17),0)</f>
        <v>0</v>
      </c>
      <c r="K87" s="5">
        <f>ROUND(INDEX($K$6:$R$15,$A87,K$17)*INDEX(装备总表!$C$23:$J$30,装备进化!$C87,装备进化!K$17),0)</f>
        <v>0</v>
      </c>
      <c r="L87" s="5">
        <f>INT(SUMPRODUCT(D87:K87,装备总表!$B$16:$I$16))</f>
        <v>14630</v>
      </c>
    </row>
    <row r="88" spans="1:12" ht="16.5" x14ac:dyDescent="0.15">
      <c r="A88" s="3">
        <v>9</v>
      </c>
      <c r="B88" s="6" t="s">
        <v>32</v>
      </c>
      <c r="C88" s="3">
        <v>5</v>
      </c>
      <c r="D88" s="5">
        <f>ROUND(INDEX($K$6:$R$15,$A88,D$17)*INDEX(装备总表!$C$23:$J$30,装备进化!$C88,装备进化!D$17),0)</f>
        <v>20135</v>
      </c>
      <c r="E88" s="5">
        <f>ROUND(INDEX($K$6:$R$15,$A88,E$17)*INDEX(装备总表!$C$23:$J$30,装备进化!$C88,装备进化!E$17),0)</f>
        <v>0</v>
      </c>
      <c r="F88" s="5">
        <f>ROUND(INDEX($K$6:$R$15,$A88,F$17)*INDEX(装备总表!$C$23:$J$30,装备进化!$C88,装备进化!F$17),0)</f>
        <v>537</v>
      </c>
      <c r="G88" s="5">
        <f>ROUND(INDEX($K$6:$R$15,$A88,G$17)*INDEX(装备总表!$C$23:$J$30,装备进化!$C88,装备进化!G$17),0)</f>
        <v>1611</v>
      </c>
      <c r="H88" s="5">
        <f>ROUND(INDEX($K$6:$R$15,$A88,H$17)*INDEX(装备总表!$C$23:$J$30,装备进化!$C88,装备进化!H$17),0)</f>
        <v>0</v>
      </c>
      <c r="I88" s="5">
        <f>ROUND(INDEX($K$6:$R$15,$A88,I$17)*INDEX(装备总表!$C$23:$J$30,装备进化!$C88,装备进化!I$17),0)</f>
        <v>0</v>
      </c>
      <c r="J88" s="5">
        <f>ROUND(INDEX($K$6:$R$15,$A88,J$17)*INDEX(装备总表!$C$23:$J$30,装备进化!$C88,装备进化!J$17),0)</f>
        <v>5369</v>
      </c>
      <c r="K88" s="5">
        <f>ROUND(INDEX($K$6:$R$15,$A88,K$17)*INDEX(装备总表!$C$23:$J$30,装备进化!$C88,装备进化!K$17),0)</f>
        <v>0</v>
      </c>
      <c r="L88" s="5">
        <f>INT(SUMPRODUCT(D88:K88,装备总表!$B$16:$I$16))</f>
        <v>13826</v>
      </c>
    </row>
    <row r="89" spans="1:12" ht="16.5" x14ac:dyDescent="0.15">
      <c r="A89" s="3">
        <v>9</v>
      </c>
      <c r="B89" s="6" t="s">
        <v>33</v>
      </c>
      <c r="C89" s="3">
        <v>6</v>
      </c>
      <c r="D89" s="5">
        <f>ROUND(INDEX($K$6:$R$15,$A89,D$17)*INDEX(装备总表!$C$23:$J$30,装备进化!$C89,装备进化!D$17),0)</f>
        <v>20135</v>
      </c>
      <c r="E89" s="5">
        <f>ROUND(INDEX($K$6:$R$15,$A89,E$17)*INDEX(装备总表!$C$23:$J$30,装备进化!$C89,装备进化!E$17),0)</f>
        <v>0</v>
      </c>
      <c r="F89" s="5">
        <f>ROUND(INDEX($K$6:$R$15,$A89,F$17)*INDEX(装备总表!$C$23:$J$30,装备进化!$C89,装备进化!F$17),0)</f>
        <v>537</v>
      </c>
      <c r="G89" s="5">
        <f>ROUND(INDEX($K$6:$R$15,$A89,G$17)*INDEX(装备总表!$C$23:$J$30,装备进化!$C89,装备进化!G$17),0)</f>
        <v>1611</v>
      </c>
      <c r="H89" s="5">
        <f>ROUND(INDEX($K$6:$R$15,$A89,H$17)*INDEX(装备总表!$C$23:$J$30,装备进化!$C89,装备进化!H$17),0)</f>
        <v>0</v>
      </c>
      <c r="I89" s="5">
        <f>ROUND(INDEX($K$6:$R$15,$A89,I$17)*INDEX(装备总表!$C$23:$J$30,装备进化!$C89,装备进化!I$17),0)</f>
        <v>0</v>
      </c>
      <c r="J89" s="5">
        <f>ROUND(INDEX($K$6:$R$15,$A89,J$17)*INDEX(装备总表!$C$23:$J$30,装备进化!$C89,装备进化!J$17),0)</f>
        <v>0</v>
      </c>
      <c r="K89" s="5">
        <f>ROUND(INDEX($K$6:$R$15,$A89,K$17)*INDEX(装备总表!$C$23:$J$30,装备进化!$C89,装备进化!K$17),0)</f>
        <v>5369</v>
      </c>
      <c r="L89" s="5">
        <f>INT(SUMPRODUCT(D89:K89,装备总表!$B$16:$I$16))</f>
        <v>13826</v>
      </c>
    </row>
    <row r="90" spans="1:12" ht="16.5" x14ac:dyDescent="0.15">
      <c r="A90" s="3">
        <v>9</v>
      </c>
      <c r="B90" s="6" t="s">
        <v>34</v>
      </c>
      <c r="C90" s="3">
        <v>7</v>
      </c>
      <c r="D90" s="5">
        <f>ROUND(INDEX($K$6:$R$15,$A90,D$17)*INDEX(装备总表!$C$23:$J$30,装备进化!$C90,装备进化!D$17),0)</f>
        <v>0</v>
      </c>
      <c r="E90" s="5">
        <f>ROUND(INDEX($K$6:$R$15,$A90,E$17)*INDEX(装备总表!$C$23:$J$30,装备进化!$C90,装备进化!E$17),0)</f>
        <v>2148</v>
      </c>
      <c r="F90" s="5">
        <f>ROUND(INDEX($K$6:$R$15,$A90,F$17)*INDEX(装备总表!$C$23:$J$30,装备进化!$C90,装备进化!F$17),0)</f>
        <v>0</v>
      </c>
      <c r="G90" s="5">
        <f>ROUND(INDEX($K$6:$R$15,$A90,G$17)*INDEX(装备总表!$C$23:$J$30,装备进化!$C90,装备进化!G$17),0)</f>
        <v>0</v>
      </c>
      <c r="H90" s="5">
        <f>ROUND(INDEX($K$6:$R$15,$A90,H$17)*INDEX(装备总表!$C$23:$J$30,装备进化!$C90,装备进化!H$17),0)</f>
        <v>3222</v>
      </c>
      <c r="I90" s="5">
        <f>ROUND(INDEX($K$6:$R$15,$A90,I$17)*INDEX(装备总表!$C$23:$J$30,装备进化!$C90,装备进化!I$17),0)</f>
        <v>0</v>
      </c>
      <c r="J90" s="5">
        <f>ROUND(INDEX($K$6:$R$15,$A90,J$17)*INDEX(装备总表!$C$23:$J$30,装备进化!$C90,装备进化!J$17),0)</f>
        <v>0</v>
      </c>
      <c r="K90" s="5">
        <f>ROUND(INDEX($K$6:$R$15,$A90,K$17)*INDEX(装备总表!$C$23:$J$30,装备进化!$C90,装备进化!K$17),0)</f>
        <v>0</v>
      </c>
      <c r="L90" s="5">
        <f>INT(SUMPRODUCT(D90:K90,装备总表!$B$16:$I$16))</f>
        <v>12888</v>
      </c>
    </row>
    <row r="91" spans="1:12" ht="16.5" x14ac:dyDescent="0.15">
      <c r="A91" s="3">
        <v>9</v>
      </c>
      <c r="B91" s="6" t="s">
        <v>35</v>
      </c>
      <c r="C91" s="3">
        <v>8</v>
      </c>
      <c r="D91" s="5">
        <f>ROUND(INDEX($K$6:$R$15,$A91,D$17)*INDEX(装备总表!$C$23:$J$30,装备进化!$C91,装备进化!D$17),0)</f>
        <v>0</v>
      </c>
      <c r="E91" s="5">
        <f>ROUND(INDEX($K$6:$R$15,$A91,E$17)*INDEX(装备总表!$C$23:$J$30,装备进化!$C91,装备进化!E$17),0)</f>
        <v>2148</v>
      </c>
      <c r="F91" s="5">
        <f>ROUND(INDEX($K$6:$R$15,$A91,F$17)*INDEX(装备总表!$C$23:$J$30,装备进化!$C91,装备进化!F$17),0)</f>
        <v>0</v>
      </c>
      <c r="G91" s="5">
        <f>ROUND(INDEX($K$6:$R$15,$A91,G$17)*INDEX(装备总表!$C$23:$J$30,装备进化!$C91,装备进化!G$17),0)</f>
        <v>0</v>
      </c>
      <c r="H91" s="5">
        <f>ROUND(INDEX($K$6:$R$15,$A91,H$17)*INDEX(装备总表!$C$23:$J$30,装备进化!$C91,装备进化!H$17),0)</f>
        <v>3222</v>
      </c>
      <c r="I91" s="5">
        <f>ROUND(INDEX($K$6:$R$15,$A91,I$17)*INDEX(装备总表!$C$23:$J$30,装备进化!$C91,装备进化!I$17),0)</f>
        <v>0</v>
      </c>
      <c r="J91" s="5">
        <f>ROUND(INDEX($K$6:$R$15,$A91,J$17)*INDEX(装备总表!$C$23:$J$30,装备进化!$C91,装备进化!J$17),0)</f>
        <v>0</v>
      </c>
      <c r="K91" s="5">
        <f>ROUND(INDEX($K$6:$R$15,$A91,K$17)*INDEX(装备总表!$C$23:$J$30,装备进化!$C91,装备进化!K$17),0)</f>
        <v>0</v>
      </c>
      <c r="L91" s="5">
        <f>INT(SUMPRODUCT(D91:K91,装备总表!$B$16:$I$16))</f>
        <v>12888</v>
      </c>
    </row>
    <row r="92" spans="1:12" ht="16.5" x14ac:dyDescent="0.15">
      <c r="A92" s="3">
        <v>10</v>
      </c>
      <c r="B92" s="6" t="s">
        <v>28</v>
      </c>
      <c r="C92" s="3">
        <v>1</v>
      </c>
      <c r="D92" s="5">
        <f>ROUND(INDEX($K$6:$R$15,$A92,D$17)*INDEX(装备总表!$C$23:$J$30,装备进化!$C92,装备进化!D$17),0)</f>
        <v>0</v>
      </c>
      <c r="E92" s="5">
        <f>ROUND(INDEX($K$6:$R$15,$A92,E$17)*INDEX(装备总表!$C$23:$J$30,装备进化!$C92,装备进化!E$17),0)</f>
        <v>8591</v>
      </c>
      <c r="F92" s="5">
        <f>ROUND(INDEX($K$6:$R$15,$A92,F$17)*INDEX(装备总表!$C$23:$J$30,装备进化!$C92,装备进化!F$17),0)</f>
        <v>0</v>
      </c>
      <c r="G92" s="5">
        <f>ROUND(INDEX($K$6:$R$15,$A92,G$17)*INDEX(装备总表!$C$23:$J$30,装备进化!$C92,装备进化!G$17),0)</f>
        <v>0</v>
      </c>
      <c r="H92" s="5">
        <f>ROUND(INDEX($K$6:$R$15,$A92,H$17)*INDEX(装备总表!$C$23:$J$30,装备进化!$C92,装备进化!H$17),0)</f>
        <v>5369</v>
      </c>
      <c r="I92" s="5">
        <f>ROUND(INDEX($K$6:$R$15,$A92,I$17)*INDEX(装备总表!$C$23:$J$30,装备进化!$C92,装备进化!I$17),0)</f>
        <v>0</v>
      </c>
      <c r="J92" s="5">
        <f>ROUND(INDEX($K$6:$R$15,$A92,J$17)*INDEX(装备总表!$C$23:$J$30,装备进化!$C92,装备进化!J$17),0)</f>
        <v>0</v>
      </c>
      <c r="K92" s="5">
        <f>ROUND(INDEX($K$6:$R$15,$A92,K$17)*INDEX(装备总表!$C$23:$J$30,装备进化!$C92,装备进化!K$17),0)</f>
        <v>0</v>
      </c>
      <c r="L92" s="5">
        <f>INT(SUMPRODUCT(D92:K92,装备总表!$B$16:$I$16))</f>
        <v>36511</v>
      </c>
    </row>
    <row r="93" spans="1:12" ht="16.5" x14ac:dyDescent="0.15">
      <c r="A93" s="3">
        <v>10</v>
      </c>
      <c r="B93" s="6" t="s">
        <v>29</v>
      </c>
      <c r="C93" s="3">
        <v>2</v>
      </c>
      <c r="D93" s="5">
        <f>ROUND(INDEX($K$6:$R$15,$A93,D$17)*INDEX(装备总表!$C$23:$J$30,装备进化!$C93,装备进化!D$17),0)</f>
        <v>80540</v>
      </c>
      <c r="E93" s="5">
        <f>ROUND(INDEX($K$6:$R$15,$A93,E$17)*INDEX(装备总表!$C$23:$J$30,装备进化!$C93,装备进化!E$17),0)</f>
        <v>0</v>
      </c>
      <c r="F93" s="5">
        <f>ROUND(INDEX($K$6:$R$15,$A93,F$17)*INDEX(装备总表!$C$23:$J$30,装备进化!$C93,装备进化!F$17),0)</f>
        <v>5369</v>
      </c>
      <c r="G93" s="5">
        <f>ROUND(INDEX($K$6:$R$15,$A93,G$17)*INDEX(装备总表!$C$23:$J$30,装备进化!$C93,装备进化!G$17),0)</f>
        <v>2685</v>
      </c>
      <c r="H93" s="5">
        <f>ROUND(INDEX($K$6:$R$15,$A93,H$17)*INDEX(装备总表!$C$23:$J$30,装备进化!$C93,装备进化!H$17),0)</f>
        <v>0</v>
      </c>
      <c r="I93" s="5">
        <f>ROUND(INDEX($K$6:$R$15,$A93,I$17)*INDEX(装备总表!$C$23:$J$30,装备进化!$C93,装备进化!I$17),0)</f>
        <v>0</v>
      </c>
      <c r="J93" s="5">
        <f>ROUND(INDEX($K$6:$R$15,$A93,J$17)*INDEX(装备总表!$C$23:$J$30,装备进化!$C93,装备进化!J$17),0)</f>
        <v>0</v>
      </c>
      <c r="K93" s="5">
        <f>ROUND(INDEX($K$6:$R$15,$A93,K$17)*INDEX(装备总表!$C$23:$J$30,装备进化!$C93,装备进化!K$17),0)</f>
        <v>0</v>
      </c>
      <c r="L93" s="5">
        <f>INT(SUMPRODUCT(D93:K93,装备总表!$B$16:$I$16))</f>
        <v>32216</v>
      </c>
    </row>
    <row r="94" spans="1:12" ht="16.5" x14ac:dyDescent="0.15">
      <c r="A94" s="3">
        <v>10</v>
      </c>
      <c r="B94" s="6" t="s">
        <v>30</v>
      </c>
      <c r="C94" s="3">
        <v>3</v>
      </c>
      <c r="D94" s="5">
        <f>ROUND(INDEX($K$6:$R$15,$A94,D$17)*INDEX(装备总表!$C$23:$J$30,装备进化!$C94,装备进化!D$17),0)</f>
        <v>67116</v>
      </c>
      <c r="E94" s="5">
        <f>ROUND(INDEX($K$6:$R$15,$A94,E$17)*INDEX(装备总表!$C$23:$J$30,装备进化!$C94,装备进化!E$17),0)</f>
        <v>4295</v>
      </c>
      <c r="F94" s="5">
        <f>ROUND(INDEX($K$6:$R$15,$A94,F$17)*INDEX(装备总表!$C$23:$J$30,装备进化!$C94,装备进化!F$17),0)</f>
        <v>0</v>
      </c>
      <c r="G94" s="5">
        <f>ROUND(INDEX($K$6:$R$15,$A94,G$17)*INDEX(装备总表!$C$23:$J$30,装备进化!$C94,装备进化!G$17),0)</f>
        <v>0</v>
      </c>
      <c r="H94" s="5">
        <f>ROUND(INDEX($K$6:$R$15,$A94,H$17)*INDEX(装备总表!$C$23:$J$30,装备进化!$C94,装备进化!H$17),0)</f>
        <v>3222</v>
      </c>
      <c r="I94" s="5">
        <f>ROUND(INDEX($K$6:$R$15,$A94,I$17)*INDEX(装备总表!$C$23:$J$30,装备进化!$C94,装备进化!I$17),0)</f>
        <v>0</v>
      </c>
      <c r="J94" s="5">
        <f>ROUND(INDEX($K$6:$R$15,$A94,J$17)*INDEX(装备总表!$C$23:$J$30,装备进化!$C94,装备进化!J$17),0)</f>
        <v>0</v>
      </c>
      <c r="K94" s="5">
        <f>ROUND(INDEX($K$6:$R$15,$A94,K$17)*INDEX(装备总表!$C$23:$J$30,装备进化!$C94,装备进化!K$17),0)</f>
        <v>0</v>
      </c>
      <c r="L94" s="5">
        <f>INT(SUMPRODUCT(D94:K94,装备总表!$B$16:$I$16))</f>
        <v>26040</v>
      </c>
    </row>
    <row r="95" spans="1:12" ht="16.5" x14ac:dyDescent="0.15">
      <c r="A95" s="3">
        <v>10</v>
      </c>
      <c r="B95" s="6" t="s">
        <v>31</v>
      </c>
      <c r="C95" s="3">
        <v>4</v>
      </c>
      <c r="D95" s="5">
        <f>ROUND(INDEX($K$6:$R$15,$A95,D$17)*INDEX(装备总表!$C$23:$J$30,装备进化!$C95,装备进化!D$17),0)</f>
        <v>40270</v>
      </c>
      <c r="E95" s="5">
        <f>ROUND(INDEX($K$6:$R$15,$A95,E$17)*INDEX(装备总表!$C$23:$J$30,装备进化!$C95,装备进化!E$17),0)</f>
        <v>0</v>
      </c>
      <c r="F95" s="5">
        <f>ROUND(INDEX($K$6:$R$15,$A95,F$17)*INDEX(装备总表!$C$23:$J$30,装备进化!$C95,装备进化!F$17),0)</f>
        <v>3222</v>
      </c>
      <c r="G95" s="5">
        <f>ROUND(INDEX($K$6:$R$15,$A95,G$17)*INDEX(装备总表!$C$23:$J$30,装备进化!$C95,装备进化!G$17),0)</f>
        <v>1611</v>
      </c>
      <c r="H95" s="5">
        <f>ROUND(INDEX($K$6:$R$15,$A95,H$17)*INDEX(装备总表!$C$23:$J$30,装备进化!$C95,装备进化!H$17),0)</f>
        <v>0</v>
      </c>
      <c r="I95" s="5">
        <f>ROUND(INDEX($K$6:$R$15,$A95,I$17)*INDEX(装备总表!$C$23:$J$30,装备进化!$C95,装备进化!I$17),0)</f>
        <v>10739</v>
      </c>
      <c r="J95" s="5">
        <f>ROUND(INDEX($K$6:$R$15,$A95,J$17)*INDEX(装备总表!$C$23:$J$30,装备进化!$C95,装备进化!J$17),0)</f>
        <v>0</v>
      </c>
      <c r="K95" s="5">
        <f>ROUND(INDEX($K$6:$R$15,$A95,K$17)*INDEX(装备总表!$C$23:$J$30,装备进化!$C95,装备进化!K$17),0)</f>
        <v>0</v>
      </c>
      <c r="L95" s="5">
        <f>INT(SUMPRODUCT(D95:K95,装备总表!$B$16:$I$16))</f>
        <v>29265</v>
      </c>
    </row>
    <row r="96" spans="1:12" ht="16.5" x14ac:dyDescent="0.15">
      <c r="A96" s="3">
        <v>10</v>
      </c>
      <c r="B96" s="6" t="s">
        <v>32</v>
      </c>
      <c r="C96" s="3">
        <v>5</v>
      </c>
      <c r="D96" s="5">
        <f>ROUND(INDEX($K$6:$R$15,$A96,D$17)*INDEX(装备总表!$C$23:$J$30,装备进化!$C96,装备进化!D$17),0)</f>
        <v>40270</v>
      </c>
      <c r="E96" s="5">
        <f>ROUND(INDEX($K$6:$R$15,$A96,E$17)*INDEX(装备总表!$C$23:$J$30,装备进化!$C96,装备进化!E$17),0)</f>
        <v>0</v>
      </c>
      <c r="F96" s="5">
        <f>ROUND(INDEX($K$6:$R$15,$A96,F$17)*INDEX(装备总表!$C$23:$J$30,装备进化!$C96,装备进化!F$17),0)</f>
        <v>1074</v>
      </c>
      <c r="G96" s="5">
        <f>ROUND(INDEX($K$6:$R$15,$A96,G$17)*INDEX(装备总表!$C$23:$J$30,装备进化!$C96,装备进化!G$17),0)</f>
        <v>3222</v>
      </c>
      <c r="H96" s="5">
        <f>ROUND(INDEX($K$6:$R$15,$A96,H$17)*INDEX(装备总表!$C$23:$J$30,装备进化!$C96,装备进化!H$17),0)</f>
        <v>0</v>
      </c>
      <c r="I96" s="5">
        <f>ROUND(INDEX($K$6:$R$15,$A96,I$17)*INDEX(装备总表!$C$23:$J$30,装备进化!$C96,装备进化!I$17),0)</f>
        <v>0</v>
      </c>
      <c r="J96" s="5">
        <f>ROUND(INDEX($K$6:$R$15,$A96,J$17)*INDEX(装备总表!$C$23:$J$30,装备进化!$C96,装备进化!J$17),0)</f>
        <v>10739</v>
      </c>
      <c r="K96" s="5">
        <f>ROUND(INDEX($K$6:$R$15,$A96,K$17)*INDEX(装备总表!$C$23:$J$30,装备进化!$C96,装备进化!K$17),0)</f>
        <v>0</v>
      </c>
      <c r="L96" s="5">
        <f>INT(SUMPRODUCT(D96:K96,装备总表!$B$16:$I$16))</f>
        <v>27654</v>
      </c>
    </row>
    <row r="97" spans="1:12" ht="16.5" x14ac:dyDescent="0.15">
      <c r="A97" s="3">
        <v>10</v>
      </c>
      <c r="B97" s="6" t="s">
        <v>33</v>
      </c>
      <c r="C97" s="3">
        <v>6</v>
      </c>
      <c r="D97" s="5">
        <f>ROUND(INDEX($K$6:$R$15,$A97,D$17)*INDEX(装备总表!$C$23:$J$30,装备进化!$C97,装备进化!D$17),0)</f>
        <v>40270</v>
      </c>
      <c r="E97" s="5">
        <f>ROUND(INDEX($K$6:$R$15,$A97,E$17)*INDEX(装备总表!$C$23:$J$30,装备进化!$C97,装备进化!E$17),0)</f>
        <v>0</v>
      </c>
      <c r="F97" s="5">
        <f>ROUND(INDEX($K$6:$R$15,$A97,F$17)*INDEX(装备总表!$C$23:$J$30,装备进化!$C97,装备进化!F$17),0)</f>
        <v>1074</v>
      </c>
      <c r="G97" s="5">
        <f>ROUND(INDEX($K$6:$R$15,$A97,G$17)*INDEX(装备总表!$C$23:$J$30,装备进化!$C97,装备进化!G$17),0)</f>
        <v>3222</v>
      </c>
      <c r="H97" s="5">
        <f>ROUND(INDEX($K$6:$R$15,$A97,H$17)*INDEX(装备总表!$C$23:$J$30,装备进化!$C97,装备进化!H$17),0)</f>
        <v>0</v>
      </c>
      <c r="I97" s="5">
        <f>ROUND(INDEX($K$6:$R$15,$A97,I$17)*INDEX(装备总表!$C$23:$J$30,装备进化!$C97,装备进化!I$17),0)</f>
        <v>0</v>
      </c>
      <c r="J97" s="5">
        <f>ROUND(INDEX($K$6:$R$15,$A97,J$17)*INDEX(装备总表!$C$23:$J$30,装备进化!$C97,装备进化!J$17),0)</f>
        <v>0</v>
      </c>
      <c r="K97" s="5">
        <f>ROUND(INDEX($K$6:$R$15,$A97,K$17)*INDEX(装备总表!$C$23:$J$30,装备进化!$C97,装备进化!K$17),0)</f>
        <v>10739</v>
      </c>
      <c r="L97" s="5">
        <f>INT(SUMPRODUCT(D97:K97,装备总表!$B$16:$I$16))</f>
        <v>27654</v>
      </c>
    </row>
    <row r="98" spans="1:12" ht="16.5" x14ac:dyDescent="0.15">
      <c r="A98" s="3">
        <v>10</v>
      </c>
      <c r="B98" s="6" t="s">
        <v>34</v>
      </c>
      <c r="C98" s="3">
        <v>7</v>
      </c>
      <c r="D98" s="5">
        <f>ROUND(INDEX($K$6:$R$15,$A98,D$17)*INDEX(装备总表!$C$23:$J$30,装备进化!$C98,装备进化!D$17),0)</f>
        <v>0</v>
      </c>
      <c r="E98" s="5">
        <f>ROUND(INDEX($K$6:$R$15,$A98,E$17)*INDEX(装备总表!$C$23:$J$30,装备进化!$C98,装备进化!E$17),0)</f>
        <v>4295</v>
      </c>
      <c r="F98" s="5">
        <f>ROUND(INDEX($K$6:$R$15,$A98,F$17)*INDEX(装备总表!$C$23:$J$30,装备进化!$C98,装备进化!F$17),0)</f>
        <v>0</v>
      </c>
      <c r="G98" s="5">
        <f>ROUND(INDEX($K$6:$R$15,$A98,G$17)*INDEX(装备总表!$C$23:$J$30,装备进化!$C98,装备进化!G$17),0)</f>
        <v>0</v>
      </c>
      <c r="H98" s="5">
        <f>ROUND(INDEX($K$6:$R$15,$A98,H$17)*INDEX(装备总表!$C$23:$J$30,装备进化!$C98,装备进化!H$17),0)</f>
        <v>6443</v>
      </c>
      <c r="I98" s="5">
        <f>ROUND(INDEX($K$6:$R$15,$A98,I$17)*INDEX(装备总表!$C$23:$J$30,装备进化!$C98,装备进化!I$17),0)</f>
        <v>0</v>
      </c>
      <c r="J98" s="5">
        <f>ROUND(INDEX($K$6:$R$15,$A98,J$17)*INDEX(装备总表!$C$23:$J$30,装备进化!$C98,装备进化!J$17),0)</f>
        <v>0</v>
      </c>
      <c r="K98" s="5">
        <f>ROUND(INDEX($K$6:$R$15,$A98,K$17)*INDEX(装备总表!$C$23:$J$30,装备进化!$C98,装备进化!K$17),0)</f>
        <v>0</v>
      </c>
      <c r="L98" s="5">
        <f>INT(SUMPRODUCT(D98:K98,装备总表!$B$16:$I$16))</f>
        <v>25771</v>
      </c>
    </row>
    <row r="99" spans="1:12" ht="16.5" x14ac:dyDescent="0.15">
      <c r="A99" s="3">
        <v>10</v>
      </c>
      <c r="B99" s="6" t="s">
        <v>35</v>
      </c>
      <c r="C99" s="3">
        <v>8</v>
      </c>
      <c r="D99" s="5">
        <f>ROUND(INDEX($K$6:$R$15,$A99,D$17)*INDEX(装备总表!$C$23:$J$30,装备进化!$C99,装备进化!D$17),0)</f>
        <v>0</v>
      </c>
      <c r="E99" s="5">
        <f>ROUND(INDEX($K$6:$R$15,$A99,E$17)*INDEX(装备总表!$C$23:$J$30,装备进化!$C99,装备进化!E$17),0)</f>
        <v>4295</v>
      </c>
      <c r="F99" s="5">
        <f>ROUND(INDEX($K$6:$R$15,$A99,F$17)*INDEX(装备总表!$C$23:$J$30,装备进化!$C99,装备进化!F$17),0)</f>
        <v>0</v>
      </c>
      <c r="G99" s="5">
        <f>ROUND(INDEX($K$6:$R$15,$A99,G$17)*INDEX(装备总表!$C$23:$J$30,装备进化!$C99,装备进化!G$17),0)</f>
        <v>0</v>
      </c>
      <c r="H99" s="5">
        <f>ROUND(INDEX($K$6:$R$15,$A99,H$17)*INDEX(装备总表!$C$23:$J$30,装备进化!$C99,装备进化!H$17),0)</f>
        <v>6443</v>
      </c>
      <c r="I99" s="5">
        <f>ROUND(INDEX($K$6:$R$15,$A99,I$17)*INDEX(装备总表!$C$23:$J$30,装备进化!$C99,装备进化!I$17),0)</f>
        <v>0</v>
      </c>
      <c r="J99" s="5">
        <f>ROUND(INDEX($K$6:$R$15,$A99,J$17)*INDEX(装备总表!$C$23:$J$30,装备进化!$C99,装备进化!J$17),0)</f>
        <v>0</v>
      </c>
      <c r="K99" s="5">
        <f>ROUND(INDEX($K$6:$R$15,$A99,K$17)*INDEX(装备总表!$C$23:$J$30,装备进化!$C99,装备进化!K$17),0)</f>
        <v>0</v>
      </c>
      <c r="L99" s="5">
        <f>INT(SUMPRODUCT(D99:K99,装备总表!$B$16:$I$16))</f>
        <v>25771</v>
      </c>
    </row>
  </sheetData>
  <mergeCells count="3">
    <mergeCell ref="A4:R4"/>
    <mergeCell ref="T4:X4"/>
    <mergeCell ref="A18:L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17"/>
  <sheetViews>
    <sheetView topLeftCell="A10" workbookViewId="0">
      <selection activeCell="N12" sqref="N12"/>
    </sheetView>
  </sheetViews>
  <sheetFormatPr defaultRowHeight="13.5" x14ac:dyDescent="0.15"/>
  <cols>
    <col min="1" max="4" width="9" style="2"/>
    <col min="5" max="5" width="8.875" style="2" customWidth="1"/>
    <col min="6" max="6" width="9" style="2" customWidth="1"/>
    <col min="7" max="7" width="8.5" style="2" customWidth="1"/>
    <col min="8" max="8" width="8.625" style="2" customWidth="1"/>
    <col min="9" max="15" width="9" style="2"/>
    <col min="16" max="17" width="10.25" style="2" customWidth="1"/>
    <col min="18" max="18" width="10.125" style="2" customWidth="1"/>
    <col min="19" max="16384" width="9" style="2"/>
  </cols>
  <sheetData>
    <row r="2" spans="1:22" ht="20.25" x14ac:dyDescent="0.15">
      <c r="A2" s="31" t="s">
        <v>15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22" ht="42.75" customHeight="1" x14ac:dyDescent="0.15">
      <c r="A3" s="32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5" spans="1:22" ht="20.25" x14ac:dyDescent="0.15">
      <c r="A5" s="31" t="s">
        <v>11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22" ht="16.5" x14ac:dyDescent="0.15">
      <c r="A6" s="15" t="s">
        <v>64</v>
      </c>
      <c r="B6" s="15" t="s">
        <v>85</v>
      </c>
      <c r="C6" s="15" t="s">
        <v>67</v>
      </c>
      <c r="D6" s="15" t="s">
        <v>68</v>
      </c>
      <c r="E6" s="15" t="s">
        <v>69</v>
      </c>
      <c r="F6" s="15" t="s">
        <v>70</v>
      </c>
      <c r="G6" s="15" t="s">
        <v>71</v>
      </c>
      <c r="H6" s="15" t="s">
        <v>72</v>
      </c>
      <c r="I6" s="15" t="s">
        <v>73</v>
      </c>
      <c r="J6" s="15" t="s">
        <v>74</v>
      </c>
      <c r="K6" s="15" t="s">
        <v>75</v>
      </c>
      <c r="L6" s="15" t="s">
        <v>76</v>
      </c>
    </row>
    <row r="7" spans="1:22" ht="16.5" x14ac:dyDescent="0.15">
      <c r="A7" s="6" t="s">
        <v>78</v>
      </c>
      <c r="C7" s="5">
        <f>装备进化!G6</f>
        <v>1000</v>
      </c>
      <c r="D7" s="5">
        <f>装备进化!G7</f>
        <v>1500</v>
      </c>
      <c r="E7" s="5">
        <f>装备进化!G8</f>
        <v>2475</v>
      </c>
      <c r="F7" s="5">
        <f>装备进化!G9</f>
        <v>4950</v>
      </c>
      <c r="G7" s="5">
        <f>装备进化!G10</f>
        <v>8910</v>
      </c>
      <c r="H7" s="5">
        <f>装备进化!G11</f>
        <v>16035</v>
      </c>
      <c r="I7" s="5">
        <f>装备进化!G12</f>
        <v>28860</v>
      </c>
      <c r="J7" s="5">
        <f>装备进化!G13</f>
        <v>57720</v>
      </c>
      <c r="K7" s="5">
        <f>装备进化!G14</f>
        <v>115440</v>
      </c>
      <c r="L7" s="5">
        <f>装备进化!G15</f>
        <v>230880</v>
      </c>
    </row>
    <row r="8" spans="1:22" ht="16.5" x14ac:dyDescent="0.15">
      <c r="A8" s="6" t="s">
        <v>79</v>
      </c>
      <c r="B8" s="14">
        <v>40</v>
      </c>
      <c r="C8" s="13">
        <v>1</v>
      </c>
      <c r="D8" s="5">
        <f t="shared" ref="D8:L8" si="0">D9/$C9</f>
        <v>1.4</v>
      </c>
      <c r="E8" s="5">
        <f t="shared" si="0"/>
        <v>1.8</v>
      </c>
      <c r="F8" s="5">
        <f t="shared" si="0"/>
        <v>2.2000000000000002</v>
      </c>
      <c r="G8" s="5">
        <f t="shared" si="0"/>
        <v>2.6</v>
      </c>
      <c r="H8" s="5">
        <f t="shared" si="0"/>
        <v>3</v>
      </c>
      <c r="I8" s="5">
        <f t="shared" si="0"/>
        <v>3.4</v>
      </c>
      <c r="J8" s="5">
        <f t="shared" si="0"/>
        <v>4</v>
      </c>
      <c r="K8" s="5">
        <f t="shared" si="0"/>
        <v>4.8</v>
      </c>
      <c r="L8" s="5">
        <f t="shared" si="0"/>
        <v>6</v>
      </c>
    </row>
    <row r="9" spans="1:22" ht="16.5" x14ac:dyDescent="0.15">
      <c r="A9" s="6" t="s">
        <v>77</v>
      </c>
      <c r="B9" s="14">
        <v>40</v>
      </c>
      <c r="C9" s="13">
        <v>2500</v>
      </c>
      <c r="D9" s="13">
        <v>3500</v>
      </c>
      <c r="E9" s="13">
        <v>4500</v>
      </c>
      <c r="F9" s="13">
        <v>5500</v>
      </c>
      <c r="G9" s="13">
        <v>6500</v>
      </c>
      <c r="H9" s="13">
        <v>7500</v>
      </c>
      <c r="I9" s="13">
        <v>8500</v>
      </c>
      <c r="J9" s="13">
        <v>10000</v>
      </c>
      <c r="K9" s="13">
        <v>12000</v>
      </c>
      <c r="L9" s="13">
        <v>15000</v>
      </c>
    </row>
    <row r="10" spans="1:22" ht="16.5" x14ac:dyDescent="0.15">
      <c r="A10" s="6" t="s">
        <v>87</v>
      </c>
      <c r="B10" s="14">
        <v>40</v>
      </c>
      <c r="C10" s="5">
        <f t="shared" ref="C10:D10" si="1">$F$10/$F$8*C8</f>
        <v>3636.363636363636</v>
      </c>
      <c r="D10" s="5">
        <f t="shared" si="1"/>
        <v>5090.9090909090901</v>
      </c>
      <c r="E10" s="5">
        <f>$F$10/$F$8*E8</f>
        <v>6545.454545454545</v>
      </c>
      <c r="F10" s="13">
        <v>8000</v>
      </c>
      <c r="G10" s="5">
        <f>$F$10/$F$8*G8</f>
        <v>9454.545454545454</v>
      </c>
      <c r="H10" s="5">
        <f t="shared" ref="H10:L10" si="2">$F$10/$F$8*H8</f>
        <v>10909.090909090908</v>
      </c>
      <c r="I10" s="5">
        <f t="shared" si="2"/>
        <v>12363.636363636362</v>
      </c>
      <c r="J10" s="5">
        <f t="shared" si="2"/>
        <v>14545.454545454544</v>
      </c>
      <c r="K10" s="5">
        <f t="shared" si="2"/>
        <v>17454.545454545452</v>
      </c>
      <c r="L10" s="5">
        <f t="shared" si="2"/>
        <v>21818.181818181816</v>
      </c>
    </row>
    <row r="11" spans="1:22" ht="16.5" x14ac:dyDescent="0.15">
      <c r="A11" s="6" t="s">
        <v>88</v>
      </c>
      <c r="B11" s="14">
        <v>40</v>
      </c>
      <c r="C11" s="5">
        <f t="shared" ref="C11:E11" si="3">$G$11/$G$8*C$8</f>
        <v>4615.3846153846152</v>
      </c>
      <c r="D11" s="5">
        <f t="shared" si="3"/>
        <v>6461.538461538461</v>
      </c>
      <c r="E11" s="5">
        <f t="shared" si="3"/>
        <v>8307.6923076923085</v>
      </c>
      <c r="F11" s="5">
        <f>$G$11/$G$8*F$8</f>
        <v>10153.846153846154</v>
      </c>
      <c r="G11" s="13">
        <v>12000</v>
      </c>
      <c r="H11" s="5">
        <f>$G$11/$G$8*H$8</f>
        <v>13846.153846153846</v>
      </c>
      <c r="I11" s="5">
        <f t="shared" ref="I11:L11" si="4">$G$11/$G$8*I$8</f>
        <v>15692.307692307691</v>
      </c>
      <c r="J11" s="5">
        <f t="shared" si="4"/>
        <v>18461.538461538461</v>
      </c>
      <c r="K11" s="5">
        <f t="shared" si="4"/>
        <v>22153.846153846152</v>
      </c>
      <c r="L11" s="5">
        <f t="shared" si="4"/>
        <v>27692.307692307691</v>
      </c>
    </row>
    <row r="12" spans="1:22" ht="16.5" x14ac:dyDescent="0.15">
      <c r="A12" s="6" t="s">
        <v>89</v>
      </c>
      <c r="B12" s="14">
        <v>40</v>
      </c>
      <c r="C12" s="5">
        <f t="shared" ref="C12:F12" si="5">$H$12/$H$8*C$8</f>
        <v>7000</v>
      </c>
      <c r="D12" s="5">
        <f t="shared" si="5"/>
        <v>9800</v>
      </c>
      <c r="E12" s="5">
        <f t="shared" si="5"/>
        <v>12600</v>
      </c>
      <c r="F12" s="5">
        <f t="shared" si="5"/>
        <v>15400.000000000002</v>
      </c>
      <c r="G12" s="5">
        <f>$H$12/$H$8*G$8</f>
        <v>18200</v>
      </c>
      <c r="H12" s="13">
        <v>21000</v>
      </c>
      <c r="I12" s="5">
        <f>$H$12/$H$8*I$8</f>
        <v>23800</v>
      </c>
      <c r="J12" s="5">
        <f t="shared" ref="J12:L12" si="6">$H$12/$H$8*J$8</f>
        <v>28000</v>
      </c>
      <c r="K12" s="5">
        <f t="shared" si="6"/>
        <v>33600</v>
      </c>
      <c r="L12" s="5">
        <f t="shared" si="6"/>
        <v>42000</v>
      </c>
    </row>
    <row r="13" spans="1:22" ht="16.5" x14ac:dyDescent="0.15">
      <c r="A13" s="6" t="s">
        <v>90</v>
      </c>
      <c r="B13" s="14">
        <v>40</v>
      </c>
      <c r="C13" s="5">
        <f t="shared" ref="C13:H13" si="7">$I13/$I8*C8</f>
        <v>9411.7647058823532</v>
      </c>
      <c r="D13" s="5">
        <f t="shared" si="7"/>
        <v>13176.470588235294</v>
      </c>
      <c r="E13" s="5">
        <f t="shared" si="7"/>
        <v>16941.176470588238</v>
      </c>
      <c r="F13" s="5">
        <f t="shared" si="7"/>
        <v>20705.882352941178</v>
      </c>
      <c r="G13" s="5">
        <f t="shared" si="7"/>
        <v>24470.588235294119</v>
      </c>
      <c r="H13" s="5">
        <f t="shared" si="7"/>
        <v>28235.294117647059</v>
      </c>
      <c r="I13" s="13">
        <v>32000</v>
      </c>
      <c r="J13" s="5">
        <f>$I13/$I8*J8</f>
        <v>37647.058823529413</v>
      </c>
      <c r="K13" s="5">
        <f>$I13/$I8*K8</f>
        <v>45176.470588235294</v>
      </c>
      <c r="L13" s="5">
        <f>$I13/$I8*L8</f>
        <v>56470.588235294119</v>
      </c>
    </row>
    <row r="15" spans="1:22" x14ac:dyDescent="0.15">
      <c r="E15" s="21">
        <v>1</v>
      </c>
      <c r="F15" s="21">
        <v>2</v>
      </c>
      <c r="G15" s="21">
        <v>3</v>
      </c>
      <c r="H15" s="21">
        <v>4</v>
      </c>
      <c r="I15" s="21">
        <v>5</v>
      </c>
      <c r="J15" s="21">
        <v>6</v>
      </c>
      <c r="K15" s="21">
        <v>7</v>
      </c>
      <c r="L15" s="21">
        <v>8</v>
      </c>
    </row>
    <row r="16" spans="1:22" ht="20.25" x14ac:dyDescent="0.15">
      <c r="A16" s="31" t="s">
        <v>80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O16" s="31" t="s">
        <v>19</v>
      </c>
      <c r="P16" s="31"/>
      <c r="Q16" s="31"/>
      <c r="R16" s="31"/>
      <c r="S16" s="31"/>
      <c r="T16" s="31"/>
      <c r="U16" s="31"/>
      <c r="V16" s="31"/>
    </row>
    <row r="17" spans="1:22" ht="16.5" x14ac:dyDescent="0.15">
      <c r="A17" s="15" t="s">
        <v>81</v>
      </c>
      <c r="B17" s="15" t="s">
        <v>84</v>
      </c>
      <c r="C17" s="15" t="s">
        <v>82</v>
      </c>
      <c r="D17" s="15" t="s">
        <v>83</v>
      </c>
      <c r="E17" s="15" t="s">
        <v>0</v>
      </c>
      <c r="F17" s="15" t="s">
        <v>1</v>
      </c>
      <c r="G17" s="15" t="s">
        <v>3</v>
      </c>
      <c r="H17" s="15" t="s">
        <v>4</v>
      </c>
      <c r="I17" s="15" t="s">
        <v>5</v>
      </c>
      <c r="J17" s="15" t="s">
        <v>6</v>
      </c>
      <c r="K17" s="15" t="s">
        <v>7</v>
      </c>
      <c r="L17" s="15" t="s">
        <v>8</v>
      </c>
      <c r="O17" s="15" t="s">
        <v>64</v>
      </c>
      <c r="P17" s="15" t="s">
        <v>11</v>
      </c>
      <c r="Q17" s="15" t="s">
        <v>115</v>
      </c>
      <c r="R17" s="15" t="s">
        <v>0</v>
      </c>
      <c r="S17" s="15" t="s">
        <v>1</v>
      </c>
      <c r="T17" s="15" t="s">
        <v>3</v>
      </c>
      <c r="U17" s="15" t="s">
        <v>4</v>
      </c>
      <c r="V17" s="15" t="s">
        <v>5</v>
      </c>
    </row>
    <row r="18" spans="1:22" ht="16.5" x14ac:dyDescent="0.15">
      <c r="A18" s="6" t="s">
        <v>28</v>
      </c>
      <c r="B18" s="2">
        <v>1</v>
      </c>
      <c r="C18" s="2">
        <v>1</v>
      </c>
      <c r="D18" s="2">
        <v>1</v>
      </c>
      <c r="E18" s="5">
        <f>ROUND(INDEX($C$9:$L$13,$D18,$C18)/INDEX($B$9:$B$13,$D18)*装备总表!B$19*INDEX(装备总表!$C$23:$J$30,装备强化!$B18,E$15),2)</f>
        <v>0</v>
      </c>
      <c r="F18" s="5">
        <f>ROUND(INDEX($C$9:$L$13,$D18,$C18)/INDEX($B$9:$B$13,$D18)*装备总表!C$19*INDEX(装备总表!$C$23:$J$30,装备强化!$B18,F$15),2)</f>
        <v>2.33</v>
      </c>
      <c r="G18" s="5">
        <f>ROUND(INDEX($C$9:$L$13,$D18,$C18)/INDEX($B$9:$B$13,$D18)*装备总表!D$19*INDEX(装备总表!$C$23:$J$30,装备强化!$B18,G$15),2)</f>
        <v>0</v>
      </c>
      <c r="H18" s="5">
        <f>ROUND(INDEX($C$9:$L$13,$D18,$C18)/INDEX($B$9:$B$13,$D18)*装备总表!E$19*INDEX(装备总表!$C$23:$J$30,装备强化!$B18,H$15),2)</f>
        <v>0</v>
      </c>
      <c r="I18" s="5">
        <f>ROUND(INDEX($C$9:$L$13,$D18,$C18)/INDEX($B$9:$B$13,$D18)*装备总表!F$19*INDEX(装备总表!$C$23:$J$30,装备强化!$B18,I$15),2)</f>
        <v>1.45</v>
      </c>
      <c r="J18" s="5">
        <f>ROUND(INDEX($C$9:$L$13,$D18,$C18)/INDEX($B$9:$B$13,$D18)*装备总表!G$19*INDEX(装备总表!$C$23:$J$30,装备强化!$B18,J$15),2)</f>
        <v>0</v>
      </c>
      <c r="K18" s="5">
        <f>ROUND(INDEX($C$9:$L$13,$D18,$C18)/INDEX($B$9:$B$13,$D18)*装备总表!H$19*INDEX(装备总表!$C$23:$J$30,装备强化!$B18,K$15),2)</f>
        <v>0</v>
      </c>
      <c r="L18" s="5">
        <f>ROUND(INDEX($C$9:$L$13,$D18,$C18)/INDEX($B$9:$B$13,$D18)*装备总表!I$19*INDEX(装备总表!$C$23:$J$30,装备强化!$B18,L$15),2)</f>
        <v>0</v>
      </c>
      <c r="O18" s="13">
        <v>10</v>
      </c>
      <c r="P18" s="5">
        <f>C9*0.1</f>
        <v>250</v>
      </c>
      <c r="Q18" s="5">
        <f>SUM(P$18:P18)</f>
        <v>250</v>
      </c>
      <c r="R18" s="5">
        <f>INT($Q18*装备总表!B$18)</f>
        <v>29</v>
      </c>
      <c r="S18" s="5">
        <f>INT($Q18*装备总表!C$18)</f>
        <v>69</v>
      </c>
      <c r="T18" s="5">
        <f>INT($Q18*装备总表!D$18)</f>
        <v>34</v>
      </c>
      <c r="U18" s="5">
        <f>INT($Q18*装备总表!E$18)</f>
        <v>34</v>
      </c>
      <c r="V18" s="5">
        <f>INT($Q18*装备总表!F$18)</f>
        <v>46</v>
      </c>
    </row>
    <row r="19" spans="1:22" ht="16.5" x14ac:dyDescent="0.15">
      <c r="A19" s="6" t="s">
        <v>29</v>
      </c>
      <c r="B19" s="2">
        <v>2</v>
      </c>
      <c r="C19" s="2">
        <v>1</v>
      </c>
      <c r="D19" s="2">
        <v>1</v>
      </c>
      <c r="E19" s="5">
        <f>ROUND(INDEX($C$9:$L$13,$D19,$C19)/INDEX($B$9:$B$13,$D19)*装备总表!B$19*INDEX(装备总表!$C$23:$J$30,装备强化!$B19,E$15),2)</f>
        <v>21.8</v>
      </c>
      <c r="F19" s="5">
        <f>ROUND(INDEX($C$9:$L$13,$D19,$C19)/INDEX($B$9:$B$13,$D19)*装备总表!C$19*INDEX(装备总表!$C$23:$J$30,装备强化!$B19,F$15),2)</f>
        <v>0</v>
      </c>
      <c r="G19" s="5">
        <f>ROUND(INDEX($C$9:$L$13,$D19,$C19)/INDEX($B$9:$B$13,$D19)*装备总表!D$19*INDEX(装备总表!$C$23:$J$30,装备强化!$B19,G$15),2)</f>
        <v>1.45</v>
      </c>
      <c r="H19" s="5">
        <f>ROUND(INDEX($C$9:$L$13,$D19,$C19)/INDEX($B$9:$B$13,$D19)*装备总表!E$19*INDEX(装备总表!$C$23:$J$30,装备强化!$B19,H$15),2)</f>
        <v>0.73</v>
      </c>
      <c r="I19" s="5">
        <f>ROUND(INDEX($C$9:$L$13,$D19,$C19)/INDEX($B$9:$B$13,$D19)*装备总表!F$19*INDEX(装备总表!$C$23:$J$30,装备强化!$B19,I$15),2)</f>
        <v>0</v>
      </c>
      <c r="J19" s="5">
        <f>ROUND(INDEX($C$9:$L$13,$D19,$C19)/INDEX($B$9:$B$13,$D19)*装备总表!G$19*INDEX(装备总表!$C$23:$J$30,装备强化!$B19,J$15),2)</f>
        <v>0</v>
      </c>
      <c r="K19" s="5">
        <f>ROUND(INDEX($C$9:$L$13,$D19,$C19)/INDEX($B$9:$B$13,$D19)*装备总表!H$19*INDEX(装备总表!$C$23:$J$30,装备强化!$B19,K$15),2)</f>
        <v>0</v>
      </c>
      <c r="L19" s="5">
        <f>ROUND(INDEX($C$9:$L$13,$D19,$C19)/INDEX($B$9:$B$13,$D19)*装备总表!I$19*INDEX(装备总表!$C$23:$J$30,装备强化!$B19,L$15),2)</f>
        <v>0</v>
      </c>
      <c r="O19" s="13">
        <v>20</v>
      </c>
      <c r="P19" s="5">
        <f>AVERAGE(P18,P20)</f>
        <v>300</v>
      </c>
      <c r="Q19" s="5">
        <f>SUM(P$18:P19)</f>
        <v>550</v>
      </c>
      <c r="R19" s="5">
        <f>INT($Q19*装备总表!B$18)</f>
        <v>63</v>
      </c>
      <c r="S19" s="5">
        <f>INT($Q19*装备总表!C$18)</f>
        <v>153</v>
      </c>
      <c r="T19" s="5">
        <f>INT($Q19*装备总表!D$18)</f>
        <v>76</v>
      </c>
      <c r="U19" s="5">
        <f>INT($Q19*装备总表!E$18)</f>
        <v>76</v>
      </c>
      <c r="V19" s="5">
        <f>INT($Q19*装备总表!F$18)</f>
        <v>102</v>
      </c>
    </row>
    <row r="20" spans="1:22" ht="16.5" x14ac:dyDescent="0.15">
      <c r="A20" s="6" t="s">
        <v>30</v>
      </c>
      <c r="B20" s="2">
        <v>3</v>
      </c>
      <c r="C20" s="2">
        <v>1</v>
      </c>
      <c r="D20" s="2">
        <v>1</v>
      </c>
      <c r="E20" s="5">
        <f>ROUND(INDEX($C$9:$L$13,$D20,$C20)/INDEX($B$9:$B$13,$D20)*装备总表!B$19*INDEX(装备总表!$C$23:$J$30,装备强化!$B20,E$15),2)</f>
        <v>18.170000000000002</v>
      </c>
      <c r="F20" s="5">
        <f>ROUND(INDEX($C$9:$L$13,$D20,$C20)/INDEX($B$9:$B$13,$D20)*装备总表!C$19*INDEX(装备总表!$C$23:$J$30,装备强化!$B20,F$15),2)</f>
        <v>1.1599999999999999</v>
      </c>
      <c r="G20" s="5">
        <f>ROUND(INDEX($C$9:$L$13,$D20,$C20)/INDEX($B$9:$B$13,$D20)*装备总表!D$19*INDEX(装备总表!$C$23:$J$30,装备强化!$B20,G$15),2)</f>
        <v>0</v>
      </c>
      <c r="H20" s="5">
        <f>ROUND(INDEX($C$9:$L$13,$D20,$C20)/INDEX($B$9:$B$13,$D20)*装备总表!E$19*INDEX(装备总表!$C$23:$J$30,装备强化!$B20,H$15),2)</f>
        <v>0</v>
      </c>
      <c r="I20" s="5">
        <f>ROUND(INDEX($C$9:$L$13,$D20,$C20)/INDEX($B$9:$B$13,$D20)*装备总表!F$19*INDEX(装备总表!$C$23:$J$30,装备强化!$B20,I$15),2)</f>
        <v>0.87</v>
      </c>
      <c r="J20" s="5">
        <f>ROUND(INDEX($C$9:$L$13,$D20,$C20)/INDEX($B$9:$B$13,$D20)*装备总表!G$19*INDEX(装备总表!$C$23:$J$30,装备强化!$B20,J$15),2)</f>
        <v>0</v>
      </c>
      <c r="K20" s="5">
        <f>ROUND(INDEX($C$9:$L$13,$D20,$C20)/INDEX($B$9:$B$13,$D20)*装备总表!H$19*INDEX(装备总表!$C$23:$J$30,装备强化!$B20,K$15),2)</f>
        <v>0</v>
      </c>
      <c r="L20" s="5">
        <f>ROUND(INDEX($C$9:$L$13,$D20,$C20)/INDEX($B$9:$B$13,$D20)*装备总表!I$19*INDEX(装备总表!$C$23:$J$30,装备强化!$B20,L$15),2)</f>
        <v>0</v>
      </c>
      <c r="O20" s="13">
        <v>30</v>
      </c>
      <c r="P20" s="5">
        <f>D9*0.1</f>
        <v>350</v>
      </c>
      <c r="Q20" s="5">
        <f>SUM(P$18:P20)</f>
        <v>900</v>
      </c>
      <c r="R20" s="5">
        <f>INT($Q20*装备总表!B$18)</f>
        <v>104</v>
      </c>
      <c r="S20" s="5">
        <f>INT($Q20*装备总表!C$18)</f>
        <v>251</v>
      </c>
      <c r="T20" s="5">
        <f>INT($Q20*装备总表!D$18)</f>
        <v>125</v>
      </c>
      <c r="U20" s="5">
        <f>INT($Q20*装备总表!E$18)</f>
        <v>125</v>
      </c>
      <c r="V20" s="5">
        <f>INT($Q20*装备总表!F$18)</f>
        <v>167</v>
      </c>
    </row>
    <row r="21" spans="1:22" ht="16.5" x14ac:dyDescent="0.15">
      <c r="A21" s="6" t="s">
        <v>31</v>
      </c>
      <c r="B21" s="2">
        <v>4</v>
      </c>
      <c r="C21" s="2">
        <v>1</v>
      </c>
      <c r="D21" s="2">
        <v>1</v>
      </c>
      <c r="E21" s="5">
        <f>ROUND(INDEX($C$9:$L$13,$D21,$C21)/INDEX($B$9:$B$13,$D21)*装备总表!B$19*INDEX(装备总表!$C$23:$J$30,装备强化!$B21,E$15),2)</f>
        <v>10.9</v>
      </c>
      <c r="F21" s="5">
        <f>ROUND(INDEX($C$9:$L$13,$D21,$C21)/INDEX($B$9:$B$13,$D21)*装备总表!C$19*INDEX(装备总表!$C$23:$J$30,装备强化!$B21,F$15),2)</f>
        <v>0</v>
      </c>
      <c r="G21" s="5">
        <f>ROUND(INDEX($C$9:$L$13,$D21,$C21)/INDEX($B$9:$B$13,$D21)*装备总表!D$19*INDEX(装备总表!$C$23:$J$30,装备强化!$B21,G$15),2)</f>
        <v>0.87</v>
      </c>
      <c r="H21" s="5">
        <f>ROUND(INDEX($C$9:$L$13,$D21,$C21)/INDEX($B$9:$B$13,$D21)*装备总表!E$19*INDEX(装备总表!$C$23:$J$30,装备强化!$B21,H$15),2)</f>
        <v>0.44</v>
      </c>
      <c r="I21" s="5">
        <f>ROUND(INDEX($C$9:$L$13,$D21,$C21)/INDEX($B$9:$B$13,$D21)*装备总表!F$19*INDEX(装备总表!$C$23:$J$30,装备强化!$B21,I$15),2)</f>
        <v>0</v>
      </c>
      <c r="J21" s="5">
        <f>ROUND(INDEX($C$9:$L$13,$D21,$C21)/INDEX($B$9:$B$13,$D21)*装备总表!G$19*INDEX(装备总表!$C$23:$J$30,装备强化!$B21,J$15),2)</f>
        <v>2.91</v>
      </c>
      <c r="K21" s="5">
        <f>ROUND(INDEX($C$9:$L$13,$D21,$C21)/INDEX($B$9:$B$13,$D21)*装备总表!H$19*INDEX(装备总表!$C$23:$J$30,装备强化!$B21,K$15),2)</f>
        <v>0</v>
      </c>
      <c r="L21" s="5">
        <f>ROUND(INDEX($C$9:$L$13,$D21,$C21)/INDEX($B$9:$B$13,$D21)*装备总表!I$19*INDEX(装备总表!$C$23:$J$30,装备强化!$B21,L$15),2)</f>
        <v>0</v>
      </c>
      <c r="O21" s="13">
        <v>40</v>
      </c>
      <c r="P21" s="5">
        <f>AVERAGE(P20,P22)</f>
        <v>400</v>
      </c>
      <c r="Q21" s="5">
        <f>SUM(P$18:P21)</f>
        <v>1300</v>
      </c>
      <c r="R21" s="5">
        <f>INT($Q21*装备总表!B$18)</f>
        <v>151</v>
      </c>
      <c r="S21" s="5">
        <f>INT($Q21*装备总表!C$18)</f>
        <v>362</v>
      </c>
      <c r="T21" s="5">
        <f>INT($Q21*装备总表!D$18)</f>
        <v>181</v>
      </c>
      <c r="U21" s="5">
        <f>INT($Q21*装备总表!E$18)</f>
        <v>181</v>
      </c>
      <c r="V21" s="5">
        <f>INT($Q21*装备总表!F$18)</f>
        <v>241</v>
      </c>
    </row>
    <row r="22" spans="1:22" ht="16.5" x14ac:dyDescent="0.15">
      <c r="A22" s="6" t="s">
        <v>32</v>
      </c>
      <c r="B22" s="2">
        <v>5</v>
      </c>
      <c r="C22" s="2">
        <v>1</v>
      </c>
      <c r="D22" s="2">
        <v>1</v>
      </c>
      <c r="E22" s="5">
        <f>ROUND(INDEX($C$9:$L$13,$D22,$C22)/INDEX($B$9:$B$13,$D22)*装备总表!B$19*INDEX(装备总表!$C$23:$J$30,装备强化!$B22,E$15),2)</f>
        <v>10.9</v>
      </c>
      <c r="F22" s="5">
        <f>ROUND(INDEX($C$9:$L$13,$D22,$C22)/INDEX($B$9:$B$13,$D22)*装备总表!C$19*INDEX(装备总表!$C$23:$J$30,装备强化!$B22,F$15),2)</f>
        <v>0</v>
      </c>
      <c r="G22" s="5">
        <f>ROUND(INDEX($C$9:$L$13,$D22,$C22)/INDEX($B$9:$B$13,$D22)*装备总表!D$19*INDEX(装备总表!$C$23:$J$30,装备强化!$B22,G$15),2)</f>
        <v>0.28999999999999998</v>
      </c>
      <c r="H22" s="5">
        <f>ROUND(INDEX($C$9:$L$13,$D22,$C22)/INDEX($B$9:$B$13,$D22)*装备总表!E$19*INDEX(装备总表!$C$23:$J$30,装备强化!$B22,H$15),2)</f>
        <v>0.87</v>
      </c>
      <c r="I22" s="5">
        <f>ROUND(INDEX($C$9:$L$13,$D22,$C22)/INDEX($B$9:$B$13,$D22)*装备总表!F$19*INDEX(装备总表!$C$23:$J$30,装备强化!$B22,I$15),2)</f>
        <v>0</v>
      </c>
      <c r="J22" s="5">
        <f>ROUND(INDEX($C$9:$L$13,$D22,$C22)/INDEX($B$9:$B$13,$D22)*装备总表!G$19*INDEX(装备总表!$C$23:$J$30,装备强化!$B22,J$15),2)</f>
        <v>0</v>
      </c>
      <c r="K22" s="5">
        <f>ROUND(INDEX($C$9:$L$13,$D22,$C22)/INDEX($B$9:$B$13,$D22)*装备总表!H$19*INDEX(装备总表!$C$23:$J$30,装备强化!$B22,K$15),2)</f>
        <v>2.91</v>
      </c>
      <c r="L22" s="5">
        <f>ROUND(INDEX($C$9:$L$13,$D22,$C22)/INDEX($B$9:$B$13,$D22)*装备总表!I$19*INDEX(装备总表!$C$23:$J$30,装备强化!$B22,L$15),2)</f>
        <v>0</v>
      </c>
      <c r="O22" s="13">
        <v>50</v>
      </c>
      <c r="P22" s="5">
        <f>E9*0.1</f>
        <v>450</v>
      </c>
      <c r="Q22" s="5">
        <f>SUM(P$18:P22)</f>
        <v>1750</v>
      </c>
      <c r="R22" s="5">
        <f>INT($Q22*装备总表!B$18)</f>
        <v>203</v>
      </c>
      <c r="S22" s="5">
        <f>INT($Q22*装备总表!C$18)</f>
        <v>488</v>
      </c>
      <c r="T22" s="5">
        <f>INT($Q22*装备总表!D$18)</f>
        <v>244</v>
      </c>
      <c r="U22" s="5">
        <f>INT($Q22*装备总表!E$18)</f>
        <v>244</v>
      </c>
      <c r="V22" s="5">
        <f>INT($Q22*装备总表!F$18)</f>
        <v>325</v>
      </c>
    </row>
    <row r="23" spans="1:22" ht="16.5" x14ac:dyDescent="0.15">
      <c r="A23" s="6" t="s">
        <v>33</v>
      </c>
      <c r="B23" s="2">
        <v>6</v>
      </c>
      <c r="C23" s="2">
        <v>1</v>
      </c>
      <c r="D23" s="2">
        <v>1</v>
      </c>
      <c r="E23" s="5">
        <f>ROUND(INDEX($C$9:$L$13,$D23,$C23)/INDEX($B$9:$B$13,$D23)*装备总表!B$19*INDEX(装备总表!$C$23:$J$30,装备强化!$B23,E$15),2)</f>
        <v>10.9</v>
      </c>
      <c r="F23" s="5">
        <f>ROUND(INDEX($C$9:$L$13,$D23,$C23)/INDEX($B$9:$B$13,$D23)*装备总表!C$19*INDEX(装备总表!$C$23:$J$30,装备强化!$B23,F$15),2)</f>
        <v>0</v>
      </c>
      <c r="G23" s="5">
        <f>ROUND(INDEX($C$9:$L$13,$D23,$C23)/INDEX($B$9:$B$13,$D23)*装备总表!D$19*INDEX(装备总表!$C$23:$J$30,装备强化!$B23,G$15),2)</f>
        <v>0.28999999999999998</v>
      </c>
      <c r="H23" s="5">
        <f>ROUND(INDEX($C$9:$L$13,$D23,$C23)/INDEX($B$9:$B$13,$D23)*装备总表!E$19*INDEX(装备总表!$C$23:$J$30,装备强化!$B23,H$15),2)</f>
        <v>0.87</v>
      </c>
      <c r="I23" s="5">
        <f>ROUND(INDEX($C$9:$L$13,$D23,$C23)/INDEX($B$9:$B$13,$D23)*装备总表!F$19*INDEX(装备总表!$C$23:$J$30,装备强化!$B23,I$15),2)</f>
        <v>0</v>
      </c>
      <c r="J23" s="5">
        <f>ROUND(INDEX($C$9:$L$13,$D23,$C23)/INDEX($B$9:$B$13,$D23)*装备总表!G$19*INDEX(装备总表!$C$23:$J$30,装备强化!$B23,J$15),2)</f>
        <v>0</v>
      </c>
      <c r="K23" s="5">
        <f>ROUND(INDEX($C$9:$L$13,$D23,$C23)/INDEX($B$9:$B$13,$D23)*装备总表!H$19*INDEX(装备总表!$C$23:$J$30,装备强化!$B23,K$15),2)</f>
        <v>0</v>
      </c>
      <c r="L23" s="5">
        <f>ROUND(INDEX($C$9:$L$13,$D23,$C23)/INDEX($B$9:$B$13,$D23)*装备总表!I$19*INDEX(装备总表!$C$23:$J$30,装备强化!$B23,L$15),2)</f>
        <v>2.91</v>
      </c>
      <c r="O23" s="13">
        <v>60</v>
      </c>
      <c r="P23" s="5">
        <f>AVERAGE(P22,P24)</f>
        <v>625</v>
      </c>
      <c r="Q23" s="5">
        <f>SUM(P$18:P23)</f>
        <v>2375</v>
      </c>
      <c r="R23" s="5">
        <f>INT($Q23*装备总表!B$18)</f>
        <v>276</v>
      </c>
      <c r="S23" s="5">
        <f>INT($Q23*装备总表!C$18)</f>
        <v>662</v>
      </c>
      <c r="T23" s="5">
        <f>INT($Q23*装备总表!D$18)</f>
        <v>331</v>
      </c>
      <c r="U23" s="5">
        <f>INT($Q23*装备总表!E$18)</f>
        <v>331</v>
      </c>
      <c r="V23" s="5">
        <f>INT($Q23*装备总表!F$18)</f>
        <v>441</v>
      </c>
    </row>
    <row r="24" spans="1:22" ht="16.5" x14ac:dyDescent="0.15">
      <c r="A24" s="6" t="s">
        <v>34</v>
      </c>
      <c r="B24" s="2">
        <v>7</v>
      </c>
      <c r="C24" s="2">
        <v>1</v>
      </c>
      <c r="D24" s="2">
        <v>1</v>
      </c>
      <c r="E24" s="5">
        <f>ROUND(INDEX($C$9:$L$13,$D24,$C24)/INDEX($B$9:$B$13,$D24)*装备总表!B$19*INDEX(装备总表!$C$23:$J$30,装备强化!$B24,E$15),2)</f>
        <v>0</v>
      </c>
      <c r="F24" s="5">
        <f>ROUND(INDEX($C$9:$L$13,$D24,$C24)/INDEX($B$9:$B$13,$D24)*装备总表!C$19*INDEX(装备总表!$C$23:$J$30,装备强化!$B24,F$15),2)</f>
        <v>1.1599999999999999</v>
      </c>
      <c r="G24" s="5">
        <f>ROUND(INDEX($C$9:$L$13,$D24,$C24)/INDEX($B$9:$B$13,$D24)*装备总表!D$19*INDEX(装备总表!$C$23:$J$30,装备强化!$B24,G$15),2)</f>
        <v>0</v>
      </c>
      <c r="H24" s="5">
        <f>ROUND(INDEX($C$9:$L$13,$D24,$C24)/INDEX($B$9:$B$13,$D24)*装备总表!E$19*INDEX(装备总表!$C$23:$J$30,装备强化!$B24,H$15),2)</f>
        <v>0</v>
      </c>
      <c r="I24" s="5">
        <f>ROUND(INDEX($C$9:$L$13,$D24,$C24)/INDEX($B$9:$B$13,$D24)*装备总表!F$19*INDEX(装备总表!$C$23:$J$30,装备强化!$B24,I$15),2)</f>
        <v>1.74</v>
      </c>
      <c r="J24" s="5">
        <f>ROUND(INDEX($C$9:$L$13,$D24,$C24)/INDEX($B$9:$B$13,$D24)*装备总表!G$19*INDEX(装备总表!$C$23:$J$30,装备强化!$B24,J$15),2)</f>
        <v>0</v>
      </c>
      <c r="K24" s="5">
        <f>ROUND(INDEX($C$9:$L$13,$D24,$C24)/INDEX($B$9:$B$13,$D24)*装备总表!H$19*INDEX(装备总表!$C$23:$J$30,装备强化!$B24,K$15),2)</f>
        <v>0</v>
      </c>
      <c r="L24" s="5">
        <f>ROUND(INDEX($C$9:$L$13,$D24,$C24)/INDEX($B$9:$B$13,$D24)*装备总表!I$19*INDEX(装备总表!$C$23:$J$30,装备强化!$B24,L$15),2)</f>
        <v>0</v>
      </c>
      <c r="O24" s="13">
        <v>70</v>
      </c>
      <c r="P24" s="5">
        <f>F10*0.1</f>
        <v>800</v>
      </c>
      <c r="Q24" s="5">
        <f>SUM(P$18:P24)</f>
        <v>3175</v>
      </c>
      <c r="R24" s="5">
        <f>INT($Q24*装备总表!B$18)</f>
        <v>369</v>
      </c>
      <c r="S24" s="5">
        <f>INT($Q24*装备总表!C$18)</f>
        <v>886</v>
      </c>
      <c r="T24" s="5">
        <f>INT($Q24*装备总表!D$18)</f>
        <v>443</v>
      </c>
      <c r="U24" s="5">
        <f>INT($Q24*装备总表!E$18)</f>
        <v>443</v>
      </c>
      <c r="V24" s="5">
        <f>INT($Q24*装备总表!F$18)</f>
        <v>590</v>
      </c>
    </row>
    <row r="25" spans="1:22" ht="16.5" x14ac:dyDescent="0.15">
      <c r="A25" s="6" t="s">
        <v>35</v>
      </c>
      <c r="B25" s="2">
        <v>8</v>
      </c>
      <c r="C25" s="2">
        <v>1</v>
      </c>
      <c r="D25" s="2">
        <v>1</v>
      </c>
      <c r="E25" s="5">
        <f>ROUND(INDEX($C$9:$L$13,$D25,$C25)/INDEX($B$9:$B$13,$D25)*装备总表!B$19*INDEX(装备总表!$C$23:$J$30,装备强化!$B25,E$15),2)</f>
        <v>0</v>
      </c>
      <c r="F25" s="5">
        <f>ROUND(INDEX($C$9:$L$13,$D25,$C25)/INDEX($B$9:$B$13,$D25)*装备总表!C$19*INDEX(装备总表!$C$23:$J$30,装备强化!$B25,F$15),2)</f>
        <v>1.1599999999999999</v>
      </c>
      <c r="G25" s="5">
        <f>ROUND(INDEX($C$9:$L$13,$D25,$C25)/INDEX($B$9:$B$13,$D25)*装备总表!D$19*INDEX(装备总表!$C$23:$J$30,装备强化!$B25,G$15),2)</f>
        <v>0</v>
      </c>
      <c r="H25" s="5">
        <f>ROUND(INDEX($C$9:$L$13,$D25,$C25)/INDEX($B$9:$B$13,$D25)*装备总表!E$19*INDEX(装备总表!$C$23:$J$30,装备强化!$B25,H$15),2)</f>
        <v>0</v>
      </c>
      <c r="I25" s="5">
        <f>ROUND(INDEX($C$9:$L$13,$D25,$C25)/INDEX($B$9:$B$13,$D25)*装备总表!F$19*INDEX(装备总表!$C$23:$J$30,装备强化!$B25,I$15),2)</f>
        <v>1.74</v>
      </c>
      <c r="J25" s="5">
        <f>ROUND(INDEX($C$9:$L$13,$D25,$C25)/INDEX($B$9:$B$13,$D25)*装备总表!G$19*INDEX(装备总表!$C$23:$J$30,装备强化!$B25,J$15),2)</f>
        <v>0</v>
      </c>
      <c r="K25" s="5">
        <f>ROUND(INDEX($C$9:$L$13,$D25,$C25)/INDEX($B$9:$B$13,$D25)*装备总表!H$19*INDEX(装备总表!$C$23:$J$30,装备强化!$B25,K$15),2)</f>
        <v>0</v>
      </c>
      <c r="L25" s="5">
        <f>ROUND(INDEX($C$9:$L$13,$D25,$C25)/INDEX($B$9:$B$13,$D25)*装备总表!I$19*INDEX(装备总表!$C$23:$J$30,装备强化!$B25,L$15),2)</f>
        <v>0</v>
      </c>
      <c r="O25" s="13">
        <v>80</v>
      </c>
      <c r="P25" s="5">
        <f>AVERAGE(P24,P26)</f>
        <v>1600</v>
      </c>
      <c r="Q25" s="5">
        <f>SUM(P$18:P25)</f>
        <v>4775</v>
      </c>
      <c r="R25" s="5">
        <f>INT($Q25*装备总表!B$18)</f>
        <v>555</v>
      </c>
      <c r="S25" s="5">
        <f>INT($Q25*装备总表!C$18)</f>
        <v>1332</v>
      </c>
      <c r="T25" s="5">
        <f>INT($Q25*装备总表!D$18)</f>
        <v>666</v>
      </c>
      <c r="U25" s="5">
        <f>INT($Q25*装备总表!E$18)</f>
        <v>666</v>
      </c>
      <c r="V25" s="5">
        <f>INT($Q25*装备总表!F$18)</f>
        <v>888</v>
      </c>
    </row>
    <row r="26" spans="1:22" ht="16.5" x14ac:dyDescent="0.15">
      <c r="A26" s="6" t="s">
        <v>28</v>
      </c>
      <c r="B26" s="2">
        <v>1</v>
      </c>
      <c r="C26" s="2">
        <v>2</v>
      </c>
      <c r="D26" s="2">
        <v>1</v>
      </c>
      <c r="E26" s="5">
        <f>ROUND(INDEX($C$9:$L$13,$D26,$C26)/INDEX($B$9:$B$13,$D26)*装备总表!B$19*INDEX(装备总表!$C$23:$J$30,装备强化!$B26,E$15),2)</f>
        <v>0</v>
      </c>
      <c r="F26" s="5">
        <f>ROUND(INDEX($C$9:$L$13,$D26,$C26)/INDEX($B$9:$B$13,$D26)*装备总表!C$19*INDEX(装备总表!$C$23:$J$30,装备强化!$B26,F$15),2)</f>
        <v>3.26</v>
      </c>
      <c r="G26" s="5">
        <f>ROUND(INDEX($C$9:$L$13,$D26,$C26)/INDEX($B$9:$B$13,$D26)*装备总表!D$19*INDEX(装备总表!$C$23:$J$30,装备强化!$B26,G$15),2)</f>
        <v>0</v>
      </c>
      <c r="H26" s="5">
        <f>ROUND(INDEX($C$9:$L$13,$D26,$C26)/INDEX($B$9:$B$13,$D26)*装备总表!E$19*INDEX(装备总表!$C$23:$J$30,装备强化!$B26,H$15),2)</f>
        <v>0</v>
      </c>
      <c r="I26" s="5">
        <f>ROUND(INDEX($C$9:$L$13,$D26,$C26)/INDEX($B$9:$B$13,$D26)*装备总表!F$19*INDEX(装备总表!$C$23:$J$30,装备强化!$B26,I$15),2)</f>
        <v>2.0299999999999998</v>
      </c>
      <c r="J26" s="5">
        <f>ROUND(INDEX($C$9:$L$13,$D26,$C26)/INDEX($B$9:$B$13,$D26)*装备总表!G$19*INDEX(装备总表!$C$23:$J$30,装备强化!$B26,J$15),2)</f>
        <v>0</v>
      </c>
      <c r="K26" s="5">
        <f>ROUND(INDEX($C$9:$L$13,$D26,$C26)/INDEX($B$9:$B$13,$D26)*装备总表!H$19*INDEX(装备总表!$C$23:$J$30,装备强化!$B26,K$15),2)</f>
        <v>0</v>
      </c>
      <c r="L26" s="5">
        <f>ROUND(INDEX($C$9:$L$13,$D26,$C26)/INDEX($B$9:$B$13,$D26)*装备总表!I$19*INDEX(装备总表!$C$23:$J$30,装备强化!$B26,L$15),2)</f>
        <v>0</v>
      </c>
      <c r="O26" s="13">
        <v>90</v>
      </c>
      <c r="P26" s="5">
        <f>G11*0.2</f>
        <v>2400</v>
      </c>
      <c r="Q26" s="5">
        <f>SUM(P$18:P26)</f>
        <v>7175</v>
      </c>
      <c r="R26" s="5">
        <f>INT($Q26*装备总表!B$18)</f>
        <v>834</v>
      </c>
      <c r="S26" s="5">
        <f>INT($Q26*装备总表!C$18)</f>
        <v>2002</v>
      </c>
      <c r="T26" s="5">
        <f>INT($Q26*装备总表!D$18)</f>
        <v>1001</v>
      </c>
      <c r="U26" s="5">
        <f>INT($Q26*装备总表!E$18)</f>
        <v>1001</v>
      </c>
      <c r="V26" s="5">
        <f>INT($Q26*装备总表!F$18)</f>
        <v>1334</v>
      </c>
    </row>
    <row r="27" spans="1:22" ht="16.5" x14ac:dyDescent="0.15">
      <c r="A27" s="6" t="s">
        <v>29</v>
      </c>
      <c r="B27" s="2">
        <v>2</v>
      </c>
      <c r="C27" s="2">
        <v>2</v>
      </c>
      <c r="D27" s="2">
        <v>1</v>
      </c>
      <c r="E27" s="5">
        <f>ROUND(INDEX($C$9:$L$13,$D27,$C27)/INDEX($B$9:$B$13,$D27)*装备总表!B$19*INDEX(装备总表!$C$23:$J$30,装备强化!$B27,E$15),2)</f>
        <v>30.52</v>
      </c>
      <c r="F27" s="5">
        <f>ROUND(INDEX($C$9:$L$13,$D27,$C27)/INDEX($B$9:$B$13,$D27)*装备总表!C$19*INDEX(装备总表!$C$23:$J$30,装备强化!$B27,F$15),2)</f>
        <v>0</v>
      </c>
      <c r="G27" s="5">
        <f>ROUND(INDEX($C$9:$L$13,$D27,$C27)/INDEX($B$9:$B$13,$D27)*装备总表!D$19*INDEX(装备总表!$C$23:$J$30,装备强化!$B27,G$15),2)</f>
        <v>2.0299999999999998</v>
      </c>
      <c r="H27" s="5">
        <f>ROUND(INDEX($C$9:$L$13,$D27,$C27)/INDEX($B$9:$B$13,$D27)*装备总表!E$19*INDEX(装备总表!$C$23:$J$30,装备强化!$B27,H$15),2)</f>
        <v>1.02</v>
      </c>
      <c r="I27" s="5">
        <f>ROUND(INDEX($C$9:$L$13,$D27,$C27)/INDEX($B$9:$B$13,$D27)*装备总表!F$19*INDEX(装备总表!$C$23:$J$30,装备强化!$B27,I$15),2)</f>
        <v>0</v>
      </c>
      <c r="J27" s="5">
        <f>ROUND(INDEX($C$9:$L$13,$D27,$C27)/INDEX($B$9:$B$13,$D27)*装备总表!G$19*INDEX(装备总表!$C$23:$J$30,装备强化!$B27,J$15),2)</f>
        <v>0</v>
      </c>
      <c r="K27" s="5">
        <f>ROUND(INDEX($C$9:$L$13,$D27,$C27)/INDEX($B$9:$B$13,$D27)*装备总表!H$19*INDEX(装备总表!$C$23:$J$30,装备强化!$B27,K$15),2)</f>
        <v>0</v>
      </c>
      <c r="L27" s="5">
        <f>ROUND(INDEX($C$9:$L$13,$D27,$C27)/INDEX($B$9:$B$13,$D27)*装备总表!I$19*INDEX(装备总表!$C$23:$J$30,装备强化!$B27,L$15),2)</f>
        <v>0</v>
      </c>
      <c r="O27" s="13">
        <v>100</v>
      </c>
      <c r="P27" s="5">
        <f>AVERAGE(P26,P28)</f>
        <v>2250</v>
      </c>
      <c r="Q27" s="5">
        <f>SUM(P$18:P27)</f>
        <v>9425</v>
      </c>
      <c r="R27" s="5">
        <f>INT($Q27*装备总表!B$18)</f>
        <v>1095</v>
      </c>
      <c r="S27" s="5">
        <f>INT($Q27*装备总表!C$18)</f>
        <v>2630</v>
      </c>
      <c r="T27" s="5">
        <f>INT($Q27*装备总表!D$18)</f>
        <v>1315</v>
      </c>
      <c r="U27" s="5">
        <f>INT($Q27*装备总表!E$18)</f>
        <v>1315</v>
      </c>
      <c r="V27" s="5">
        <f>INT($Q27*装备总表!F$18)</f>
        <v>1753</v>
      </c>
    </row>
    <row r="28" spans="1:22" ht="16.5" x14ac:dyDescent="0.15">
      <c r="A28" s="6" t="s">
        <v>30</v>
      </c>
      <c r="B28" s="2">
        <v>3</v>
      </c>
      <c r="C28" s="2">
        <v>2</v>
      </c>
      <c r="D28" s="2">
        <v>1</v>
      </c>
      <c r="E28" s="5">
        <f>ROUND(INDEX($C$9:$L$13,$D28,$C28)/INDEX($B$9:$B$13,$D28)*装备总表!B$19*INDEX(装备总表!$C$23:$J$30,装备强化!$B28,E$15),2)</f>
        <v>25.44</v>
      </c>
      <c r="F28" s="5">
        <f>ROUND(INDEX($C$9:$L$13,$D28,$C28)/INDEX($B$9:$B$13,$D28)*装备总表!C$19*INDEX(装备总表!$C$23:$J$30,装备强化!$B28,F$15),2)</f>
        <v>1.63</v>
      </c>
      <c r="G28" s="5">
        <f>ROUND(INDEX($C$9:$L$13,$D28,$C28)/INDEX($B$9:$B$13,$D28)*装备总表!D$19*INDEX(装备总表!$C$23:$J$30,装备强化!$B28,G$15),2)</f>
        <v>0</v>
      </c>
      <c r="H28" s="5">
        <f>ROUND(INDEX($C$9:$L$13,$D28,$C28)/INDEX($B$9:$B$13,$D28)*装备总表!E$19*INDEX(装备总表!$C$23:$J$30,装备强化!$B28,H$15),2)</f>
        <v>0</v>
      </c>
      <c r="I28" s="5">
        <f>ROUND(INDEX($C$9:$L$13,$D28,$C28)/INDEX($B$9:$B$13,$D28)*装备总表!F$19*INDEX(装备总表!$C$23:$J$30,装备强化!$B28,I$15),2)</f>
        <v>1.22</v>
      </c>
      <c r="J28" s="5">
        <f>ROUND(INDEX($C$9:$L$13,$D28,$C28)/INDEX($B$9:$B$13,$D28)*装备总表!G$19*INDEX(装备总表!$C$23:$J$30,装备强化!$B28,J$15),2)</f>
        <v>0</v>
      </c>
      <c r="K28" s="5">
        <f>ROUND(INDEX($C$9:$L$13,$D28,$C28)/INDEX($B$9:$B$13,$D28)*装备总表!H$19*INDEX(装备总表!$C$23:$J$30,装备强化!$B28,K$15),2)</f>
        <v>0</v>
      </c>
      <c r="L28" s="5">
        <f>ROUND(INDEX($C$9:$L$13,$D28,$C28)/INDEX($B$9:$B$13,$D28)*装备总表!I$19*INDEX(装备总表!$C$23:$J$30,装备强化!$B28,L$15),2)</f>
        <v>0</v>
      </c>
      <c r="O28" s="13">
        <v>110</v>
      </c>
      <c r="P28" s="5">
        <f>H12*0.1</f>
        <v>2100</v>
      </c>
      <c r="Q28" s="5">
        <f>SUM(P$18:P28)</f>
        <v>11525</v>
      </c>
      <c r="R28" s="5">
        <f>INT($Q28*装备总表!B$18)</f>
        <v>1340</v>
      </c>
      <c r="S28" s="5">
        <f>INT($Q28*装备总表!C$18)</f>
        <v>3216</v>
      </c>
      <c r="T28" s="5">
        <f>INT($Q28*装备总表!D$18)</f>
        <v>1608</v>
      </c>
      <c r="U28" s="5">
        <f>INT($Q28*装备总表!E$18)</f>
        <v>1608</v>
      </c>
      <c r="V28" s="5">
        <f>INT($Q28*装备总表!F$18)</f>
        <v>2144</v>
      </c>
    </row>
    <row r="29" spans="1:22" ht="16.5" x14ac:dyDescent="0.15">
      <c r="A29" s="6" t="s">
        <v>31</v>
      </c>
      <c r="B29" s="2">
        <v>4</v>
      </c>
      <c r="C29" s="2">
        <v>2</v>
      </c>
      <c r="D29" s="2">
        <v>1</v>
      </c>
      <c r="E29" s="5">
        <f>ROUND(INDEX($C$9:$L$13,$D29,$C29)/INDEX($B$9:$B$13,$D29)*装备总表!B$19*INDEX(装备总表!$C$23:$J$30,装备强化!$B29,E$15),2)</f>
        <v>15.26</v>
      </c>
      <c r="F29" s="5">
        <f>ROUND(INDEX($C$9:$L$13,$D29,$C29)/INDEX($B$9:$B$13,$D29)*装备总表!C$19*INDEX(装备总表!$C$23:$J$30,装备强化!$B29,F$15),2)</f>
        <v>0</v>
      </c>
      <c r="G29" s="5">
        <f>ROUND(INDEX($C$9:$L$13,$D29,$C29)/INDEX($B$9:$B$13,$D29)*装备总表!D$19*INDEX(装备总表!$C$23:$J$30,装备强化!$B29,G$15),2)</f>
        <v>1.22</v>
      </c>
      <c r="H29" s="5">
        <f>ROUND(INDEX($C$9:$L$13,$D29,$C29)/INDEX($B$9:$B$13,$D29)*装备总表!E$19*INDEX(装备总表!$C$23:$J$30,装备强化!$B29,H$15),2)</f>
        <v>0.61</v>
      </c>
      <c r="I29" s="5">
        <f>ROUND(INDEX($C$9:$L$13,$D29,$C29)/INDEX($B$9:$B$13,$D29)*装备总表!F$19*INDEX(装备总表!$C$23:$J$30,装备强化!$B29,I$15),2)</f>
        <v>0</v>
      </c>
      <c r="J29" s="5">
        <f>ROUND(INDEX($C$9:$L$13,$D29,$C29)/INDEX($B$9:$B$13,$D29)*装备总表!G$19*INDEX(装备总表!$C$23:$J$30,装备强化!$B29,J$15),2)</f>
        <v>4.07</v>
      </c>
      <c r="K29" s="5">
        <f>ROUND(INDEX($C$9:$L$13,$D29,$C29)/INDEX($B$9:$B$13,$D29)*装备总表!H$19*INDEX(装备总表!$C$23:$J$30,装备强化!$B29,K$15),2)</f>
        <v>0</v>
      </c>
      <c r="L29" s="5">
        <f>ROUND(INDEX($C$9:$L$13,$D29,$C29)/INDEX($B$9:$B$13,$D29)*装备总表!I$19*INDEX(装备总表!$C$23:$J$30,装备强化!$B29,L$15),2)</f>
        <v>0</v>
      </c>
      <c r="O29" s="13">
        <v>120</v>
      </c>
      <c r="P29" s="5">
        <f>AVERAGE(P28,P30)</f>
        <v>2650</v>
      </c>
      <c r="Q29" s="5">
        <f>SUM(P$18:P29)</f>
        <v>14175</v>
      </c>
      <c r="R29" s="5">
        <f>INT($Q29*装备总表!B$18)</f>
        <v>1648</v>
      </c>
      <c r="S29" s="5">
        <f>INT($Q29*装备总表!C$18)</f>
        <v>3955</v>
      </c>
      <c r="T29" s="5">
        <f>INT($Q29*装备总表!D$18)</f>
        <v>1977</v>
      </c>
      <c r="U29" s="5">
        <f>INT($Q29*装备总表!E$18)</f>
        <v>1977</v>
      </c>
      <c r="V29" s="5">
        <f>INT($Q29*装备总表!F$18)</f>
        <v>2637</v>
      </c>
    </row>
    <row r="30" spans="1:22" ht="16.5" x14ac:dyDescent="0.15">
      <c r="A30" s="6" t="s">
        <v>32</v>
      </c>
      <c r="B30" s="2">
        <v>5</v>
      </c>
      <c r="C30" s="2">
        <v>2</v>
      </c>
      <c r="D30" s="2">
        <v>1</v>
      </c>
      <c r="E30" s="5">
        <f>ROUND(INDEX($C$9:$L$13,$D30,$C30)/INDEX($B$9:$B$13,$D30)*装备总表!B$19*INDEX(装备总表!$C$23:$J$30,装备强化!$B30,E$15),2)</f>
        <v>15.26</v>
      </c>
      <c r="F30" s="5">
        <f>ROUND(INDEX($C$9:$L$13,$D30,$C30)/INDEX($B$9:$B$13,$D30)*装备总表!C$19*INDEX(装备总表!$C$23:$J$30,装备强化!$B30,F$15),2)</f>
        <v>0</v>
      </c>
      <c r="G30" s="5">
        <f>ROUND(INDEX($C$9:$L$13,$D30,$C30)/INDEX($B$9:$B$13,$D30)*装备总表!D$19*INDEX(装备总表!$C$23:$J$30,装备强化!$B30,G$15),2)</f>
        <v>0.41</v>
      </c>
      <c r="H30" s="5">
        <f>ROUND(INDEX($C$9:$L$13,$D30,$C30)/INDEX($B$9:$B$13,$D30)*装备总表!E$19*INDEX(装备总表!$C$23:$J$30,装备强化!$B30,H$15),2)</f>
        <v>1.22</v>
      </c>
      <c r="I30" s="5">
        <f>ROUND(INDEX($C$9:$L$13,$D30,$C30)/INDEX($B$9:$B$13,$D30)*装备总表!F$19*INDEX(装备总表!$C$23:$J$30,装备强化!$B30,I$15),2)</f>
        <v>0</v>
      </c>
      <c r="J30" s="5">
        <f>ROUND(INDEX($C$9:$L$13,$D30,$C30)/INDEX($B$9:$B$13,$D30)*装备总表!G$19*INDEX(装备总表!$C$23:$J$30,装备强化!$B30,J$15),2)</f>
        <v>0</v>
      </c>
      <c r="K30" s="5">
        <f>ROUND(INDEX($C$9:$L$13,$D30,$C30)/INDEX($B$9:$B$13,$D30)*装备总表!H$19*INDEX(装备总表!$C$23:$J$30,装备强化!$B30,K$15),2)</f>
        <v>4.07</v>
      </c>
      <c r="L30" s="5">
        <f>ROUND(INDEX($C$9:$L$13,$D30,$C30)/INDEX($B$9:$B$13,$D30)*装备总表!I$19*INDEX(装备总表!$C$23:$J$30,装备强化!$B30,L$15),2)</f>
        <v>0</v>
      </c>
      <c r="O30" s="13">
        <v>130</v>
      </c>
      <c r="P30" s="5">
        <f>I13*0.1</f>
        <v>3200</v>
      </c>
      <c r="Q30" s="5">
        <f>SUM(P$18:P30)</f>
        <v>17375</v>
      </c>
      <c r="R30" s="5">
        <f>INT($Q30*装备总表!B$18)</f>
        <v>2020</v>
      </c>
      <c r="S30" s="5">
        <f>INT($Q30*装备总表!C$18)</f>
        <v>4848</v>
      </c>
      <c r="T30" s="5">
        <f>INT($Q30*装备总表!D$18)</f>
        <v>2424</v>
      </c>
      <c r="U30" s="5">
        <f>INT($Q30*装备总表!E$18)</f>
        <v>2424</v>
      </c>
      <c r="V30" s="5">
        <f>INT($Q30*装备总表!F$18)</f>
        <v>3232</v>
      </c>
    </row>
    <row r="31" spans="1:22" ht="16.5" x14ac:dyDescent="0.15">
      <c r="A31" s="6" t="s">
        <v>33</v>
      </c>
      <c r="B31" s="2">
        <v>6</v>
      </c>
      <c r="C31" s="2">
        <v>2</v>
      </c>
      <c r="D31" s="2">
        <v>1</v>
      </c>
      <c r="E31" s="5">
        <f>ROUND(INDEX($C$9:$L$13,$D31,$C31)/INDEX($B$9:$B$13,$D31)*装备总表!B$19*INDEX(装备总表!$C$23:$J$30,装备强化!$B31,E$15),2)</f>
        <v>15.26</v>
      </c>
      <c r="F31" s="5">
        <f>ROUND(INDEX($C$9:$L$13,$D31,$C31)/INDEX($B$9:$B$13,$D31)*装备总表!C$19*INDEX(装备总表!$C$23:$J$30,装备强化!$B31,F$15),2)</f>
        <v>0</v>
      </c>
      <c r="G31" s="5">
        <f>ROUND(INDEX($C$9:$L$13,$D31,$C31)/INDEX($B$9:$B$13,$D31)*装备总表!D$19*INDEX(装备总表!$C$23:$J$30,装备强化!$B31,G$15),2)</f>
        <v>0.41</v>
      </c>
      <c r="H31" s="5">
        <f>ROUND(INDEX($C$9:$L$13,$D31,$C31)/INDEX($B$9:$B$13,$D31)*装备总表!E$19*INDEX(装备总表!$C$23:$J$30,装备强化!$B31,H$15),2)</f>
        <v>1.22</v>
      </c>
      <c r="I31" s="5">
        <f>ROUND(INDEX($C$9:$L$13,$D31,$C31)/INDEX($B$9:$B$13,$D31)*装备总表!F$19*INDEX(装备总表!$C$23:$J$30,装备强化!$B31,I$15),2)</f>
        <v>0</v>
      </c>
      <c r="J31" s="5">
        <f>ROUND(INDEX($C$9:$L$13,$D31,$C31)/INDEX($B$9:$B$13,$D31)*装备总表!G$19*INDEX(装备总表!$C$23:$J$30,装备强化!$B31,J$15),2)</f>
        <v>0</v>
      </c>
      <c r="K31" s="5">
        <f>ROUND(INDEX($C$9:$L$13,$D31,$C31)/INDEX($B$9:$B$13,$D31)*装备总表!H$19*INDEX(装备总表!$C$23:$J$30,装备强化!$B31,K$15),2)</f>
        <v>0</v>
      </c>
      <c r="L31" s="5">
        <f>ROUND(INDEX($C$9:$L$13,$D31,$C31)/INDEX($B$9:$B$13,$D31)*装备总表!I$19*INDEX(装备总表!$C$23:$J$30,装备强化!$B31,L$15),2)</f>
        <v>4.07</v>
      </c>
      <c r="O31" s="13">
        <v>140</v>
      </c>
      <c r="P31" s="5">
        <f>AVERAGE(P30,P32)</f>
        <v>3482</v>
      </c>
      <c r="Q31" s="5">
        <f>SUM(P$18:P31)</f>
        <v>20857</v>
      </c>
      <c r="R31" s="5">
        <f>INT($Q31*装备总表!B$18)</f>
        <v>2425</v>
      </c>
      <c r="S31" s="5">
        <f>INT($Q31*装备总表!C$18)</f>
        <v>5820</v>
      </c>
      <c r="T31" s="5">
        <f>INT($Q31*装备总表!D$18)</f>
        <v>2910</v>
      </c>
      <c r="U31" s="5">
        <f>INT($Q31*装备总表!E$18)</f>
        <v>2910</v>
      </c>
      <c r="V31" s="5">
        <f>INT($Q31*装备总表!F$18)</f>
        <v>3880</v>
      </c>
    </row>
    <row r="32" spans="1:22" ht="16.5" x14ac:dyDescent="0.15">
      <c r="A32" s="6" t="s">
        <v>34</v>
      </c>
      <c r="B32" s="2">
        <v>7</v>
      </c>
      <c r="C32" s="2">
        <v>2</v>
      </c>
      <c r="D32" s="2">
        <v>1</v>
      </c>
      <c r="E32" s="5">
        <f>ROUND(INDEX($C$9:$L$13,$D32,$C32)/INDEX($B$9:$B$13,$D32)*装备总表!B$19*INDEX(装备总表!$C$23:$J$30,装备强化!$B32,E$15),2)</f>
        <v>0</v>
      </c>
      <c r="F32" s="5">
        <f>ROUND(INDEX($C$9:$L$13,$D32,$C32)/INDEX($B$9:$B$13,$D32)*装备总表!C$19*INDEX(装备总表!$C$23:$J$30,装备强化!$B32,F$15),2)</f>
        <v>1.63</v>
      </c>
      <c r="G32" s="5">
        <f>ROUND(INDEX($C$9:$L$13,$D32,$C32)/INDEX($B$9:$B$13,$D32)*装备总表!D$19*INDEX(装备总表!$C$23:$J$30,装备强化!$B32,G$15),2)</f>
        <v>0</v>
      </c>
      <c r="H32" s="5">
        <f>ROUND(INDEX($C$9:$L$13,$D32,$C32)/INDEX($B$9:$B$13,$D32)*装备总表!E$19*INDEX(装备总表!$C$23:$J$30,装备强化!$B32,H$15),2)</f>
        <v>0</v>
      </c>
      <c r="I32" s="5">
        <f>ROUND(INDEX($C$9:$L$13,$D32,$C32)/INDEX($B$9:$B$13,$D32)*装备总表!F$19*INDEX(装备总表!$C$23:$J$30,装备强化!$B32,I$15),2)</f>
        <v>2.44</v>
      </c>
      <c r="J32" s="5">
        <f>ROUND(INDEX($C$9:$L$13,$D32,$C32)/INDEX($B$9:$B$13,$D32)*装备总表!G$19*INDEX(装备总表!$C$23:$J$30,装备强化!$B32,J$15),2)</f>
        <v>0</v>
      </c>
      <c r="K32" s="5">
        <f>ROUND(INDEX($C$9:$L$13,$D32,$C32)/INDEX($B$9:$B$13,$D32)*装备总表!H$19*INDEX(装备总表!$C$23:$J$30,装备强化!$B32,K$15),2)</f>
        <v>0</v>
      </c>
      <c r="L32" s="5">
        <f>ROUND(INDEX($C$9:$L$13,$D32,$C32)/INDEX($B$9:$B$13,$D32)*装备总表!I$19*INDEX(装备总表!$C$23:$J$30,装备强化!$B32,L$15),2)</f>
        <v>0</v>
      </c>
      <c r="O32" s="13">
        <v>150</v>
      </c>
      <c r="P32" s="5">
        <f>INT(J13*0.1/2)*2</f>
        <v>3764</v>
      </c>
      <c r="Q32" s="5">
        <f>SUM(P$18:P32)</f>
        <v>24621</v>
      </c>
      <c r="R32" s="5">
        <f>INT($Q32*装备总表!B$18)</f>
        <v>2862</v>
      </c>
      <c r="S32" s="5">
        <f>INT($Q32*装备总表!C$18)</f>
        <v>6870</v>
      </c>
      <c r="T32" s="5">
        <f>INT($Q32*装备总表!D$18)</f>
        <v>3435</v>
      </c>
      <c r="U32" s="5">
        <f>INT($Q32*装备总表!E$18)</f>
        <v>3435</v>
      </c>
      <c r="V32" s="5">
        <f>INT($Q32*装备总表!F$18)</f>
        <v>4580</v>
      </c>
    </row>
    <row r="33" spans="1:22" ht="16.5" x14ac:dyDescent="0.15">
      <c r="A33" s="6" t="s">
        <v>35</v>
      </c>
      <c r="B33" s="2">
        <v>8</v>
      </c>
      <c r="C33" s="2">
        <v>2</v>
      </c>
      <c r="D33" s="2">
        <v>1</v>
      </c>
      <c r="E33" s="5">
        <f>ROUND(INDEX($C$9:$L$13,$D33,$C33)/INDEX($B$9:$B$13,$D33)*装备总表!B$19*INDEX(装备总表!$C$23:$J$30,装备强化!$B33,E$15),2)</f>
        <v>0</v>
      </c>
      <c r="F33" s="5">
        <f>ROUND(INDEX($C$9:$L$13,$D33,$C33)/INDEX($B$9:$B$13,$D33)*装备总表!C$19*INDEX(装备总表!$C$23:$J$30,装备强化!$B33,F$15),2)</f>
        <v>1.63</v>
      </c>
      <c r="G33" s="5">
        <f>ROUND(INDEX($C$9:$L$13,$D33,$C33)/INDEX($B$9:$B$13,$D33)*装备总表!D$19*INDEX(装备总表!$C$23:$J$30,装备强化!$B33,G$15),2)</f>
        <v>0</v>
      </c>
      <c r="H33" s="5">
        <f>ROUND(INDEX($C$9:$L$13,$D33,$C33)/INDEX($B$9:$B$13,$D33)*装备总表!E$19*INDEX(装备总表!$C$23:$J$30,装备强化!$B33,H$15),2)</f>
        <v>0</v>
      </c>
      <c r="I33" s="5">
        <f>ROUND(INDEX($C$9:$L$13,$D33,$C33)/INDEX($B$9:$B$13,$D33)*装备总表!F$19*INDEX(装备总表!$C$23:$J$30,装备强化!$B33,I$15),2)</f>
        <v>2.44</v>
      </c>
      <c r="J33" s="5">
        <f>ROUND(INDEX($C$9:$L$13,$D33,$C33)/INDEX($B$9:$B$13,$D33)*装备总表!G$19*INDEX(装备总表!$C$23:$J$30,装备强化!$B33,J$15),2)</f>
        <v>0</v>
      </c>
      <c r="K33" s="5">
        <f>ROUND(INDEX($C$9:$L$13,$D33,$C33)/INDEX($B$9:$B$13,$D33)*装备总表!H$19*INDEX(装备总表!$C$23:$J$30,装备强化!$B33,K$15),2)</f>
        <v>0</v>
      </c>
      <c r="L33" s="5">
        <f>ROUND(INDEX($C$9:$L$13,$D33,$C33)/INDEX($B$9:$B$13,$D33)*装备总表!I$19*INDEX(装备总表!$C$23:$J$30,装备强化!$B33,L$15),2)</f>
        <v>0</v>
      </c>
      <c r="O33" s="13">
        <v>160</v>
      </c>
      <c r="P33" s="5">
        <f>AVERAGE(P32,P34)</f>
        <v>4140</v>
      </c>
      <c r="Q33" s="5">
        <f>SUM(P$18:P33)</f>
        <v>28761</v>
      </c>
      <c r="R33" s="5">
        <f>INT($Q33*装备总表!B$18)</f>
        <v>3344</v>
      </c>
      <c r="S33" s="5">
        <f>INT($Q33*装备总表!C$18)</f>
        <v>8026</v>
      </c>
      <c r="T33" s="5">
        <f>INT($Q33*装备总表!D$18)</f>
        <v>4013</v>
      </c>
      <c r="U33" s="5">
        <f>INT($Q33*装备总表!E$18)</f>
        <v>4013</v>
      </c>
      <c r="V33" s="5">
        <f>INT($Q33*装备总表!F$18)</f>
        <v>5350</v>
      </c>
    </row>
    <row r="34" spans="1:22" ht="16.5" x14ac:dyDescent="0.15">
      <c r="A34" s="6" t="s">
        <v>28</v>
      </c>
      <c r="B34" s="2">
        <v>1</v>
      </c>
      <c r="C34" s="2">
        <v>3</v>
      </c>
      <c r="D34" s="2">
        <v>1</v>
      </c>
      <c r="E34" s="5">
        <f>ROUND(INDEX($C$9:$L$13,$D34,$C34)/INDEX($B$9:$B$13,$D34)*装备总表!B$19*INDEX(装备总表!$C$23:$J$30,装备强化!$B34,E$15),2)</f>
        <v>0</v>
      </c>
      <c r="F34" s="5">
        <f>ROUND(INDEX($C$9:$L$13,$D34,$C34)/INDEX($B$9:$B$13,$D34)*装备总表!C$19*INDEX(装备总表!$C$23:$J$30,装备强化!$B34,F$15),2)</f>
        <v>4.1900000000000004</v>
      </c>
      <c r="G34" s="5">
        <f>ROUND(INDEX($C$9:$L$13,$D34,$C34)/INDEX($B$9:$B$13,$D34)*装备总表!D$19*INDEX(装备总表!$C$23:$J$30,装备强化!$B34,G$15),2)</f>
        <v>0</v>
      </c>
      <c r="H34" s="5">
        <f>ROUND(INDEX($C$9:$L$13,$D34,$C34)/INDEX($B$9:$B$13,$D34)*装备总表!E$19*INDEX(装备总表!$C$23:$J$30,装备强化!$B34,H$15),2)</f>
        <v>0</v>
      </c>
      <c r="I34" s="5">
        <f>ROUND(INDEX($C$9:$L$13,$D34,$C34)/INDEX($B$9:$B$13,$D34)*装备总表!F$19*INDEX(装备总表!$C$23:$J$30,装备强化!$B34,I$15),2)</f>
        <v>2.62</v>
      </c>
      <c r="J34" s="5">
        <f>ROUND(INDEX($C$9:$L$13,$D34,$C34)/INDEX($B$9:$B$13,$D34)*装备总表!G$19*INDEX(装备总表!$C$23:$J$30,装备强化!$B34,J$15),2)</f>
        <v>0</v>
      </c>
      <c r="K34" s="5">
        <f>ROUND(INDEX($C$9:$L$13,$D34,$C34)/INDEX($B$9:$B$13,$D34)*装备总表!H$19*INDEX(装备总表!$C$23:$J$30,装备强化!$B34,K$15),2)</f>
        <v>0</v>
      </c>
      <c r="L34" s="5">
        <f>ROUND(INDEX($C$9:$L$13,$D34,$C34)/INDEX($B$9:$B$13,$D34)*装备总表!I$19*INDEX(装备总表!$C$23:$J$30,装备强化!$B34,L$15),2)</f>
        <v>0</v>
      </c>
      <c r="O34" s="13">
        <v>170</v>
      </c>
      <c r="P34" s="5">
        <f>INT(K13*0.1/2)*2</f>
        <v>4516</v>
      </c>
      <c r="Q34" s="5">
        <f>SUM(P$18:P34)</f>
        <v>33277</v>
      </c>
      <c r="R34" s="5">
        <f>INT($Q34*装备总表!B$18)</f>
        <v>3869</v>
      </c>
      <c r="S34" s="5">
        <f>INT($Q34*装备总表!C$18)</f>
        <v>9286</v>
      </c>
      <c r="T34" s="5">
        <f>INT($Q34*装备总表!D$18)</f>
        <v>4643</v>
      </c>
      <c r="U34" s="5">
        <f>INT($Q34*装备总表!E$18)</f>
        <v>4643</v>
      </c>
      <c r="V34" s="5">
        <f>INT($Q34*装备总表!F$18)</f>
        <v>6191</v>
      </c>
    </row>
    <row r="35" spans="1:22" ht="16.5" x14ac:dyDescent="0.15">
      <c r="A35" s="6" t="s">
        <v>29</v>
      </c>
      <c r="B35" s="2">
        <v>2</v>
      </c>
      <c r="C35" s="2">
        <v>3</v>
      </c>
      <c r="D35" s="2">
        <v>1</v>
      </c>
      <c r="E35" s="5">
        <f>ROUND(INDEX($C$9:$L$13,$D35,$C35)/INDEX($B$9:$B$13,$D35)*装备总表!B$19*INDEX(装备总表!$C$23:$J$30,装备强化!$B35,E$15),2)</f>
        <v>39.24</v>
      </c>
      <c r="F35" s="5">
        <f>ROUND(INDEX($C$9:$L$13,$D35,$C35)/INDEX($B$9:$B$13,$D35)*装备总表!C$19*INDEX(装备总表!$C$23:$J$30,装备强化!$B35,F$15),2)</f>
        <v>0</v>
      </c>
      <c r="G35" s="5">
        <f>ROUND(INDEX($C$9:$L$13,$D35,$C35)/INDEX($B$9:$B$13,$D35)*装备总表!D$19*INDEX(装备总表!$C$23:$J$30,装备强化!$B35,G$15),2)</f>
        <v>2.62</v>
      </c>
      <c r="H35" s="5">
        <f>ROUND(INDEX($C$9:$L$13,$D35,$C35)/INDEX($B$9:$B$13,$D35)*装备总表!E$19*INDEX(装备总表!$C$23:$J$30,装备强化!$B35,H$15),2)</f>
        <v>1.31</v>
      </c>
      <c r="I35" s="5">
        <f>ROUND(INDEX($C$9:$L$13,$D35,$C35)/INDEX($B$9:$B$13,$D35)*装备总表!F$19*INDEX(装备总表!$C$23:$J$30,装备强化!$B35,I$15),2)</f>
        <v>0</v>
      </c>
      <c r="J35" s="5">
        <f>ROUND(INDEX($C$9:$L$13,$D35,$C35)/INDEX($B$9:$B$13,$D35)*装备总表!G$19*INDEX(装备总表!$C$23:$J$30,装备强化!$B35,J$15),2)</f>
        <v>0</v>
      </c>
      <c r="K35" s="5">
        <f>ROUND(INDEX($C$9:$L$13,$D35,$C35)/INDEX($B$9:$B$13,$D35)*装备总表!H$19*INDEX(装备总表!$C$23:$J$30,装备强化!$B35,K$15),2)</f>
        <v>0</v>
      </c>
      <c r="L35" s="5">
        <f>ROUND(INDEX($C$9:$L$13,$D35,$C35)/INDEX($B$9:$B$13,$D35)*装备总表!I$19*INDEX(装备总表!$C$23:$J$30,装备强化!$B35,L$15),2)</f>
        <v>0</v>
      </c>
      <c r="O35" s="13">
        <v>180</v>
      </c>
      <c r="P35" s="5">
        <f>AVERAGE(P34,P36)</f>
        <v>5081</v>
      </c>
      <c r="Q35" s="5">
        <f>SUM(P$18:P35)</f>
        <v>38358</v>
      </c>
      <c r="R35" s="5">
        <f>INT($Q35*装备总表!B$18)</f>
        <v>4460</v>
      </c>
      <c r="S35" s="5">
        <f>INT($Q35*装备总表!C$18)</f>
        <v>10704</v>
      </c>
      <c r="T35" s="5">
        <f>INT($Q35*装备总表!D$18)</f>
        <v>5352</v>
      </c>
      <c r="U35" s="5">
        <f>INT($Q35*装备总表!E$18)</f>
        <v>5352</v>
      </c>
      <c r="V35" s="5">
        <f>INT($Q35*装备总表!F$18)</f>
        <v>7136</v>
      </c>
    </row>
    <row r="36" spans="1:22" ht="16.5" x14ac:dyDescent="0.15">
      <c r="A36" s="6" t="s">
        <v>30</v>
      </c>
      <c r="B36" s="2">
        <v>3</v>
      </c>
      <c r="C36" s="2">
        <v>3</v>
      </c>
      <c r="D36" s="2">
        <v>1</v>
      </c>
      <c r="E36" s="5">
        <f>ROUND(INDEX($C$9:$L$13,$D36,$C36)/INDEX($B$9:$B$13,$D36)*装备总表!B$19*INDEX(装备总表!$C$23:$J$30,装备强化!$B36,E$15),2)</f>
        <v>32.700000000000003</v>
      </c>
      <c r="F36" s="5">
        <f>ROUND(INDEX($C$9:$L$13,$D36,$C36)/INDEX($B$9:$B$13,$D36)*装备总表!C$19*INDEX(装备总表!$C$23:$J$30,装备强化!$B36,F$15),2)</f>
        <v>2.09</v>
      </c>
      <c r="G36" s="5">
        <f>ROUND(INDEX($C$9:$L$13,$D36,$C36)/INDEX($B$9:$B$13,$D36)*装备总表!D$19*INDEX(装备总表!$C$23:$J$30,装备强化!$B36,G$15),2)</f>
        <v>0</v>
      </c>
      <c r="H36" s="5">
        <f>ROUND(INDEX($C$9:$L$13,$D36,$C36)/INDEX($B$9:$B$13,$D36)*装备总表!E$19*INDEX(装备总表!$C$23:$J$30,装备强化!$B36,H$15),2)</f>
        <v>0</v>
      </c>
      <c r="I36" s="5">
        <f>ROUND(INDEX($C$9:$L$13,$D36,$C36)/INDEX($B$9:$B$13,$D36)*装备总表!F$19*INDEX(装备总表!$C$23:$J$30,装备强化!$B36,I$15),2)</f>
        <v>1.57</v>
      </c>
      <c r="J36" s="5">
        <f>ROUND(INDEX($C$9:$L$13,$D36,$C36)/INDEX($B$9:$B$13,$D36)*装备总表!G$19*INDEX(装备总表!$C$23:$J$30,装备强化!$B36,J$15),2)</f>
        <v>0</v>
      </c>
      <c r="K36" s="5">
        <f>ROUND(INDEX($C$9:$L$13,$D36,$C36)/INDEX($B$9:$B$13,$D36)*装备总表!H$19*INDEX(装备总表!$C$23:$J$30,装备强化!$B36,K$15),2)</f>
        <v>0</v>
      </c>
      <c r="L36" s="5">
        <f>ROUND(INDEX($C$9:$L$13,$D36,$C36)/INDEX($B$9:$B$13,$D36)*装备总表!I$19*INDEX(装备总表!$C$23:$J$30,装备强化!$B36,L$15),2)</f>
        <v>0</v>
      </c>
      <c r="O36" s="13">
        <v>190</v>
      </c>
      <c r="P36" s="5">
        <f>INT(L13*0.1/2)*2</f>
        <v>5646</v>
      </c>
      <c r="Q36" s="5">
        <f>SUM(P$18:P36)</f>
        <v>44004</v>
      </c>
      <c r="R36" s="5">
        <f>INT($Q36*装备总表!B$18)</f>
        <v>5116</v>
      </c>
      <c r="S36" s="5">
        <f>INT($Q36*装备总表!C$18)</f>
        <v>12280</v>
      </c>
      <c r="T36" s="5">
        <f>INT($Q36*装备总表!D$18)</f>
        <v>6140</v>
      </c>
      <c r="U36" s="5">
        <f>INT($Q36*装备总表!E$18)</f>
        <v>6140</v>
      </c>
      <c r="V36" s="5">
        <f>INT($Q36*装备总表!F$18)</f>
        <v>8186</v>
      </c>
    </row>
    <row r="37" spans="1:22" ht="16.5" x14ac:dyDescent="0.15">
      <c r="A37" s="6" t="s">
        <v>31</v>
      </c>
      <c r="B37" s="2">
        <v>4</v>
      </c>
      <c r="C37" s="2">
        <v>3</v>
      </c>
      <c r="D37" s="2">
        <v>1</v>
      </c>
      <c r="E37" s="5">
        <f>ROUND(INDEX($C$9:$L$13,$D37,$C37)/INDEX($B$9:$B$13,$D37)*装备总表!B$19*INDEX(装备总表!$C$23:$J$30,装备强化!$B37,E$15),2)</f>
        <v>19.62</v>
      </c>
      <c r="F37" s="5">
        <f>ROUND(INDEX($C$9:$L$13,$D37,$C37)/INDEX($B$9:$B$13,$D37)*装备总表!C$19*INDEX(装备总表!$C$23:$J$30,装备强化!$B37,F$15),2)</f>
        <v>0</v>
      </c>
      <c r="G37" s="5">
        <f>ROUND(INDEX($C$9:$L$13,$D37,$C37)/INDEX($B$9:$B$13,$D37)*装备总表!D$19*INDEX(装备总表!$C$23:$J$30,装备强化!$B37,G$15),2)</f>
        <v>1.57</v>
      </c>
      <c r="H37" s="5">
        <f>ROUND(INDEX($C$9:$L$13,$D37,$C37)/INDEX($B$9:$B$13,$D37)*装备总表!E$19*INDEX(装备总表!$C$23:$J$30,装备强化!$B37,H$15),2)</f>
        <v>0.78</v>
      </c>
      <c r="I37" s="5">
        <f>ROUND(INDEX($C$9:$L$13,$D37,$C37)/INDEX($B$9:$B$13,$D37)*装备总表!F$19*INDEX(装备总表!$C$23:$J$30,装备强化!$B37,I$15),2)</f>
        <v>0</v>
      </c>
      <c r="J37" s="5">
        <f>ROUND(INDEX($C$9:$L$13,$D37,$C37)/INDEX($B$9:$B$13,$D37)*装备总表!G$19*INDEX(装备总表!$C$23:$J$30,装备强化!$B37,J$15),2)</f>
        <v>5.23</v>
      </c>
      <c r="K37" s="5">
        <f>ROUND(INDEX($C$9:$L$13,$D37,$C37)/INDEX($B$9:$B$13,$D37)*装备总表!H$19*INDEX(装备总表!$C$23:$J$30,装备强化!$B37,K$15),2)</f>
        <v>0</v>
      </c>
      <c r="L37" s="5">
        <f>ROUND(INDEX($C$9:$L$13,$D37,$C37)/INDEX($B$9:$B$13,$D37)*装备总表!I$19*INDEX(装备总表!$C$23:$J$30,装备强化!$B37,L$15),2)</f>
        <v>0</v>
      </c>
      <c r="O37" s="13">
        <v>200</v>
      </c>
      <c r="P37" s="5">
        <f>INT(L13*0.15)</f>
        <v>8470</v>
      </c>
      <c r="Q37" s="5">
        <f>SUM(P$18:P37)</f>
        <v>52474</v>
      </c>
      <c r="R37" s="5">
        <f>INT($Q37*装备总表!B$18)</f>
        <v>6101</v>
      </c>
      <c r="S37" s="5">
        <f>INT($Q37*装备总表!C$18)</f>
        <v>14643</v>
      </c>
      <c r="T37" s="5">
        <f>INT($Q37*装备总表!D$18)</f>
        <v>7321</v>
      </c>
      <c r="U37" s="5">
        <f>INT($Q37*装备总表!E$18)</f>
        <v>7321</v>
      </c>
      <c r="V37" s="5">
        <f>INT($Q37*装备总表!F$18)</f>
        <v>9762</v>
      </c>
    </row>
    <row r="38" spans="1:22" ht="16.5" x14ac:dyDescent="0.15">
      <c r="A38" s="6" t="s">
        <v>32</v>
      </c>
      <c r="B38" s="2">
        <v>5</v>
      </c>
      <c r="C38" s="2">
        <v>3</v>
      </c>
      <c r="D38" s="2">
        <v>1</v>
      </c>
      <c r="E38" s="5">
        <f>ROUND(INDEX($C$9:$L$13,$D38,$C38)/INDEX($B$9:$B$13,$D38)*装备总表!B$19*INDEX(装备总表!$C$23:$J$30,装备强化!$B38,E$15),2)</f>
        <v>19.62</v>
      </c>
      <c r="F38" s="5">
        <f>ROUND(INDEX($C$9:$L$13,$D38,$C38)/INDEX($B$9:$B$13,$D38)*装备总表!C$19*INDEX(装备总表!$C$23:$J$30,装备强化!$B38,F$15),2)</f>
        <v>0</v>
      </c>
      <c r="G38" s="5">
        <f>ROUND(INDEX($C$9:$L$13,$D38,$C38)/INDEX($B$9:$B$13,$D38)*装备总表!D$19*INDEX(装备总表!$C$23:$J$30,装备强化!$B38,G$15),2)</f>
        <v>0.52</v>
      </c>
      <c r="H38" s="5">
        <f>ROUND(INDEX($C$9:$L$13,$D38,$C38)/INDEX($B$9:$B$13,$D38)*装备总表!E$19*INDEX(装备总表!$C$23:$J$30,装备强化!$B38,H$15),2)</f>
        <v>1.57</v>
      </c>
      <c r="I38" s="5">
        <f>ROUND(INDEX($C$9:$L$13,$D38,$C38)/INDEX($B$9:$B$13,$D38)*装备总表!F$19*INDEX(装备总表!$C$23:$J$30,装备强化!$B38,I$15),2)</f>
        <v>0</v>
      </c>
      <c r="J38" s="5">
        <f>ROUND(INDEX($C$9:$L$13,$D38,$C38)/INDEX($B$9:$B$13,$D38)*装备总表!G$19*INDEX(装备总表!$C$23:$J$30,装备强化!$B38,J$15),2)</f>
        <v>0</v>
      </c>
      <c r="K38" s="5">
        <f>ROUND(INDEX($C$9:$L$13,$D38,$C38)/INDEX($B$9:$B$13,$D38)*装备总表!H$19*INDEX(装备总表!$C$23:$J$30,装备强化!$B38,K$15),2)</f>
        <v>5.23</v>
      </c>
      <c r="L38" s="5">
        <f>ROUND(INDEX($C$9:$L$13,$D38,$C38)/INDEX($B$9:$B$13,$D38)*装备总表!I$19*INDEX(装备总表!$C$23:$J$30,装备强化!$B38,L$15),2)</f>
        <v>0</v>
      </c>
    </row>
    <row r="39" spans="1:22" ht="16.5" x14ac:dyDescent="0.15">
      <c r="A39" s="6" t="s">
        <v>33</v>
      </c>
      <c r="B39" s="2">
        <v>6</v>
      </c>
      <c r="C39" s="2">
        <v>3</v>
      </c>
      <c r="D39" s="2">
        <v>1</v>
      </c>
      <c r="E39" s="5">
        <f>ROUND(INDEX($C$9:$L$13,$D39,$C39)/INDEX($B$9:$B$13,$D39)*装备总表!B$19*INDEX(装备总表!$C$23:$J$30,装备强化!$B39,E$15),2)</f>
        <v>19.62</v>
      </c>
      <c r="F39" s="5">
        <f>ROUND(INDEX($C$9:$L$13,$D39,$C39)/INDEX($B$9:$B$13,$D39)*装备总表!C$19*INDEX(装备总表!$C$23:$J$30,装备强化!$B39,F$15),2)</f>
        <v>0</v>
      </c>
      <c r="G39" s="5">
        <f>ROUND(INDEX($C$9:$L$13,$D39,$C39)/INDEX($B$9:$B$13,$D39)*装备总表!D$19*INDEX(装备总表!$C$23:$J$30,装备强化!$B39,G$15),2)</f>
        <v>0.52</v>
      </c>
      <c r="H39" s="5">
        <f>ROUND(INDEX($C$9:$L$13,$D39,$C39)/INDEX($B$9:$B$13,$D39)*装备总表!E$19*INDEX(装备总表!$C$23:$J$30,装备强化!$B39,H$15),2)</f>
        <v>1.57</v>
      </c>
      <c r="I39" s="5">
        <f>ROUND(INDEX($C$9:$L$13,$D39,$C39)/INDEX($B$9:$B$13,$D39)*装备总表!F$19*INDEX(装备总表!$C$23:$J$30,装备强化!$B39,I$15),2)</f>
        <v>0</v>
      </c>
      <c r="J39" s="5">
        <f>ROUND(INDEX($C$9:$L$13,$D39,$C39)/INDEX($B$9:$B$13,$D39)*装备总表!G$19*INDEX(装备总表!$C$23:$J$30,装备强化!$B39,J$15),2)</f>
        <v>0</v>
      </c>
      <c r="K39" s="5">
        <f>ROUND(INDEX($C$9:$L$13,$D39,$C39)/INDEX($B$9:$B$13,$D39)*装备总表!H$19*INDEX(装备总表!$C$23:$J$30,装备强化!$B39,K$15),2)</f>
        <v>0</v>
      </c>
      <c r="L39" s="5">
        <f>ROUND(INDEX($C$9:$L$13,$D39,$C39)/INDEX($B$9:$B$13,$D39)*装备总表!I$19*INDEX(装备总表!$C$23:$J$30,装备强化!$B39,L$15),2)</f>
        <v>5.23</v>
      </c>
    </row>
    <row r="40" spans="1:22" ht="16.5" x14ac:dyDescent="0.15">
      <c r="A40" s="6" t="s">
        <v>34</v>
      </c>
      <c r="B40" s="2">
        <v>7</v>
      </c>
      <c r="C40" s="2">
        <v>3</v>
      </c>
      <c r="D40" s="2">
        <v>1</v>
      </c>
      <c r="E40" s="5">
        <f>ROUND(INDEX($C$9:$L$13,$D40,$C40)/INDEX($B$9:$B$13,$D40)*装备总表!B$19*INDEX(装备总表!$C$23:$J$30,装备强化!$B40,E$15),2)</f>
        <v>0</v>
      </c>
      <c r="F40" s="5">
        <f>ROUND(INDEX($C$9:$L$13,$D40,$C40)/INDEX($B$9:$B$13,$D40)*装备总表!C$19*INDEX(装备总表!$C$23:$J$30,装备强化!$B40,F$15),2)</f>
        <v>2.09</v>
      </c>
      <c r="G40" s="5">
        <f>ROUND(INDEX($C$9:$L$13,$D40,$C40)/INDEX($B$9:$B$13,$D40)*装备总表!D$19*INDEX(装备总表!$C$23:$J$30,装备强化!$B40,G$15),2)</f>
        <v>0</v>
      </c>
      <c r="H40" s="5">
        <f>ROUND(INDEX($C$9:$L$13,$D40,$C40)/INDEX($B$9:$B$13,$D40)*装备总表!E$19*INDEX(装备总表!$C$23:$J$30,装备强化!$B40,H$15),2)</f>
        <v>0</v>
      </c>
      <c r="I40" s="5">
        <f>ROUND(INDEX($C$9:$L$13,$D40,$C40)/INDEX($B$9:$B$13,$D40)*装备总表!F$19*INDEX(装备总表!$C$23:$J$30,装备强化!$B40,I$15),2)</f>
        <v>3.14</v>
      </c>
      <c r="J40" s="5">
        <f>ROUND(INDEX($C$9:$L$13,$D40,$C40)/INDEX($B$9:$B$13,$D40)*装备总表!G$19*INDEX(装备总表!$C$23:$J$30,装备强化!$B40,J$15),2)</f>
        <v>0</v>
      </c>
      <c r="K40" s="5">
        <f>ROUND(INDEX($C$9:$L$13,$D40,$C40)/INDEX($B$9:$B$13,$D40)*装备总表!H$19*INDEX(装备总表!$C$23:$J$30,装备强化!$B40,K$15),2)</f>
        <v>0</v>
      </c>
      <c r="L40" s="5">
        <f>ROUND(INDEX($C$9:$L$13,$D40,$C40)/INDEX($B$9:$B$13,$D40)*装备总表!I$19*INDEX(装备总表!$C$23:$J$30,装备强化!$B40,L$15),2)</f>
        <v>0</v>
      </c>
    </row>
    <row r="41" spans="1:22" ht="16.5" x14ac:dyDescent="0.15">
      <c r="A41" s="6" t="s">
        <v>35</v>
      </c>
      <c r="B41" s="2">
        <v>8</v>
      </c>
      <c r="C41" s="2">
        <v>3</v>
      </c>
      <c r="D41" s="2">
        <v>1</v>
      </c>
      <c r="E41" s="5">
        <f>ROUND(INDEX($C$9:$L$13,$D41,$C41)/INDEX($B$9:$B$13,$D41)*装备总表!B$19*INDEX(装备总表!$C$23:$J$30,装备强化!$B41,E$15),2)</f>
        <v>0</v>
      </c>
      <c r="F41" s="5">
        <f>ROUND(INDEX($C$9:$L$13,$D41,$C41)/INDEX($B$9:$B$13,$D41)*装备总表!C$19*INDEX(装备总表!$C$23:$J$30,装备强化!$B41,F$15),2)</f>
        <v>2.09</v>
      </c>
      <c r="G41" s="5">
        <f>ROUND(INDEX($C$9:$L$13,$D41,$C41)/INDEX($B$9:$B$13,$D41)*装备总表!D$19*INDEX(装备总表!$C$23:$J$30,装备强化!$B41,G$15),2)</f>
        <v>0</v>
      </c>
      <c r="H41" s="5">
        <f>ROUND(INDEX($C$9:$L$13,$D41,$C41)/INDEX($B$9:$B$13,$D41)*装备总表!E$19*INDEX(装备总表!$C$23:$J$30,装备强化!$B41,H$15),2)</f>
        <v>0</v>
      </c>
      <c r="I41" s="5">
        <f>ROUND(INDEX($C$9:$L$13,$D41,$C41)/INDEX($B$9:$B$13,$D41)*装备总表!F$19*INDEX(装备总表!$C$23:$J$30,装备强化!$B41,I$15),2)</f>
        <v>3.14</v>
      </c>
      <c r="J41" s="5">
        <f>ROUND(INDEX($C$9:$L$13,$D41,$C41)/INDEX($B$9:$B$13,$D41)*装备总表!G$19*INDEX(装备总表!$C$23:$J$30,装备强化!$B41,J$15),2)</f>
        <v>0</v>
      </c>
      <c r="K41" s="5">
        <f>ROUND(INDEX($C$9:$L$13,$D41,$C41)/INDEX($B$9:$B$13,$D41)*装备总表!H$19*INDEX(装备总表!$C$23:$J$30,装备强化!$B41,K$15),2)</f>
        <v>0</v>
      </c>
      <c r="L41" s="5">
        <f>ROUND(INDEX($C$9:$L$13,$D41,$C41)/INDEX($B$9:$B$13,$D41)*装备总表!I$19*INDEX(装备总表!$C$23:$J$30,装备强化!$B41,L$15),2)</f>
        <v>0</v>
      </c>
    </row>
    <row r="42" spans="1:22" ht="16.5" x14ac:dyDescent="0.15">
      <c r="A42" s="6" t="s">
        <v>28</v>
      </c>
      <c r="B42" s="2">
        <v>1</v>
      </c>
      <c r="C42" s="2">
        <v>4</v>
      </c>
      <c r="D42" s="2">
        <v>1</v>
      </c>
      <c r="E42" s="5">
        <f>ROUND(INDEX($C$9:$L$13,$D42,$C42)/INDEX($B$9:$B$13,$D42)*装备总表!B$19*INDEX(装备总表!$C$23:$J$30,装备强化!$B42,E$15),2)</f>
        <v>0</v>
      </c>
      <c r="F42" s="5">
        <f>ROUND(INDEX($C$9:$L$13,$D42,$C42)/INDEX($B$9:$B$13,$D42)*装备总表!C$19*INDEX(装备总表!$C$23:$J$30,装备强化!$B42,F$15),2)</f>
        <v>5.12</v>
      </c>
      <c r="G42" s="5">
        <f>ROUND(INDEX($C$9:$L$13,$D42,$C42)/INDEX($B$9:$B$13,$D42)*装备总表!D$19*INDEX(装备总表!$C$23:$J$30,装备强化!$B42,G$15),2)</f>
        <v>0</v>
      </c>
      <c r="H42" s="5">
        <f>ROUND(INDEX($C$9:$L$13,$D42,$C42)/INDEX($B$9:$B$13,$D42)*装备总表!E$19*INDEX(装备总表!$C$23:$J$30,装备强化!$B42,H$15),2)</f>
        <v>0</v>
      </c>
      <c r="I42" s="5">
        <f>ROUND(INDEX($C$9:$L$13,$D42,$C42)/INDEX($B$9:$B$13,$D42)*装备总表!F$19*INDEX(装备总表!$C$23:$J$30,装备强化!$B42,I$15),2)</f>
        <v>3.2</v>
      </c>
      <c r="J42" s="5">
        <f>ROUND(INDEX($C$9:$L$13,$D42,$C42)/INDEX($B$9:$B$13,$D42)*装备总表!G$19*INDEX(装备总表!$C$23:$J$30,装备强化!$B42,J$15),2)</f>
        <v>0</v>
      </c>
      <c r="K42" s="5">
        <f>ROUND(INDEX($C$9:$L$13,$D42,$C42)/INDEX($B$9:$B$13,$D42)*装备总表!H$19*INDEX(装备总表!$C$23:$J$30,装备强化!$B42,K$15),2)</f>
        <v>0</v>
      </c>
      <c r="L42" s="5">
        <f>ROUND(INDEX($C$9:$L$13,$D42,$C42)/INDEX($B$9:$B$13,$D42)*装备总表!I$19*INDEX(装备总表!$C$23:$J$30,装备强化!$B42,L$15),2)</f>
        <v>0</v>
      </c>
    </row>
    <row r="43" spans="1:22" ht="16.5" x14ac:dyDescent="0.15">
      <c r="A43" s="6" t="s">
        <v>29</v>
      </c>
      <c r="B43" s="2">
        <v>2</v>
      </c>
      <c r="C43" s="2">
        <v>4</v>
      </c>
      <c r="D43" s="2">
        <v>1</v>
      </c>
      <c r="E43" s="5">
        <f>ROUND(INDEX($C$9:$L$13,$D43,$C43)/INDEX($B$9:$B$13,$D43)*装备总表!B$19*INDEX(装备总表!$C$23:$J$30,装备强化!$B43,E$15),2)</f>
        <v>47.97</v>
      </c>
      <c r="F43" s="5">
        <f>ROUND(INDEX($C$9:$L$13,$D43,$C43)/INDEX($B$9:$B$13,$D43)*装备总表!C$19*INDEX(装备总表!$C$23:$J$30,装备强化!$B43,F$15),2)</f>
        <v>0</v>
      </c>
      <c r="G43" s="5">
        <f>ROUND(INDEX($C$9:$L$13,$D43,$C43)/INDEX($B$9:$B$13,$D43)*装备总表!D$19*INDEX(装备总表!$C$23:$J$30,装备强化!$B43,G$15),2)</f>
        <v>3.2</v>
      </c>
      <c r="H43" s="5">
        <f>ROUND(INDEX($C$9:$L$13,$D43,$C43)/INDEX($B$9:$B$13,$D43)*装备总表!E$19*INDEX(装备总表!$C$23:$J$30,装备强化!$B43,H$15),2)</f>
        <v>1.6</v>
      </c>
      <c r="I43" s="5">
        <f>ROUND(INDEX($C$9:$L$13,$D43,$C43)/INDEX($B$9:$B$13,$D43)*装备总表!F$19*INDEX(装备总表!$C$23:$J$30,装备强化!$B43,I$15),2)</f>
        <v>0</v>
      </c>
      <c r="J43" s="5">
        <f>ROUND(INDEX($C$9:$L$13,$D43,$C43)/INDEX($B$9:$B$13,$D43)*装备总表!G$19*INDEX(装备总表!$C$23:$J$30,装备强化!$B43,J$15),2)</f>
        <v>0</v>
      </c>
      <c r="K43" s="5">
        <f>ROUND(INDEX($C$9:$L$13,$D43,$C43)/INDEX($B$9:$B$13,$D43)*装备总表!H$19*INDEX(装备总表!$C$23:$J$30,装备强化!$B43,K$15),2)</f>
        <v>0</v>
      </c>
      <c r="L43" s="5">
        <f>ROUND(INDEX($C$9:$L$13,$D43,$C43)/INDEX($B$9:$B$13,$D43)*装备总表!I$19*INDEX(装备总表!$C$23:$J$30,装备强化!$B43,L$15),2)</f>
        <v>0</v>
      </c>
    </row>
    <row r="44" spans="1:22" ht="16.5" x14ac:dyDescent="0.15">
      <c r="A44" s="6" t="s">
        <v>30</v>
      </c>
      <c r="B44" s="2">
        <v>3</v>
      </c>
      <c r="C44" s="2">
        <v>4</v>
      </c>
      <c r="D44" s="2">
        <v>1</v>
      </c>
      <c r="E44" s="5">
        <f>ROUND(INDEX($C$9:$L$13,$D44,$C44)/INDEX($B$9:$B$13,$D44)*装备总表!B$19*INDEX(装备总表!$C$23:$J$30,装备强化!$B44,E$15),2)</f>
        <v>39.97</v>
      </c>
      <c r="F44" s="5">
        <f>ROUND(INDEX($C$9:$L$13,$D44,$C44)/INDEX($B$9:$B$13,$D44)*装备总表!C$19*INDEX(装备总表!$C$23:$J$30,装备强化!$B44,F$15),2)</f>
        <v>2.56</v>
      </c>
      <c r="G44" s="5">
        <f>ROUND(INDEX($C$9:$L$13,$D44,$C44)/INDEX($B$9:$B$13,$D44)*装备总表!D$19*INDEX(装备总表!$C$23:$J$30,装备强化!$B44,G$15),2)</f>
        <v>0</v>
      </c>
      <c r="H44" s="5">
        <f>ROUND(INDEX($C$9:$L$13,$D44,$C44)/INDEX($B$9:$B$13,$D44)*装备总表!E$19*INDEX(装备总表!$C$23:$J$30,装备强化!$B44,H$15),2)</f>
        <v>0</v>
      </c>
      <c r="I44" s="5">
        <f>ROUND(INDEX($C$9:$L$13,$D44,$C44)/INDEX($B$9:$B$13,$D44)*装备总表!F$19*INDEX(装备总表!$C$23:$J$30,装备强化!$B44,I$15),2)</f>
        <v>1.92</v>
      </c>
      <c r="J44" s="5">
        <f>ROUND(INDEX($C$9:$L$13,$D44,$C44)/INDEX($B$9:$B$13,$D44)*装备总表!G$19*INDEX(装备总表!$C$23:$J$30,装备强化!$B44,J$15),2)</f>
        <v>0</v>
      </c>
      <c r="K44" s="5">
        <f>ROUND(INDEX($C$9:$L$13,$D44,$C44)/INDEX($B$9:$B$13,$D44)*装备总表!H$19*INDEX(装备总表!$C$23:$J$30,装备强化!$B44,K$15),2)</f>
        <v>0</v>
      </c>
      <c r="L44" s="5">
        <f>ROUND(INDEX($C$9:$L$13,$D44,$C44)/INDEX($B$9:$B$13,$D44)*装备总表!I$19*INDEX(装备总表!$C$23:$J$30,装备强化!$B44,L$15),2)</f>
        <v>0</v>
      </c>
    </row>
    <row r="45" spans="1:22" ht="16.5" x14ac:dyDescent="0.15">
      <c r="A45" s="6" t="s">
        <v>31</v>
      </c>
      <c r="B45" s="2">
        <v>4</v>
      </c>
      <c r="C45" s="2">
        <v>4</v>
      </c>
      <c r="D45" s="2">
        <v>1</v>
      </c>
      <c r="E45" s="5">
        <f>ROUND(INDEX($C$9:$L$13,$D45,$C45)/INDEX($B$9:$B$13,$D45)*装备总表!B$19*INDEX(装备总表!$C$23:$J$30,装备强化!$B45,E$15),2)</f>
        <v>23.98</v>
      </c>
      <c r="F45" s="5">
        <f>ROUND(INDEX($C$9:$L$13,$D45,$C45)/INDEX($B$9:$B$13,$D45)*装备总表!C$19*INDEX(装备总表!$C$23:$J$30,装备强化!$B45,F$15),2)</f>
        <v>0</v>
      </c>
      <c r="G45" s="5">
        <f>ROUND(INDEX($C$9:$L$13,$D45,$C45)/INDEX($B$9:$B$13,$D45)*装备总表!D$19*INDEX(装备总表!$C$23:$J$30,装备强化!$B45,G$15),2)</f>
        <v>1.92</v>
      </c>
      <c r="H45" s="5">
        <f>ROUND(INDEX($C$9:$L$13,$D45,$C45)/INDEX($B$9:$B$13,$D45)*装备总表!E$19*INDEX(装备总表!$C$23:$J$30,装备强化!$B45,H$15),2)</f>
        <v>0.96</v>
      </c>
      <c r="I45" s="5">
        <f>ROUND(INDEX($C$9:$L$13,$D45,$C45)/INDEX($B$9:$B$13,$D45)*装备总表!F$19*INDEX(装备总表!$C$23:$J$30,装备强化!$B45,I$15),2)</f>
        <v>0</v>
      </c>
      <c r="J45" s="5">
        <f>ROUND(INDEX($C$9:$L$13,$D45,$C45)/INDEX($B$9:$B$13,$D45)*装备总表!G$19*INDEX(装备总表!$C$23:$J$30,装备强化!$B45,J$15),2)</f>
        <v>6.4</v>
      </c>
      <c r="K45" s="5">
        <f>ROUND(INDEX($C$9:$L$13,$D45,$C45)/INDEX($B$9:$B$13,$D45)*装备总表!H$19*INDEX(装备总表!$C$23:$J$30,装备强化!$B45,K$15),2)</f>
        <v>0</v>
      </c>
      <c r="L45" s="5">
        <f>ROUND(INDEX($C$9:$L$13,$D45,$C45)/INDEX($B$9:$B$13,$D45)*装备总表!I$19*INDEX(装备总表!$C$23:$J$30,装备强化!$B45,L$15),2)</f>
        <v>0</v>
      </c>
    </row>
    <row r="46" spans="1:22" ht="16.5" x14ac:dyDescent="0.15">
      <c r="A46" s="6" t="s">
        <v>32</v>
      </c>
      <c r="B46" s="2">
        <v>5</v>
      </c>
      <c r="C46" s="2">
        <v>4</v>
      </c>
      <c r="D46" s="2">
        <v>1</v>
      </c>
      <c r="E46" s="5">
        <f>ROUND(INDEX($C$9:$L$13,$D46,$C46)/INDEX($B$9:$B$13,$D46)*装备总表!B$19*INDEX(装备总表!$C$23:$J$30,装备强化!$B46,E$15),2)</f>
        <v>23.98</v>
      </c>
      <c r="F46" s="5">
        <f>ROUND(INDEX($C$9:$L$13,$D46,$C46)/INDEX($B$9:$B$13,$D46)*装备总表!C$19*INDEX(装备总表!$C$23:$J$30,装备强化!$B46,F$15),2)</f>
        <v>0</v>
      </c>
      <c r="G46" s="5">
        <f>ROUND(INDEX($C$9:$L$13,$D46,$C46)/INDEX($B$9:$B$13,$D46)*装备总表!D$19*INDEX(装备总表!$C$23:$J$30,装备强化!$B46,G$15),2)</f>
        <v>0.64</v>
      </c>
      <c r="H46" s="5">
        <f>ROUND(INDEX($C$9:$L$13,$D46,$C46)/INDEX($B$9:$B$13,$D46)*装备总表!E$19*INDEX(装备总表!$C$23:$J$30,装备强化!$B46,H$15),2)</f>
        <v>1.92</v>
      </c>
      <c r="I46" s="5">
        <f>ROUND(INDEX($C$9:$L$13,$D46,$C46)/INDEX($B$9:$B$13,$D46)*装备总表!F$19*INDEX(装备总表!$C$23:$J$30,装备强化!$B46,I$15),2)</f>
        <v>0</v>
      </c>
      <c r="J46" s="5">
        <f>ROUND(INDEX($C$9:$L$13,$D46,$C46)/INDEX($B$9:$B$13,$D46)*装备总表!G$19*INDEX(装备总表!$C$23:$J$30,装备强化!$B46,J$15),2)</f>
        <v>0</v>
      </c>
      <c r="K46" s="5">
        <f>ROUND(INDEX($C$9:$L$13,$D46,$C46)/INDEX($B$9:$B$13,$D46)*装备总表!H$19*INDEX(装备总表!$C$23:$J$30,装备强化!$B46,K$15),2)</f>
        <v>6.4</v>
      </c>
      <c r="L46" s="5">
        <f>ROUND(INDEX($C$9:$L$13,$D46,$C46)/INDEX($B$9:$B$13,$D46)*装备总表!I$19*INDEX(装备总表!$C$23:$J$30,装备强化!$B46,L$15),2)</f>
        <v>0</v>
      </c>
    </row>
    <row r="47" spans="1:22" ht="16.5" x14ac:dyDescent="0.15">
      <c r="A47" s="6" t="s">
        <v>33</v>
      </c>
      <c r="B47" s="2">
        <v>6</v>
      </c>
      <c r="C47" s="2">
        <v>4</v>
      </c>
      <c r="D47" s="2">
        <v>1</v>
      </c>
      <c r="E47" s="5">
        <f>ROUND(INDEX($C$9:$L$13,$D47,$C47)/INDEX($B$9:$B$13,$D47)*装备总表!B$19*INDEX(装备总表!$C$23:$J$30,装备强化!$B47,E$15),2)</f>
        <v>23.98</v>
      </c>
      <c r="F47" s="5">
        <f>ROUND(INDEX($C$9:$L$13,$D47,$C47)/INDEX($B$9:$B$13,$D47)*装备总表!C$19*INDEX(装备总表!$C$23:$J$30,装备强化!$B47,F$15),2)</f>
        <v>0</v>
      </c>
      <c r="G47" s="5">
        <f>ROUND(INDEX($C$9:$L$13,$D47,$C47)/INDEX($B$9:$B$13,$D47)*装备总表!D$19*INDEX(装备总表!$C$23:$J$30,装备强化!$B47,G$15),2)</f>
        <v>0.64</v>
      </c>
      <c r="H47" s="5">
        <f>ROUND(INDEX($C$9:$L$13,$D47,$C47)/INDEX($B$9:$B$13,$D47)*装备总表!E$19*INDEX(装备总表!$C$23:$J$30,装备强化!$B47,H$15),2)</f>
        <v>1.92</v>
      </c>
      <c r="I47" s="5">
        <f>ROUND(INDEX($C$9:$L$13,$D47,$C47)/INDEX($B$9:$B$13,$D47)*装备总表!F$19*INDEX(装备总表!$C$23:$J$30,装备强化!$B47,I$15),2)</f>
        <v>0</v>
      </c>
      <c r="J47" s="5">
        <f>ROUND(INDEX($C$9:$L$13,$D47,$C47)/INDEX($B$9:$B$13,$D47)*装备总表!G$19*INDEX(装备总表!$C$23:$J$30,装备强化!$B47,J$15),2)</f>
        <v>0</v>
      </c>
      <c r="K47" s="5">
        <f>ROUND(INDEX($C$9:$L$13,$D47,$C47)/INDEX($B$9:$B$13,$D47)*装备总表!H$19*INDEX(装备总表!$C$23:$J$30,装备强化!$B47,K$15),2)</f>
        <v>0</v>
      </c>
      <c r="L47" s="5">
        <f>ROUND(INDEX($C$9:$L$13,$D47,$C47)/INDEX($B$9:$B$13,$D47)*装备总表!I$19*INDEX(装备总表!$C$23:$J$30,装备强化!$B47,L$15),2)</f>
        <v>6.4</v>
      </c>
    </row>
    <row r="48" spans="1:22" ht="16.5" x14ac:dyDescent="0.15">
      <c r="A48" s="6" t="s">
        <v>34</v>
      </c>
      <c r="B48" s="2">
        <v>7</v>
      </c>
      <c r="C48" s="2">
        <v>4</v>
      </c>
      <c r="D48" s="2">
        <v>1</v>
      </c>
      <c r="E48" s="5">
        <f>ROUND(INDEX($C$9:$L$13,$D48,$C48)/INDEX($B$9:$B$13,$D48)*装备总表!B$19*INDEX(装备总表!$C$23:$J$30,装备强化!$B48,E$15),2)</f>
        <v>0</v>
      </c>
      <c r="F48" s="5">
        <f>ROUND(INDEX($C$9:$L$13,$D48,$C48)/INDEX($B$9:$B$13,$D48)*装备总表!C$19*INDEX(装备总表!$C$23:$J$30,装备强化!$B48,F$15),2)</f>
        <v>2.56</v>
      </c>
      <c r="G48" s="5">
        <f>ROUND(INDEX($C$9:$L$13,$D48,$C48)/INDEX($B$9:$B$13,$D48)*装备总表!D$19*INDEX(装备总表!$C$23:$J$30,装备强化!$B48,G$15),2)</f>
        <v>0</v>
      </c>
      <c r="H48" s="5">
        <f>ROUND(INDEX($C$9:$L$13,$D48,$C48)/INDEX($B$9:$B$13,$D48)*装备总表!E$19*INDEX(装备总表!$C$23:$J$30,装备强化!$B48,H$15),2)</f>
        <v>0</v>
      </c>
      <c r="I48" s="5">
        <f>ROUND(INDEX($C$9:$L$13,$D48,$C48)/INDEX($B$9:$B$13,$D48)*装备总表!F$19*INDEX(装备总表!$C$23:$J$30,装备强化!$B48,I$15),2)</f>
        <v>3.84</v>
      </c>
      <c r="J48" s="5">
        <f>ROUND(INDEX($C$9:$L$13,$D48,$C48)/INDEX($B$9:$B$13,$D48)*装备总表!G$19*INDEX(装备总表!$C$23:$J$30,装备强化!$B48,J$15),2)</f>
        <v>0</v>
      </c>
      <c r="K48" s="5">
        <f>ROUND(INDEX($C$9:$L$13,$D48,$C48)/INDEX($B$9:$B$13,$D48)*装备总表!H$19*INDEX(装备总表!$C$23:$J$30,装备强化!$B48,K$15),2)</f>
        <v>0</v>
      </c>
      <c r="L48" s="5">
        <f>ROUND(INDEX($C$9:$L$13,$D48,$C48)/INDEX($B$9:$B$13,$D48)*装备总表!I$19*INDEX(装备总表!$C$23:$J$30,装备强化!$B48,L$15),2)</f>
        <v>0</v>
      </c>
    </row>
    <row r="49" spans="1:12" ht="16.5" x14ac:dyDescent="0.15">
      <c r="A49" s="6" t="s">
        <v>35</v>
      </c>
      <c r="B49" s="2">
        <v>8</v>
      </c>
      <c r="C49" s="2">
        <v>4</v>
      </c>
      <c r="D49" s="2">
        <v>1</v>
      </c>
      <c r="E49" s="5">
        <f>ROUND(INDEX($C$9:$L$13,$D49,$C49)/INDEX($B$9:$B$13,$D49)*装备总表!B$19*INDEX(装备总表!$C$23:$J$30,装备强化!$B49,E$15),2)</f>
        <v>0</v>
      </c>
      <c r="F49" s="5">
        <f>ROUND(INDEX($C$9:$L$13,$D49,$C49)/INDEX($B$9:$B$13,$D49)*装备总表!C$19*INDEX(装备总表!$C$23:$J$30,装备强化!$B49,F$15),2)</f>
        <v>2.56</v>
      </c>
      <c r="G49" s="5">
        <f>ROUND(INDEX($C$9:$L$13,$D49,$C49)/INDEX($B$9:$B$13,$D49)*装备总表!D$19*INDEX(装备总表!$C$23:$J$30,装备强化!$B49,G$15),2)</f>
        <v>0</v>
      </c>
      <c r="H49" s="5">
        <f>ROUND(INDEX($C$9:$L$13,$D49,$C49)/INDEX($B$9:$B$13,$D49)*装备总表!E$19*INDEX(装备总表!$C$23:$J$30,装备强化!$B49,H$15),2)</f>
        <v>0</v>
      </c>
      <c r="I49" s="5">
        <f>ROUND(INDEX($C$9:$L$13,$D49,$C49)/INDEX($B$9:$B$13,$D49)*装备总表!F$19*INDEX(装备总表!$C$23:$J$30,装备强化!$B49,I$15),2)</f>
        <v>3.84</v>
      </c>
      <c r="J49" s="5">
        <f>ROUND(INDEX($C$9:$L$13,$D49,$C49)/INDEX($B$9:$B$13,$D49)*装备总表!G$19*INDEX(装备总表!$C$23:$J$30,装备强化!$B49,J$15),2)</f>
        <v>0</v>
      </c>
      <c r="K49" s="5">
        <f>ROUND(INDEX($C$9:$L$13,$D49,$C49)/INDEX($B$9:$B$13,$D49)*装备总表!H$19*INDEX(装备总表!$C$23:$J$30,装备强化!$B49,K$15),2)</f>
        <v>0</v>
      </c>
      <c r="L49" s="5">
        <f>ROUND(INDEX($C$9:$L$13,$D49,$C49)/INDEX($B$9:$B$13,$D49)*装备总表!I$19*INDEX(装备总表!$C$23:$J$30,装备强化!$B49,L$15),2)</f>
        <v>0</v>
      </c>
    </row>
    <row r="50" spans="1:12" ht="16.5" x14ac:dyDescent="0.15">
      <c r="A50" s="6" t="s">
        <v>28</v>
      </c>
      <c r="B50" s="2">
        <v>1</v>
      </c>
      <c r="C50" s="2">
        <v>5</v>
      </c>
      <c r="D50" s="2">
        <v>1</v>
      </c>
      <c r="E50" s="5">
        <f>ROUND(INDEX($C$9:$L$13,$D50,$C50)/INDEX($B$9:$B$13,$D50)*装备总表!B$19*INDEX(装备总表!$C$23:$J$30,装备强化!$B50,E$15),2)</f>
        <v>0</v>
      </c>
      <c r="F50" s="5">
        <f>ROUND(INDEX($C$9:$L$13,$D50,$C50)/INDEX($B$9:$B$13,$D50)*装备总表!C$19*INDEX(装备总表!$C$23:$J$30,装备强化!$B50,F$15),2)</f>
        <v>6.05</v>
      </c>
      <c r="G50" s="5">
        <f>ROUND(INDEX($C$9:$L$13,$D50,$C50)/INDEX($B$9:$B$13,$D50)*装备总表!D$19*INDEX(装备总表!$C$23:$J$30,装备强化!$B50,G$15),2)</f>
        <v>0</v>
      </c>
      <c r="H50" s="5">
        <f>ROUND(INDEX($C$9:$L$13,$D50,$C50)/INDEX($B$9:$B$13,$D50)*装备总表!E$19*INDEX(装备总表!$C$23:$J$30,装备强化!$B50,H$15),2)</f>
        <v>0</v>
      </c>
      <c r="I50" s="5">
        <f>ROUND(INDEX($C$9:$L$13,$D50,$C50)/INDEX($B$9:$B$13,$D50)*装备总表!F$19*INDEX(装备总表!$C$23:$J$30,装备强化!$B50,I$15),2)</f>
        <v>3.78</v>
      </c>
      <c r="J50" s="5">
        <f>ROUND(INDEX($C$9:$L$13,$D50,$C50)/INDEX($B$9:$B$13,$D50)*装备总表!G$19*INDEX(装备总表!$C$23:$J$30,装备强化!$B50,J$15),2)</f>
        <v>0</v>
      </c>
      <c r="K50" s="5">
        <f>ROUND(INDEX($C$9:$L$13,$D50,$C50)/INDEX($B$9:$B$13,$D50)*装备总表!H$19*INDEX(装备总表!$C$23:$J$30,装备强化!$B50,K$15),2)</f>
        <v>0</v>
      </c>
      <c r="L50" s="5">
        <f>ROUND(INDEX($C$9:$L$13,$D50,$C50)/INDEX($B$9:$B$13,$D50)*装备总表!I$19*INDEX(装备总表!$C$23:$J$30,装备强化!$B50,L$15),2)</f>
        <v>0</v>
      </c>
    </row>
    <row r="51" spans="1:12" ht="16.5" x14ac:dyDescent="0.15">
      <c r="A51" s="6" t="s">
        <v>29</v>
      </c>
      <c r="B51" s="2">
        <v>2</v>
      </c>
      <c r="C51" s="2">
        <v>5</v>
      </c>
      <c r="D51" s="2">
        <v>1</v>
      </c>
      <c r="E51" s="5">
        <f>ROUND(INDEX($C$9:$L$13,$D51,$C51)/INDEX($B$9:$B$13,$D51)*装备总表!B$19*INDEX(装备总表!$C$23:$J$30,装备强化!$B51,E$15),2)</f>
        <v>56.69</v>
      </c>
      <c r="F51" s="5">
        <f>ROUND(INDEX($C$9:$L$13,$D51,$C51)/INDEX($B$9:$B$13,$D51)*装备总表!C$19*INDEX(装备总表!$C$23:$J$30,装备强化!$B51,F$15),2)</f>
        <v>0</v>
      </c>
      <c r="G51" s="5">
        <f>ROUND(INDEX($C$9:$L$13,$D51,$C51)/INDEX($B$9:$B$13,$D51)*装备总表!D$19*INDEX(装备总表!$C$23:$J$30,装备强化!$B51,G$15),2)</f>
        <v>3.78</v>
      </c>
      <c r="H51" s="5">
        <f>ROUND(INDEX($C$9:$L$13,$D51,$C51)/INDEX($B$9:$B$13,$D51)*装备总表!E$19*INDEX(装备总表!$C$23:$J$30,装备强化!$B51,H$15),2)</f>
        <v>1.89</v>
      </c>
      <c r="I51" s="5">
        <f>ROUND(INDEX($C$9:$L$13,$D51,$C51)/INDEX($B$9:$B$13,$D51)*装备总表!F$19*INDEX(装备总表!$C$23:$J$30,装备强化!$B51,I$15),2)</f>
        <v>0</v>
      </c>
      <c r="J51" s="5">
        <f>ROUND(INDEX($C$9:$L$13,$D51,$C51)/INDEX($B$9:$B$13,$D51)*装备总表!G$19*INDEX(装备总表!$C$23:$J$30,装备强化!$B51,J$15),2)</f>
        <v>0</v>
      </c>
      <c r="K51" s="5">
        <f>ROUND(INDEX($C$9:$L$13,$D51,$C51)/INDEX($B$9:$B$13,$D51)*装备总表!H$19*INDEX(装备总表!$C$23:$J$30,装备强化!$B51,K$15),2)</f>
        <v>0</v>
      </c>
      <c r="L51" s="5">
        <f>ROUND(INDEX($C$9:$L$13,$D51,$C51)/INDEX($B$9:$B$13,$D51)*装备总表!I$19*INDEX(装备总表!$C$23:$J$30,装备强化!$B51,L$15),2)</f>
        <v>0</v>
      </c>
    </row>
    <row r="52" spans="1:12" ht="16.5" x14ac:dyDescent="0.15">
      <c r="A52" s="6" t="s">
        <v>30</v>
      </c>
      <c r="B52" s="2">
        <v>3</v>
      </c>
      <c r="C52" s="2">
        <v>5</v>
      </c>
      <c r="D52" s="2">
        <v>1</v>
      </c>
      <c r="E52" s="5">
        <f>ROUND(INDEX($C$9:$L$13,$D52,$C52)/INDEX($B$9:$B$13,$D52)*装备总表!B$19*INDEX(装备总表!$C$23:$J$30,装备强化!$B52,E$15),2)</f>
        <v>47.24</v>
      </c>
      <c r="F52" s="5">
        <f>ROUND(INDEX($C$9:$L$13,$D52,$C52)/INDEX($B$9:$B$13,$D52)*装备总表!C$19*INDEX(装备总表!$C$23:$J$30,装备强化!$B52,F$15),2)</f>
        <v>3.02</v>
      </c>
      <c r="G52" s="5">
        <f>ROUND(INDEX($C$9:$L$13,$D52,$C52)/INDEX($B$9:$B$13,$D52)*装备总表!D$19*INDEX(装备总表!$C$23:$J$30,装备强化!$B52,G$15),2)</f>
        <v>0</v>
      </c>
      <c r="H52" s="5">
        <f>ROUND(INDEX($C$9:$L$13,$D52,$C52)/INDEX($B$9:$B$13,$D52)*装备总表!E$19*INDEX(装备总表!$C$23:$J$30,装备强化!$B52,H$15),2)</f>
        <v>0</v>
      </c>
      <c r="I52" s="5">
        <f>ROUND(INDEX($C$9:$L$13,$D52,$C52)/INDEX($B$9:$B$13,$D52)*装备总表!F$19*INDEX(装备总表!$C$23:$J$30,装备强化!$B52,I$15),2)</f>
        <v>2.27</v>
      </c>
      <c r="J52" s="5">
        <f>ROUND(INDEX($C$9:$L$13,$D52,$C52)/INDEX($B$9:$B$13,$D52)*装备总表!G$19*INDEX(装备总表!$C$23:$J$30,装备强化!$B52,J$15),2)</f>
        <v>0</v>
      </c>
      <c r="K52" s="5">
        <f>ROUND(INDEX($C$9:$L$13,$D52,$C52)/INDEX($B$9:$B$13,$D52)*装备总表!H$19*INDEX(装备总表!$C$23:$J$30,装备强化!$B52,K$15),2)</f>
        <v>0</v>
      </c>
      <c r="L52" s="5">
        <f>ROUND(INDEX($C$9:$L$13,$D52,$C52)/INDEX($B$9:$B$13,$D52)*装备总表!I$19*INDEX(装备总表!$C$23:$J$30,装备强化!$B52,L$15),2)</f>
        <v>0</v>
      </c>
    </row>
    <row r="53" spans="1:12" ht="16.5" x14ac:dyDescent="0.15">
      <c r="A53" s="6" t="s">
        <v>31</v>
      </c>
      <c r="B53" s="2">
        <v>4</v>
      </c>
      <c r="C53" s="2">
        <v>5</v>
      </c>
      <c r="D53" s="2">
        <v>1</v>
      </c>
      <c r="E53" s="5">
        <f>ROUND(INDEX($C$9:$L$13,$D53,$C53)/INDEX($B$9:$B$13,$D53)*装备总表!B$19*INDEX(装备总表!$C$23:$J$30,装备强化!$B53,E$15),2)</f>
        <v>28.34</v>
      </c>
      <c r="F53" s="5">
        <f>ROUND(INDEX($C$9:$L$13,$D53,$C53)/INDEX($B$9:$B$13,$D53)*装备总表!C$19*INDEX(装备总表!$C$23:$J$30,装备强化!$B53,F$15),2)</f>
        <v>0</v>
      </c>
      <c r="G53" s="5">
        <f>ROUND(INDEX($C$9:$L$13,$D53,$C53)/INDEX($B$9:$B$13,$D53)*装备总表!D$19*INDEX(装备总表!$C$23:$J$30,装备强化!$B53,G$15),2)</f>
        <v>2.27</v>
      </c>
      <c r="H53" s="5">
        <f>ROUND(INDEX($C$9:$L$13,$D53,$C53)/INDEX($B$9:$B$13,$D53)*装备总表!E$19*INDEX(装备总表!$C$23:$J$30,装备强化!$B53,H$15),2)</f>
        <v>1.1299999999999999</v>
      </c>
      <c r="I53" s="5">
        <f>ROUND(INDEX($C$9:$L$13,$D53,$C53)/INDEX($B$9:$B$13,$D53)*装备总表!F$19*INDEX(装备总表!$C$23:$J$30,装备强化!$B53,I$15),2)</f>
        <v>0</v>
      </c>
      <c r="J53" s="5">
        <f>ROUND(INDEX($C$9:$L$13,$D53,$C53)/INDEX($B$9:$B$13,$D53)*装备总表!G$19*INDEX(装备总表!$C$23:$J$30,装备强化!$B53,J$15),2)</f>
        <v>7.56</v>
      </c>
      <c r="K53" s="5">
        <f>ROUND(INDEX($C$9:$L$13,$D53,$C53)/INDEX($B$9:$B$13,$D53)*装备总表!H$19*INDEX(装备总表!$C$23:$J$30,装备强化!$B53,K$15),2)</f>
        <v>0</v>
      </c>
      <c r="L53" s="5">
        <f>ROUND(INDEX($C$9:$L$13,$D53,$C53)/INDEX($B$9:$B$13,$D53)*装备总表!I$19*INDEX(装备总表!$C$23:$J$30,装备强化!$B53,L$15),2)</f>
        <v>0</v>
      </c>
    </row>
    <row r="54" spans="1:12" ht="16.5" x14ac:dyDescent="0.15">
      <c r="A54" s="6" t="s">
        <v>32</v>
      </c>
      <c r="B54" s="2">
        <v>5</v>
      </c>
      <c r="C54" s="2">
        <v>5</v>
      </c>
      <c r="D54" s="2">
        <v>1</v>
      </c>
      <c r="E54" s="5">
        <f>ROUND(INDEX($C$9:$L$13,$D54,$C54)/INDEX($B$9:$B$13,$D54)*装备总表!B$19*INDEX(装备总表!$C$23:$J$30,装备强化!$B54,E$15),2)</f>
        <v>28.34</v>
      </c>
      <c r="F54" s="5">
        <f>ROUND(INDEX($C$9:$L$13,$D54,$C54)/INDEX($B$9:$B$13,$D54)*装备总表!C$19*INDEX(装备总表!$C$23:$J$30,装备强化!$B54,F$15),2)</f>
        <v>0</v>
      </c>
      <c r="G54" s="5">
        <f>ROUND(INDEX($C$9:$L$13,$D54,$C54)/INDEX($B$9:$B$13,$D54)*装备总表!D$19*INDEX(装备总表!$C$23:$J$30,装备强化!$B54,G$15),2)</f>
        <v>0.76</v>
      </c>
      <c r="H54" s="5">
        <f>ROUND(INDEX($C$9:$L$13,$D54,$C54)/INDEX($B$9:$B$13,$D54)*装备总表!E$19*INDEX(装备总表!$C$23:$J$30,装备强化!$B54,H$15),2)</f>
        <v>2.27</v>
      </c>
      <c r="I54" s="5">
        <f>ROUND(INDEX($C$9:$L$13,$D54,$C54)/INDEX($B$9:$B$13,$D54)*装备总表!F$19*INDEX(装备总表!$C$23:$J$30,装备强化!$B54,I$15),2)</f>
        <v>0</v>
      </c>
      <c r="J54" s="5">
        <f>ROUND(INDEX($C$9:$L$13,$D54,$C54)/INDEX($B$9:$B$13,$D54)*装备总表!G$19*INDEX(装备总表!$C$23:$J$30,装备强化!$B54,J$15),2)</f>
        <v>0</v>
      </c>
      <c r="K54" s="5">
        <f>ROUND(INDEX($C$9:$L$13,$D54,$C54)/INDEX($B$9:$B$13,$D54)*装备总表!H$19*INDEX(装备总表!$C$23:$J$30,装备强化!$B54,K$15),2)</f>
        <v>7.56</v>
      </c>
      <c r="L54" s="5">
        <f>ROUND(INDEX($C$9:$L$13,$D54,$C54)/INDEX($B$9:$B$13,$D54)*装备总表!I$19*INDEX(装备总表!$C$23:$J$30,装备强化!$B54,L$15),2)</f>
        <v>0</v>
      </c>
    </row>
    <row r="55" spans="1:12" ht="16.5" x14ac:dyDescent="0.15">
      <c r="A55" s="6" t="s">
        <v>33</v>
      </c>
      <c r="B55" s="2">
        <v>6</v>
      </c>
      <c r="C55" s="2">
        <v>5</v>
      </c>
      <c r="D55" s="2">
        <v>1</v>
      </c>
      <c r="E55" s="5">
        <f>ROUND(INDEX($C$9:$L$13,$D55,$C55)/INDEX($B$9:$B$13,$D55)*装备总表!B$19*INDEX(装备总表!$C$23:$J$30,装备强化!$B55,E$15),2)</f>
        <v>28.34</v>
      </c>
      <c r="F55" s="5">
        <f>ROUND(INDEX($C$9:$L$13,$D55,$C55)/INDEX($B$9:$B$13,$D55)*装备总表!C$19*INDEX(装备总表!$C$23:$J$30,装备强化!$B55,F$15),2)</f>
        <v>0</v>
      </c>
      <c r="G55" s="5">
        <f>ROUND(INDEX($C$9:$L$13,$D55,$C55)/INDEX($B$9:$B$13,$D55)*装备总表!D$19*INDEX(装备总表!$C$23:$J$30,装备强化!$B55,G$15),2)</f>
        <v>0.76</v>
      </c>
      <c r="H55" s="5">
        <f>ROUND(INDEX($C$9:$L$13,$D55,$C55)/INDEX($B$9:$B$13,$D55)*装备总表!E$19*INDEX(装备总表!$C$23:$J$30,装备强化!$B55,H$15),2)</f>
        <v>2.27</v>
      </c>
      <c r="I55" s="5">
        <f>ROUND(INDEX($C$9:$L$13,$D55,$C55)/INDEX($B$9:$B$13,$D55)*装备总表!F$19*INDEX(装备总表!$C$23:$J$30,装备强化!$B55,I$15),2)</f>
        <v>0</v>
      </c>
      <c r="J55" s="5">
        <f>ROUND(INDEX($C$9:$L$13,$D55,$C55)/INDEX($B$9:$B$13,$D55)*装备总表!G$19*INDEX(装备总表!$C$23:$J$30,装备强化!$B55,J$15),2)</f>
        <v>0</v>
      </c>
      <c r="K55" s="5">
        <f>ROUND(INDEX($C$9:$L$13,$D55,$C55)/INDEX($B$9:$B$13,$D55)*装备总表!H$19*INDEX(装备总表!$C$23:$J$30,装备强化!$B55,K$15),2)</f>
        <v>0</v>
      </c>
      <c r="L55" s="5">
        <f>ROUND(INDEX($C$9:$L$13,$D55,$C55)/INDEX($B$9:$B$13,$D55)*装备总表!I$19*INDEX(装备总表!$C$23:$J$30,装备强化!$B55,L$15),2)</f>
        <v>7.56</v>
      </c>
    </row>
    <row r="56" spans="1:12" ht="16.5" x14ac:dyDescent="0.15">
      <c r="A56" s="6" t="s">
        <v>34</v>
      </c>
      <c r="B56" s="2">
        <v>7</v>
      </c>
      <c r="C56" s="2">
        <v>5</v>
      </c>
      <c r="D56" s="2">
        <v>1</v>
      </c>
      <c r="E56" s="5">
        <f>ROUND(INDEX($C$9:$L$13,$D56,$C56)/INDEX($B$9:$B$13,$D56)*装备总表!B$19*INDEX(装备总表!$C$23:$J$30,装备强化!$B56,E$15),2)</f>
        <v>0</v>
      </c>
      <c r="F56" s="5">
        <f>ROUND(INDEX($C$9:$L$13,$D56,$C56)/INDEX($B$9:$B$13,$D56)*装备总表!C$19*INDEX(装备总表!$C$23:$J$30,装备强化!$B56,F$15),2)</f>
        <v>3.02</v>
      </c>
      <c r="G56" s="5">
        <f>ROUND(INDEX($C$9:$L$13,$D56,$C56)/INDEX($B$9:$B$13,$D56)*装备总表!D$19*INDEX(装备总表!$C$23:$J$30,装备强化!$B56,G$15),2)</f>
        <v>0</v>
      </c>
      <c r="H56" s="5">
        <f>ROUND(INDEX($C$9:$L$13,$D56,$C56)/INDEX($B$9:$B$13,$D56)*装备总表!E$19*INDEX(装备总表!$C$23:$J$30,装备强化!$B56,H$15),2)</f>
        <v>0</v>
      </c>
      <c r="I56" s="5">
        <f>ROUND(INDEX($C$9:$L$13,$D56,$C56)/INDEX($B$9:$B$13,$D56)*装备总表!F$19*INDEX(装备总表!$C$23:$J$30,装备强化!$B56,I$15),2)</f>
        <v>4.53</v>
      </c>
      <c r="J56" s="5">
        <f>ROUND(INDEX($C$9:$L$13,$D56,$C56)/INDEX($B$9:$B$13,$D56)*装备总表!G$19*INDEX(装备总表!$C$23:$J$30,装备强化!$B56,J$15),2)</f>
        <v>0</v>
      </c>
      <c r="K56" s="5">
        <f>ROUND(INDEX($C$9:$L$13,$D56,$C56)/INDEX($B$9:$B$13,$D56)*装备总表!H$19*INDEX(装备总表!$C$23:$J$30,装备强化!$B56,K$15),2)</f>
        <v>0</v>
      </c>
      <c r="L56" s="5">
        <f>ROUND(INDEX($C$9:$L$13,$D56,$C56)/INDEX($B$9:$B$13,$D56)*装备总表!I$19*INDEX(装备总表!$C$23:$J$30,装备强化!$B56,L$15),2)</f>
        <v>0</v>
      </c>
    </row>
    <row r="57" spans="1:12" ht="16.5" x14ac:dyDescent="0.15">
      <c r="A57" s="6" t="s">
        <v>35</v>
      </c>
      <c r="B57" s="2">
        <v>8</v>
      </c>
      <c r="C57" s="2">
        <v>5</v>
      </c>
      <c r="D57" s="2">
        <v>1</v>
      </c>
      <c r="E57" s="5">
        <f>ROUND(INDEX($C$9:$L$13,$D57,$C57)/INDEX($B$9:$B$13,$D57)*装备总表!B$19*INDEX(装备总表!$C$23:$J$30,装备强化!$B57,E$15),2)</f>
        <v>0</v>
      </c>
      <c r="F57" s="5">
        <f>ROUND(INDEX($C$9:$L$13,$D57,$C57)/INDEX($B$9:$B$13,$D57)*装备总表!C$19*INDEX(装备总表!$C$23:$J$30,装备强化!$B57,F$15),2)</f>
        <v>3.02</v>
      </c>
      <c r="G57" s="5">
        <f>ROUND(INDEX($C$9:$L$13,$D57,$C57)/INDEX($B$9:$B$13,$D57)*装备总表!D$19*INDEX(装备总表!$C$23:$J$30,装备强化!$B57,G$15),2)</f>
        <v>0</v>
      </c>
      <c r="H57" s="5">
        <f>ROUND(INDEX($C$9:$L$13,$D57,$C57)/INDEX($B$9:$B$13,$D57)*装备总表!E$19*INDEX(装备总表!$C$23:$J$30,装备强化!$B57,H$15),2)</f>
        <v>0</v>
      </c>
      <c r="I57" s="5">
        <f>ROUND(INDEX($C$9:$L$13,$D57,$C57)/INDEX($B$9:$B$13,$D57)*装备总表!F$19*INDEX(装备总表!$C$23:$J$30,装备强化!$B57,I$15),2)</f>
        <v>4.53</v>
      </c>
      <c r="J57" s="5">
        <f>ROUND(INDEX($C$9:$L$13,$D57,$C57)/INDEX($B$9:$B$13,$D57)*装备总表!G$19*INDEX(装备总表!$C$23:$J$30,装备强化!$B57,J$15),2)</f>
        <v>0</v>
      </c>
      <c r="K57" s="5">
        <f>ROUND(INDEX($C$9:$L$13,$D57,$C57)/INDEX($B$9:$B$13,$D57)*装备总表!H$19*INDEX(装备总表!$C$23:$J$30,装备强化!$B57,K$15),2)</f>
        <v>0</v>
      </c>
      <c r="L57" s="5">
        <f>ROUND(INDEX($C$9:$L$13,$D57,$C57)/INDEX($B$9:$B$13,$D57)*装备总表!I$19*INDEX(装备总表!$C$23:$J$30,装备强化!$B57,L$15),2)</f>
        <v>0</v>
      </c>
    </row>
    <row r="58" spans="1:12" ht="16.5" x14ac:dyDescent="0.15">
      <c r="A58" s="6" t="s">
        <v>28</v>
      </c>
      <c r="B58" s="2">
        <v>1</v>
      </c>
      <c r="C58" s="2">
        <v>6</v>
      </c>
      <c r="D58" s="2">
        <v>1</v>
      </c>
      <c r="E58" s="5">
        <f>ROUND(INDEX($C$9:$L$13,$D58,$C58)/INDEX($B$9:$B$13,$D58)*装备总表!B$19*INDEX(装备总表!$C$23:$J$30,装备强化!$B58,E$15),2)</f>
        <v>0</v>
      </c>
      <c r="F58" s="5">
        <f>ROUND(INDEX($C$9:$L$13,$D58,$C58)/INDEX($B$9:$B$13,$D58)*装备总表!C$19*INDEX(装备总表!$C$23:$J$30,装备强化!$B58,F$15),2)</f>
        <v>6.98</v>
      </c>
      <c r="G58" s="5">
        <f>ROUND(INDEX($C$9:$L$13,$D58,$C58)/INDEX($B$9:$B$13,$D58)*装备总表!D$19*INDEX(装备总表!$C$23:$J$30,装备强化!$B58,G$15),2)</f>
        <v>0</v>
      </c>
      <c r="H58" s="5">
        <f>ROUND(INDEX($C$9:$L$13,$D58,$C58)/INDEX($B$9:$B$13,$D58)*装备总表!E$19*INDEX(装备总表!$C$23:$J$30,装备强化!$B58,H$15),2)</f>
        <v>0</v>
      </c>
      <c r="I58" s="5">
        <f>ROUND(INDEX($C$9:$L$13,$D58,$C58)/INDEX($B$9:$B$13,$D58)*装备总表!F$19*INDEX(装备总表!$C$23:$J$30,装备强化!$B58,I$15),2)</f>
        <v>4.3600000000000003</v>
      </c>
      <c r="J58" s="5">
        <f>ROUND(INDEX($C$9:$L$13,$D58,$C58)/INDEX($B$9:$B$13,$D58)*装备总表!G$19*INDEX(装备总表!$C$23:$J$30,装备强化!$B58,J$15),2)</f>
        <v>0</v>
      </c>
      <c r="K58" s="5">
        <f>ROUND(INDEX($C$9:$L$13,$D58,$C58)/INDEX($B$9:$B$13,$D58)*装备总表!H$19*INDEX(装备总表!$C$23:$J$30,装备强化!$B58,K$15),2)</f>
        <v>0</v>
      </c>
      <c r="L58" s="5">
        <f>ROUND(INDEX($C$9:$L$13,$D58,$C58)/INDEX($B$9:$B$13,$D58)*装备总表!I$19*INDEX(装备总表!$C$23:$J$30,装备强化!$B58,L$15),2)</f>
        <v>0</v>
      </c>
    </row>
    <row r="59" spans="1:12" ht="16.5" x14ac:dyDescent="0.15">
      <c r="A59" s="6" t="s">
        <v>29</v>
      </c>
      <c r="B59" s="2">
        <v>2</v>
      </c>
      <c r="C59" s="2">
        <v>6</v>
      </c>
      <c r="D59" s="2">
        <v>1</v>
      </c>
      <c r="E59" s="5">
        <f>ROUND(INDEX($C$9:$L$13,$D59,$C59)/INDEX($B$9:$B$13,$D59)*装备总表!B$19*INDEX(装备总表!$C$23:$J$30,装备强化!$B59,E$15),2)</f>
        <v>65.41</v>
      </c>
      <c r="F59" s="5">
        <f>ROUND(INDEX($C$9:$L$13,$D59,$C59)/INDEX($B$9:$B$13,$D59)*装备总表!C$19*INDEX(装备总表!$C$23:$J$30,装备强化!$B59,F$15),2)</f>
        <v>0</v>
      </c>
      <c r="G59" s="5">
        <f>ROUND(INDEX($C$9:$L$13,$D59,$C59)/INDEX($B$9:$B$13,$D59)*装备总表!D$19*INDEX(装备总表!$C$23:$J$30,装备强化!$B59,G$15),2)</f>
        <v>4.3600000000000003</v>
      </c>
      <c r="H59" s="5">
        <f>ROUND(INDEX($C$9:$L$13,$D59,$C59)/INDEX($B$9:$B$13,$D59)*装备总表!E$19*INDEX(装备总表!$C$23:$J$30,装备强化!$B59,H$15),2)</f>
        <v>2.1800000000000002</v>
      </c>
      <c r="I59" s="5">
        <f>ROUND(INDEX($C$9:$L$13,$D59,$C59)/INDEX($B$9:$B$13,$D59)*装备总表!F$19*INDEX(装备总表!$C$23:$J$30,装备强化!$B59,I$15),2)</f>
        <v>0</v>
      </c>
      <c r="J59" s="5">
        <f>ROUND(INDEX($C$9:$L$13,$D59,$C59)/INDEX($B$9:$B$13,$D59)*装备总表!G$19*INDEX(装备总表!$C$23:$J$30,装备强化!$B59,J$15),2)</f>
        <v>0</v>
      </c>
      <c r="K59" s="5">
        <f>ROUND(INDEX($C$9:$L$13,$D59,$C59)/INDEX($B$9:$B$13,$D59)*装备总表!H$19*INDEX(装备总表!$C$23:$J$30,装备强化!$B59,K$15),2)</f>
        <v>0</v>
      </c>
      <c r="L59" s="5">
        <f>ROUND(INDEX($C$9:$L$13,$D59,$C59)/INDEX($B$9:$B$13,$D59)*装备总表!I$19*INDEX(装备总表!$C$23:$J$30,装备强化!$B59,L$15),2)</f>
        <v>0</v>
      </c>
    </row>
    <row r="60" spans="1:12" ht="16.5" x14ac:dyDescent="0.15">
      <c r="A60" s="6" t="s">
        <v>30</v>
      </c>
      <c r="B60" s="2">
        <v>3</v>
      </c>
      <c r="C60" s="2">
        <v>6</v>
      </c>
      <c r="D60" s="2">
        <v>1</v>
      </c>
      <c r="E60" s="5">
        <f>ROUND(INDEX($C$9:$L$13,$D60,$C60)/INDEX($B$9:$B$13,$D60)*装备总表!B$19*INDEX(装备总表!$C$23:$J$30,装备强化!$B60,E$15),2)</f>
        <v>54.51</v>
      </c>
      <c r="F60" s="5">
        <f>ROUND(INDEX($C$9:$L$13,$D60,$C60)/INDEX($B$9:$B$13,$D60)*装备总表!C$19*INDEX(装备总表!$C$23:$J$30,装备强化!$B60,F$15),2)</f>
        <v>3.49</v>
      </c>
      <c r="G60" s="5">
        <f>ROUND(INDEX($C$9:$L$13,$D60,$C60)/INDEX($B$9:$B$13,$D60)*装备总表!D$19*INDEX(装备总表!$C$23:$J$30,装备强化!$B60,G$15),2)</f>
        <v>0</v>
      </c>
      <c r="H60" s="5">
        <f>ROUND(INDEX($C$9:$L$13,$D60,$C60)/INDEX($B$9:$B$13,$D60)*装备总表!E$19*INDEX(装备总表!$C$23:$J$30,装备强化!$B60,H$15),2)</f>
        <v>0</v>
      </c>
      <c r="I60" s="5">
        <f>ROUND(INDEX($C$9:$L$13,$D60,$C60)/INDEX($B$9:$B$13,$D60)*装备总表!F$19*INDEX(装备总表!$C$23:$J$30,装备强化!$B60,I$15),2)</f>
        <v>2.62</v>
      </c>
      <c r="J60" s="5">
        <f>ROUND(INDEX($C$9:$L$13,$D60,$C60)/INDEX($B$9:$B$13,$D60)*装备总表!G$19*INDEX(装备总表!$C$23:$J$30,装备强化!$B60,J$15),2)</f>
        <v>0</v>
      </c>
      <c r="K60" s="5">
        <f>ROUND(INDEX($C$9:$L$13,$D60,$C60)/INDEX($B$9:$B$13,$D60)*装备总表!H$19*INDEX(装备总表!$C$23:$J$30,装备强化!$B60,K$15),2)</f>
        <v>0</v>
      </c>
      <c r="L60" s="5">
        <f>ROUND(INDEX($C$9:$L$13,$D60,$C60)/INDEX($B$9:$B$13,$D60)*装备总表!I$19*INDEX(装备总表!$C$23:$J$30,装备强化!$B60,L$15),2)</f>
        <v>0</v>
      </c>
    </row>
    <row r="61" spans="1:12" ht="16.5" x14ac:dyDescent="0.15">
      <c r="A61" s="6" t="s">
        <v>31</v>
      </c>
      <c r="B61" s="2">
        <v>4</v>
      </c>
      <c r="C61" s="2">
        <v>6</v>
      </c>
      <c r="D61" s="2">
        <v>1</v>
      </c>
      <c r="E61" s="5">
        <f>ROUND(INDEX($C$9:$L$13,$D61,$C61)/INDEX($B$9:$B$13,$D61)*装备总表!B$19*INDEX(装备总表!$C$23:$J$30,装备强化!$B61,E$15),2)</f>
        <v>32.700000000000003</v>
      </c>
      <c r="F61" s="5">
        <f>ROUND(INDEX($C$9:$L$13,$D61,$C61)/INDEX($B$9:$B$13,$D61)*装备总表!C$19*INDEX(装备总表!$C$23:$J$30,装备强化!$B61,F$15),2)</f>
        <v>0</v>
      </c>
      <c r="G61" s="5">
        <f>ROUND(INDEX($C$9:$L$13,$D61,$C61)/INDEX($B$9:$B$13,$D61)*装备总表!D$19*INDEX(装备总表!$C$23:$J$30,装备强化!$B61,G$15),2)</f>
        <v>2.62</v>
      </c>
      <c r="H61" s="5">
        <f>ROUND(INDEX($C$9:$L$13,$D61,$C61)/INDEX($B$9:$B$13,$D61)*装备总表!E$19*INDEX(装备总表!$C$23:$J$30,装备强化!$B61,H$15),2)</f>
        <v>1.31</v>
      </c>
      <c r="I61" s="5">
        <f>ROUND(INDEX($C$9:$L$13,$D61,$C61)/INDEX($B$9:$B$13,$D61)*装备总表!F$19*INDEX(装备总表!$C$23:$J$30,装备强化!$B61,I$15),2)</f>
        <v>0</v>
      </c>
      <c r="J61" s="5">
        <f>ROUND(INDEX($C$9:$L$13,$D61,$C61)/INDEX($B$9:$B$13,$D61)*装备总表!G$19*INDEX(装备总表!$C$23:$J$30,装备强化!$B61,J$15),2)</f>
        <v>8.7200000000000006</v>
      </c>
      <c r="K61" s="5">
        <f>ROUND(INDEX($C$9:$L$13,$D61,$C61)/INDEX($B$9:$B$13,$D61)*装备总表!H$19*INDEX(装备总表!$C$23:$J$30,装备强化!$B61,K$15),2)</f>
        <v>0</v>
      </c>
      <c r="L61" s="5">
        <f>ROUND(INDEX($C$9:$L$13,$D61,$C61)/INDEX($B$9:$B$13,$D61)*装备总表!I$19*INDEX(装备总表!$C$23:$J$30,装备强化!$B61,L$15),2)</f>
        <v>0</v>
      </c>
    </row>
    <row r="62" spans="1:12" ht="16.5" x14ac:dyDescent="0.15">
      <c r="A62" s="6" t="s">
        <v>32</v>
      </c>
      <c r="B62" s="2">
        <v>5</v>
      </c>
      <c r="C62" s="2">
        <v>6</v>
      </c>
      <c r="D62" s="2">
        <v>1</v>
      </c>
      <c r="E62" s="5">
        <f>ROUND(INDEX($C$9:$L$13,$D62,$C62)/INDEX($B$9:$B$13,$D62)*装备总表!B$19*INDEX(装备总表!$C$23:$J$30,装备强化!$B62,E$15),2)</f>
        <v>32.700000000000003</v>
      </c>
      <c r="F62" s="5">
        <f>ROUND(INDEX($C$9:$L$13,$D62,$C62)/INDEX($B$9:$B$13,$D62)*装备总表!C$19*INDEX(装备总表!$C$23:$J$30,装备强化!$B62,F$15),2)</f>
        <v>0</v>
      </c>
      <c r="G62" s="5">
        <f>ROUND(INDEX($C$9:$L$13,$D62,$C62)/INDEX($B$9:$B$13,$D62)*装备总表!D$19*INDEX(装备总表!$C$23:$J$30,装备强化!$B62,G$15),2)</f>
        <v>0.87</v>
      </c>
      <c r="H62" s="5">
        <f>ROUND(INDEX($C$9:$L$13,$D62,$C62)/INDEX($B$9:$B$13,$D62)*装备总表!E$19*INDEX(装备总表!$C$23:$J$30,装备强化!$B62,H$15),2)</f>
        <v>2.62</v>
      </c>
      <c r="I62" s="5">
        <f>ROUND(INDEX($C$9:$L$13,$D62,$C62)/INDEX($B$9:$B$13,$D62)*装备总表!F$19*INDEX(装备总表!$C$23:$J$30,装备强化!$B62,I$15),2)</f>
        <v>0</v>
      </c>
      <c r="J62" s="5">
        <f>ROUND(INDEX($C$9:$L$13,$D62,$C62)/INDEX($B$9:$B$13,$D62)*装备总表!G$19*INDEX(装备总表!$C$23:$J$30,装备强化!$B62,J$15),2)</f>
        <v>0</v>
      </c>
      <c r="K62" s="5">
        <f>ROUND(INDEX($C$9:$L$13,$D62,$C62)/INDEX($B$9:$B$13,$D62)*装备总表!H$19*INDEX(装备总表!$C$23:$J$30,装备强化!$B62,K$15),2)</f>
        <v>8.7200000000000006</v>
      </c>
      <c r="L62" s="5">
        <f>ROUND(INDEX($C$9:$L$13,$D62,$C62)/INDEX($B$9:$B$13,$D62)*装备总表!I$19*INDEX(装备总表!$C$23:$J$30,装备强化!$B62,L$15),2)</f>
        <v>0</v>
      </c>
    </row>
    <row r="63" spans="1:12" ht="16.5" x14ac:dyDescent="0.15">
      <c r="A63" s="6" t="s">
        <v>33</v>
      </c>
      <c r="B63" s="2">
        <v>6</v>
      </c>
      <c r="C63" s="2">
        <v>6</v>
      </c>
      <c r="D63" s="2">
        <v>1</v>
      </c>
      <c r="E63" s="5">
        <f>ROUND(INDEX($C$9:$L$13,$D63,$C63)/INDEX($B$9:$B$13,$D63)*装备总表!B$19*INDEX(装备总表!$C$23:$J$30,装备强化!$B63,E$15),2)</f>
        <v>32.700000000000003</v>
      </c>
      <c r="F63" s="5">
        <f>ROUND(INDEX($C$9:$L$13,$D63,$C63)/INDEX($B$9:$B$13,$D63)*装备总表!C$19*INDEX(装备总表!$C$23:$J$30,装备强化!$B63,F$15),2)</f>
        <v>0</v>
      </c>
      <c r="G63" s="5">
        <f>ROUND(INDEX($C$9:$L$13,$D63,$C63)/INDEX($B$9:$B$13,$D63)*装备总表!D$19*INDEX(装备总表!$C$23:$J$30,装备强化!$B63,G$15),2)</f>
        <v>0.87</v>
      </c>
      <c r="H63" s="5">
        <f>ROUND(INDEX($C$9:$L$13,$D63,$C63)/INDEX($B$9:$B$13,$D63)*装备总表!E$19*INDEX(装备总表!$C$23:$J$30,装备强化!$B63,H$15),2)</f>
        <v>2.62</v>
      </c>
      <c r="I63" s="5">
        <f>ROUND(INDEX($C$9:$L$13,$D63,$C63)/INDEX($B$9:$B$13,$D63)*装备总表!F$19*INDEX(装备总表!$C$23:$J$30,装备强化!$B63,I$15),2)</f>
        <v>0</v>
      </c>
      <c r="J63" s="5">
        <f>ROUND(INDEX($C$9:$L$13,$D63,$C63)/INDEX($B$9:$B$13,$D63)*装备总表!G$19*INDEX(装备总表!$C$23:$J$30,装备强化!$B63,J$15),2)</f>
        <v>0</v>
      </c>
      <c r="K63" s="5">
        <f>ROUND(INDEX($C$9:$L$13,$D63,$C63)/INDEX($B$9:$B$13,$D63)*装备总表!H$19*INDEX(装备总表!$C$23:$J$30,装备强化!$B63,K$15),2)</f>
        <v>0</v>
      </c>
      <c r="L63" s="5">
        <f>ROUND(INDEX($C$9:$L$13,$D63,$C63)/INDEX($B$9:$B$13,$D63)*装备总表!I$19*INDEX(装备总表!$C$23:$J$30,装备强化!$B63,L$15),2)</f>
        <v>8.7200000000000006</v>
      </c>
    </row>
    <row r="64" spans="1:12" ht="16.5" x14ac:dyDescent="0.15">
      <c r="A64" s="6" t="s">
        <v>34</v>
      </c>
      <c r="B64" s="2">
        <v>7</v>
      </c>
      <c r="C64" s="2">
        <v>6</v>
      </c>
      <c r="D64" s="2">
        <v>1</v>
      </c>
      <c r="E64" s="5">
        <f>ROUND(INDEX($C$9:$L$13,$D64,$C64)/INDEX($B$9:$B$13,$D64)*装备总表!B$19*INDEX(装备总表!$C$23:$J$30,装备强化!$B64,E$15),2)</f>
        <v>0</v>
      </c>
      <c r="F64" s="5">
        <f>ROUND(INDEX($C$9:$L$13,$D64,$C64)/INDEX($B$9:$B$13,$D64)*装备总表!C$19*INDEX(装备总表!$C$23:$J$30,装备强化!$B64,F$15),2)</f>
        <v>3.49</v>
      </c>
      <c r="G64" s="5">
        <f>ROUND(INDEX($C$9:$L$13,$D64,$C64)/INDEX($B$9:$B$13,$D64)*装备总表!D$19*INDEX(装备总表!$C$23:$J$30,装备强化!$B64,G$15),2)</f>
        <v>0</v>
      </c>
      <c r="H64" s="5">
        <f>ROUND(INDEX($C$9:$L$13,$D64,$C64)/INDEX($B$9:$B$13,$D64)*装备总表!E$19*INDEX(装备总表!$C$23:$J$30,装备强化!$B64,H$15),2)</f>
        <v>0</v>
      </c>
      <c r="I64" s="5">
        <f>ROUND(INDEX($C$9:$L$13,$D64,$C64)/INDEX($B$9:$B$13,$D64)*装备总表!F$19*INDEX(装备总表!$C$23:$J$30,装备强化!$B64,I$15),2)</f>
        <v>5.23</v>
      </c>
      <c r="J64" s="5">
        <f>ROUND(INDEX($C$9:$L$13,$D64,$C64)/INDEX($B$9:$B$13,$D64)*装备总表!G$19*INDEX(装备总表!$C$23:$J$30,装备强化!$B64,J$15),2)</f>
        <v>0</v>
      </c>
      <c r="K64" s="5">
        <f>ROUND(INDEX($C$9:$L$13,$D64,$C64)/INDEX($B$9:$B$13,$D64)*装备总表!H$19*INDEX(装备总表!$C$23:$J$30,装备强化!$B64,K$15),2)</f>
        <v>0</v>
      </c>
      <c r="L64" s="5">
        <f>ROUND(INDEX($C$9:$L$13,$D64,$C64)/INDEX($B$9:$B$13,$D64)*装备总表!I$19*INDEX(装备总表!$C$23:$J$30,装备强化!$B64,L$15),2)</f>
        <v>0</v>
      </c>
    </row>
    <row r="65" spans="1:12" ht="16.5" x14ac:dyDescent="0.15">
      <c r="A65" s="6" t="s">
        <v>35</v>
      </c>
      <c r="B65" s="2">
        <v>8</v>
      </c>
      <c r="C65" s="2">
        <v>6</v>
      </c>
      <c r="D65" s="2">
        <v>1</v>
      </c>
      <c r="E65" s="5">
        <f>ROUND(INDEX($C$9:$L$13,$D65,$C65)/INDEX($B$9:$B$13,$D65)*装备总表!B$19*INDEX(装备总表!$C$23:$J$30,装备强化!$B65,E$15),2)</f>
        <v>0</v>
      </c>
      <c r="F65" s="5">
        <f>ROUND(INDEX($C$9:$L$13,$D65,$C65)/INDEX($B$9:$B$13,$D65)*装备总表!C$19*INDEX(装备总表!$C$23:$J$30,装备强化!$B65,F$15),2)</f>
        <v>3.49</v>
      </c>
      <c r="G65" s="5">
        <f>ROUND(INDEX($C$9:$L$13,$D65,$C65)/INDEX($B$9:$B$13,$D65)*装备总表!D$19*INDEX(装备总表!$C$23:$J$30,装备强化!$B65,G$15),2)</f>
        <v>0</v>
      </c>
      <c r="H65" s="5">
        <f>ROUND(INDEX($C$9:$L$13,$D65,$C65)/INDEX($B$9:$B$13,$D65)*装备总表!E$19*INDEX(装备总表!$C$23:$J$30,装备强化!$B65,H$15),2)</f>
        <v>0</v>
      </c>
      <c r="I65" s="5">
        <f>ROUND(INDEX($C$9:$L$13,$D65,$C65)/INDEX($B$9:$B$13,$D65)*装备总表!F$19*INDEX(装备总表!$C$23:$J$30,装备强化!$B65,I$15),2)</f>
        <v>5.23</v>
      </c>
      <c r="J65" s="5">
        <f>ROUND(INDEX($C$9:$L$13,$D65,$C65)/INDEX($B$9:$B$13,$D65)*装备总表!G$19*INDEX(装备总表!$C$23:$J$30,装备强化!$B65,J$15),2)</f>
        <v>0</v>
      </c>
      <c r="K65" s="5">
        <f>ROUND(INDEX($C$9:$L$13,$D65,$C65)/INDEX($B$9:$B$13,$D65)*装备总表!H$19*INDEX(装备总表!$C$23:$J$30,装备强化!$B65,K$15),2)</f>
        <v>0</v>
      </c>
      <c r="L65" s="5">
        <f>ROUND(INDEX($C$9:$L$13,$D65,$C65)/INDEX($B$9:$B$13,$D65)*装备总表!I$19*INDEX(装备总表!$C$23:$J$30,装备强化!$B65,L$15),2)</f>
        <v>0</v>
      </c>
    </row>
    <row r="66" spans="1:12" ht="16.5" x14ac:dyDescent="0.15">
      <c r="A66" s="6" t="s">
        <v>28</v>
      </c>
      <c r="B66" s="2">
        <v>1</v>
      </c>
      <c r="C66" s="2">
        <v>7</v>
      </c>
      <c r="D66" s="2">
        <v>1</v>
      </c>
      <c r="E66" s="5">
        <f>ROUND(INDEX($C$9:$L$13,$D66,$C66)/INDEX($B$9:$B$13,$D66)*装备总表!B$19*INDEX(装备总表!$C$23:$J$30,装备强化!$B66,E$15),2)</f>
        <v>0</v>
      </c>
      <c r="F66" s="5">
        <f>ROUND(INDEX($C$9:$L$13,$D66,$C66)/INDEX($B$9:$B$13,$D66)*装备总表!C$19*INDEX(装备总表!$C$23:$J$30,装备强化!$B66,F$15),2)</f>
        <v>7.91</v>
      </c>
      <c r="G66" s="5">
        <f>ROUND(INDEX($C$9:$L$13,$D66,$C66)/INDEX($B$9:$B$13,$D66)*装备总表!D$19*INDEX(装备总表!$C$23:$J$30,装备强化!$B66,G$15),2)</f>
        <v>0</v>
      </c>
      <c r="H66" s="5">
        <f>ROUND(INDEX($C$9:$L$13,$D66,$C66)/INDEX($B$9:$B$13,$D66)*装备总表!E$19*INDEX(装备总表!$C$23:$J$30,装备强化!$B66,H$15),2)</f>
        <v>0</v>
      </c>
      <c r="I66" s="5">
        <f>ROUND(INDEX($C$9:$L$13,$D66,$C66)/INDEX($B$9:$B$13,$D66)*装备总表!F$19*INDEX(装备总表!$C$23:$J$30,装备强化!$B66,I$15),2)</f>
        <v>4.9400000000000004</v>
      </c>
      <c r="J66" s="5">
        <f>ROUND(INDEX($C$9:$L$13,$D66,$C66)/INDEX($B$9:$B$13,$D66)*装备总表!G$19*INDEX(装备总表!$C$23:$J$30,装备强化!$B66,J$15),2)</f>
        <v>0</v>
      </c>
      <c r="K66" s="5">
        <f>ROUND(INDEX($C$9:$L$13,$D66,$C66)/INDEX($B$9:$B$13,$D66)*装备总表!H$19*INDEX(装备总表!$C$23:$J$30,装备强化!$B66,K$15),2)</f>
        <v>0</v>
      </c>
      <c r="L66" s="5">
        <f>ROUND(INDEX($C$9:$L$13,$D66,$C66)/INDEX($B$9:$B$13,$D66)*装备总表!I$19*INDEX(装备总表!$C$23:$J$30,装备强化!$B66,L$15),2)</f>
        <v>0</v>
      </c>
    </row>
    <row r="67" spans="1:12" ht="16.5" x14ac:dyDescent="0.15">
      <c r="A67" s="6" t="s">
        <v>29</v>
      </c>
      <c r="B67" s="2">
        <v>2</v>
      </c>
      <c r="C67" s="2">
        <v>7</v>
      </c>
      <c r="D67" s="2">
        <v>1</v>
      </c>
      <c r="E67" s="5">
        <f>ROUND(INDEX($C$9:$L$13,$D67,$C67)/INDEX($B$9:$B$13,$D67)*装备总表!B$19*INDEX(装备总表!$C$23:$J$30,装备强化!$B67,E$15),2)</f>
        <v>74.13</v>
      </c>
      <c r="F67" s="5">
        <f>ROUND(INDEX($C$9:$L$13,$D67,$C67)/INDEX($B$9:$B$13,$D67)*装备总表!C$19*INDEX(装备总表!$C$23:$J$30,装备强化!$B67,F$15),2)</f>
        <v>0</v>
      </c>
      <c r="G67" s="5">
        <f>ROUND(INDEX($C$9:$L$13,$D67,$C67)/INDEX($B$9:$B$13,$D67)*装备总表!D$19*INDEX(装备总表!$C$23:$J$30,装备强化!$B67,G$15),2)</f>
        <v>4.9400000000000004</v>
      </c>
      <c r="H67" s="5">
        <f>ROUND(INDEX($C$9:$L$13,$D67,$C67)/INDEX($B$9:$B$13,$D67)*装备总表!E$19*INDEX(装备总表!$C$23:$J$30,装备强化!$B67,H$15),2)</f>
        <v>2.4700000000000002</v>
      </c>
      <c r="I67" s="5">
        <f>ROUND(INDEX($C$9:$L$13,$D67,$C67)/INDEX($B$9:$B$13,$D67)*装备总表!F$19*INDEX(装备总表!$C$23:$J$30,装备强化!$B67,I$15),2)</f>
        <v>0</v>
      </c>
      <c r="J67" s="5">
        <f>ROUND(INDEX($C$9:$L$13,$D67,$C67)/INDEX($B$9:$B$13,$D67)*装备总表!G$19*INDEX(装备总表!$C$23:$J$30,装备强化!$B67,J$15),2)</f>
        <v>0</v>
      </c>
      <c r="K67" s="5">
        <f>ROUND(INDEX($C$9:$L$13,$D67,$C67)/INDEX($B$9:$B$13,$D67)*装备总表!H$19*INDEX(装备总表!$C$23:$J$30,装备强化!$B67,K$15),2)</f>
        <v>0</v>
      </c>
      <c r="L67" s="5">
        <f>ROUND(INDEX($C$9:$L$13,$D67,$C67)/INDEX($B$9:$B$13,$D67)*装备总表!I$19*INDEX(装备总表!$C$23:$J$30,装备强化!$B67,L$15),2)</f>
        <v>0</v>
      </c>
    </row>
    <row r="68" spans="1:12" ht="16.5" x14ac:dyDescent="0.15">
      <c r="A68" s="6" t="s">
        <v>30</v>
      </c>
      <c r="B68" s="2">
        <v>3</v>
      </c>
      <c r="C68" s="2">
        <v>7</v>
      </c>
      <c r="D68" s="2">
        <v>1</v>
      </c>
      <c r="E68" s="5">
        <f>ROUND(INDEX($C$9:$L$13,$D68,$C68)/INDEX($B$9:$B$13,$D68)*装备总表!B$19*INDEX(装备总表!$C$23:$J$30,装备强化!$B68,E$15),2)</f>
        <v>61.77</v>
      </c>
      <c r="F68" s="5">
        <f>ROUND(INDEX($C$9:$L$13,$D68,$C68)/INDEX($B$9:$B$13,$D68)*装备总表!C$19*INDEX(装备总表!$C$23:$J$30,装备强化!$B68,F$15),2)</f>
        <v>3.95</v>
      </c>
      <c r="G68" s="5">
        <f>ROUND(INDEX($C$9:$L$13,$D68,$C68)/INDEX($B$9:$B$13,$D68)*装备总表!D$19*INDEX(装备总表!$C$23:$J$30,装备强化!$B68,G$15),2)</f>
        <v>0</v>
      </c>
      <c r="H68" s="5">
        <f>ROUND(INDEX($C$9:$L$13,$D68,$C68)/INDEX($B$9:$B$13,$D68)*装备总表!E$19*INDEX(装备总表!$C$23:$J$30,装备强化!$B68,H$15),2)</f>
        <v>0</v>
      </c>
      <c r="I68" s="5">
        <f>ROUND(INDEX($C$9:$L$13,$D68,$C68)/INDEX($B$9:$B$13,$D68)*装备总表!F$19*INDEX(装备总表!$C$23:$J$30,装备强化!$B68,I$15),2)</f>
        <v>2.97</v>
      </c>
      <c r="J68" s="5">
        <f>ROUND(INDEX($C$9:$L$13,$D68,$C68)/INDEX($B$9:$B$13,$D68)*装备总表!G$19*INDEX(装备总表!$C$23:$J$30,装备强化!$B68,J$15),2)</f>
        <v>0</v>
      </c>
      <c r="K68" s="5">
        <f>ROUND(INDEX($C$9:$L$13,$D68,$C68)/INDEX($B$9:$B$13,$D68)*装备总表!H$19*INDEX(装备总表!$C$23:$J$30,装备强化!$B68,K$15),2)</f>
        <v>0</v>
      </c>
      <c r="L68" s="5">
        <f>ROUND(INDEX($C$9:$L$13,$D68,$C68)/INDEX($B$9:$B$13,$D68)*装备总表!I$19*INDEX(装备总表!$C$23:$J$30,装备强化!$B68,L$15),2)</f>
        <v>0</v>
      </c>
    </row>
    <row r="69" spans="1:12" ht="16.5" x14ac:dyDescent="0.15">
      <c r="A69" s="6" t="s">
        <v>31</v>
      </c>
      <c r="B69" s="2">
        <v>4</v>
      </c>
      <c r="C69" s="2">
        <v>7</v>
      </c>
      <c r="D69" s="2">
        <v>1</v>
      </c>
      <c r="E69" s="5">
        <f>ROUND(INDEX($C$9:$L$13,$D69,$C69)/INDEX($B$9:$B$13,$D69)*装备总表!B$19*INDEX(装备总表!$C$23:$J$30,装备强化!$B69,E$15),2)</f>
        <v>37.06</v>
      </c>
      <c r="F69" s="5">
        <f>ROUND(INDEX($C$9:$L$13,$D69,$C69)/INDEX($B$9:$B$13,$D69)*装备总表!C$19*INDEX(装备总表!$C$23:$J$30,装备强化!$B69,F$15),2)</f>
        <v>0</v>
      </c>
      <c r="G69" s="5">
        <f>ROUND(INDEX($C$9:$L$13,$D69,$C69)/INDEX($B$9:$B$13,$D69)*装备总表!D$19*INDEX(装备总表!$C$23:$J$30,装备强化!$B69,G$15),2)</f>
        <v>2.97</v>
      </c>
      <c r="H69" s="5">
        <f>ROUND(INDEX($C$9:$L$13,$D69,$C69)/INDEX($B$9:$B$13,$D69)*装备总表!E$19*INDEX(装备总表!$C$23:$J$30,装备强化!$B69,H$15),2)</f>
        <v>1.48</v>
      </c>
      <c r="I69" s="5">
        <f>ROUND(INDEX($C$9:$L$13,$D69,$C69)/INDEX($B$9:$B$13,$D69)*装备总表!F$19*INDEX(装备总表!$C$23:$J$30,装备强化!$B69,I$15),2)</f>
        <v>0</v>
      </c>
      <c r="J69" s="5">
        <f>ROUND(INDEX($C$9:$L$13,$D69,$C69)/INDEX($B$9:$B$13,$D69)*装备总表!G$19*INDEX(装备总表!$C$23:$J$30,装备强化!$B69,J$15),2)</f>
        <v>9.8800000000000008</v>
      </c>
      <c r="K69" s="5">
        <f>ROUND(INDEX($C$9:$L$13,$D69,$C69)/INDEX($B$9:$B$13,$D69)*装备总表!H$19*INDEX(装备总表!$C$23:$J$30,装备强化!$B69,K$15),2)</f>
        <v>0</v>
      </c>
      <c r="L69" s="5">
        <f>ROUND(INDEX($C$9:$L$13,$D69,$C69)/INDEX($B$9:$B$13,$D69)*装备总表!I$19*INDEX(装备总表!$C$23:$J$30,装备强化!$B69,L$15),2)</f>
        <v>0</v>
      </c>
    </row>
    <row r="70" spans="1:12" ht="16.5" x14ac:dyDescent="0.15">
      <c r="A70" s="6" t="s">
        <v>32</v>
      </c>
      <c r="B70" s="2">
        <v>5</v>
      </c>
      <c r="C70" s="2">
        <v>7</v>
      </c>
      <c r="D70" s="2">
        <v>1</v>
      </c>
      <c r="E70" s="5">
        <f>ROUND(INDEX($C$9:$L$13,$D70,$C70)/INDEX($B$9:$B$13,$D70)*装备总表!B$19*INDEX(装备总表!$C$23:$J$30,装备强化!$B70,E$15),2)</f>
        <v>37.06</v>
      </c>
      <c r="F70" s="5">
        <f>ROUND(INDEX($C$9:$L$13,$D70,$C70)/INDEX($B$9:$B$13,$D70)*装备总表!C$19*INDEX(装备总表!$C$23:$J$30,装备强化!$B70,F$15),2)</f>
        <v>0</v>
      </c>
      <c r="G70" s="5">
        <f>ROUND(INDEX($C$9:$L$13,$D70,$C70)/INDEX($B$9:$B$13,$D70)*装备总表!D$19*INDEX(装备总表!$C$23:$J$30,装备强化!$B70,G$15),2)</f>
        <v>0.99</v>
      </c>
      <c r="H70" s="5">
        <f>ROUND(INDEX($C$9:$L$13,$D70,$C70)/INDEX($B$9:$B$13,$D70)*装备总表!E$19*INDEX(装备总表!$C$23:$J$30,装备强化!$B70,H$15),2)</f>
        <v>2.97</v>
      </c>
      <c r="I70" s="5">
        <f>ROUND(INDEX($C$9:$L$13,$D70,$C70)/INDEX($B$9:$B$13,$D70)*装备总表!F$19*INDEX(装备总表!$C$23:$J$30,装备强化!$B70,I$15),2)</f>
        <v>0</v>
      </c>
      <c r="J70" s="5">
        <f>ROUND(INDEX($C$9:$L$13,$D70,$C70)/INDEX($B$9:$B$13,$D70)*装备总表!G$19*INDEX(装备总表!$C$23:$J$30,装备强化!$B70,J$15),2)</f>
        <v>0</v>
      </c>
      <c r="K70" s="5">
        <f>ROUND(INDEX($C$9:$L$13,$D70,$C70)/INDEX($B$9:$B$13,$D70)*装备总表!H$19*INDEX(装备总表!$C$23:$J$30,装备强化!$B70,K$15),2)</f>
        <v>9.8800000000000008</v>
      </c>
      <c r="L70" s="5">
        <f>ROUND(INDEX($C$9:$L$13,$D70,$C70)/INDEX($B$9:$B$13,$D70)*装备总表!I$19*INDEX(装备总表!$C$23:$J$30,装备强化!$B70,L$15),2)</f>
        <v>0</v>
      </c>
    </row>
    <row r="71" spans="1:12" ht="16.5" x14ac:dyDescent="0.15">
      <c r="A71" s="6" t="s">
        <v>33</v>
      </c>
      <c r="B71" s="2">
        <v>6</v>
      </c>
      <c r="C71" s="2">
        <v>7</v>
      </c>
      <c r="D71" s="2">
        <v>1</v>
      </c>
      <c r="E71" s="5">
        <f>ROUND(INDEX($C$9:$L$13,$D71,$C71)/INDEX($B$9:$B$13,$D71)*装备总表!B$19*INDEX(装备总表!$C$23:$J$30,装备强化!$B71,E$15),2)</f>
        <v>37.06</v>
      </c>
      <c r="F71" s="5">
        <f>ROUND(INDEX($C$9:$L$13,$D71,$C71)/INDEX($B$9:$B$13,$D71)*装备总表!C$19*INDEX(装备总表!$C$23:$J$30,装备强化!$B71,F$15),2)</f>
        <v>0</v>
      </c>
      <c r="G71" s="5">
        <f>ROUND(INDEX($C$9:$L$13,$D71,$C71)/INDEX($B$9:$B$13,$D71)*装备总表!D$19*INDEX(装备总表!$C$23:$J$30,装备强化!$B71,G$15),2)</f>
        <v>0.99</v>
      </c>
      <c r="H71" s="5">
        <f>ROUND(INDEX($C$9:$L$13,$D71,$C71)/INDEX($B$9:$B$13,$D71)*装备总表!E$19*INDEX(装备总表!$C$23:$J$30,装备强化!$B71,H$15),2)</f>
        <v>2.97</v>
      </c>
      <c r="I71" s="5">
        <f>ROUND(INDEX($C$9:$L$13,$D71,$C71)/INDEX($B$9:$B$13,$D71)*装备总表!F$19*INDEX(装备总表!$C$23:$J$30,装备强化!$B71,I$15),2)</f>
        <v>0</v>
      </c>
      <c r="J71" s="5">
        <f>ROUND(INDEX($C$9:$L$13,$D71,$C71)/INDEX($B$9:$B$13,$D71)*装备总表!G$19*INDEX(装备总表!$C$23:$J$30,装备强化!$B71,J$15),2)</f>
        <v>0</v>
      </c>
      <c r="K71" s="5">
        <f>ROUND(INDEX($C$9:$L$13,$D71,$C71)/INDEX($B$9:$B$13,$D71)*装备总表!H$19*INDEX(装备总表!$C$23:$J$30,装备强化!$B71,K$15),2)</f>
        <v>0</v>
      </c>
      <c r="L71" s="5">
        <f>ROUND(INDEX($C$9:$L$13,$D71,$C71)/INDEX($B$9:$B$13,$D71)*装备总表!I$19*INDEX(装备总表!$C$23:$J$30,装备强化!$B71,L$15),2)</f>
        <v>9.8800000000000008</v>
      </c>
    </row>
    <row r="72" spans="1:12" ht="16.5" x14ac:dyDescent="0.15">
      <c r="A72" s="6" t="s">
        <v>34</v>
      </c>
      <c r="B72" s="2">
        <v>7</v>
      </c>
      <c r="C72" s="2">
        <v>7</v>
      </c>
      <c r="D72" s="2">
        <v>1</v>
      </c>
      <c r="E72" s="5">
        <f>ROUND(INDEX($C$9:$L$13,$D72,$C72)/INDEX($B$9:$B$13,$D72)*装备总表!B$19*INDEX(装备总表!$C$23:$J$30,装备强化!$B72,E$15),2)</f>
        <v>0</v>
      </c>
      <c r="F72" s="5">
        <f>ROUND(INDEX($C$9:$L$13,$D72,$C72)/INDEX($B$9:$B$13,$D72)*装备总表!C$19*INDEX(装备总表!$C$23:$J$30,装备强化!$B72,F$15),2)</f>
        <v>3.95</v>
      </c>
      <c r="G72" s="5">
        <f>ROUND(INDEX($C$9:$L$13,$D72,$C72)/INDEX($B$9:$B$13,$D72)*装备总表!D$19*INDEX(装备总表!$C$23:$J$30,装备强化!$B72,G$15),2)</f>
        <v>0</v>
      </c>
      <c r="H72" s="5">
        <f>ROUND(INDEX($C$9:$L$13,$D72,$C72)/INDEX($B$9:$B$13,$D72)*装备总表!E$19*INDEX(装备总表!$C$23:$J$30,装备强化!$B72,H$15),2)</f>
        <v>0</v>
      </c>
      <c r="I72" s="5">
        <f>ROUND(INDEX($C$9:$L$13,$D72,$C72)/INDEX($B$9:$B$13,$D72)*装备总表!F$19*INDEX(装备总表!$C$23:$J$30,装备强化!$B72,I$15),2)</f>
        <v>5.93</v>
      </c>
      <c r="J72" s="5">
        <f>ROUND(INDEX($C$9:$L$13,$D72,$C72)/INDEX($B$9:$B$13,$D72)*装备总表!G$19*INDEX(装备总表!$C$23:$J$30,装备强化!$B72,J$15),2)</f>
        <v>0</v>
      </c>
      <c r="K72" s="5">
        <f>ROUND(INDEX($C$9:$L$13,$D72,$C72)/INDEX($B$9:$B$13,$D72)*装备总表!H$19*INDEX(装备总表!$C$23:$J$30,装备强化!$B72,K$15),2)</f>
        <v>0</v>
      </c>
      <c r="L72" s="5">
        <f>ROUND(INDEX($C$9:$L$13,$D72,$C72)/INDEX($B$9:$B$13,$D72)*装备总表!I$19*INDEX(装备总表!$C$23:$J$30,装备强化!$B72,L$15),2)</f>
        <v>0</v>
      </c>
    </row>
    <row r="73" spans="1:12" ht="16.5" x14ac:dyDescent="0.15">
      <c r="A73" s="6" t="s">
        <v>35</v>
      </c>
      <c r="B73" s="2">
        <v>8</v>
      </c>
      <c r="C73" s="2">
        <v>7</v>
      </c>
      <c r="D73" s="2">
        <v>1</v>
      </c>
      <c r="E73" s="5">
        <f>ROUND(INDEX($C$9:$L$13,$D73,$C73)/INDEX($B$9:$B$13,$D73)*装备总表!B$19*INDEX(装备总表!$C$23:$J$30,装备强化!$B73,E$15),2)</f>
        <v>0</v>
      </c>
      <c r="F73" s="5">
        <f>ROUND(INDEX($C$9:$L$13,$D73,$C73)/INDEX($B$9:$B$13,$D73)*装备总表!C$19*INDEX(装备总表!$C$23:$J$30,装备强化!$B73,F$15),2)</f>
        <v>3.95</v>
      </c>
      <c r="G73" s="5">
        <f>ROUND(INDEX($C$9:$L$13,$D73,$C73)/INDEX($B$9:$B$13,$D73)*装备总表!D$19*INDEX(装备总表!$C$23:$J$30,装备强化!$B73,G$15),2)</f>
        <v>0</v>
      </c>
      <c r="H73" s="5">
        <f>ROUND(INDEX($C$9:$L$13,$D73,$C73)/INDEX($B$9:$B$13,$D73)*装备总表!E$19*INDEX(装备总表!$C$23:$J$30,装备强化!$B73,H$15),2)</f>
        <v>0</v>
      </c>
      <c r="I73" s="5">
        <f>ROUND(INDEX($C$9:$L$13,$D73,$C73)/INDEX($B$9:$B$13,$D73)*装备总表!F$19*INDEX(装备总表!$C$23:$J$30,装备强化!$B73,I$15),2)</f>
        <v>5.93</v>
      </c>
      <c r="J73" s="5">
        <f>ROUND(INDEX($C$9:$L$13,$D73,$C73)/INDEX($B$9:$B$13,$D73)*装备总表!G$19*INDEX(装备总表!$C$23:$J$30,装备强化!$B73,J$15),2)</f>
        <v>0</v>
      </c>
      <c r="K73" s="5">
        <f>ROUND(INDEX($C$9:$L$13,$D73,$C73)/INDEX($B$9:$B$13,$D73)*装备总表!H$19*INDEX(装备总表!$C$23:$J$30,装备强化!$B73,K$15),2)</f>
        <v>0</v>
      </c>
      <c r="L73" s="5">
        <f>ROUND(INDEX($C$9:$L$13,$D73,$C73)/INDEX($B$9:$B$13,$D73)*装备总表!I$19*INDEX(装备总表!$C$23:$J$30,装备强化!$B73,L$15),2)</f>
        <v>0</v>
      </c>
    </row>
    <row r="74" spans="1:12" ht="16.5" x14ac:dyDescent="0.15">
      <c r="A74" s="6" t="s">
        <v>28</v>
      </c>
      <c r="B74" s="2">
        <v>1</v>
      </c>
      <c r="C74" s="2">
        <v>8</v>
      </c>
      <c r="D74" s="2">
        <v>1</v>
      </c>
      <c r="E74" s="5">
        <f>ROUND(INDEX($C$9:$L$13,$D74,$C74)/INDEX($B$9:$B$13,$D74)*装备总表!B$19*INDEX(装备总表!$C$23:$J$30,装备强化!$B74,E$15),2)</f>
        <v>0</v>
      </c>
      <c r="F74" s="5">
        <f>ROUND(INDEX($C$9:$L$13,$D74,$C74)/INDEX($B$9:$B$13,$D74)*装备总表!C$19*INDEX(装备总表!$C$23:$J$30,装备强化!$B74,F$15),2)</f>
        <v>9.3000000000000007</v>
      </c>
      <c r="G74" s="5">
        <f>ROUND(INDEX($C$9:$L$13,$D74,$C74)/INDEX($B$9:$B$13,$D74)*装备总表!D$19*INDEX(装备总表!$C$23:$J$30,装备强化!$B74,G$15),2)</f>
        <v>0</v>
      </c>
      <c r="H74" s="5">
        <f>ROUND(INDEX($C$9:$L$13,$D74,$C74)/INDEX($B$9:$B$13,$D74)*装备总表!E$19*INDEX(装备总表!$C$23:$J$30,装备强化!$B74,H$15),2)</f>
        <v>0</v>
      </c>
      <c r="I74" s="5">
        <f>ROUND(INDEX($C$9:$L$13,$D74,$C74)/INDEX($B$9:$B$13,$D74)*装备总表!F$19*INDEX(装备总表!$C$23:$J$30,装备强化!$B74,I$15),2)</f>
        <v>5.81</v>
      </c>
      <c r="J74" s="5">
        <f>ROUND(INDEX($C$9:$L$13,$D74,$C74)/INDEX($B$9:$B$13,$D74)*装备总表!G$19*INDEX(装备总表!$C$23:$J$30,装备强化!$B74,J$15),2)</f>
        <v>0</v>
      </c>
      <c r="K74" s="5">
        <f>ROUND(INDEX($C$9:$L$13,$D74,$C74)/INDEX($B$9:$B$13,$D74)*装备总表!H$19*INDEX(装备总表!$C$23:$J$30,装备强化!$B74,K$15),2)</f>
        <v>0</v>
      </c>
      <c r="L74" s="5">
        <f>ROUND(INDEX($C$9:$L$13,$D74,$C74)/INDEX($B$9:$B$13,$D74)*装备总表!I$19*INDEX(装备总表!$C$23:$J$30,装备强化!$B74,L$15),2)</f>
        <v>0</v>
      </c>
    </row>
    <row r="75" spans="1:12" ht="16.5" x14ac:dyDescent="0.15">
      <c r="A75" s="6" t="s">
        <v>29</v>
      </c>
      <c r="B75" s="2">
        <v>2</v>
      </c>
      <c r="C75" s="2">
        <v>8</v>
      </c>
      <c r="D75" s="2">
        <v>1</v>
      </c>
      <c r="E75" s="5">
        <f>ROUND(INDEX($C$9:$L$13,$D75,$C75)/INDEX($B$9:$B$13,$D75)*装备总表!B$19*INDEX(装备总表!$C$23:$J$30,装备强化!$B75,E$15),2)</f>
        <v>87.21</v>
      </c>
      <c r="F75" s="5">
        <f>ROUND(INDEX($C$9:$L$13,$D75,$C75)/INDEX($B$9:$B$13,$D75)*装备总表!C$19*INDEX(装备总表!$C$23:$J$30,装备强化!$B75,F$15),2)</f>
        <v>0</v>
      </c>
      <c r="G75" s="5">
        <f>ROUND(INDEX($C$9:$L$13,$D75,$C75)/INDEX($B$9:$B$13,$D75)*装备总表!D$19*INDEX(装备总表!$C$23:$J$30,装备强化!$B75,G$15),2)</f>
        <v>5.81</v>
      </c>
      <c r="H75" s="5">
        <f>ROUND(INDEX($C$9:$L$13,$D75,$C75)/INDEX($B$9:$B$13,$D75)*装备总表!E$19*INDEX(装备总表!$C$23:$J$30,装备强化!$B75,H$15),2)</f>
        <v>2.91</v>
      </c>
      <c r="I75" s="5">
        <f>ROUND(INDEX($C$9:$L$13,$D75,$C75)/INDEX($B$9:$B$13,$D75)*装备总表!F$19*INDEX(装备总表!$C$23:$J$30,装备强化!$B75,I$15),2)</f>
        <v>0</v>
      </c>
      <c r="J75" s="5">
        <f>ROUND(INDEX($C$9:$L$13,$D75,$C75)/INDEX($B$9:$B$13,$D75)*装备总表!G$19*INDEX(装备总表!$C$23:$J$30,装备强化!$B75,J$15),2)</f>
        <v>0</v>
      </c>
      <c r="K75" s="5">
        <f>ROUND(INDEX($C$9:$L$13,$D75,$C75)/INDEX($B$9:$B$13,$D75)*装备总表!H$19*INDEX(装备总表!$C$23:$J$30,装备强化!$B75,K$15),2)</f>
        <v>0</v>
      </c>
      <c r="L75" s="5">
        <f>ROUND(INDEX($C$9:$L$13,$D75,$C75)/INDEX($B$9:$B$13,$D75)*装备总表!I$19*INDEX(装备总表!$C$23:$J$30,装备强化!$B75,L$15),2)</f>
        <v>0</v>
      </c>
    </row>
    <row r="76" spans="1:12" ht="16.5" x14ac:dyDescent="0.15">
      <c r="A76" s="6" t="s">
        <v>30</v>
      </c>
      <c r="B76" s="2">
        <v>3</v>
      </c>
      <c r="C76" s="2">
        <v>8</v>
      </c>
      <c r="D76" s="2">
        <v>1</v>
      </c>
      <c r="E76" s="5">
        <f>ROUND(INDEX($C$9:$L$13,$D76,$C76)/INDEX($B$9:$B$13,$D76)*装备总表!B$19*INDEX(装备总表!$C$23:$J$30,装备强化!$B76,E$15),2)</f>
        <v>72.67</v>
      </c>
      <c r="F76" s="5">
        <f>ROUND(INDEX($C$9:$L$13,$D76,$C76)/INDEX($B$9:$B$13,$D76)*装备总表!C$19*INDEX(装备总表!$C$23:$J$30,装备强化!$B76,F$15),2)</f>
        <v>4.6500000000000004</v>
      </c>
      <c r="G76" s="5">
        <f>ROUND(INDEX($C$9:$L$13,$D76,$C76)/INDEX($B$9:$B$13,$D76)*装备总表!D$19*INDEX(装备总表!$C$23:$J$30,装备强化!$B76,G$15),2)</f>
        <v>0</v>
      </c>
      <c r="H76" s="5">
        <f>ROUND(INDEX($C$9:$L$13,$D76,$C76)/INDEX($B$9:$B$13,$D76)*装备总表!E$19*INDEX(装备总表!$C$23:$J$30,装备强化!$B76,H$15),2)</f>
        <v>0</v>
      </c>
      <c r="I76" s="5">
        <f>ROUND(INDEX($C$9:$L$13,$D76,$C76)/INDEX($B$9:$B$13,$D76)*装备总表!F$19*INDEX(装备总表!$C$23:$J$30,装备强化!$B76,I$15),2)</f>
        <v>3.49</v>
      </c>
      <c r="J76" s="5">
        <f>ROUND(INDEX($C$9:$L$13,$D76,$C76)/INDEX($B$9:$B$13,$D76)*装备总表!G$19*INDEX(装备总表!$C$23:$J$30,装备强化!$B76,J$15),2)</f>
        <v>0</v>
      </c>
      <c r="K76" s="5">
        <f>ROUND(INDEX($C$9:$L$13,$D76,$C76)/INDEX($B$9:$B$13,$D76)*装备总表!H$19*INDEX(装备总表!$C$23:$J$30,装备强化!$B76,K$15),2)</f>
        <v>0</v>
      </c>
      <c r="L76" s="5">
        <f>ROUND(INDEX($C$9:$L$13,$D76,$C76)/INDEX($B$9:$B$13,$D76)*装备总表!I$19*INDEX(装备总表!$C$23:$J$30,装备强化!$B76,L$15),2)</f>
        <v>0</v>
      </c>
    </row>
    <row r="77" spans="1:12" ht="16.5" x14ac:dyDescent="0.15">
      <c r="A77" s="6" t="s">
        <v>31</v>
      </c>
      <c r="B77" s="2">
        <v>4</v>
      </c>
      <c r="C77" s="2">
        <v>8</v>
      </c>
      <c r="D77" s="2">
        <v>1</v>
      </c>
      <c r="E77" s="5">
        <f>ROUND(INDEX($C$9:$L$13,$D77,$C77)/INDEX($B$9:$B$13,$D77)*装备总表!B$19*INDEX(装备总表!$C$23:$J$30,装备强化!$B77,E$15),2)</f>
        <v>43.6</v>
      </c>
      <c r="F77" s="5">
        <f>ROUND(INDEX($C$9:$L$13,$D77,$C77)/INDEX($B$9:$B$13,$D77)*装备总表!C$19*INDEX(装备总表!$C$23:$J$30,装备强化!$B77,F$15),2)</f>
        <v>0</v>
      </c>
      <c r="G77" s="5">
        <f>ROUND(INDEX($C$9:$L$13,$D77,$C77)/INDEX($B$9:$B$13,$D77)*装备总表!D$19*INDEX(装备总表!$C$23:$J$30,装备强化!$B77,G$15),2)</f>
        <v>3.49</v>
      </c>
      <c r="H77" s="5">
        <f>ROUND(INDEX($C$9:$L$13,$D77,$C77)/INDEX($B$9:$B$13,$D77)*装备总表!E$19*INDEX(装备总表!$C$23:$J$30,装备强化!$B77,H$15),2)</f>
        <v>1.74</v>
      </c>
      <c r="I77" s="5">
        <f>ROUND(INDEX($C$9:$L$13,$D77,$C77)/INDEX($B$9:$B$13,$D77)*装备总表!F$19*INDEX(装备总表!$C$23:$J$30,装备强化!$B77,I$15),2)</f>
        <v>0</v>
      </c>
      <c r="J77" s="5">
        <f>ROUND(INDEX($C$9:$L$13,$D77,$C77)/INDEX($B$9:$B$13,$D77)*装备总表!G$19*INDEX(装备总表!$C$23:$J$30,装备强化!$B77,J$15),2)</f>
        <v>11.63</v>
      </c>
      <c r="K77" s="5">
        <f>ROUND(INDEX($C$9:$L$13,$D77,$C77)/INDEX($B$9:$B$13,$D77)*装备总表!H$19*INDEX(装备总表!$C$23:$J$30,装备强化!$B77,K$15),2)</f>
        <v>0</v>
      </c>
      <c r="L77" s="5">
        <f>ROUND(INDEX($C$9:$L$13,$D77,$C77)/INDEX($B$9:$B$13,$D77)*装备总表!I$19*INDEX(装备总表!$C$23:$J$30,装备强化!$B77,L$15),2)</f>
        <v>0</v>
      </c>
    </row>
    <row r="78" spans="1:12" ht="16.5" x14ac:dyDescent="0.15">
      <c r="A78" s="6" t="s">
        <v>32</v>
      </c>
      <c r="B78" s="2">
        <v>5</v>
      </c>
      <c r="C78" s="2">
        <v>8</v>
      </c>
      <c r="D78" s="2">
        <v>1</v>
      </c>
      <c r="E78" s="5">
        <f>ROUND(INDEX($C$9:$L$13,$D78,$C78)/INDEX($B$9:$B$13,$D78)*装备总表!B$19*INDEX(装备总表!$C$23:$J$30,装备强化!$B78,E$15),2)</f>
        <v>43.6</v>
      </c>
      <c r="F78" s="5">
        <f>ROUND(INDEX($C$9:$L$13,$D78,$C78)/INDEX($B$9:$B$13,$D78)*装备总表!C$19*INDEX(装备总表!$C$23:$J$30,装备强化!$B78,F$15),2)</f>
        <v>0</v>
      </c>
      <c r="G78" s="5">
        <f>ROUND(INDEX($C$9:$L$13,$D78,$C78)/INDEX($B$9:$B$13,$D78)*装备总表!D$19*INDEX(装备总表!$C$23:$J$30,装备强化!$B78,G$15),2)</f>
        <v>1.1599999999999999</v>
      </c>
      <c r="H78" s="5">
        <f>ROUND(INDEX($C$9:$L$13,$D78,$C78)/INDEX($B$9:$B$13,$D78)*装备总表!E$19*INDEX(装备总表!$C$23:$J$30,装备强化!$B78,H$15),2)</f>
        <v>3.49</v>
      </c>
      <c r="I78" s="5">
        <f>ROUND(INDEX($C$9:$L$13,$D78,$C78)/INDEX($B$9:$B$13,$D78)*装备总表!F$19*INDEX(装备总表!$C$23:$J$30,装备强化!$B78,I$15),2)</f>
        <v>0</v>
      </c>
      <c r="J78" s="5">
        <f>ROUND(INDEX($C$9:$L$13,$D78,$C78)/INDEX($B$9:$B$13,$D78)*装备总表!G$19*INDEX(装备总表!$C$23:$J$30,装备强化!$B78,J$15),2)</f>
        <v>0</v>
      </c>
      <c r="K78" s="5">
        <f>ROUND(INDEX($C$9:$L$13,$D78,$C78)/INDEX($B$9:$B$13,$D78)*装备总表!H$19*INDEX(装备总表!$C$23:$J$30,装备强化!$B78,K$15),2)</f>
        <v>11.63</v>
      </c>
      <c r="L78" s="5">
        <f>ROUND(INDEX($C$9:$L$13,$D78,$C78)/INDEX($B$9:$B$13,$D78)*装备总表!I$19*INDEX(装备总表!$C$23:$J$30,装备强化!$B78,L$15),2)</f>
        <v>0</v>
      </c>
    </row>
    <row r="79" spans="1:12" ht="16.5" x14ac:dyDescent="0.15">
      <c r="A79" s="6" t="s">
        <v>33</v>
      </c>
      <c r="B79" s="2">
        <v>6</v>
      </c>
      <c r="C79" s="2">
        <v>8</v>
      </c>
      <c r="D79" s="2">
        <v>1</v>
      </c>
      <c r="E79" s="5">
        <f>ROUND(INDEX($C$9:$L$13,$D79,$C79)/INDEX($B$9:$B$13,$D79)*装备总表!B$19*INDEX(装备总表!$C$23:$J$30,装备强化!$B79,E$15),2)</f>
        <v>43.6</v>
      </c>
      <c r="F79" s="5">
        <f>ROUND(INDEX($C$9:$L$13,$D79,$C79)/INDEX($B$9:$B$13,$D79)*装备总表!C$19*INDEX(装备总表!$C$23:$J$30,装备强化!$B79,F$15),2)</f>
        <v>0</v>
      </c>
      <c r="G79" s="5">
        <f>ROUND(INDEX($C$9:$L$13,$D79,$C79)/INDEX($B$9:$B$13,$D79)*装备总表!D$19*INDEX(装备总表!$C$23:$J$30,装备强化!$B79,G$15),2)</f>
        <v>1.1599999999999999</v>
      </c>
      <c r="H79" s="5">
        <f>ROUND(INDEX($C$9:$L$13,$D79,$C79)/INDEX($B$9:$B$13,$D79)*装备总表!E$19*INDEX(装备总表!$C$23:$J$30,装备强化!$B79,H$15),2)</f>
        <v>3.49</v>
      </c>
      <c r="I79" s="5">
        <f>ROUND(INDEX($C$9:$L$13,$D79,$C79)/INDEX($B$9:$B$13,$D79)*装备总表!F$19*INDEX(装备总表!$C$23:$J$30,装备强化!$B79,I$15),2)</f>
        <v>0</v>
      </c>
      <c r="J79" s="5">
        <f>ROUND(INDEX($C$9:$L$13,$D79,$C79)/INDEX($B$9:$B$13,$D79)*装备总表!G$19*INDEX(装备总表!$C$23:$J$30,装备强化!$B79,J$15),2)</f>
        <v>0</v>
      </c>
      <c r="K79" s="5">
        <f>ROUND(INDEX($C$9:$L$13,$D79,$C79)/INDEX($B$9:$B$13,$D79)*装备总表!H$19*INDEX(装备总表!$C$23:$J$30,装备强化!$B79,K$15),2)</f>
        <v>0</v>
      </c>
      <c r="L79" s="5">
        <f>ROUND(INDEX($C$9:$L$13,$D79,$C79)/INDEX($B$9:$B$13,$D79)*装备总表!I$19*INDEX(装备总表!$C$23:$J$30,装备强化!$B79,L$15),2)</f>
        <v>11.63</v>
      </c>
    </row>
    <row r="80" spans="1:12" ht="16.5" x14ac:dyDescent="0.15">
      <c r="A80" s="6" t="s">
        <v>34</v>
      </c>
      <c r="B80" s="2">
        <v>7</v>
      </c>
      <c r="C80" s="2">
        <v>8</v>
      </c>
      <c r="D80" s="2">
        <v>1</v>
      </c>
      <c r="E80" s="5">
        <f>ROUND(INDEX($C$9:$L$13,$D80,$C80)/INDEX($B$9:$B$13,$D80)*装备总表!B$19*INDEX(装备总表!$C$23:$J$30,装备强化!$B80,E$15),2)</f>
        <v>0</v>
      </c>
      <c r="F80" s="5">
        <f>ROUND(INDEX($C$9:$L$13,$D80,$C80)/INDEX($B$9:$B$13,$D80)*装备总表!C$19*INDEX(装备总表!$C$23:$J$30,装备强化!$B80,F$15),2)</f>
        <v>4.6500000000000004</v>
      </c>
      <c r="G80" s="5">
        <f>ROUND(INDEX($C$9:$L$13,$D80,$C80)/INDEX($B$9:$B$13,$D80)*装备总表!D$19*INDEX(装备总表!$C$23:$J$30,装备强化!$B80,G$15),2)</f>
        <v>0</v>
      </c>
      <c r="H80" s="5">
        <f>ROUND(INDEX($C$9:$L$13,$D80,$C80)/INDEX($B$9:$B$13,$D80)*装备总表!E$19*INDEX(装备总表!$C$23:$J$30,装备强化!$B80,H$15),2)</f>
        <v>0</v>
      </c>
      <c r="I80" s="5">
        <f>ROUND(INDEX($C$9:$L$13,$D80,$C80)/INDEX($B$9:$B$13,$D80)*装备总表!F$19*INDEX(装备总表!$C$23:$J$30,装备强化!$B80,I$15),2)</f>
        <v>6.98</v>
      </c>
      <c r="J80" s="5">
        <f>ROUND(INDEX($C$9:$L$13,$D80,$C80)/INDEX($B$9:$B$13,$D80)*装备总表!G$19*INDEX(装备总表!$C$23:$J$30,装备强化!$B80,J$15),2)</f>
        <v>0</v>
      </c>
      <c r="K80" s="5">
        <f>ROUND(INDEX($C$9:$L$13,$D80,$C80)/INDEX($B$9:$B$13,$D80)*装备总表!H$19*INDEX(装备总表!$C$23:$J$30,装备强化!$B80,K$15),2)</f>
        <v>0</v>
      </c>
      <c r="L80" s="5">
        <f>ROUND(INDEX($C$9:$L$13,$D80,$C80)/INDEX($B$9:$B$13,$D80)*装备总表!I$19*INDEX(装备总表!$C$23:$J$30,装备强化!$B80,L$15),2)</f>
        <v>0</v>
      </c>
    </row>
    <row r="81" spans="1:12" ht="16.5" x14ac:dyDescent="0.15">
      <c r="A81" s="6" t="s">
        <v>35</v>
      </c>
      <c r="B81" s="2">
        <v>8</v>
      </c>
      <c r="C81" s="2">
        <v>8</v>
      </c>
      <c r="D81" s="2">
        <v>1</v>
      </c>
      <c r="E81" s="5">
        <f>ROUND(INDEX($C$9:$L$13,$D81,$C81)/INDEX($B$9:$B$13,$D81)*装备总表!B$19*INDEX(装备总表!$C$23:$J$30,装备强化!$B81,E$15),2)</f>
        <v>0</v>
      </c>
      <c r="F81" s="5">
        <f>ROUND(INDEX($C$9:$L$13,$D81,$C81)/INDEX($B$9:$B$13,$D81)*装备总表!C$19*INDEX(装备总表!$C$23:$J$30,装备强化!$B81,F$15),2)</f>
        <v>4.6500000000000004</v>
      </c>
      <c r="G81" s="5">
        <f>ROUND(INDEX($C$9:$L$13,$D81,$C81)/INDEX($B$9:$B$13,$D81)*装备总表!D$19*INDEX(装备总表!$C$23:$J$30,装备强化!$B81,G$15),2)</f>
        <v>0</v>
      </c>
      <c r="H81" s="5">
        <f>ROUND(INDEX($C$9:$L$13,$D81,$C81)/INDEX($B$9:$B$13,$D81)*装备总表!E$19*INDEX(装备总表!$C$23:$J$30,装备强化!$B81,H$15),2)</f>
        <v>0</v>
      </c>
      <c r="I81" s="5">
        <f>ROUND(INDEX($C$9:$L$13,$D81,$C81)/INDEX($B$9:$B$13,$D81)*装备总表!F$19*INDEX(装备总表!$C$23:$J$30,装备强化!$B81,I$15),2)</f>
        <v>6.98</v>
      </c>
      <c r="J81" s="5">
        <f>ROUND(INDEX($C$9:$L$13,$D81,$C81)/INDEX($B$9:$B$13,$D81)*装备总表!G$19*INDEX(装备总表!$C$23:$J$30,装备强化!$B81,J$15),2)</f>
        <v>0</v>
      </c>
      <c r="K81" s="5">
        <f>ROUND(INDEX($C$9:$L$13,$D81,$C81)/INDEX($B$9:$B$13,$D81)*装备总表!H$19*INDEX(装备总表!$C$23:$J$30,装备强化!$B81,K$15),2)</f>
        <v>0</v>
      </c>
      <c r="L81" s="5">
        <f>ROUND(INDEX($C$9:$L$13,$D81,$C81)/INDEX($B$9:$B$13,$D81)*装备总表!I$19*INDEX(装备总表!$C$23:$J$30,装备强化!$B81,L$15),2)</f>
        <v>0</v>
      </c>
    </row>
    <row r="82" spans="1:12" ht="16.5" x14ac:dyDescent="0.15">
      <c r="A82" s="6" t="s">
        <v>28</v>
      </c>
      <c r="B82" s="2">
        <v>1</v>
      </c>
      <c r="C82" s="2">
        <v>9</v>
      </c>
      <c r="D82" s="2">
        <v>1</v>
      </c>
      <c r="E82" s="5">
        <f>ROUND(INDEX($C$9:$L$13,$D82,$C82)/INDEX($B$9:$B$13,$D82)*装备总表!B$19*INDEX(装备总表!$C$23:$J$30,装备强化!$B82,E$15),2)</f>
        <v>0</v>
      </c>
      <c r="F82" s="5">
        <f>ROUND(INDEX($C$9:$L$13,$D82,$C82)/INDEX($B$9:$B$13,$D82)*装备总表!C$19*INDEX(装备总表!$C$23:$J$30,装备强化!$B82,F$15),2)</f>
        <v>11.16</v>
      </c>
      <c r="G82" s="5">
        <f>ROUND(INDEX($C$9:$L$13,$D82,$C82)/INDEX($B$9:$B$13,$D82)*装备总表!D$19*INDEX(装备总表!$C$23:$J$30,装备强化!$B82,G$15),2)</f>
        <v>0</v>
      </c>
      <c r="H82" s="5">
        <f>ROUND(INDEX($C$9:$L$13,$D82,$C82)/INDEX($B$9:$B$13,$D82)*装备总表!E$19*INDEX(装备总表!$C$23:$J$30,装备强化!$B82,H$15),2)</f>
        <v>0</v>
      </c>
      <c r="I82" s="5">
        <f>ROUND(INDEX($C$9:$L$13,$D82,$C82)/INDEX($B$9:$B$13,$D82)*装备总表!F$19*INDEX(装备总表!$C$23:$J$30,装备强化!$B82,I$15),2)</f>
        <v>6.98</v>
      </c>
      <c r="J82" s="5">
        <f>ROUND(INDEX($C$9:$L$13,$D82,$C82)/INDEX($B$9:$B$13,$D82)*装备总表!G$19*INDEX(装备总表!$C$23:$J$30,装备强化!$B82,J$15),2)</f>
        <v>0</v>
      </c>
      <c r="K82" s="5">
        <f>ROUND(INDEX($C$9:$L$13,$D82,$C82)/INDEX($B$9:$B$13,$D82)*装备总表!H$19*INDEX(装备总表!$C$23:$J$30,装备强化!$B82,K$15),2)</f>
        <v>0</v>
      </c>
      <c r="L82" s="5">
        <f>ROUND(INDEX($C$9:$L$13,$D82,$C82)/INDEX($B$9:$B$13,$D82)*装备总表!I$19*INDEX(装备总表!$C$23:$J$30,装备强化!$B82,L$15),2)</f>
        <v>0</v>
      </c>
    </row>
    <row r="83" spans="1:12" ht="16.5" x14ac:dyDescent="0.15">
      <c r="A83" s="6" t="s">
        <v>29</v>
      </c>
      <c r="B83" s="2">
        <v>2</v>
      </c>
      <c r="C83" s="2">
        <v>9</v>
      </c>
      <c r="D83" s="2">
        <v>1</v>
      </c>
      <c r="E83" s="5">
        <f>ROUND(INDEX($C$9:$L$13,$D83,$C83)/INDEX($B$9:$B$13,$D83)*装备总表!B$19*INDEX(装备总表!$C$23:$J$30,装备强化!$B83,E$15),2)</f>
        <v>104.65</v>
      </c>
      <c r="F83" s="5">
        <f>ROUND(INDEX($C$9:$L$13,$D83,$C83)/INDEX($B$9:$B$13,$D83)*装备总表!C$19*INDEX(装备总表!$C$23:$J$30,装备强化!$B83,F$15),2)</f>
        <v>0</v>
      </c>
      <c r="G83" s="5">
        <f>ROUND(INDEX($C$9:$L$13,$D83,$C83)/INDEX($B$9:$B$13,$D83)*装备总表!D$19*INDEX(装备总表!$C$23:$J$30,装备强化!$B83,G$15),2)</f>
        <v>6.98</v>
      </c>
      <c r="H83" s="5">
        <f>ROUND(INDEX($C$9:$L$13,$D83,$C83)/INDEX($B$9:$B$13,$D83)*装备总表!E$19*INDEX(装备总表!$C$23:$J$30,装备强化!$B83,H$15),2)</f>
        <v>3.49</v>
      </c>
      <c r="I83" s="5">
        <f>ROUND(INDEX($C$9:$L$13,$D83,$C83)/INDEX($B$9:$B$13,$D83)*装备总表!F$19*INDEX(装备总表!$C$23:$J$30,装备强化!$B83,I$15),2)</f>
        <v>0</v>
      </c>
      <c r="J83" s="5">
        <f>ROUND(INDEX($C$9:$L$13,$D83,$C83)/INDEX($B$9:$B$13,$D83)*装备总表!G$19*INDEX(装备总表!$C$23:$J$30,装备强化!$B83,J$15),2)</f>
        <v>0</v>
      </c>
      <c r="K83" s="5">
        <f>ROUND(INDEX($C$9:$L$13,$D83,$C83)/INDEX($B$9:$B$13,$D83)*装备总表!H$19*INDEX(装备总表!$C$23:$J$30,装备强化!$B83,K$15),2)</f>
        <v>0</v>
      </c>
      <c r="L83" s="5">
        <f>ROUND(INDEX($C$9:$L$13,$D83,$C83)/INDEX($B$9:$B$13,$D83)*装备总表!I$19*INDEX(装备总表!$C$23:$J$30,装备强化!$B83,L$15),2)</f>
        <v>0</v>
      </c>
    </row>
    <row r="84" spans="1:12" ht="16.5" x14ac:dyDescent="0.15">
      <c r="A84" s="6" t="s">
        <v>30</v>
      </c>
      <c r="B84" s="2">
        <v>3</v>
      </c>
      <c r="C84" s="2">
        <v>9</v>
      </c>
      <c r="D84" s="2">
        <v>1</v>
      </c>
      <c r="E84" s="5">
        <f>ROUND(INDEX($C$9:$L$13,$D84,$C84)/INDEX($B$9:$B$13,$D84)*装备总表!B$19*INDEX(装备总表!$C$23:$J$30,装备强化!$B84,E$15),2)</f>
        <v>87.21</v>
      </c>
      <c r="F84" s="5">
        <f>ROUND(INDEX($C$9:$L$13,$D84,$C84)/INDEX($B$9:$B$13,$D84)*装备总表!C$19*INDEX(装备总表!$C$23:$J$30,装备强化!$B84,F$15),2)</f>
        <v>5.58</v>
      </c>
      <c r="G84" s="5">
        <f>ROUND(INDEX($C$9:$L$13,$D84,$C84)/INDEX($B$9:$B$13,$D84)*装备总表!D$19*INDEX(装备总表!$C$23:$J$30,装备强化!$B84,G$15),2)</f>
        <v>0</v>
      </c>
      <c r="H84" s="5">
        <f>ROUND(INDEX($C$9:$L$13,$D84,$C84)/INDEX($B$9:$B$13,$D84)*装备总表!E$19*INDEX(装备总表!$C$23:$J$30,装备强化!$B84,H$15),2)</f>
        <v>0</v>
      </c>
      <c r="I84" s="5">
        <f>ROUND(INDEX($C$9:$L$13,$D84,$C84)/INDEX($B$9:$B$13,$D84)*装备总表!F$19*INDEX(装备总表!$C$23:$J$30,装备强化!$B84,I$15),2)</f>
        <v>4.1900000000000004</v>
      </c>
      <c r="J84" s="5">
        <f>ROUND(INDEX($C$9:$L$13,$D84,$C84)/INDEX($B$9:$B$13,$D84)*装备总表!G$19*INDEX(装备总表!$C$23:$J$30,装备强化!$B84,J$15),2)</f>
        <v>0</v>
      </c>
      <c r="K84" s="5">
        <f>ROUND(INDEX($C$9:$L$13,$D84,$C84)/INDEX($B$9:$B$13,$D84)*装备总表!H$19*INDEX(装备总表!$C$23:$J$30,装备强化!$B84,K$15),2)</f>
        <v>0</v>
      </c>
      <c r="L84" s="5">
        <f>ROUND(INDEX($C$9:$L$13,$D84,$C84)/INDEX($B$9:$B$13,$D84)*装备总表!I$19*INDEX(装备总表!$C$23:$J$30,装备强化!$B84,L$15),2)</f>
        <v>0</v>
      </c>
    </row>
    <row r="85" spans="1:12" ht="16.5" x14ac:dyDescent="0.15">
      <c r="A85" s="6" t="s">
        <v>31</v>
      </c>
      <c r="B85" s="2">
        <v>4</v>
      </c>
      <c r="C85" s="2">
        <v>9</v>
      </c>
      <c r="D85" s="2">
        <v>1</v>
      </c>
      <c r="E85" s="5">
        <f>ROUND(INDEX($C$9:$L$13,$D85,$C85)/INDEX($B$9:$B$13,$D85)*装备总表!B$19*INDEX(装备总表!$C$23:$J$30,装备强化!$B85,E$15),2)</f>
        <v>52.33</v>
      </c>
      <c r="F85" s="5">
        <f>ROUND(INDEX($C$9:$L$13,$D85,$C85)/INDEX($B$9:$B$13,$D85)*装备总表!C$19*INDEX(装备总表!$C$23:$J$30,装备强化!$B85,F$15),2)</f>
        <v>0</v>
      </c>
      <c r="G85" s="5">
        <f>ROUND(INDEX($C$9:$L$13,$D85,$C85)/INDEX($B$9:$B$13,$D85)*装备总表!D$19*INDEX(装备总表!$C$23:$J$30,装备强化!$B85,G$15),2)</f>
        <v>4.1900000000000004</v>
      </c>
      <c r="H85" s="5">
        <f>ROUND(INDEX($C$9:$L$13,$D85,$C85)/INDEX($B$9:$B$13,$D85)*装备总表!E$19*INDEX(装备总表!$C$23:$J$30,装备强化!$B85,H$15),2)</f>
        <v>2.09</v>
      </c>
      <c r="I85" s="5">
        <f>ROUND(INDEX($C$9:$L$13,$D85,$C85)/INDEX($B$9:$B$13,$D85)*装备总表!F$19*INDEX(装备总表!$C$23:$J$30,装备强化!$B85,I$15),2)</f>
        <v>0</v>
      </c>
      <c r="J85" s="5">
        <f>ROUND(INDEX($C$9:$L$13,$D85,$C85)/INDEX($B$9:$B$13,$D85)*装备总表!G$19*INDEX(装备总表!$C$23:$J$30,装备强化!$B85,J$15),2)</f>
        <v>13.95</v>
      </c>
      <c r="K85" s="5">
        <f>ROUND(INDEX($C$9:$L$13,$D85,$C85)/INDEX($B$9:$B$13,$D85)*装备总表!H$19*INDEX(装备总表!$C$23:$J$30,装备强化!$B85,K$15),2)</f>
        <v>0</v>
      </c>
      <c r="L85" s="5">
        <f>ROUND(INDEX($C$9:$L$13,$D85,$C85)/INDEX($B$9:$B$13,$D85)*装备总表!I$19*INDEX(装备总表!$C$23:$J$30,装备强化!$B85,L$15),2)</f>
        <v>0</v>
      </c>
    </row>
    <row r="86" spans="1:12" ht="16.5" x14ac:dyDescent="0.15">
      <c r="A86" s="6" t="s">
        <v>32</v>
      </c>
      <c r="B86" s="2">
        <v>5</v>
      </c>
      <c r="C86" s="2">
        <v>9</v>
      </c>
      <c r="D86" s="2">
        <v>1</v>
      </c>
      <c r="E86" s="5">
        <f>ROUND(INDEX($C$9:$L$13,$D86,$C86)/INDEX($B$9:$B$13,$D86)*装备总表!B$19*INDEX(装备总表!$C$23:$J$30,装备强化!$B86,E$15),2)</f>
        <v>52.33</v>
      </c>
      <c r="F86" s="5">
        <f>ROUND(INDEX($C$9:$L$13,$D86,$C86)/INDEX($B$9:$B$13,$D86)*装备总表!C$19*INDEX(装备总表!$C$23:$J$30,装备强化!$B86,F$15),2)</f>
        <v>0</v>
      </c>
      <c r="G86" s="5">
        <f>ROUND(INDEX($C$9:$L$13,$D86,$C86)/INDEX($B$9:$B$13,$D86)*装备总表!D$19*INDEX(装备总表!$C$23:$J$30,装备强化!$B86,G$15),2)</f>
        <v>1.4</v>
      </c>
      <c r="H86" s="5">
        <f>ROUND(INDEX($C$9:$L$13,$D86,$C86)/INDEX($B$9:$B$13,$D86)*装备总表!E$19*INDEX(装备总表!$C$23:$J$30,装备强化!$B86,H$15),2)</f>
        <v>4.1900000000000004</v>
      </c>
      <c r="I86" s="5">
        <f>ROUND(INDEX($C$9:$L$13,$D86,$C86)/INDEX($B$9:$B$13,$D86)*装备总表!F$19*INDEX(装备总表!$C$23:$J$30,装备强化!$B86,I$15),2)</f>
        <v>0</v>
      </c>
      <c r="J86" s="5">
        <f>ROUND(INDEX($C$9:$L$13,$D86,$C86)/INDEX($B$9:$B$13,$D86)*装备总表!G$19*INDEX(装备总表!$C$23:$J$30,装备强化!$B86,J$15),2)</f>
        <v>0</v>
      </c>
      <c r="K86" s="5">
        <f>ROUND(INDEX($C$9:$L$13,$D86,$C86)/INDEX($B$9:$B$13,$D86)*装备总表!H$19*INDEX(装备总表!$C$23:$J$30,装备强化!$B86,K$15),2)</f>
        <v>13.95</v>
      </c>
      <c r="L86" s="5">
        <f>ROUND(INDEX($C$9:$L$13,$D86,$C86)/INDEX($B$9:$B$13,$D86)*装备总表!I$19*INDEX(装备总表!$C$23:$J$30,装备强化!$B86,L$15),2)</f>
        <v>0</v>
      </c>
    </row>
    <row r="87" spans="1:12" ht="16.5" x14ac:dyDescent="0.15">
      <c r="A87" s="6" t="s">
        <v>33</v>
      </c>
      <c r="B87" s="2">
        <v>6</v>
      </c>
      <c r="C87" s="2">
        <v>9</v>
      </c>
      <c r="D87" s="2">
        <v>1</v>
      </c>
      <c r="E87" s="5">
        <f>ROUND(INDEX($C$9:$L$13,$D87,$C87)/INDEX($B$9:$B$13,$D87)*装备总表!B$19*INDEX(装备总表!$C$23:$J$30,装备强化!$B87,E$15),2)</f>
        <v>52.33</v>
      </c>
      <c r="F87" s="5">
        <f>ROUND(INDEX($C$9:$L$13,$D87,$C87)/INDEX($B$9:$B$13,$D87)*装备总表!C$19*INDEX(装备总表!$C$23:$J$30,装备强化!$B87,F$15),2)</f>
        <v>0</v>
      </c>
      <c r="G87" s="5">
        <f>ROUND(INDEX($C$9:$L$13,$D87,$C87)/INDEX($B$9:$B$13,$D87)*装备总表!D$19*INDEX(装备总表!$C$23:$J$30,装备强化!$B87,G$15),2)</f>
        <v>1.4</v>
      </c>
      <c r="H87" s="5">
        <f>ROUND(INDEX($C$9:$L$13,$D87,$C87)/INDEX($B$9:$B$13,$D87)*装备总表!E$19*INDEX(装备总表!$C$23:$J$30,装备强化!$B87,H$15),2)</f>
        <v>4.1900000000000004</v>
      </c>
      <c r="I87" s="5">
        <f>ROUND(INDEX($C$9:$L$13,$D87,$C87)/INDEX($B$9:$B$13,$D87)*装备总表!F$19*INDEX(装备总表!$C$23:$J$30,装备强化!$B87,I$15),2)</f>
        <v>0</v>
      </c>
      <c r="J87" s="5">
        <f>ROUND(INDEX($C$9:$L$13,$D87,$C87)/INDEX($B$9:$B$13,$D87)*装备总表!G$19*INDEX(装备总表!$C$23:$J$30,装备强化!$B87,J$15),2)</f>
        <v>0</v>
      </c>
      <c r="K87" s="5">
        <f>ROUND(INDEX($C$9:$L$13,$D87,$C87)/INDEX($B$9:$B$13,$D87)*装备总表!H$19*INDEX(装备总表!$C$23:$J$30,装备强化!$B87,K$15),2)</f>
        <v>0</v>
      </c>
      <c r="L87" s="5">
        <f>ROUND(INDEX($C$9:$L$13,$D87,$C87)/INDEX($B$9:$B$13,$D87)*装备总表!I$19*INDEX(装备总表!$C$23:$J$30,装备强化!$B87,L$15),2)</f>
        <v>13.95</v>
      </c>
    </row>
    <row r="88" spans="1:12" ht="16.5" x14ac:dyDescent="0.15">
      <c r="A88" s="6" t="s">
        <v>34</v>
      </c>
      <c r="B88" s="2">
        <v>7</v>
      </c>
      <c r="C88" s="2">
        <v>9</v>
      </c>
      <c r="D88" s="2">
        <v>1</v>
      </c>
      <c r="E88" s="5">
        <f>ROUND(INDEX($C$9:$L$13,$D88,$C88)/INDEX($B$9:$B$13,$D88)*装备总表!B$19*INDEX(装备总表!$C$23:$J$30,装备强化!$B88,E$15),2)</f>
        <v>0</v>
      </c>
      <c r="F88" s="5">
        <f>ROUND(INDEX($C$9:$L$13,$D88,$C88)/INDEX($B$9:$B$13,$D88)*装备总表!C$19*INDEX(装备总表!$C$23:$J$30,装备强化!$B88,F$15),2)</f>
        <v>5.58</v>
      </c>
      <c r="G88" s="5">
        <f>ROUND(INDEX($C$9:$L$13,$D88,$C88)/INDEX($B$9:$B$13,$D88)*装备总表!D$19*INDEX(装备总表!$C$23:$J$30,装备强化!$B88,G$15),2)</f>
        <v>0</v>
      </c>
      <c r="H88" s="5">
        <f>ROUND(INDEX($C$9:$L$13,$D88,$C88)/INDEX($B$9:$B$13,$D88)*装备总表!E$19*INDEX(装备总表!$C$23:$J$30,装备强化!$B88,H$15),2)</f>
        <v>0</v>
      </c>
      <c r="I88" s="5">
        <f>ROUND(INDEX($C$9:$L$13,$D88,$C88)/INDEX($B$9:$B$13,$D88)*装备总表!F$19*INDEX(装备总表!$C$23:$J$30,装备强化!$B88,I$15),2)</f>
        <v>8.3699999999999992</v>
      </c>
      <c r="J88" s="5">
        <f>ROUND(INDEX($C$9:$L$13,$D88,$C88)/INDEX($B$9:$B$13,$D88)*装备总表!G$19*INDEX(装备总表!$C$23:$J$30,装备强化!$B88,J$15),2)</f>
        <v>0</v>
      </c>
      <c r="K88" s="5">
        <f>ROUND(INDEX($C$9:$L$13,$D88,$C88)/INDEX($B$9:$B$13,$D88)*装备总表!H$19*INDEX(装备总表!$C$23:$J$30,装备强化!$B88,K$15),2)</f>
        <v>0</v>
      </c>
      <c r="L88" s="5">
        <f>ROUND(INDEX($C$9:$L$13,$D88,$C88)/INDEX($B$9:$B$13,$D88)*装备总表!I$19*INDEX(装备总表!$C$23:$J$30,装备强化!$B88,L$15),2)</f>
        <v>0</v>
      </c>
    </row>
    <row r="89" spans="1:12" ht="16.5" x14ac:dyDescent="0.15">
      <c r="A89" s="6" t="s">
        <v>35</v>
      </c>
      <c r="B89" s="2">
        <v>8</v>
      </c>
      <c r="C89" s="2">
        <v>9</v>
      </c>
      <c r="D89" s="2">
        <v>1</v>
      </c>
      <c r="E89" s="5">
        <f>ROUND(INDEX($C$9:$L$13,$D89,$C89)/INDEX($B$9:$B$13,$D89)*装备总表!B$19*INDEX(装备总表!$C$23:$J$30,装备强化!$B89,E$15),2)</f>
        <v>0</v>
      </c>
      <c r="F89" s="5">
        <f>ROUND(INDEX($C$9:$L$13,$D89,$C89)/INDEX($B$9:$B$13,$D89)*装备总表!C$19*INDEX(装备总表!$C$23:$J$30,装备强化!$B89,F$15),2)</f>
        <v>5.58</v>
      </c>
      <c r="G89" s="5">
        <f>ROUND(INDEX($C$9:$L$13,$D89,$C89)/INDEX($B$9:$B$13,$D89)*装备总表!D$19*INDEX(装备总表!$C$23:$J$30,装备强化!$B89,G$15),2)</f>
        <v>0</v>
      </c>
      <c r="H89" s="5">
        <f>ROUND(INDEX($C$9:$L$13,$D89,$C89)/INDEX($B$9:$B$13,$D89)*装备总表!E$19*INDEX(装备总表!$C$23:$J$30,装备强化!$B89,H$15),2)</f>
        <v>0</v>
      </c>
      <c r="I89" s="5">
        <f>ROUND(INDEX($C$9:$L$13,$D89,$C89)/INDEX($B$9:$B$13,$D89)*装备总表!F$19*INDEX(装备总表!$C$23:$J$30,装备强化!$B89,I$15),2)</f>
        <v>8.3699999999999992</v>
      </c>
      <c r="J89" s="5">
        <f>ROUND(INDEX($C$9:$L$13,$D89,$C89)/INDEX($B$9:$B$13,$D89)*装备总表!G$19*INDEX(装备总表!$C$23:$J$30,装备强化!$B89,J$15),2)</f>
        <v>0</v>
      </c>
      <c r="K89" s="5">
        <f>ROUND(INDEX($C$9:$L$13,$D89,$C89)/INDEX($B$9:$B$13,$D89)*装备总表!H$19*INDEX(装备总表!$C$23:$J$30,装备强化!$B89,K$15),2)</f>
        <v>0</v>
      </c>
      <c r="L89" s="5">
        <f>ROUND(INDEX($C$9:$L$13,$D89,$C89)/INDEX($B$9:$B$13,$D89)*装备总表!I$19*INDEX(装备总表!$C$23:$J$30,装备强化!$B89,L$15),2)</f>
        <v>0</v>
      </c>
    </row>
    <row r="90" spans="1:12" ht="16.5" x14ac:dyDescent="0.15">
      <c r="A90" s="6" t="s">
        <v>28</v>
      </c>
      <c r="B90" s="2">
        <v>1</v>
      </c>
      <c r="C90" s="2">
        <v>10</v>
      </c>
      <c r="D90" s="2">
        <v>1</v>
      </c>
      <c r="E90" s="5">
        <f>ROUND(INDEX($C$9:$L$13,$D90,$C90)/INDEX($B$9:$B$13,$D90)*装备总表!B$19*INDEX(装备总表!$C$23:$J$30,装备强化!$B90,E$15),2)</f>
        <v>0</v>
      </c>
      <c r="F90" s="5">
        <f>ROUND(INDEX($C$9:$L$13,$D90,$C90)/INDEX($B$9:$B$13,$D90)*装备总表!C$19*INDEX(装备总表!$C$23:$J$30,装备强化!$B90,F$15),2)</f>
        <v>13.95</v>
      </c>
      <c r="G90" s="5">
        <f>ROUND(INDEX($C$9:$L$13,$D90,$C90)/INDEX($B$9:$B$13,$D90)*装备总表!D$19*INDEX(装备总表!$C$23:$J$30,装备强化!$B90,G$15),2)</f>
        <v>0</v>
      </c>
      <c r="H90" s="5">
        <f>ROUND(INDEX($C$9:$L$13,$D90,$C90)/INDEX($B$9:$B$13,$D90)*装备总表!E$19*INDEX(装备总表!$C$23:$J$30,装备强化!$B90,H$15),2)</f>
        <v>0</v>
      </c>
      <c r="I90" s="5">
        <f>ROUND(INDEX($C$9:$L$13,$D90,$C90)/INDEX($B$9:$B$13,$D90)*装备总表!F$19*INDEX(装备总表!$C$23:$J$30,装备强化!$B90,I$15),2)</f>
        <v>8.7200000000000006</v>
      </c>
      <c r="J90" s="5">
        <f>ROUND(INDEX($C$9:$L$13,$D90,$C90)/INDEX($B$9:$B$13,$D90)*装备总表!G$19*INDEX(装备总表!$C$23:$J$30,装备强化!$B90,J$15),2)</f>
        <v>0</v>
      </c>
      <c r="K90" s="5">
        <f>ROUND(INDEX($C$9:$L$13,$D90,$C90)/INDEX($B$9:$B$13,$D90)*装备总表!H$19*INDEX(装备总表!$C$23:$J$30,装备强化!$B90,K$15),2)</f>
        <v>0</v>
      </c>
      <c r="L90" s="5">
        <f>ROUND(INDEX($C$9:$L$13,$D90,$C90)/INDEX($B$9:$B$13,$D90)*装备总表!I$19*INDEX(装备总表!$C$23:$J$30,装备强化!$B90,L$15),2)</f>
        <v>0</v>
      </c>
    </row>
    <row r="91" spans="1:12" ht="16.5" x14ac:dyDescent="0.15">
      <c r="A91" s="6" t="s">
        <v>29</v>
      </c>
      <c r="B91" s="2">
        <v>2</v>
      </c>
      <c r="C91" s="2">
        <v>10</v>
      </c>
      <c r="D91" s="2">
        <v>1</v>
      </c>
      <c r="E91" s="5">
        <f>ROUND(INDEX($C$9:$L$13,$D91,$C91)/INDEX($B$9:$B$13,$D91)*装备总表!B$19*INDEX(装备总表!$C$23:$J$30,装备强化!$B91,E$15),2)</f>
        <v>130.81</v>
      </c>
      <c r="F91" s="5">
        <f>ROUND(INDEX($C$9:$L$13,$D91,$C91)/INDEX($B$9:$B$13,$D91)*装备总表!C$19*INDEX(装备总表!$C$23:$J$30,装备强化!$B91,F$15),2)</f>
        <v>0</v>
      </c>
      <c r="G91" s="5">
        <f>ROUND(INDEX($C$9:$L$13,$D91,$C91)/INDEX($B$9:$B$13,$D91)*装备总表!D$19*INDEX(装备总表!$C$23:$J$30,装备强化!$B91,G$15),2)</f>
        <v>8.7200000000000006</v>
      </c>
      <c r="H91" s="5">
        <f>ROUND(INDEX($C$9:$L$13,$D91,$C91)/INDEX($B$9:$B$13,$D91)*装备总表!E$19*INDEX(装备总表!$C$23:$J$30,装备强化!$B91,H$15),2)</f>
        <v>4.3600000000000003</v>
      </c>
      <c r="I91" s="5">
        <f>ROUND(INDEX($C$9:$L$13,$D91,$C91)/INDEX($B$9:$B$13,$D91)*装备总表!F$19*INDEX(装备总表!$C$23:$J$30,装备强化!$B91,I$15),2)</f>
        <v>0</v>
      </c>
      <c r="J91" s="5">
        <f>ROUND(INDEX($C$9:$L$13,$D91,$C91)/INDEX($B$9:$B$13,$D91)*装备总表!G$19*INDEX(装备总表!$C$23:$J$30,装备强化!$B91,J$15),2)</f>
        <v>0</v>
      </c>
      <c r="K91" s="5">
        <f>ROUND(INDEX($C$9:$L$13,$D91,$C91)/INDEX($B$9:$B$13,$D91)*装备总表!H$19*INDEX(装备总表!$C$23:$J$30,装备强化!$B91,K$15),2)</f>
        <v>0</v>
      </c>
      <c r="L91" s="5">
        <f>ROUND(INDEX($C$9:$L$13,$D91,$C91)/INDEX($B$9:$B$13,$D91)*装备总表!I$19*INDEX(装备总表!$C$23:$J$30,装备强化!$B91,L$15),2)</f>
        <v>0</v>
      </c>
    </row>
    <row r="92" spans="1:12" ht="16.5" x14ac:dyDescent="0.15">
      <c r="A92" s="6" t="s">
        <v>30</v>
      </c>
      <c r="B92" s="2">
        <v>3</v>
      </c>
      <c r="C92" s="2">
        <v>10</v>
      </c>
      <c r="D92" s="2">
        <v>1</v>
      </c>
      <c r="E92" s="5">
        <f>ROUND(INDEX($C$9:$L$13,$D92,$C92)/INDEX($B$9:$B$13,$D92)*装备总表!B$19*INDEX(装备总表!$C$23:$J$30,装备强化!$B92,E$15),2)</f>
        <v>109.01</v>
      </c>
      <c r="F92" s="5">
        <f>ROUND(INDEX($C$9:$L$13,$D92,$C92)/INDEX($B$9:$B$13,$D92)*装备总表!C$19*INDEX(装备总表!$C$23:$J$30,装备强化!$B92,F$15),2)</f>
        <v>6.98</v>
      </c>
      <c r="G92" s="5">
        <f>ROUND(INDEX($C$9:$L$13,$D92,$C92)/INDEX($B$9:$B$13,$D92)*装备总表!D$19*INDEX(装备总表!$C$23:$J$30,装备强化!$B92,G$15),2)</f>
        <v>0</v>
      </c>
      <c r="H92" s="5">
        <f>ROUND(INDEX($C$9:$L$13,$D92,$C92)/INDEX($B$9:$B$13,$D92)*装备总表!E$19*INDEX(装备总表!$C$23:$J$30,装备强化!$B92,H$15),2)</f>
        <v>0</v>
      </c>
      <c r="I92" s="5">
        <f>ROUND(INDEX($C$9:$L$13,$D92,$C92)/INDEX($B$9:$B$13,$D92)*装备总表!F$19*INDEX(装备总表!$C$23:$J$30,装备强化!$B92,I$15),2)</f>
        <v>5.23</v>
      </c>
      <c r="J92" s="5">
        <f>ROUND(INDEX($C$9:$L$13,$D92,$C92)/INDEX($B$9:$B$13,$D92)*装备总表!G$19*INDEX(装备总表!$C$23:$J$30,装备强化!$B92,J$15),2)</f>
        <v>0</v>
      </c>
      <c r="K92" s="5">
        <f>ROUND(INDEX($C$9:$L$13,$D92,$C92)/INDEX($B$9:$B$13,$D92)*装备总表!H$19*INDEX(装备总表!$C$23:$J$30,装备强化!$B92,K$15),2)</f>
        <v>0</v>
      </c>
      <c r="L92" s="5">
        <f>ROUND(INDEX($C$9:$L$13,$D92,$C92)/INDEX($B$9:$B$13,$D92)*装备总表!I$19*INDEX(装备总表!$C$23:$J$30,装备强化!$B92,L$15),2)</f>
        <v>0</v>
      </c>
    </row>
    <row r="93" spans="1:12" ht="16.5" x14ac:dyDescent="0.15">
      <c r="A93" s="6" t="s">
        <v>31</v>
      </c>
      <c r="B93" s="2">
        <v>4</v>
      </c>
      <c r="C93" s="2">
        <v>10</v>
      </c>
      <c r="D93" s="2">
        <v>1</v>
      </c>
      <c r="E93" s="5">
        <f>ROUND(INDEX($C$9:$L$13,$D93,$C93)/INDEX($B$9:$B$13,$D93)*装备总表!B$19*INDEX(装备总表!$C$23:$J$30,装备强化!$B93,E$15),2)</f>
        <v>65.41</v>
      </c>
      <c r="F93" s="5">
        <f>ROUND(INDEX($C$9:$L$13,$D93,$C93)/INDEX($B$9:$B$13,$D93)*装备总表!C$19*INDEX(装备总表!$C$23:$J$30,装备强化!$B93,F$15),2)</f>
        <v>0</v>
      </c>
      <c r="G93" s="5">
        <f>ROUND(INDEX($C$9:$L$13,$D93,$C93)/INDEX($B$9:$B$13,$D93)*装备总表!D$19*INDEX(装备总表!$C$23:$J$30,装备强化!$B93,G$15),2)</f>
        <v>5.23</v>
      </c>
      <c r="H93" s="5">
        <f>ROUND(INDEX($C$9:$L$13,$D93,$C93)/INDEX($B$9:$B$13,$D93)*装备总表!E$19*INDEX(装备总表!$C$23:$J$30,装备强化!$B93,H$15),2)</f>
        <v>2.62</v>
      </c>
      <c r="I93" s="5">
        <f>ROUND(INDEX($C$9:$L$13,$D93,$C93)/INDEX($B$9:$B$13,$D93)*装备总表!F$19*INDEX(装备总表!$C$23:$J$30,装备强化!$B93,I$15),2)</f>
        <v>0</v>
      </c>
      <c r="J93" s="5">
        <f>ROUND(INDEX($C$9:$L$13,$D93,$C93)/INDEX($B$9:$B$13,$D93)*装备总表!G$19*INDEX(装备总表!$C$23:$J$30,装备强化!$B93,J$15),2)</f>
        <v>17.440000000000001</v>
      </c>
      <c r="K93" s="5">
        <f>ROUND(INDEX($C$9:$L$13,$D93,$C93)/INDEX($B$9:$B$13,$D93)*装备总表!H$19*INDEX(装备总表!$C$23:$J$30,装备强化!$B93,K$15),2)</f>
        <v>0</v>
      </c>
      <c r="L93" s="5">
        <f>ROUND(INDEX($C$9:$L$13,$D93,$C93)/INDEX($B$9:$B$13,$D93)*装备总表!I$19*INDEX(装备总表!$C$23:$J$30,装备强化!$B93,L$15),2)</f>
        <v>0</v>
      </c>
    </row>
    <row r="94" spans="1:12" ht="16.5" x14ac:dyDescent="0.15">
      <c r="A94" s="6" t="s">
        <v>32</v>
      </c>
      <c r="B94" s="2">
        <v>5</v>
      </c>
      <c r="C94" s="2">
        <v>10</v>
      </c>
      <c r="D94" s="2">
        <v>1</v>
      </c>
      <c r="E94" s="5">
        <f>ROUND(INDEX($C$9:$L$13,$D94,$C94)/INDEX($B$9:$B$13,$D94)*装备总表!B$19*INDEX(装备总表!$C$23:$J$30,装备强化!$B94,E$15),2)</f>
        <v>65.41</v>
      </c>
      <c r="F94" s="5">
        <f>ROUND(INDEX($C$9:$L$13,$D94,$C94)/INDEX($B$9:$B$13,$D94)*装备总表!C$19*INDEX(装备总表!$C$23:$J$30,装备强化!$B94,F$15),2)</f>
        <v>0</v>
      </c>
      <c r="G94" s="5">
        <f>ROUND(INDEX($C$9:$L$13,$D94,$C94)/INDEX($B$9:$B$13,$D94)*装备总表!D$19*INDEX(装备总表!$C$23:$J$30,装备强化!$B94,G$15),2)</f>
        <v>1.74</v>
      </c>
      <c r="H94" s="5">
        <f>ROUND(INDEX($C$9:$L$13,$D94,$C94)/INDEX($B$9:$B$13,$D94)*装备总表!E$19*INDEX(装备总表!$C$23:$J$30,装备强化!$B94,H$15),2)</f>
        <v>5.23</v>
      </c>
      <c r="I94" s="5">
        <f>ROUND(INDEX($C$9:$L$13,$D94,$C94)/INDEX($B$9:$B$13,$D94)*装备总表!F$19*INDEX(装备总表!$C$23:$J$30,装备强化!$B94,I$15),2)</f>
        <v>0</v>
      </c>
      <c r="J94" s="5">
        <f>ROUND(INDEX($C$9:$L$13,$D94,$C94)/INDEX($B$9:$B$13,$D94)*装备总表!G$19*INDEX(装备总表!$C$23:$J$30,装备强化!$B94,J$15),2)</f>
        <v>0</v>
      </c>
      <c r="K94" s="5">
        <f>ROUND(INDEX($C$9:$L$13,$D94,$C94)/INDEX($B$9:$B$13,$D94)*装备总表!H$19*INDEX(装备总表!$C$23:$J$30,装备强化!$B94,K$15),2)</f>
        <v>17.440000000000001</v>
      </c>
      <c r="L94" s="5">
        <f>ROUND(INDEX($C$9:$L$13,$D94,$C94)/INDEX($B$9:$B$13,$D94)*装备总表!I$19*INDEX(装备总表!$C$23:$J$30,装备强化!$B94,L$15),2)</f>
        <v>0</v>
      </c>
    </row>
    <row r="95" spans="1:12" ht="16.5" x14ac:dyDescent="0.15">
      <c r="A95" s="6" t="s">
        <v>33</v>
      </c>
      <c r="B95" s="2">
        <v>6</v>
      </c>
      <c r="C95" s="2">
        <v>10</v>
      </c>
      <c r="D95" s="2">
        <v>1</v>
      </c>
      <c r="E95" s="5">
        <f>ROUND(INDEX($C$9:$L$13,$D95,$C95)/INDEX($B$9:$B$13,$D95)*装备总表!B$19*INDEX(装备总表!$C$23:$J$30,装备强化!$B95,E$15),2)</f>
        <v>65.41</v>
      </c>
      <c r="F95" s="5">
        <f>ROUND(INDEX($C$9:$L$13,$D95,$C95)/INDEX($B$9:$B$13,$D95)*装备总表!C$19*INDEX(装备总表!$C$23:$J$30,装备强化!$B95,F$15),2)</f>
        <v>0</v>
      </c>
      <c r="G95" s="5">
        <f>ROUND(INDEX($C$9:$L$13,$D95,$C95)/INDEX($B$9:$B$13,$D95)*装备总表!D$19*INDEX(装备总表!$C$23:$J$30,装备强化!$B95,G$15),2)</f>
        <v>1.74</v>
      </c>
      <c r="H95" s="5">
        <f>ROUND(INDEX($C$9:$L$13,$D95,$C95)/INDEX($B$9:$B$13,$D95)*装备总表!E$19*INDEX(装备总表!$C$23:$J$30,装备强化!$B95,H$15),2)</f>
        <v>5.23</v>
      </c>
      <c r="I95" s="5">
        <f>ROUND(INDEX($C$9:$L$13,$D95,$C95)/INDEX($B$9:$B$13,$D95)*装备总表!F$19*INDEX(装备总表!$C$23:$J$30,装备强化!$B95,I$15),2)</f>
        <v>0</v>
      </c>
      <c r="J95" s="5">
        <f>ROUND(INDEX($C$9:$L$13,$D95,$C95)/INDEX($B$9:$B$13,$D95)*装备总表!G$19*INDEX(装备总表!$C$23:$J$30,装备强化!$B95,J$15),2)</f>
        <v>0</v>
      </c>
      <c r="K95" s="5">
        <f>ROUND(INDEX($C$9:$L$13,$D95,$C95)/INDEX($B$9:$B$13,$D95)*装备总表!H$19*INDEX(装备总表!$C$23:$J$30,装备强化!$B95,K$15),2)</f>
        <v>0</v>
      </c>
      <c r="L95" s="5">
        <f>ROUND(INDEX($C$9:$L$13,$D95,$C95)/INDEX($B$9:$B$13,$D95)*装备总表!I$19*INDEX(装备总表!$C$23:$J$30,装备强化!$B95,L$15),2)</f>
        <v>17.440000000000001</v>
      </c>
    </row>
    <row r="96" spans="1:12" ht="16.5" x14ac:dyDescent="0.15">
      <c r="A96" s="6" t="s">
        <v>34</v>
      </c>
      <c r="B96" s="2">
        <v>7</v>
      </c>
      <c r="C96" s="2">
        <v>10</v>
      </c>
      <c r="D96" s="2">
        <v>1</v>
      </c>
      <c r="E96" s="5">
        <f>ROUND(INDEX($C$9:$L$13,$D96,$C96)/INDEX($B$9:$B$13,$D96)*装备总表!B$19*INDEX(装备总表!$C$23:$J$30,装备强化!$B96,E$15),2)</f>
        <v>0</v>
      </c>
      <c r="F96" s="5">
        <f>ROUND(INDEX($C$9:$L$13,$D96,$C96)/INDEX($B$9:$B$13,$D96)*装备总表!C$19*INDEX(装备总表!$C$23:$J$30,装备强化!$B96,F$15),2)</f>
        <v>6.98</v>
      </c>
      <c r="G96" s="5">
        <f>ROUND(INDEX($C$9:$L$13,$D96,$C96)/INDEX($B$9:$B$13,$D96)*装备总表!D$19*INDEX(装备总表!$C$23:$J$30,装备强化!$B96,G$15),2)</f>
        <v>0</v>
      </c>
      <c r="H96" s="5">
        <f>ROUND(INDEX($C$9:$L$13,$D96,$C96)/INDEX($B$9:$B$13,$D96)*装备总表!E$19*INDEX(装备总表!$C$23:$J$30,装备强化!$B96,H$15),2)</f>
        <v>0</v>
      </c>
      <c r="I96" s="5">
        <f>ROUND(INDEX($C$9:$L$13,$D96,$C96)/INDEX($B$9:$B$13,$D96)*装备总表!F$19*INDEX(装备总表!$C$23:$J$30,装备强化!$B96,I$15),2)</f>
        <v>10.47</v>
      </c>
      <c r="J96" s="5">
        <f>ROUND(INDEX($C$9:$L$13,$D96,$C96)/INDEX($B$9:$B$13,$D96)*装备总表!G$19*INDEX(装备总表!$C$23:$J$30,装备强化!$B96,J$15),2)</f>
        <v>0</v>
      </c>
      <c r="K96" s="5">
        <f>ROUND(INDEX($C$9:$L$13,$D96,$C96)/INDEX($B$9:$B$13,$D96)*装备总表!H$19*INDEX(装备总表!$C$23:$J$30,装备强化!$B96,K$15),2)</f>
        <v>0</v>
      </c>
      <c r="L96" s="5">
        <f>ROUND(INDEX($C$9:$L$13,$D96,$C96)/INDEX($B$9:$B$13,$D96)*装备总表!I$19*INDEX(装备总表!$C$23:$J$30,装备强化!$B96,L$15),2)</f>
        <v>0</v>
      </c>
    </row>
    <row r="97" spans="1:12" ht="16.5" x14ac:dyDescent="0.15">
      <c r="A97" s="6" t="s">
        <v>35</v>
      </c>
      <c r="B97" s="2">
        <v>8</v>
      </c>
      <c r="C97" s="2">
        <v>10</v>
      </c>
      <c r="D97" s="2">
        <v>1</v>
      </c>
      <c r="E97" s="5">
        <f>ROUND(INDEX($C$9:$L$13,$D97,$C97)/INDEX($B$9:$B$13,$D97)*装备总表!B$19*INDEX(装备总表!$C$23:$J$30,装备强化!$B97,E$15),2)</f>
        <v>0</v>
      </c>
      <c r="F97" s="5">
        <f>ROUND(INDEX($C$9:$L$13,$D97,$C97)/INDEX($B$9:$B$13,$D97)*装备总表!C$19*INDEX(装备总表!$C$23:$J$30,装备强化!$B97,F$15),2)</f>
        <v>6.98</v>
      </c>
      <c r="G97" s="5">
        <f>ROUND(INDEX($C$9:$L$13,$D97,$C97)/INDEX($B$9:$B$13,$D97)*装备总表!D$19*INDEX(装备总表!$C$23:$J$30,装备强化!$B97,G$15),2)</f>
        <v>0</v>
      </c>
      <c r="H97" s="5">
        <f>ROUND(INDEX($C$9:$L$13,$D97,$C97)/INDEX($B$9:$B$13,$D97)*装备总表!E$19*INDEX(装备总表!$C$23:$J$30,装备强化!$B97,H$15),2)</f>
        <v>0</v>
      </c>
      <c r="I97" s="5">
        <f>ROUND(INDEX($C$9:$L$13,$D97,$C97)/INDEX($B$9:$B$13,$D97)*装备总表!F$19*INDEX(装备总表!$C$23:$J$30,装备强化!$B97,I$15),2)</f>
        <v>10.47</v>
      </c>
      <c r="J97" s="5">
        <f>ROUND(INDEX($C$9:$L$13,$D97,$C97)/INDEX($B$9:$B$13,$D97)*装备总表!G$19*INDEX(装备总表!$C$23:$J$30,装备强化!$B97,J$15),2)</f>
        <v>0</v>
      </c>
      <c r="K97" s="5">
        <f>ROUND(INDEX($C$9:$L$13,$D97,$C97)/INDEX($B$9:$B$13,$D97)*装备总表!H$19*INDEX(装备总表!$C$23:$J$30,装备强化!$B97,K$15),2)</f>
        <v>0</v>
      </c>
      <c r="L97" s="5">
        <f>ROUND(INDEX($C$9:$L$13,$D97,$C97)/INDEX($B$9:$B$13,$D97)*装备总表!I$19*INDEX(装备总表!$C$23:$J$30,装备强化!$B97,L$15),2)</f>
        <v>0</v>
      </c>
    </row>
    <row r="98" spans="1:12" ht="16.5" x14ac:dyDescent="0.15">
      <c r="A98" s="6" t="s">
        <v>28</v>
      </c>
      <c r="B98" s="2">
        <v>1</v>
      </c>
      <c r="C98" s="2">
        <v>1</v>
      </c>
      <c r="D98" s="2">
        <v>2</v>
      </c>
      <c r="E98" s="5">
        <f>ROUND(INDEX($C$9:$L$13,$D98,$C98)/INDEX($B$9:$B$13,$D98)*装备总表!B$19*INDEX(装备总表!$C$23:$J$30,装备强化!$B98,E$15),2)</f>
        <v>0</v>
      </c>
      <c r="F98" s="5">
        <f>ROUND(INDEX($C$9:$L$13,$D98,$C98)/INDEX($B$9:$B$13,$D98)*装备总表!C$19*INDEX(装备总表!$C$23:$J$30,装备强化!$B98,F$15),2)</f>
        <v>3.38</v>
      </c>
      <c r="G98" s="5">
        <f>ROUND(INDEX($C$9:$L$13,$D98,$C98)/INDEX($B$9:$B$13,$D98)*装备总表!D$19*INDEX(装备总表!$C$23:$J$30,装备强化!$B98,G$15),2)</f>
        <v>0</v>
      </c>
      <c r="H98" s="5">
        <f>ROUND(INDEX($C$9:$L$13,$D98,$C98)/INDEX($B$9:$B$13,$D98)*装备总表!E$19*INDEX(装备总表!$C$23:$J$30,装备强化!$B98,H$15),2)</f>
        <v>0</v>
      </c>
      <c r="I98" s="5">
        <f>ROUND(INDEX($C$9:$L$13,$D98,$C98)/INDEX($B$9:$B$13,$D98)*装备总表!F$19*INDEX(装备总表!$C$23:$J$30,装备强化!$B98,I$15),2)</f>
        <v>2.11</v>
      </c>
      <c r="J98" s="5">
        <f>ROUND(INDEX($C$9:$L$13,$D98,$C98)/INDEX($B$9:$B$13,$D98)*装备总表!G$19*INDEX(装备总表!$C$23:$J$30,装备强化!$B98,J$15),2)</f>
        <v>0</v>
      </c>
      <c r="K98" s="5">
        <f>ROUND(INDEX($C$9:$L$13,$D98,$C98)/INDEX($B$9:$B$13,$D98)*装备总表!H$19*INDEX(装备总表!$C$23:$J$30,装备强化!$B98,K$15),2)</f>
        <v>0</v>
      </c>
      <c r="L98" s="5">
        <f>ROUND(INDEX($C$9:$L$13,$D98,$C98)/INDEX($B$9:$B$13,$D98)*装备总表!I$19*INDEX(装备总表!$C$23:$J$30,装备强化!$B98,L$15),2)</f>
        <v>0</v>
      </c>
    </row>
    <row r="99" spans="1:12" ht="16.5" x14ac:dyDescent="0.15">
      <c r="A99" s="6" t="s">
        <v>29</v>
      </c>
      <c r="B99" s="2">
        <v>2</v>
      </c>
      <c r="C99" s="2">
        <v>1</v>
      </c>
      <c r="D99" s="2">
        <v>2</v>
      </c>
      <c r="E99" s="5">
        <f>ROUND(INDEX($C$9:$L$13,$D99,$C99)/INDEX($B$9:$B$13,$D99)*装备总表!B$19*INDEX(装备总表!$C$23:$J$30,装备强化!$B99,E$15),2)</f>
        <v>31.71</v>
      </c>
      <c r="F99" s="5">
        <f>ROUND(INDEX($C$9:$L$13,$D99,$C99)/INDEX($B$9:$B$13,$D99)*装备总表!C$19*INDEX(装备总表!$C$23:$J$30,装备强化!$B99,F$15),2)</f>
        <v>0</v>
      </c>
      <c r="G99" s="5">
        <f>ROUND(INDEX($C$9:$L$13,$D99,$C99)/INDEX($B$9:$B$13,$D99)*装备总表!D$19*INDEX(装备总表!$C$23:$J$30,装备强化!$B99,G$15),2)</f>
        <v>2.11</v>
      </c>
      <c r="H99" s="5">
        <f>ROUND(INDEX($C$9:$L$13,$D99,$C99)/INDEX($B$9:$B$13,$D99)*装备总表!E$19*INDEX(装备总表!$C$23:$J$30,装备强化!$B99,H$15),2)</f>
        <v>1.06</v>
      </c>
      <c r="I99" s="5">
        <f>ROUND(INDEX($C$9:$L$13,$D99,$C99)/INDEX($B$9:$B$13,$D99)*装备总表!F$19*INDEX(装备总表!$C$23:$J$30,装备强化!$B99,I$15),2)</f>
        <v>0</v>
      </c>
      <c r="J99" s="5">
        <f>ROUND(INDEX($C$9:$L$13,$D99,$C99)/INDEX($B$9:$B$13,$D99)*装备总表!G$19*INDEX(装备总表!$C$23:$J$30,装备强化!$B99,J$15),2)</f>
        <v>0</v>
      </c>
      <c r="K99" s="5">
        <f>ROUND(INDEX($C$9:$L$13,$D99,$C99)/INDEX($B$9:$B$13,$D99)*装备总表!H$19*INDEX(装备总表!$C$23:$J$30,装备强化!$B99,K$15),2)</f>
        <v>0</v>
      </c>
      <c r="L99" s="5">
        <f>ROUND(INDEX($C$9:$L$13,$D99,$C99)/INDEX($B$9:$B$13,$D99)*装备总表!I$19*INDEX(装备总表!$C$23:$J$30,装备强化!$B99,L$15),2)</f>
        <v>0</v>
      </c>
    </row>
    <row r="100" spans="1:12" ht="16.5" x14ac:dyDescent="0.15">
      <c r="A100" s="6" t="s">
        <v>30</v>
      </c>
      <c r="B100" s="2">
        <v>3</v>
      </c>
      <c r="C100" s="2">
        <v>1</v>
      </c>
      <c r="D100" s="2">
        <v>2</v>
      </c>
      <c r="E100" s="5">
        <f>ROUND(INDEX($C$9:$L$13,$D100,$C100)/INDEX($B$9:$B$13,$D100)*装备总表!B$19*INDEX(装备总表!$C$23:$J$30,装备强化!$B100,E$15),2)</f>
        <v>26.43</v>
      </c>
      <c r="F100" s="5">
        <f>ROUND(INDEX($C$9:$L$13,$D100,$C100)/INDEX($B$9:$B$13,$D100)*装备总表!C$19*INDEX(装备总表!$C$23:$J$30,装备强化!$B100,F$15),2)</f>
        <v>1.69</v>
      </c>
      <c r="G100" s="5">
        <f>ROUND(INDEX($C$9:$L$13,$D100,$C100)/INDEX($B$9:$B$13,$D100)*装备总表!D$19*INDEX(装备总表!$C$23:$J$30,装备强化!$B100,G$15),2)</f>
        <v>0</v>
      </c>
      <c r="H100" s="5">
        <f>ROUND(INDEX($C$9:$L$13,$D100,$C100)/INDEX($B$9:$B$13,$D100)*装备总表!E$19*INDEX(装备总表!$C$23:$J$30,装备强化!$B100,H$15),2)</f>
        <v>0</v>
      </c>
      <c r="I100" s="5">
        <f>ROUND(INDEX($C$9:$L$13,$D100,$C100)/INDEX($B$9:$B$13,$D100)*装备总表!F$19*INDEX(装备总表!$C$23:$J$30,装备强化!$B100,I$15),2)</f>
        <v>1.27</v>
      </c>
      <c r="J100" s="5">
        <f>ROUND(INDEX($C$9:$L$13,$D100,$C100)/INDEX($B$9:$B$13,$D100)*装备总表!G$19*INDEX(装备总表!$C$23:$J$30,装备强化!$B100,J$15),2)</f>
        <v>0</v>
      </c>
      <c r="K100" s="5">
        <f>ROUND(INDEX($C$9:$L$13,$D100,$C100)/INDEX($B$9:$B$13,$D100)*装备总表!H$19*INDEX(装备总表!$C$23:$J$30,装备强化!$B100,K$15),2)</f>
        <v>0</v>
      </c>
      <c r="L100" s="5">
        <f>ROUND(INDEX($C$9:$L$13,$D100,$C100)/INDEX($B$9:$B$13,$D100)*装备总表!I$19*INDEX(装备总表!$C$23:$J$30,装备强化!$B100,L$15),2)</f>
        <v>0</v>
      </c>
    </row>
    <row r="101" spans="1:12" ht="16.5" x14ac:dyDescent="0.15">
      <c r="A101" s="6" t="s">
        <v>31</v>
      </c>
      <c r="B101" s="2">
        <v>4</v>
      </c>
      <c r="C101" s="2">
        <v>1</v>
      </c>
      <c r="D101" s="2">
        <v>2</v>
      </c>
      <c r="E101" s="5">
        <f>ROUND(INDEX($C$9:$L$13,$D101,$C101)/INDEX($B$9:$B$13,$D101)*装备总表!B$19*INDEX(装备总表!$C$23:$J$30,装备强化!$B101,E$15),2)</f>
        <v>15.86</v>
      </c>
      <c r="F101" s="5">
        <f>ROUND(INDEX($C$9:$L$13,$D101,$C101)/INDEX($B$9:$B$13,$D101)*装备总表!C$19*INDEX(装备总表!$C$23:$J$30,装备强化!$B101,F$15),2)</f>
        <v>0</v>
      </c>
      <c r="G101" s="5">
        <f>ROUND(INDEX($C$9:$L$13,$D101,$C101)/INDEX($B$9:$B$13,$D101)*装备总表!D$19*INDEX(装备总表!$C$23:$J$30,装备强化!$B101,G$15),2)</f>
        <v>1.27</v>
      </c>
      <c r="H101" s="5">
        <f>ROUND(INDEX($C$9:$L$13,$D101,$C101)/INDEX($B$9:$B$13,$D101)*装备总表!E$19*INDEX(装备总表!$C$23:$J$30,装备强化!$B101,H$15),2)</f>
        <v>0.63</v>
      </c>
      <c r="I101" s="5">
        <f>ROUND(INDEX($C$9:$L$13,$D101,$C101)/INDEX($B$9:$B$13,$D101)*装备总表!F$19*INDEX(装备总表!$C$23:$J$30,装备强化!$B101,I$15),2)</f>
        <v>0</v>
      </c>
      <c r="J101" s="5">
        <f>ROUND(INDEX($C$9:$L$13,$D101,$C101)/INDEX($B$9:$B$13,$D101)*装备总表!G$19*INDEX(装备总表!$C$23:$J$30,装备强化!$B101,J$15),2)</f>
        <v>4.2300000000000004</v>
      </c>
      <c r="K101" s="5">
        <f>ROUND(INDEX($C$9:$L$13,$D101,$C101)/INDEX($B$9:$B$13,$D101)*装备总表!H$19*INDEX(装备总表!$C$23:$J$30,装备强化!$B101,K$15),2)</f>
        <v>0</v>
      </c>
      <c r="L101" s="5">
        <f>ROUND(INDEX($C$9:$L$13,$D101,$C101)/INDEX($B$9:$B$13,$D101)*装备总表!I$19*INDEX(装备总表!$C$23:$J$30,装备强化!$B101,L$15),2)</f>
        <v>0</v>
      </c>
    </row>
    <row r="102" spans="1:12" ht="16.5" x14ac:dyDescent="0.15">
      <c r="A102" s="6" t="s">
        <v>32</v>
      </c>
      <c r="B102" s="2">
        <v>5</v>
      </c>
      <c r="C102" s="2">
        <v>1</v>
      </c>
      <c r="D102" s="2">
        <v>2</v>
      </c>
      <c r="E102" s="5">
        <f>ROUND(INDEX($C$9:$L$13,$D102,$C102)/INDEX($B$9:$B$13,$D102)*装备总表!B$19*INDEX(装备总表!$C$23:$J$30,装备强化!$B102,E$15),2)</f>
        <v>15.86</v>
      </c>
      <c r="F102" s="5">
        <f>ROUND(INDEX($C$9:$L$13,$D102,$C102)/INDEX($B$9:$B$13,$D102)*装备总表!C$19*INDEX(装备总表!$C$23:$J$30,装备强化!$B102,F$15),2)</f>
        <v>0</v>
      </c>
      <c r="G102" s="5">
        <f>ROUND(INDEX($C$9:$L$13,$D102,$C102)/INDEX($B$9:$B$13,$D102)*装备总表!D$19*INDEX(装备总表!$C$23:$J$30,装备强化!$B102,G$15),2)</f>
        <v>0.42</v>
      </c>
      <c r="H102" s="5">
        <f>ROUND(INDEX($C$9:$L$13,$D102,$C102)/INDEX($B$9:$B$13,$D102)*装备总表!E$19*INDEX(装备总表!$C$23:$J$30,装备强化!$B102,H$15),2)</f>
        <v>1.27</v>
      </c>
      <c r="I102" s="5">
        <f>ROUND(INDEX($C$9:$L$13,$D102,$C102)/INDEX($B$9:$B$13,$D102)*装备总表!F$19*INDEX(装备总表!$C$23:$J$30,装备强化!$B102,I$15),2)</f>
        <v>0</v>
      </c>
      <c r="J102" s="5">
        <f>ROUND(INDEX($C$9:$L$13,$D102,$C102)/INDEX($B$9:$B$13,$D102)*装备总表!G$19*INDEX(装备总表!$C$23:$J$30,装备强化!$B102,J$15),2)</f>
        <v>0</v>
      </c>
      <c r="K102" s="5">
        <f>ROUND(INDEX($C$9:$L$13,$D102,$C102)/INDEX($B$9:$B$13,$D102)*装备总表!H$19*INDEX(装备总表!$C$23:$J$30,装备强化!$B102,K$15),2)</f>
        <v>4.2300000000000004</v>
      </c>
      <c r="L102" s="5">
        <f>ROUND(INDEX($C$9:$L$13,$D102,$C102)/INDEX($B$9:$B$13,$D102)*装备总表!I$19*INDEX(装备总表!$C$23:$J$30,装备强化!$B102,L$15),2)</f>
        <v>0</v>
      </c>
    </row>
    <row r="103" spans="1:12" ht="16.5" x14ac:dyDescent="0.15">
      <c r="A103" s="6" t="s">
        <v>33</v>
      </c>
      <c r="B103" s="2">
        <v>6</v>
      </c>
      <c r="C103" s="2">
        <v>1</v>
      </c>
      <c r="D103" s="2">
        <v>2</v>
      </c>
      <c r="E103" s="5">
        <f>ROUND(INDEX($C$9:$L$13,$D103,$C103)/INDEX($B$9:$B$13,$D103)*装备总表!B$19*INDEX(装备总表!$C$23:$J$30,装备强化!$B103,E$15),2)</f>
        <v>15.86</v>
      </c>
      <c r="F103" s="5">
        <f>ROUND(INDEX($C$9:$L$13,$D103,$C103)/INDEX($B$9:$B$13,$D103)*装备总表!C$19*INDEX(装备总表!$C$23:$J$30,装备强化!$B103,F$15),2)</f>
        <v>0</v>
      </c>
      <c r="G103" s="5">
        <f>ROUND(INDEX($C$9:$L$13,$D103,$C103)/INDEX($B$9:$B$13,$D103)*装备总表!D$19*INDEX(装备总表!$C$23:$J$30,装备强化!$B103,G$15),2)</f>
        <v>0.42</v>
      </c>
      <c r="H103" s="5">
        <f>ROUND(INDEX($C$9:$L$13,$D103,$C103)/INDEX($B$9:$B$13,$D103)*装备总表!E$19*INDEX(装备总表!$C$23:$J$30,装备强化!$B103,H$15),2)</f>
        <v>1.27</v>
      </c>
      <c r="I103" s="5">
        <f>ROUND(INDEX($C$9:$L$13,$D103,$C103)/INDEX($B$9:$B$13,$D103)*装备总表!F$19*INDEX(装备总表!$C$23:$J$30,装备强化!$B103,I$15),2)</f>
        <v>0</v>
      </c>
      <c r="J103" s="5">
        <f>ROUND(INDEX($C$9:$L$13,$D103,$C103)/INDEX($B$9:$B$13,$D103)*装备总表!G$19*INDEX(装备总表!$C$23:$J$30,装备强化!$B103,J$15),2)</f>
        <v>0</v>
      </c>
      <c r="K103" s="5">
        <f>ROUND(INDEX($C$9:$L$13,$D103,$C103)/INDEX($B$9:$B$13,$D103)*装备总表!H$19*INDEX(装备总表!$C$23:$J$30,装备强化!$B103,K$15),2)</f>
        <v>0</v>
      </c>
      <c r="L103" s="5">
        <f>ROUND(INDEX($C$9:$L$13,$D103,$C103)/INDEX($B$9:$B$13,$D103)*装备总表!I$19*INDEX(装备总表!$C$23:$J$30,装备强化!$B103,L$15),2)</f>
        <v>4.2300000000000004</v>
      </c>
    </row>
    <row r="104" spans="1:12" ht="16.5" x14ac:dyDescent="0.15">
      <c r="A104" s="6" t="s">
        <v>34</v>
      </c>
      <c r="B104" s="2">
        <v>7</v>
      </c>
      <c r="C104" s="2">
        <v>1</v>
      </c>
      <c r="D104" s="2">
        <v>2</v>
      </c>
      <c r="E104" s="5">
        <f>ROUND(INDEX($C$9:$L$13,$D104,$C104)/INDEX($B$9:$B$13,$D104)*装备总表!B$19*INDEX(装备总表!$C$23:$J$30,装备强化!$B104,E$15),2)</f>
        <v>0</v>
      </c>
      <c r="F104" s="5">
        <f>ROUND(INDEX($C$9:$L$13,$D104,$C104)/INDEX($B$9:$B$13,$D104)*装备总表!C$19*INDEX(装备总表!$C$23:$J$30,装备强化!$B104,F$15),2)</f>
        <v>1.69</v>
      </c>
      <c r="G104" s="5">
        <f>ROUND(INDEX($C$9:$L$13,$D104,$C104)/INDEX($B$9:$B$13,$D104)*装备总表!D$19*INDEX(装备总表!$C$23:$J$30,装备强化!$B104,G$15),2)</f>
        <v>0</v>
      </c>
      <c r="H104" s="5">
        <f>ROUND(INDEX($C$9:$L$13,$D104,$C104)/INDEX($B$9:$B$13,$D104)*装备总表!E$19*INDEX(装备总表!$C$23:$J$30,装备强化!$B104,H$15),2)</f>
        <v>0</v>
      </c>
      <c r="I104" s="5">
        <f>ROUND(INDEX($C$9:$L$13,$D104,$C104)/INDEX($B$9:$B$13,$D104)*装备总表!F$19*INDEX(装备总表!$C$23:$J$30,装备强化!$B104,I$15),2)</f>
        <v>2.54</v>
      </c>
      <c r="J104" s="5">
        <f>ROUND(INDEX($C$9:$L$13,$D104,$C104)/INDEX($B$9:$B$13,$D104)*装备总表!G$19*INDEX(装备总表!$C$23:$J$30,装备强化!$B104,J$15),2)</f>
        <v>0</v>
      </c>
      <c r="K104" s="5">
        <f>ROUND(INDEX($C$9:$L$13,$D104,$C104)/INDEX($B$9:$B$13,$D104)*装备总表!H$19*INDEX(装备总表!$C$23:$J$30,装备强化!$B104,K$15),2)</f>
        <v>0</v>
      </c>
      <c r="L104" s="5">
        <f>ROUND(INDEX($C$9:$L$13,$D104,$C104)/INDEX($B$9:$B$13,$D104)*装备总表!I$19*INDEX(装备总表!$C$23:$J$30,装备强化!$B104,L$15),2)</f>
        <v>0</v>
      </c>
    </row>
    <row r="105" spans="1:12" ht="16.5" x14ac:dyDescent="0.15">
      <c r="A105" s="6" t="s">
        <v>35</v>
      </c>
      <c r="B105" s="2">
        <v>8</v>
      </c>
      <c r="C105" s="2">
        <v>1</v>
      </c>
      <c r="D105" s="2">
        <v>2</v>
      </c>
      <c r="E105" s="5">
        <f>ROUND(INDEX($C$9:$L$13,$D105,$C105)/INDEX($B$9:$B$13,$D105)*装备总表!B$19*INDEX(装备总表!$C$23:$J$30,装备强化!$B105,E$15),2)</f>
        <v>0</v>
      </c>
      <c r="F105" s="5">
        <f>ROUND(INDEX($C$9:$L$13,$D105,$C105)/INDEX($B$9:$B$13,$D105)*装备总表!C$19*INDEX(装备总表!$C$23:$J$30,装备强化!$B105,F$15),2)</f>
        <v>1.69</v>
      </c>
      <c r="G105" s="5">
        <f>ROUND(INDEX($C$9:$L$13,$D105,$C105)/INDEX($B$9:$B$13,$D105)*装备总表!D$19*INDEX(装备总表!$C$23:$J$30,装备强化!$B105,G$15),2)</f>
        <v>0</v>
      </c>
      <c r="H105" s="5">
        <f>ROUND(INDEX($C$9:$L$13,$D105,$C105)/INDEX($B$9:$B$13,$D105)*装备总表!E$19*INDEX(装备总表!$C$23:$J$30,装备强化!$B105,H$15),2)</f>
        <v>0</v>
      </c>
      <c r="I105" s="5">
        <f>ROUND(INDEX($C$9:$L$13,$D105,$C105)/INDEX($B$9:$B$13,$D105)*装备总表!F$19*INDEX(装备总表!$C$23:$J$30,装备强化!$B105,I$15),2)</f>
        <v>2.54</v>
      </c>
      <c r="J105" s="5">
        <f>ROUND(INDEX($C$9:$L$13,$D105,$C105)/INDEX($B$9:$B$13,$D105)*装备总表!G$19*INDEX(装备总表!$C$23:$J$30,装备强化!$B105,J$15),2)</f>
        <v>0</v>
      </c>
      <c r="K105" s="5">
        <f>ROUND(INDEX($C$9:$L$13,$D105,$C105)/INDEX($B$9:$B$13,$D105)*装备总表!H$19*INDEX(装备总表!$C$23:$J$30,装备强化!$B105,K$15),2)</f>
        <v>0</v>
      </c>
      <c r="L105" s="5">
        <f>ROUND(INDEX($C$9:$L$13,$D105,$C105)/INDEX($B$9:$B$13,$D105)*装备总表!I$19*INDEX(装备总表!$C$23:$J$30,装备强化!$B105,L$15),2)</f>
        <v>0</v>
      </c>
    </row>
    <row r="106" spans="1:12" ht="16.5" x14ac:dyDescent="0.15">
      <c r="A106" s="6" t="s">
        <v>28</v>
      </c>
      <c r="B106" s="2">
        <v>1</v>
      </c>
      <c r="C106" s="2">
        <v>2</v>
      </c>
      <c r="D106" s="2">
        <v>2</v>
      </c>
      <c r="E106" s="5">
        <f>ROUND(INDEX($C$9:$L$13,$D106,$C106)/INDEX($B$9:$B$13,$D106)*装备总表!B$19*INDEX(装备总表!$C$23:$J$30,装备强化!$B106,E$15),2)</f>
        <v>0</v>
      </c>
      <c r="F106" s="5">
        <f>ROUND(INDEX($C$9:$L$13,$D106,$C106)/INDEX($B$9:$B$13,$D106)*装备总表!C$19*INDEX(装备总表!$C$23:$J$30,装备强化!$B106,F$15),2)</f>
        <v>4.74</v>
      </c>
      <c r="G106" s="5">
        <f>ROUND(INDEX($C$9:$L$13,$D106,$C106)/INDEX($B$9:$B$13,$D106)*装备总表!D$19*INDEX(装备总表!$C$23:$J$30,装备强化!$B106,G$15),2)</f>
        <v>0</v>
      </c>
      <c r="H106" s="5">
        <f>ROUND(INDEX($C$9:$L$13,$D106,$C106)/INDEX($B$9:$B$13,$D106)*装备总表!E$19*INDEX(装备总表!$C$23:$J$30,装备强化!$B106,H$15),2)</f>
        <v>0</v>
      </c>
      <c r="I106" s="5">
        <f>ROUND(INDEX($C$9:$L$13,$D106,$C106)/INDEX($B$9:$B$13,$D106)*装备总表!F$19*INDEX(装备总表!$C$23:$J$30,装备强化!$B106,I$15),2)</f>
        <v>2.96</v>
      </c>
      <c r="J106" s="5">
        <f>ROUND(INDEX($C$9:$L$13,$D106,$C106)/INDEX($B$9:$B$13,$D106)*装备总表!G$19*INDEX(装备总表!$C$23:$J$30,装备强化!$B106,J$15),2)</f>
        <v>0</v>
      </c>
      <c r="K106" s="5">
        <f>ROUND(INDEX($C$9:$L$13,$D106,$C106)/INDEX($B$9:$B$13,$D106)*装备总表!H$19*INDEX(装备总表!$C$23:$J$30,装备强化!$B106,K$15),2)</f>
        <v>0</v>
      </c>
      <c r="L106" s="5">
        <f>ROUND(INDEX($C$9:$L$13,$D106,$C106)/INDEX($B$9:$B$13,$D106)*装备总表!I$19*INDEX(装备总表!$C$23:$J$30,装备强化!$B106,L$15),2)</f>
        <v>0</v>
      </c>
    </row>
    <row r="107" spans="1:12" ht="16.5" x14ac:dyDescent="0.15">
      <c r="A107" s="6" t="s">
        <v>29</v>
      </c>
      <c r="B107" s="2">
        <v>2</v>
      </c>
      <c r="C107" s="2">
        <v>2</v>
      </c>
      <c r="D107" s="2">
        <v>2</v>
      </c>
      <c r="E107" s="5">
        <f>ROUND(INDEX($C$9:$L$13,$D107,$C107)/INDEX($B$9:$B$13,$D107)*装备总表!B$19*INDEX(装备总表!$C$23:$J$30,装备强化!$B107,E$15),2)</f>
        <v>44.4</v>
      </c>
      <c r="F107" s="5">
        <f>ROUND(INDEX($C$9:$L$13,$D107,$C107)/INDEX($B$9:$B$13,$D107)*装备总表!C$19*INDEX(装备总表!$C$23:$J$30,装备强化!$B107,F$15),2)</f>
        <v>0</v>
      </c>
      <c r="G107" s="5">
        <f>ROUND(INDEX($C$9:$L$13,$D107,$C107)/INDEX($B$9:$B$13,$D107)*装备总表!D$19*INDEX(装备总表!$C$23:$J$30,装备强化!$B107,G$15),2)</f>
        <v>2.96</v>
      </c>
      <c r="H107" s="5">
        <f>ROUND(INDEX($C$9:$L$13,$D107,$C107)/INDEX($B$9:$B$13,$D107)*装备总表!E$19*INDEX(装备总表!$C$23:$J$30,装备强化!$B107,H$15),2)</f>
        <v>1.48</v>
      </c>
      <c r="I107" s="5">
        <f>ROUND(INDEX($C$9:$L$13,$D107,$C107)/INDEX($B$9:$B$13,$D107)*装备总表!F$19*INDEX(装备总表!$C$23:$J$30,装备强化!$B107,I$15),2)</f>
        <v>0</v>
      </c>
      <c r="J107" s="5">
        <f>ROUND(INDEX($C$9:$L$13,$D107,$C107)/INDEX($B$9:$B$13,$D107)*装备总表!G$19*INDEX(装备总表!$C$23:$J$30,装备强化!$B107,J$15),2)</f>
        <v>0</v>
      </c>
      <c r="K107" s="5">
        <f>ROUND(INDEX($C$9:$L$13,$D107,$C107)/INDEX($B$9:$B$13,$D107)*装备总表!H$19*INDEX(装备总表!$C$23:$J$30,装备强化!$B107,K$15),2)</f>
        <v>0</v>
      </c>
      <c r="L107" s="5">
        <f>ROUND(INDEX($C$9:$L$13,$D107,$C107)/INDEX($B$9:$B$13,$D107)*装备总表!I$19*INDEX(装备总表!$C$23:$J$30,装备强化!$B107,L$15),2)</f>
        <v>0</v>
      </c>
    </row>
    <row r="108" spans="1:12" ht="16.5" x14ac:dyDescent="0.15">
      <c r="A108" s="6" t="s">
        <v>30</v>
      </c>
      <c r="B108" s="2">
        <v>3</v>
      </c>
      <c r="C108" s="2">
        <v>2</v>
      </c>
      <c r="D108" s="2">
        <v>2</v>
      </c>
      <c r="E108" s="5">
        <f>ROUND(INDEX($C$9:$L$13,$D108,$C108)/INDEX($B$9:$B$13,$D108)*装备总表!B$19*INDEX(装备总表!$C$23:$J$30,装备强化!$B108,E$15),2)</f>
        <v>37</v>
      </c>
      <c r="F108" s="5">
        <f>ROUND(INDEX($C$9:$L$13,$D108,$C108)/INDEX($B$9:$B$13,$D108)*装备总表!C$19*INDEX(装备总表!$C$23:$J$30,装备强化!$B108,F$15),2)</f>
        <v>2.37</v>
      </c>
      <c r="G108" s="5">
        <f>ROUND(INDEX($C$9:$L$13,$D108,$C108)/INDEX($B$9:$B$13,$D108)*装备总表!D$19*INDEX(装备总表!$C$23:$J$30,装备强化!$B108,G$15),2)</f>
        <v>0</v>
      </c>
      <c r="H108" s="5">
        <f>ROUND(INDEX($C$9:$L$13,$D108,$C108)/INDEX($B$9:$B$13,$D108)*装备总表!E$19*INDEX(装备总表!$C$23:$J$30,装备强化!$B108,H$15),2)</f>
        <v>0</v>
      </c>
      <c r="I108" s="5">
        <f>ROUND(INDEX($C$9:$L$13,$D108,$C108)/INDEX($B$9:$B$13,$D108)*装备总表!F$19*INDEX(装备总表!$C$23:$J$30,装备强化!$B108,I$15),2)</f>
        <v>1.78</v>
      </c>
      <c r="J108" s="5">
        <f>ROUND(INDEX($C$9:$L$13,$D108,$C108)/INDEX($B$9:$B$13,$D108)*装备总表!G$19*INDEX(装备总表!$C$23:$J$30,装备强化!$B108,J$15),2)</f>
        <v>0</v>
      </c>
      <c r="K108" s="5">
        <f>ROUND(INDEX($C$9:$L$13,$D108,$C108)/INDEX($B$9:$B$13,$D108)*装备总表!H$19*INDEX(装备总表!$C$23:$J$30,装备强化!$B108,K$15),2)</f>
        <v>0</v>
      </c>
      <c r="L108" s="5">
        <f>ROUND(INDEX($C$9:$L$13,$D108,$C108)/INDEX($B$9:$B$13,$D108)*装备总表!I$19*INDEX(装备总表!$C$23:$J$30,装备强化!$B108,L$15),2)</f>
        <v>0</v>
      </c>
    </row>
    <row r="109" spans="1:12" ht="16.5" x14ac:dyDescent="0.15">
      <c r="A109" s="6" t="s">
        <v>31</v>
      </c>
      <c r="B109" s="2">
        <v>4</v>
      </c>
      <c r="C109" s="2">
        <v>2</v>
      </c>
      <c r="D109" s="2">
        <v>2</v>
      </c>
      <c r="E109" s="5">
        <f>ROUND(INDEX($C$9:$L$13,$D109,$C109)/INDEX($B$9:$B$13,$D109)*装备总表!B$19*INDEX(装备总表!$C$23:$J$30,装备强化!$B109,E$15),2)</f>
        <v>22.2</v>
      </c>
      <c r="F109" s="5">
        <f>ROUND(INDEX($C$9:$L$13,$D109,$C109)/INDEX($B$9:$B$13,$D109)*装备总表!C$19*INDEX(装备总表!$C$23:$J$30,装备强化!$B109,F$15),2)</f>
        <v>0</v>
      </c>
      <c r="G109" s="5">
        <f>ROUND(INDEX($C$9:$L$13,$D109,$C109)/INDEX($B$9:$B$13,$D109)*装备总表!D$19*INDEX(装备总表!$C$23:$J$30,装备强化!$B109,G$15),2)</f>
        <v>1.78</v>
      </c>
      <c r="H109" s="5">
        <f>ROUND(INDEX($C$9:$L$13,$D109,$C109)/INDEX($B$9:$B$13,$D109)*装备总表!E$19*INDEX(装备总表!$C$23:$J$30,装备强化!$B109,H$15),2)</f>
        <v>0.89</v>
      </c>
      <c r="I109" s="5">
        <f>ROUND(INDEX($C$9:$L$13,$D109,$C109)/INDEX($B$9:$B$13,$D109)*装备总表!F$19*INDEX(装备总表!$C$23:$J$30,装备强化!$B109,I$15),2)</f>
        <v>0</v>
      </c>
      <c r="J109" s="5">
        <f>ROUND(INDEX($C$9:$L$13,$D109,$C109)/INDEX($B$9:$B$13,$D109)*装备总表!G$19*INDEX(装备总表!$C$23:$J$30,装备强化!$B109,J$15),2)</f>
        <v>5.92</v>
      </c>
      <c r="K109" s="5">
        <f>ROUND(INDEX($C$9:$L$13,$D109,$C109)/INDEX($B$9:$B$13,$D109)*装备总表!H$19*INDEX(装备总表!$C$23:$J$30,装备强化!$B109,K$15),2)</f>
        <v>0</v>
      </c>
      <c r="L109" s="5">
        <f>ROUND(INDEX($C$9:$L$13,$D109,$C109)/INDEX($B$9:$B$13,$D109)*装备总表!I$19*INDEX(装备总表!$C$23:$J$30,装备强化!$B109,L$15),2)</f>
        <v>0</v>
      </c>
    </row>
    <row r="110" spans="1:12" ht="16.5" x14ac:dyDescent="0.15">
      <c r="A110" s="6" t="s">
        <v>32</v>
      </c>
      <c r="B110" s="2">
        <v>5</v>
      </c>
      <c r="C110" s="2">
        <v>2</v>
      </c>
      <c r="D110" s="2">
        <v>2</v>
      </c>
      <c r="E110" s="5">
        <f>ROUND(INDEX($C$9:$L$13,$D110,$C110)/INDEX($B$9:$B$13,$D110)*装备总表!B$19*INDEX(装备总表!$C$23:$J$30,装备强化!$B110,E$15),2)</f>
        <v>22.2</v>
      </c>
      <c r="F110" s="5">
        <f>ROUND(INDEX($C$9:$L$13,$D110,$C110)/INDEX($B$9:$B$13,$D110)*装备总表!C$19*INDEX(装备总表!$C$23:$J$30,装备强化!$B110,F$15),2)</f>
        <v>0</v>
      </c>
      <c r="G110" s="5">
        <f>ROUND(INDEX($C$9:$L$13,$D110,$C110)/INDEX($B$9:$B$13,$D110)*装备总表!D$19*INDEX(装备总表!$C$23:$J$30,装备强化!$B110,G$15),2)</f>
        <v>0.59</v>
      </c>
      <c r="H110" s="5">
        <f>ROUND(INDEX($C$9:$L$13,$D110,$C110)/INDEX($B$9:$B$13,$D110)*装备总表!E$19*INDEX(装备总表!$C$23:$J$30,装备强化!$B110,H$15),2)</f>
        <v>1.78</v>
      </c>
      <c r="I110" s="5">
        <f>ROUND(INDEX($C$9:$L$13,$D110,$C110)/INDEX($B$9:$B$13,$D110)*装备总表!F$19*INDEX(装备总表!$C$23:$J$30,装备强化!$B110,I$15),2)</f>
        <v>0</v>
      </c>
      <c r="J110" s="5">
        <f>ROUND(INDEX($C$9:$L$13,$D110,$C110)/INDEX($B$9:$B$13,$D110)*装备总表!G$19*INDEX(装备总表!$C$23:$J$30,装备强化!$B110,J$15),2)</f>
        <v>0</v>
      </c>
      <c r="K110" s="5">
        <f>ROUND(INDEX($C$9:$L$13,$D110,$C110)/INDEX($B$9:$B$13,$D110)*装备总表!H$19*INDEX(装备总表!$C$23:$J$30,装备强化!$B110,K$15),2)</f>
        <v>5.92</v>
      </c>
      <c r="L110" s="5">
        <f>ROUND(INDEX($C$9:$L$13,$D110,$C110)/INDEX($B$9:$B$13,$D110)*装备总表!I$19*INDEX(装备总表!$C$23:$J$30,装备强化!$B110,L$15),2)</f>
        <v>0</v>
      </c>
    </row>
    <row r="111" spans="1:12" ht="16.5" x14ac:dyDescent="0.15">
      <c r="A111" s="6" t="s">
        <v>33</v>
      </c>
      <c r="B111" s="2">
        <v>6</v>
      </c>
      <c r="C111" s="2">
        <v>2</v>
      </c>
      <c r="D111" s="2">
        <v>2</v>
      </c>
      <c r="E111" s="5">
        <f>ROUND(INDEX($C$9:$L$13,$D111,$C111)/INDEX($B$9:$B$13,$D111)*装备总表!B$19*INDEX(装备总表!$C$23:$J$30,装备强化!$B111,E$15),2)</f>
        <v>22.2</v>
      </c>
      <c r="F111" s="5">
        <f>ROUND(INDEX($C$9:$L$13,$D111,$C111)/INDEX($B$9:$B$13,$D111)*装备总表!C$19*INDEX(装备总表!$C$23:$J$30,装备强化!$B111,F$15),2)</f>
        <v>0</v>
      </c>
      <c r="G111" s="5">
        <f>ROUND(INDEX($C$9:$L$13,$D111,$C111)/INDEX($B$9:$B$13,$D111)*装备总表!D$19*INDEX(装备总表!$C$23:$J$30,装备强化!$B111,G$15),2)</f>
        <v>0.59</v>
      </c>
      <c r="H111" s="5">
        <f>ROUND(INDEX($C$9:$L$13,$D111,$C111)/INDEX($B$9:$B$13,$D111)*装备总表!E$19*INDEX(装备总表!$C$23:$J$30,装备强化!$B111,H$15),2)</f>
        <v>1.78</v>
      </c>
      <c r="I111" s="5">
        <f>ROUND(INDEX($C$9:$L$13,$D111,$C111)/INDEX($B$9:$B$13,$D111)*装备总表!F$19*INDEX(装备总表!$C$23:$J$30,装备强化!$B111,I$15),2)</f>
        <v>0</v>
      </c>
      <c r="J111" s="5">
        <f>ROUND(INDEX($C$9:$L$13,$D111,$C111)/INDEX($B$9:$B$13,$D111)*装备总表!G$19*INDEX(装备总表!$C$23:$J$30,装备强化!$B111,J$15),2)</f>
        <v>0</v>
      </c>
      <c r="K111" s="5">
        <f>ROUND(INDEX($C$9:$L$13,$D111,$C111)/INDEX($B$9:$B$13,$D111)*装备总表!H$19*INDEX(装备总表!$C$23:$J$30,装备强化!$B111,K$15),2)</f>
        <v>0</v>
      </c>
      <c r="L111" s="5">
        <f>ROUND(INDEX($C$9:$L$13,$D111,$C111)/INDEX($B$9:$B$13,$D111)*装备总表!I$19*INDEX(装备总表!$C$23:$J$30,装备强化!$B111,L$15),2)</f>
        <v>5.92</v>
      </c>
    </row>
    <row r="112" spans="1:12" ht="16.5" x14ac:dyDescent="0.15">
      <c r="A112" s="6" t="s">
        <v>34</v>
      </c>
      <c r="B112" s="2">
        <v>7</v>
      </c>
      <c r="C112" s="2">
        <v>2</v>
      </c>
      <c r="D112" s="2">
        <v>2</v>
      </c>
      <c r="E112" s="5">
        <f>ROUND(INDEX($C$9:$L$13,$D112,$C112)/INDEX($B$9:$B$13,$D112)*装备总表!B$19*INDEX(装备总表!$C$23:$J$30,装备强化!$B112,E$15),2)</f>
        <v>0</v>
      </c>
      <c r="F112" s="5">
        <f>ROUND(INDEX($C$9:$L$13,$D112,$C112)/INDEX($B$9:$B$13,$D112)*装备总表!C$19*INDEX(装备总表!$C$23:$J$30,装备强化!$B112,F$15),2)</f>
        <v>2.37</v>
      </c>
      <c r="G112" s="5">
        <f>ROUND(INDEX($C$9:$L$13,$D112,$C112)/INDEX($B$9:$B$13,$D112)*装备总表!D$19*INDEX(装备总表!$C$23:$J$30,装备强化!$B112,G$15),2)</f>
        <v>0</v>
      </c>
      <c r="H112" s="5">
        <f>ROUND(INDEX($C$9:$L$13,$D112,$C112)/INDEX($B$9:$B$13,$D112)*装备总表!E$19*INDEX(装备总表!$C$23:$J$30,装备强化!$B112,H$15),2)</f>
        <v>0</v>
      </c>
      <c r="I112" s="5">
        <f>ROUND(INDEX($C$9:$L$13,$D112,$C112)/INDEX($B$9:$B$13,$D112)*装备总表!F$19*INDEX(装备总表!$C$23:$J$30,装备强化!$B112,I$15),2)</f>
        <v>3.55</v>
      </c>
      <c r="J112" s="5">
        <f>ROUND(INDEX($C$9:$L$13,$D112,$C112)/INDEX($B$9:$B$13,$D112)*装备总表!G$19*INDEX(装备总表!$C$23:$J$30,装备强化!$B112,J$15),2)</f>
        <v>0</v>
      </c>
      <c r="K112" s="5">
        <f>ROUND(INDEX($C$9:$L$13,$D112,$C112)/INDEX($B$9:$B$13,$D112)*装备总表!H$19*INDEX(装备总表!$C$23:$J$30,装备强化!$B112,K$15),2)</f>
        <v>0</v>
      </c>
      <c r="L112" s="5">
        <f>ROUND(INDEX($C$9:$L$13,$D112,$C112)/INDEX($B$9:$B$13,$D112)*装备总表!I$19*INDEX(装备总表!$C$23:$J$30,装备强化!$B112,L$15),2)</f>
        <v>0</v>
      </c>
    </row>
    <row r="113" spans="1:12" ht="16.5" x14ac:dyDescent="0.15">
      <c r="A113" s="6" t="s">
        <v>35</v>
      </c>
      <c r="B113" s="2">
        <v>8</v>
      </c>
      <c r="C113" s="2">
        <v>2</v>
      </c>
      <c r="D113" s="2">
        <v>2</v>
      </c>
      <c r="E113" s="5">
        <f>ROUND(INDEX($C$9:$L$13,$D113,$C113)/INDEX($B$9:$B$13,$D113)*装备总表!B$19*INDEX(装备总表!$C$23:$J$30,装备强化!$B113,E$15),2)</f>
        <v>0</v>
      </c>
      <c r="F113" s="5">
        <f>ROUND(INDEX($C$9:$L$13,$D113,$C113)/INDEX($B$9:$B$13,$D113)*装备总表!C$19*INDEX(装备总表!$C$23:$J$30,装备强化!$B113,F$15),2)</f>
        <v>2.37</v>
      </c>
      <c r="G113" s="5">
        <f>ROUND(INDEX($C$9:$L$13,$D113,$C113)/INDEX($B$9:$B$13,$D113)*装备总表!D$19*INDEX(装备总表!$C$23:$J$30,装备强化!$B113,G$15),2)</f>
        <v>0</v>
      </c>
      <c r="H113" s="5">
        <f>ROUND(INDEX($C$9:$L$13,$D113,$C113)/INDEX($B$9:$B$13,$D113)*装备总表!E$19*INDEX(装备总表!$C$23:$J$30,装备强化!$B113,H$15),2)</f>
        <v>0</v>
      </c>
      <c r="I113" s="5">
        <f>ROUND(INDEX($C$9:$L$13,$D113,$C113)/INDEX($B$9:$B$13,$D113)*装备总表!F$19*INDEX(装备总表!$C$23:$J$30,装备强化!$B113,I$15),2)</f>
        <v>3.55</v>
      </c>
      <c r="J113" s="5">
        <f>ROUND(INDEX($C$9:$L$13,$D113,$C113)/INDEX($B$9:$B$13,$D113)*装备总表!G$19*INDEX(装备总表!$C$23:$J$30,装备强化!$B113,J$15),2)</f>
        <v>0</v>
      </c>
      <c r="K113" s="5">
        <f>ROUND(INDEX($C$9:$L$13,$D113,$C113)/INDEX($B$9:$B$13,$D113)*装备总表!H$19*INDEX(装备总表!$C$23:$J$30,装备强化!$B113,K$15),2)</f>
        <v>0</v>
      </c>
      <c r="L113" s="5">
        <f>ROUND(INDEX($C$9:$L$13,$D113,$C113)/INDEX($B$9:$B$13,$D113)*装备总表!I$19*INDEX(装备总表!$C$23:$J$30,装备强化!$B113,L$15),2)</f>
        <v>0</v>
      </c>
    </row>
    <row r="114" spans="1:12" ht="16.5" x14ac:dyDescent="0.15">
      <c r="A114" s="6" t="s">
        <v>28</v>
      </c>
      <c r="B114" s="2">
        <v>1</v>
      </c>
      <c r="C114" s="2">
        <v>3</v>
      </c>
      <c r="D114" s="2">
        <v>2</v>
      </c>
      <c r="E114" s="5">
        <f>ROUND(INDEX($C$9:$L$13,$D114,$C114)/INDEX($B$9:$B$13,$D114)*装备总表!B$19*INDEX(装备总表!$C$23:$J$30,装备强化!$B114,E$15),2)</f>
        <v>0</v>
      </c>
      <c r="F114" s="5">
        <f>ROUND(INDEX($C$9:$L$13,$D114,$C114)/INDEX($B$9:$B$13,$D114)*装备总表!C$19*INDEX(装备总表!$C$23:$J$30,装备强化!$B114,F$15),2)</f>
        <v>6.09</v>
      </c>
      <c r="G114" s="5">
        <f>ROUND(INDEX($C$9:$L$13,$D114,$C114)/INDEX($B$9:$B$13,$D114)*装备总表!D$19*INDEX(装备总表!$C$23:$J$30,装备强化!$B114,G$15),2)</f>
        <v>0</v>
      </c>
      <c r="H114" s="5">
        <f>ROUND(INDEX($C$9:$L$13,$D114,$C114)/INDEX($B$9:$B$13,$D114)*装备总表!E$19*INDEX(装备总表!$C$23:$J$30,装备强化!$B114,H$15),2)</f>
        <v>0</v>
      </c>
      <c r="I114" s="5">
        <f>ROUND(INDEX($C$9:$L$13,$D114,$C114)/INDEX($B$9:$B$13,$D114)*装备总表!F$19*INDEX(装备总表!$C$23:$J$30,装备强化!$B114,I$15),2)</f>
        <v>3.81</v>
      </c>
      <c r="J114" s="5">
        <f>ROUND(INDEX($C$9:$L$13,$D114,$C114)/INDEX($B$9:$B$13,$D114)*装备总表!G$19*INDEX(装备总表!$C$23:$J$30,装备强化!$B114,J$15),2)</f>
        <v>0</v>
      </c>
      <c r="K114" s="5">
        <f>ROUND(INDEX($C$9:$L$13,$D114,$C114)/INDEX($B$9:$B$13,$D114)*装备总表!H$19*INDEX(装备总表!$C$23:$J$30,装备强化!$B114,K$15),2)</f>
        <v>0</v>
      </c>
      <c r="L114" s="5">
        <f>ROUND(INDEX($C$9:$L$13,$D114,$C114)/INDEX($B$9:$B$13,$D114)*装备总表!I$19*INDEX(装备总表!$C$23:$J$30,装备强化!$B114,L$15),2)</f>
        <v>0</v>
      </c>
    </row>
    <row r="115" spans="1:12" ht="16.5" x14ac:dyDescent="0.15">
      <c r="A115" s="6" t="s">
        <v>29</v>
      </c>
      <c r="B115" s="2">
        <v>2</v>
      </c>
      <c r="C115" s="2">
        <v>3</v>
      </c>
      <c r="D115" s="2">
        <v>2</v>
      </c>
      <c r="E115" s="5">
        <f>ROUND(INDEX($C$9:$L$13,$D115,$C115)/INDEX($B$9:$B$13,$D115)*装备总表!B$19*INDEX(装备总表!$C$23:$J$30,装备强化!$B115,E$15),2)</f>
        <v>57.08</v>
      </c>
      <c r="F115" s="5">
        <f>ROUND(INDEX($C$9:$L$13,$D115,$C115)/INDEX($B$9:$B$13,$D115)*装备总表!C$19*INDEX(装备总表!$C$23:$J$30,装备强化!$B115,F$15),2)</f>
        <v>0</v>
      </c>
      <c r="G115" s="5">
        <f>ROUND(INDEX($C$9:$L$13,$D115,$C115)/INDEX($B$9:$B$13,$D115)*装备总表!D$19*INDEX(装备总表!$C$23:$J$30,装备强化!$B115,G$15),2)</f>
        <v>3.81</v>
      </c>
      <c r="H115" s="5">
        <f>ROUND(INDEX($C$9:$L$13,$D115,$C115)/INDEX($B$9:$B$13,$D115)*装备总表!E$19*INDEX(装备总表!$C$23:$J$30,装备强化!$B115,H$15),2)</f>
        <v>1.9</v>
      </c>
      <c r="I115" s="5">
        <f>ROUND(INDEX($C$9:$L$13,$D115,$C115)/INDEX($B$9:$B$13,$D115)*装备总表!F$19*INDEX(装备总表!$C$23:$J$30,装备强化!$B115,I$15),2)</f>
        <v>0</v>
      </c>
      <c r="J115" s="5">
        <f>ROUND(INDEX($C$9:$L$13,$D115,$C115)/INDEX($B$9:$B$13,$D115)*装备总表!G$19*INDEX(装备总表!$C$23:$J$30,装备强化!$B115,J$15),2)</f>
        <v>0</v>
      </c>
      <c r="K115" s="5">
        <f>ROUND(INDEX($C$9:$L$13,$D115,$C115)/INDEX($B$9:$B$13,$D115)*装备总表!H$19*INDEX(装备总表!$C$23:$J$30,装备强化!$B115,K$15),2)</f>
        <v>0</v>
      </c>
      <c r="L115" s="5">
        <f>ROUND(INDEX($C$9:$L$13,$D115,$C115)/INDEX($B$9:$B$13,$D115)*装备总表!I$19*INDEX(装备总表!$C$23:$J$30,装备强化!$B115,L$15),2)</f>
        <v>0</v>
      </c>
    </row>
    <row r="116" spans="1:12" ht="16.5" x14ac:dyDescent="0.15">
      <c r="A116" s="6" t="s">
        <v>30</v>
      </c>
      <c r="B116" s="2">
        <v>3</v>
      </c>
      <c r="C116" s="2">
        <v>3</v>
      </c>
      <c r="D116" s="2">
        <v>2</v>
      </c>
      <c r="E116" s="5">
        <f>ROUND(INDEX($C$9:$L$13,$D116,$C116)/INDEX($B$9:$B$13,$D116)*装备总表!B$19*INDEX(装备总表!$C$23:$J$30,装备强化!$B116,E$15),2)</f>
        <v>47.57</v>
      </c>
      <c r="F116" s="5">
        <f>ROUND(INDEX($C$9:$L$13,$D116,$C116)/INDEX($B$9:$B$13,$D116)*装备总表!C$19*INDEX(装备总表!$C$23:$J$30,装备强化!$B116,F$15),2)</f>
        <v>3.04</v>
      </c>
      <c r="G116" s="5">
        <f>ROUND(INDEX($C$9:$L$13,$D116,$C116)/INDEX($B$9:$B$13,$D116)*装备总表!D$19*INDEX(装备总表!$C$23:$J$30,装备强化!$B116,G$15),2)</f>
        <v>0</v>
      </c>
      <c r="H116" s="5">
        <f>ROUND(INDEX($C$9:$L$13,$D116,$C116)/INDEX($B$9:$B$13,$D116)*装备总表!E$19*INDEX(装备总表!$C$23:$J$30,装备强化!$B116,H$15),2)</f>
        <v>0</v>
      </c>
      <c r="I116" s="5">
        <f>ROUND(INDEX($C$9:$L$13,$D116,$C116)/INDEX($B$9:$B$13,$D116)*装备总表!F$19*INDEX(装备总表!$C$23:$J$30,装备强化!$B116,I$15),2)</f>
        <v>2.2799999999999998</v>
      </c>
      <c r="J116" s="5">
        <f>ROUND(INDEX($C$9:$L$13,$D116,$C116)/INDEX($B$9:$B$13,$D116)*装备总表!G$19*INDEX(装备总表!$C$23:$J$30,装备强化!$B116,J$15),2)</f>
        <v>0</v>
      </c>
      <c r="K116" s="5">
        <f>ROUND(INDEX($C$9:$L$13,$D116,$C116)/INDEX($B$9:$B$13,$D116)*装备总表!H$19*INDEX(装备总表!$C$23:$J$30,装备强化!$B116,K$15),2)</f>
        <v>0</v>
      </c>
      <c r="L116" s="5">
        <f>ROUND(INDEX($C$9:$L$13,$D116,$C116)/INDEX($B$9:$B$13,$D116)*装备总表!I$19*INDEX(装备总表!$C$23:$J$30,装备强化!$B116,L$15),2)</f>
        <v>0</v>
      </c>
    </row>
    <row r="117" spans="1:12" ht="16.5" x14ac:dyDescent="0.15">
      <c r="A117" s="6" t="s">
        <v>31</v>
      </c>
      <c r="B117" s="2">
        <v>4</v>
      </c>
      <c r="C117" s="2">
        <v>3</v>
      </c>
      <c r="D117" s="2">
        <v>2</v>
      </c>
      <c r="E117" s="5">
        <f>ROUND(INDEX($C$9:$L$13,$D117,$C117)/INDEX($B$9:$B$13,$D117)*装备总表!B$19*INDEX(装备总表!$C$23:$J$30,装备强化!$B117,E$15),2)</f>
        <v>28.54</v>
      </c>
      <c r="F117" s="5">
        <f>ROUND(INDEX($C$9:$L$13,$D117,$C117)/INDEX($B$9:$B$13,$D117)*装备总表!C$19*INDEX(装备总表!$C$23:$J$30,装备强化!$B117,F$15),2)</f>
        <v>0</v>
      </c>
      <c r="G117" s="5">
        <f>ROUND(INDEX($C$9:$L$13,$D117,$C117)/INDEX($B$9:$B$13,$D117)*装备总表!D$19*INDEX(装备总表!$C$23:$J$30,装备强化!$B117,G$15),2)</f>
        <v>2.2799999999999998</v>
      </c>
      <c r="H117" s="5">
        <f>ROUND(INDEX($C$9:$L$13,$D117,$C117)/INDEX($B$9:$B$13,$D117)*装备总表!E$19*INDEX(装备总表!$C$23:$J$30,装备强化!$B117,H$15),2)</f>
        <v>1.1399999999999999</v>
      </c>
      <c r="I117" s="5">
        <f>ROUND(INDEX($C$9:$L$13,$D117,$C117)/INDEX($B$9:$B$13,$D117)*装备总表!F$19*INDEX(装备总表!$C$23:$J$30,装备强化!$B117,I$15),2)</f>
        <v>0</v>
      </c>
      <c r="J117" s="5">
        <f>ROUND(INDEX($C$9:$L$13,$D117,$C117)/INDEX($B$9:$B$13,$D117)*装备总表!G$19*INDEX(装备总表!$C$23:$J$30,装备强化!$B117,J$15),2)</f>
        <v>7.61</v>
      </c>
      <c r="K117" s="5">
        <f>ROUND(INDEX($C$9:$L$13,$D117,$C117)/INDEX($B$9:$B$13,$D117)*装备总表!H$19*INDEX(装备总表!$C$23:$J$30,装备强化!$B117,K$15),2)</f>
        <v>0</v>
      </c>
      <c r="L117" s="5">
        <f>ROUND(INDEX($C$9:$L$13,$D117,$C117)/INDEX($B$9:$B$13,$D117)*装备总表!I$19*INDEX(装备总表!$C$23:$J$30,装备强化!$B117,L$15),2)</f>
        <v>0</v>
      </c>
    </row>
    <row r="118" spans="1:12" ht="16.5" x14ac:dyDescent="0.15">
      <c r="A118" s="6" t="s">
        <v>32</v>
      </c>
      <c r="B118" s="2">
        <v>5</v>
      </c>
      <c r="C118" s="2">
        <v>3</v>
      </c>
      <c r="D118" s="2">
        <v>2</v>
      </c>
      <c r="E118" s="5">
        <f>ROUND(INDEX($C$9:$L$13,$D118,$C118)/INDEX($B$9:$B$13,$D118)*装备总表!B$19*INDEX(装备总表!$C$23:$J$30,装备强化!$B118,E$15),2)</f>
        <v>28.54</v>
      </c>
      <c r="F118" s="5">
        <f>ROUND(INDEX($C$9:$L$13,$D118,$C118)/INDEX($B$9:$B$13,$D118)*装备总表!C$19*INDEX(装备总表!$C$23:$J$30,装备强化!$B118,F$15),2)</f>
        <v>0</v>
      </c>
      <c r="G118" s="5">
        <f>ROUND(INDEX($C$9:$L$13,$D118,$C118)/INDEX($B$9:$B$13,$D118)*装备总表!D$19*INDEX(装备总表!$C$23:$J$30,装备强化!$B118,G$15),2)</f>
        <v>0.76</v>
      </c>
      <c r="H118" s="5">
        <f>ROUND(INDEX($C$9:$L$13,$D118,$C118)/INDEX($B$9:$B$13,$D118)*装备总表!E$19*INDEX(装备总表!$C$23:$J$30,装备强化!$B118,H$15),2)</f>
        <v>2.2799999999999998</v>
      </c>
      <c r="I118" s="5">
        <f>ROUND(INDEX($C$9:$L$13,$D118,$C118)/INDEX($B$9:$B$13,$D118)*装备总表!F$19*INDEX(装备总表!$C$23:$J$30,装备强化!$B118,I$15),2)</f>
        <v>0</v>
      </c>
      <c r="J118" s="5">
        <f>ROUND(INDEX($C$9:$L$13,$D118,$C118)/INDEX($B$9:$B$13,$D118)*装备总表!G$19*INDEX(装备总表!$C$23:$J$30,装备强化!$B118,J$15),2)</f>
        <v>0</v>
      </c>
      <c r="K118" s="5">
        <f>ROUND(INDEX($C$9:$L$13,$D118,$C118)/INDEX($B$9:$B$13,$D118)*装备总表!H$19*INDEX(装备总表!$C$23:$J$30,装备强化!$B118,K$15),2)</f>
        <v>7.61</v>
      </c>
      <c r="L118" s="5">
        <f>ROUND(INDEX($C$9:$L$13,$D118,$C118)/INDEX($B$9:$B$13,$D118)*装备总表!I$19*INDEX(装备总表!$C$23:$J$30,装备强化!$B118,L$15),2)</f>
        <v>0</v>
      </c>
    </row>
    <row r="119" spans="1:12" ht="16.5" x14ac:dyDescent="0.15">
      <c r="A119" s="6" t="s">
        <v>33</v>
      </c>
      <c r="B119" s="2">
        <v>6</v>
      </c>
      <c r="C119" s="2">
        <v>3</v>
      </c>
      <c r="D119" s="2">
        <v>2</v>
      </c>
      <c r="E119" s="5">
        <f>ROUND(INDEX($C$9:$L$13,$D119,$C119)/INDEX($B$9:$B$13,$D119)*装备总表!B$19*INDEX(装备总表!$C$23:$J$30,装备强化!$B119,E$15),2)</f>
        <v>28.54</v>
      </c>
      <c r="F119" s="5">
        <f>ROUND(INDEX($C$9:$L$13,$D119,$C119)/INDEX($B$9:$B$13,$D119)*装备总表!C$19*INDEX(装备总表!$C$23:$J$30,装备强化!$B119,F$15),2)</f>
        <v>0</v>
      </c>
      <c r="G119" s="5">
        <f>ROUND(INDEX($C$9:$L$13,$D119,$C119)/INDEX($B$9:$B$13,$D119)*装备总表!D$19*INDEX(装备总表!$C$23:$J$30,装备强化!$B119,G$15),2)</f>
        <v>0.76</v>
      </c>
      <c r="H119" s="5">
        <f>ROUND(INDEX($C$9:$L$13,$D119,$C119)/INDEX($B$9:$B$13,$D119)*装备总表!E$19*INDEX(装备总表!$C$23:$J$30,装备强化!$B119,H$15),2)</f>
        <v>2.2799999999999998</v>
      </c>
      <c r="I119" s="5">
        <f>ROUND(INDEX($C$9:$L$13,$D119,$C119)/INDEX($B$9:$B$13,$D119)*装备总表!F$19*INDEX(装备总表!$C$23:$J$30,装备强化!$B119,I$15),2)</f>
        <v>0</v>
      </c>
      <c r="J119" s="5">
        <f>ROUND(INDEX($C$9:$L$13,$D119,$C119)/INDEX($B$9:$B$13,$D119)*装备总表!G$19*INDEX(装备总表!$C$23:$J$30,装备强化!$B119,J$15),2)</f>
        <v>0</v>
      </c>
      <c r="K119" s="5">
        <f>ROUND(INDEX($C$9:$L$13,$D119,$C119)/INDEX($B$9:$B$13,$D119)*装备总表!H$19*INDEX(装备总表!$C$23:$J$30,装备强化!$B119,K$15),2)</f>
        <v>0</v>
      </c>
      <c r="L119" s="5">
        <f>ROUND(INDEX($C$9:$L$13,$D119,$C119)/INDEX($B$9:$B$13,$D119)*装备总表!I$19*INDEX(装备总表!$C$23:$J$30,装备强化!$B119,L$15),2)</f>
        <v>7.61</v>
      </c>
    </row>
    <row r="120" spans="1:12" ht="16.5" x14ac:dyDescent="0.15">
      <c r="A120" s="6" t="s">
        <v>34</v>
      </c>
      <c r="B120" s="2">
        <v>7</v>
      </c>
      <c r="C120" s="2">
        <v>3</v>
      </c>
      <c r="D120" s="2">
        <v>2</v>
      </c>
      <c r="E120" s="5">
        <f>ROUND(INDEX($C$9:$L$13,$D120,$C120)/INDEX($B$9:$B$13,$D120)*装备总表!B$19*INDEX(装备总表!$C$23:$J$30,装备强化!$B120,E$15),2)</f>
        <v>0</v>
      </c>
      <c r="F120" s="5">
        <f>ROUND(INDEX($C$9:$L$13,$D120,$C120)/INDEX($B$9:$B$13,$D120)*装备总表!C$19*INDEX(装备总表!$C$23:$J$30,装备强化!$B120,F$15),2)</f>
        <v>3.04</v>
      </c>
      <c r="G120" s="5">
        <f>ROUND(INDEX($C$9:$L$13,$D120,$C120)/INDEX($B$9:$B$13,$D120)*装备总表!D$19*INDEX(装备总表!$C$23:$J$30,装备强化!$B120,G$15),2)</f>
        <v>0</v>
      </c>
      <c r="H120" s="5">
        <f>ROUND(INDEX($C$9:$L$13,$D120,$C120)/INDEX($B$9:$B$13,$D120)*装备总表!E$19*INDEX(装备总表!$C$23:$J$30,装备强化!$B120,H$15),2)</f>
        <v>0</v>
      </c>
      <c r="I120" s="5">
        <f>ROUND(INDEX($C$9:$L$13,$D120,$C120)/INDEX($B$9:$B$13,$D120)*装备总表!F$19*INDEX(装备总表!$C$23:$J$30,装备强化!$B120,I$15),2)</f>
        <v>4.57</v>
      </c>
      <c r="J120" s="5">
        <f>ROUND(INDEX($C$9:$L$13,$D120,$C120)/INDEX($B$9:$B$13,$D120)*装备总表!G$19*INDEX(装备总表!$C$23:$J$30,装备强化!$B120,J$15),2)</f>
        <v>0</v>
      </c>
      <c r="K120" s="5">
        <f>ROUND(INDEX($C$9:$L$13,$D120,$C120)/INDEX($B$9:$B$13,$D120)*装备总表!H$19*INDEX(装备总表!$C$23:$J$30,装备强化!$B120,K$15),2)</f>
        <v>0</v>
      </c>
      <c r="L120" s="5">
        <f>ROUND(INDEX($C$9:$L$13,$D120,$C120)/INDEX($B$9:$B$13,$D120)*装备总表!I$19*INDEX(装备总表!$C$23:$J$30,装备强化!$B120,L$15),2)</f>
        <v>0</v>
      </c>
    </row>
    <row r="121" spans="1:12" ht="16.5" x14ac:dyDescent="0.15">
      <c r="A121" s="6" t="s">
        <v>35</v>
      </c>
      <c r="B121" s="2">
        <v>8</v>
      </c>
      <c r="C121" s="2">
        <v>3</v>
      </c>
      <c r="D121" s="2">
        <v>2</v>
      </c>
      <c r="E121" s="5">
        <f>ROUND(INDEX($C$9:$L$13,$D121,$C121)/INDEX($B$9:$B$13,$D121)*装备总表!B$19*INDEX(装备总表!$C$23:$J$30,装备强化!$B121,E$15),2)</f>
        <v>0</v>
      </c>
      <c r="F121" s="5">
        <f>ROUND(INDEX($C$9:$L$13,$D121,$C121)/INDEX($B$9:$B$13,$D121)*装备总表!C$19*INDEX(装备总表!$C$23:$J$30,装备强化!$B121,F$15),2)</f>
        <v>3.04</v>
      </c>
      <c r="G121" s="5">
        <f>ROUND(INDEX($C$9:$L$13,$D121,$C121)/INDEX($B$9:$B$13,$D121)*装备总表!D$19*INDEX(装备总表!$C$23:$J$30,装备强化!$B121,G$15),2)</f>
        <v>0</v>
      </c>
      <c r="H121" s="5">
        <f>ROUND(INDEX($C$9:$L$13,$D121,$C121)/INDEX($B$9:$B$13,$D121)*装备总表!E$19*INDEX(装备总表!$C$23:$J$30,装备强化!$B121,H$15),2)</f>
        <v>0</v>
      </c>
      <c r="I121" s="5">
        <f>ROUND(INDEX($C$9:$L$13,$D121,$C121)/INDEX($B$9:$B$13,$D121)*装备总表!F$19*INDEX(装备总表!$C$23:$J$30,装备强化!$B121,I$15),2)</f>
        <v>4.57</v>
      </c>
      <c r="J121" s="5">
        <f>ROUND(INDEX($C$9:$L$13,$D121,$C121)/INDEX($B$9:$B$13,$D121)*装备总表!G$19*INDEX(装备总表!$C$23:$J$30,装备强化!$B121,J$15),2)</f>
        <v>0</v>
      </c>
      <c r="K121" s="5">
        <f>ROUND(INDEX($C$9:$L$13,$D121,$C121)/INDEX($B$9:$B$13,$D121)*装备总表!H$19*INDEX(装备总表!$C$23:$J$30,装备强化!$B121,K$15),2)</f>
        <v>0</v>
      </c>
      <c r="L121" s="5">
        <f>ROUND(INDEX($C$9:$L$13,$D121,$C121)/INDEX($B$9:$B$13,$D121)*装备总表!I$19*INDEX(装备总表!$C$23:$J$30,装备强化!$B121,L$15),2)</f>
        <v>0</v>
      </c>
    </row>
    <row r="122" spans="1:12" ht="16.5" x14ac:dyDescent="0.15">
      <c r="A122" s="6" t="s">
        <v>28</v>
      </c>
      <c r="B122" s="2">
        <v>1</v>
      </c>
      <c r="C122" s="2">
        <v>4</v>
      </c>
      <c r="D122" s="2">
        <v>2</v>
      </c>
      <c r="E122" s="5">
        <f>ROUND(INDEX($C$9:$L$13,$D122,$C122)/INDEX($B$9:$B$13,$D122)*装备总表!B$19*INDEX(装备总表!$C$23:$J$30,装备强化!$B122,E$15),2)</f>
        <v>0</v>
      </c>
      <c r="F122" s="5">
        <f>ROUND(INDEX($C$9:$L$13,$D122,$C122)/INDEX($B$9:$B$13,$D122)*装备总表!C$19*INDEX(装备总表!$C$23:$J$30,装备强化!$B122,F$15),2)</f>
        <v>7.44</v>
      </c>
      <c r="G122" s="5">
        <f>ROUND(INDEX($C$9:$L$13,$D122,$C122)/INDEX($B$9:$B$13,$D122)*装备总表!D$19*INDEX(装备总表!$C$23:$J$30,装备强化!$B122,G$15),2)</f>
        <v>0</v>
      </c>
      <c r="H122" s="5">
        <f>ROUND(INDEX($C$9:$L$13,$D122,$C122)/INDEX($B$9:$B$13,$D122)*装备总表!E$19*INDEX(装备总表!$C$23:$J$30,装备强化!$B122,H$15),2)</f>
        <v>0</v>
      </c>
      <c r="I122" s="5">
        <f>ROUND(INDEX($C$9:$L$13,$D122,$C122)/INDEX($B$9:$B$13,$D122)*装备总表!F$19*INDEX(装备总表!$C$23:$J$30,装备强化!$B122,I$15),2)</f>
        <v>4.6500000000000004</v>
      </c>
      <c r="J122" s="5">
        <f>ROUND(INDEX($C$9:$L$13,$D122,$C122)/INDEX($B$9:$B$13,$D122)*装备总表!G$19*INDEX(装备总表!$C$23:$J$30,装备强化!$B122,J$15),2)</f>
        <v>0</v>
      </c>
      <c r="K122" s="5">
        <f>ROUND(INDEX($C$9:$L$13,$D122,$C122)/INDEX($B$9:$B$13,$D122)*装备总表!H$19*INDEX(装备总表!$C$23:$J$30,装备强化!$B122,K$15),2)</f>
        <v>0</v>
      </c>
      <c r="L122" s="5">
        <f>ROUND(INDEX($C$9:$L$13,$D122,$C122)/INDEX($B$9:$B$13,$D122)*装备总表!I$19*INDEX(装备总表!$C$23:$J$30,装备强化!$B122,L$15),2)</f>
        <v>0</v>
      </c>
    </row>
    <row r="123" spans="1:12" ht="16.5" x14ac:dyDescent="0.15">
      <c r="A123" s="6" t="s">
        <v>29</v>
      </c>
      <c r="B123" s="2">
        <v>2</v>
      </c>
      <c r="C123" s="2">
        <v>4</v>
      </c>
      <c r="D123" s="2">
        <v>2</v>
      </c>
      <c r="E123" s="5">
        <f>ROUND(INDEX($C$9:$L$13,$D123,$C123)/INDEX($B$9:$B$13,$D123)*装备总表!B$19*INDEX(装备总表!$C$23:$J$30,装备强化!$B123,E$15),2)</f>
        <v>69.77</v>
      </c>
      <c r="F123" s="5">
        <f>ROUND(INDEX($C$9:$L$13,$D123,$C123)/INDEX($B$9:$B$13,$D123)*装备总表!C$19*INDEX(装备总表!$C$23:$J$30,装备强化!$B123,F$15),2)</f>
        <v>0</v>
      </c>
      <c r="G123" s="5">
        <f>ROUND(INDEX($C$9:$L$13,$D123,$C123)/INDEX($B$9:$B$13,$D123)*装备总表!D$19*INDEX(装备总表!$C$23:$J$30,装备强化!$B123,G$15),2)</f>
        <v>4.6500000000000004</v>
      </c>
      <c r="H123" s="5">
        <f>ROUND(INDEX($C$9:$L$13,$D123,$C123)/INDEX($B$9:$B$13,$D123)*装备总表!E$19*INDEX(装备总表!$C$23:$J$30,装备强化!$B123,H$15),2)</f>
        <v>2.33</v>
      </c>
      <c r="I123" s="5">
        <f>ROUND(INDEX($C$9:$L$13,$D123,$C123)/INDEX($B$9:$B$13,$D123)*装备总表!F$19*INDEX(装备总表!$C$23:$J$30,装备强化!$B123,I$15),2)</f>
        <v>0</v>
      </c>
      <c r="J123" s="5">
        <f>ROUND(INDEX($C$9:$L$13,$D123,$C123)/INDEX($B$9:$B$13,$D123)*装备总表!G$19*INDEX(装备总表!$C$23:$J$30,装备强化!$B123,J$15),2)</f>
        <v>0</v>
      </c>
      <c r="K123" s="5">
        <f>ROUND(INDEX($C$9:$L$13,$D123,$C123)/INDEX($B$9:$B$13,$D123)*装备总表!H$19*INDEX(装备总表!$C$23:$J$30,装备强化!$B123,K$15),2)</f>
        <v>0</v>
      </c>
      <c r="L123" s="5">
        <f>ROUND(INDEX($C$9:$L$13,$D123,$C123)/INDEX($B$9:$B$13,$D123)*装备总表!I$19*INDEX(装备总表!$C$23:$J$30,装备强化!$B123,L$15),2)</f>
        <v>0</v>
      </c>
    </row>
    <row r="124" spans="1:12" ht="16.5" x14ac:dyDescent="0.15">
      <c r="A124" s="6" t="s">
        <v>30</v>
      </c>
      <c r="B124" s="2">
        <v>3</v>
      </c>
      <c r="C124" s="2">
        <v>4</v>
      </c>
      <c r="D124" s="2">
        <v>2</v>
      </c>
      <c r="E124" s="5">
        <f>ROUND(INDEX($C$9:$L$13,$D124,$C124)/INDEX($B$9:$B$13,$D124)*装备总表!B$19*INDEX(装备总表!$C$23:$J$30,装备强化!$B124,E$15),2)</f>
        <v>58.14</v>
      </c>
      <c r="F124" s="5">
        <f>ROUND(INDEX($C$9:$L$13,$D124,$C124)/INDEX($B$9:$B$13,$D124)*装备总表!C$19*INDEX(装备总表!$C$23:$J$30,装备强化!$B124,F$15),2)</f>
        <v>3.72</v>
      </c>
      <c r="G124" s="5">
        <f>ROUND(INDEX($C$9:$L$13,$D124,$C124)/INDEX($B$9:$B$13,$D124)*装备总表!D$19*INDEX(装备总表!$C$23:$J$30,装备强化!$B124,G$15),2)</f>
        <v>0</v>
      </c>
      <c r="H124" s="5">
        <f>ROUND(INDEX($C$9:$L$13,$D124,$C124)/INDEX($B$9:$B$13,$D124)*装备总表!E$19*INDEX(装备总表!$C$23:$J$30,装备强化!$B124,H$15),2)</f>
        <v>0</v>
      </c>
      <c r="I124" s="5">
        <f>ROUND(INDEX($C$9:$L$13,$D124,$C124)/INDEX($B$9:$B$13,$D124)*装备总表!F$19*INDEX(装备总表!$C$23:$J$30,装备强化!$B124,I$15),2)</f>
        <v>2.79</v>
      </c>
      <c r="J124" s="5">
        <f>ROUND(INDEX($C$9:$L$13,$D124,$C124)/INDEX($B$9:$B$13,$D124)*装备总表!G$19*INDEX(装备总表!$C$23:$J$30,装备强化!$B124,J$15),2)</f>
        <v>0</v>
      </c>
      <c r="K124" s="5">
        <f>ROUND(INDEX($C$9:$L$13,$D124,$C124)/INDEX($B$9:$B$13,$D124)*装备总表!H$19*INDEX(装备总表!$C$23:$J$30,装备强化!$B124,K$15),2)</f>
        <v>0</v>
      </c>
      <c r="L124" s="5">
        <f>ROUND(INDEX($C$9:$L$13,$D124,$C124)/INDEX($B$9:$B$13,$D124)*装备总表!I$19*INDEX(装备总表!$C$23:$J$30,装备强化!$B124,L$15),2)</f>
        <v>0</v>
      </c>
    </row>
    <row r="125" spans="1:12" ht="16.5" x14ac:dyDescent="0.15">
      <c r="A125" s="6" t="s">
        <v>31</v>
      </c>
      <c r="B125" s="2">
        <v>4</v>
      </c>
      <c r="C125" s="2">
        <v>4</v>
      </c>
      <c r="D125" s="2">
        <v>2</v>
      </c>
      <c r="E125" s="5">
        <f>ROUND(INDEX($C$9:$L$13,$D125,$C125)/INDEX($B$9:$B$13,$D125)*装备总表!B$19*INDEX(装备总表!$C$23:$J$30,装备强化!$B125,E$15),2)</f>
        <v>34.880000000000003</v>
      </c>
      <c r="F125" s="5">
        <f>ROUND(INDEX($C$9:$L$13,$D125,$C125)/INDEX($B$9:$B$13,$D125)*装备总表!C$19*INDEX(装备总表!$C$23:$J$30,装备强化!$B125,F$15),2)</f>
        <v>0</v>
      </c>
      <c r="G125" s="5">
        <f>ROUND(INDEX($C$9:$L$13,$D125,$C125)/INDEX($B$9:$B$13,$D125)*装备总表!D$19*INDEX(装备总表!$C$23:$J$30,装备强化!$B125,G$15),2)</f>
        <v>2.79</v>
      </c>
      <c r="H125" s="5">
        <f>ROUND(INDEX($C$9:$L$13,$D125,$C125)/INDEX($B$9:$B$13,$D125)*装备总表!E$19*INDEX(装备总表!$C$23:$J$30,装备强化!$B125,H$15),2)</f>
        <v>1.4</v>
      </c>
      <c r="I125" s="5">
        <f>ROUND(INDEX($C$9:$L$13,$D125,$C125)/INDEX($B$9:$B$13,$D125)*装备总表!F$19*INDEX(装备总表!$C$23:$J$30,装备强化!$B125,I$15),2)</f>
        <v>0</v>
      </c>
      <c r="J125" s="5">
        <f>ROUND(INDEX($C$9:$L$13,$D125,$C125)/INDEX($B$9:$B$13,$D125)*装备总表!G$19*INDEX(装备总表!$C$23:$J$30,装备强化!$B125,J$15),2)</f>
        <v>9.3000000000000007</v>
      </c>
      <c r="K125" s="5">
        <f>ROUND(INDEX($C$9:$L$13,$D125,$C125)/INDEX($B$9:$B$13,$D125)*装备总表!H$19*INDEX(装备总表!$C$23:$J$30,装备强化!$B125,K$15),2)</f>
        <v>0</v>
      </c>
      <c r="L125" s="5">
        <f>ROUND(INDEX($C$9:$L$13,$D125,$C125)/INDEX($B$9:$B$13,$D125)*装备总表!I$19*INDEX(装备总表!$C$23:$J$30,装备强化!$B125,L$15),2)</f>
        <v>0</v>
      </c>
    </row>
    <row r="126" spans="1:12" ht="16.5" x14ac:dyDescent="0.15">
      <c r="A126" s="6" t="s">
        <v>32</v>
      </c>
      <c r="B126" s="2">
        <v>5</v>
      </c>
      <c r="C126" s="2">
        <v>4</v>
      </c>
      <c r="D126" s="2">
        <v>2</v>
      </c>
      <c r="E126" s="5">
        <f>ROUND(INDEX($C$9:$L$13,$D126,$C126)/INDEX($B$9:$B$13,$D126)*装备总表!B$19*INDEX(装备总表!$C$23:$J$30,装备强化!$B126,E$15),2)</f>
        <v>34.880000000000003</v>
      </c>
      <c r="F126" s="5">
        <f>ROUND(INDEX($C$9:$L$13,$D126,$C126)/INDEX($B$9:$B$13,$D126)*装备总表!C$19*INDEX(装备总表!$C$23:$J$30,装备强化!$B126,F$15),2)</f>
        <v>0</v>
      </c>
      <c r="G126" s="5">
        <f>ROUND(INDEX($C$9:$L$13,$D126,$C126)/INDEX($B$9:$B$13,$D126)*装备总表!D$19*INDEX(装备总表!$C$23:$J$30,装备强化!$B126,G$15),2)</f>
        <v>0.93</v>
      </c>
      <c r="H126" s="5">
        <f>ROUND(INDEX($C$9:$L$13,$D126,$C126)/INDEX($B$9:$B$13,$D126)*装备总表!E$19*INDEX(装备总表!$C$23:$J$30,装备强化!$B126,H$15),2)</f>
        <v>2.79</v>
      </c>
      <c r="I126" s="5">
        <f>ROUND(INDEX($C$9:$L$13,$D126,$C126)/INDEX($B$9:$B$13,$D126)*装备总表!F$19*INDEX(装备总表!$C$23:$J$30,装备强化!$B126,I$15),2)</f>
        <v>0</v>
      </c>
      <c r="J126" s="5">
        <f>ROUND(INDEX($C$9:$L$13,$D126,$C126)/INDEX($B$9:$B$13,$D126)*装备总表!G$19*INDEX(装备总表!$C$23:$J$30,装备强化!$B126,J$15),2)</f>
        <v>0</v>
      </c>
      <c r="K126" s="5">
        <f>ROUND(INDEX($C$9:$L$13,$D126,$C126)/INDEX($B$9:$B$13,$D126)*装备总表!H$19*INDEX(装备总表!$C$23:$J$30,装备强化!$B126,K$15),2)</f>
        <v>9.3000000000000007</v>
      </c>
      <c r="L126" s="5">
        <f>ROUND(INDEX($C$9:$L$13,$D126,$C126)/INDEX($B$9:$B$13,$D126)*装备总表!I$19*INDEX(装备总表!$C$23:$J$30,装备强化!$B126,L$15),2)</f>
        <v>0</v>
      </c>
    </row>
    <row r="127" spans="1:12" ht="16.5" x14ac:dyDescent="0.15">
      <c r="A127" s="6" t="s">
        <v>33</v>
      </c>
      <c r="B127" s="2">
        <v>6</v>
      </c>
      <c r="C127" s="2">
        <v>4</v>
      </c>
      <c r="D127" s="2">
        <v>2</v>
      </c>
      <c r="E127" s="5">
        <f>ROUND(INDEX($C$9:$L$13,$D127,$C127)/INDEX($B$9:$B$13,$D127)*装备总表!B$19*INDEX(装备总表!$C$23:$J$30,装备强化!$B127,E$15),2)</f>
        <v>34.880000000000003</v>
      </c>
      <c r="F127" s="5">
        <f>ROUND(INDEX($C$9:$L$13,$D127,$C127)/INDEX($B$9:$B$13,$D127)*装备总表!C$19*INDEX(装备总表!$C$23:$J$30,装备强化!$B127,F$15),2)</f>
        <v>0</v>
      </c>
      <c r="G127" s="5">
        <f>ROUND(INDEX($C$9:$L$13,$D127,$C127)/INDEX($B$9:$B$13,$D127)*装备总表!D$19*INDEX(装备总表!$C$23:$J$30,装备强化!$B127,G$15),2)</f>
        <v>0.93</v>
      </c>
      <c r="H127" s="5">
        <f>ROUND(INDEX($C$9:$L$13,$D127,$C127)/INDEX($B$9:$B$13,$D127)*装备总表!E$19*INDEX(装备总表!$C$23:$J$30,装备强化!$B127,H$15),2)</f>
        <v>2.79</v>
      </c>
      <c r="I127" s="5">
        <f>ROUND(INDEX($C$9:$L$13,$D127,$C127)/INDEX($B$9:$B$13,$D127)*装备总表!F$19*INDEX(装备总表!$C$23:$J$30,装备强化!$B127,I$15),2)</f>
        <v>0</v>
      </c>
      <c r="J127" s="5">
        <f>ROUND(INDEX($C$9:$L$13,$D127,$C127)/INDEX($B$9:$B$13,$D127)*装备总表!G$19*INDEX(装备总表!$C$23:$J$30,装备强化!$B127,J$15),2)</f>
        <v>0</v>
      </c>
      <c r="K127" s="5">
        <f>ROUND(INDEX($C$9:$L$13,$D127,$C127)/INDEX($B$9:$B$13,$D127)*装备总表!H$19*INDEX(装备总表!$C$23:$J$30,装备强化!$B127,K$15),2)</f>
        <v>0</v>
      </c>
      <c r="L127" s="5">
        <f>ROUND(INDEX($C$9:$L$13,$D127,$C127)/INDEX($B$9:$B$13,$D127)*装备总表!I$19*INDEX(装备总表!$C$23:$J$30,装备强化!$B127,L$15),2)</f>
        <v>9.3000000000000007</v>
      </c>
    </row>
    <row r="128" spans="1:12" ht="16.5" x14ac:dyDescent="0.15">
      <c r="A128" s="6" t="s">
        <v>34</v>
      </c>
      <c r="B128" s="2">
        <v>7</v>
      </c>
      <c r="C128" s="2">
        <v>4</v>
      </c>
      <c r="D128" s="2">
        <v>2</v>
      </c>
      <c r="E128" s="5">
        <f>ROUND(INDEX($C$9:$L$13,$D128,$C128)/INDEX($B$9:$B$13,$D128)*装备总表!B$19*INDEX(装备总表!$C$23:$J$30,装备强化!$B128,E$15),2)</f>
        <v>0</v>
      </c>
      <c r="F128" s="5">
        <f>ROUND(INDEX($C$9:$L$13,$D128,$C128)/INDEX($B$9:$B$13,$D128)*装备总表!C$19*INDEX(装备总表!$C$23:$J$30,装备强化!$B128,F$15),2)</f>
        <v>3.72</v>
      </c>
      <c r="G128" s="5">
        <f>ROUND(INDEX($C$9:$L$13,$D128,$C128)/INDEX($B$9:$B$13,$D128)*装备总表!D$19*INDEX(装备总表!$C$23:$J$30,装备强化!$B128,G$15),2)</f>
        <v>0</v>
      </c>
      <c r="H128" s="5">
        <f>ROUND(INDEX($C$9:$L$13,$D128,$C128)/INDEX($B$9:$B$13,$D128)*装备总表!E$19*INDEX(装备总表!$C$23:$J$30,装备强化!$B128,H$15),2)</f>
        <v>0</v>
      </c>
      <c r="I128" s="5">
        <f>ROUND(INDEX($C$9:$L$13,$D128,$C128)/INDEX($B$9:$B$13,$D128)*装备总表!F$19*INDEX(装备总表!$C$23:$J$30,装备强化!$B128,I$15),2)</f>
        <v>5.58</v>
      </c>
      <c r="J128" s="5">
        <f>ROUND(INDEX($C$9:$L$13,$D128,$C128)/INDEX($B$9:$B$13,$D128)*装备总表!G$19*INDEX(装备总表!$C$23:$J$30,装备强化!$B128,J$15),2)</f>
        <v>0</v>
      </c>
      <c r="K128" s="5">
        <f>ROUND(INDEX($C$9:$L$13,$D128,$C128)/INDEX($B$9:$B$13,$D128)*装备总表!H$19*INDEX(装备总表!$C$23:$J$30,装备强化!$B128,K$15),2)</f>
        <v>0</v>
      </c>
      <c r="L128" s="5">
        <f>ROUND(INDEX($C$9:$L$13,$D128,$C128)/INDEX($B$9:$B$13,$D128)*装备总表!I$19*INDEX(装备总表!$C$23:$J$30,装备强化!$B128,L$15),2)</f>
        <v>0</v>
      </c>
    </row>
    <row r="129" spans="1:12" ht="16.5" x14ac:dyDescent="0.15">
      <c r="A129" s="6" t="s">
        <v>35</v>
      </c>
      <c r="B129" s="2">
        <v>8</v>
      </c>
      <c r="C129" s="2">
        <v>4</v>
      </c>
      <c r="D129" s="2">
        <v>2</v>
      </c>
      <c r="E129" s="5">
        <f>ROUND(INDEX($C$9:$L$13,$D129,$C129)/INDEX($B$9:$B$13,$D129)*装备总表!B$19*INDEX(装备总表!$C$23:$J$30,装备强化!$B129,E$15),2)</f>
        <v>0</v>
      </c>
      <c r="F129" s="5">
        <f>ROUND(INDEX($C$9:$L$13,$D129,$C129)/INDEX($B$9:$B$13,$D129)*装备总表!C$19*INDEX(装备总表!$C$23:$J$30,装备强化!$B129,F$15),2)</f>
        <v>3.72</v>
      </c>
      <c r="G129" s="5">
        <f>ROUND(INDEX($C$9:$L$13,$D129,$C129)/INDEX($B$9:$B$13,$D129)*装备总表!D$19*INDEX(装备总表!$C$23:$J$30,装备强化!$B129,G$15),2)</f>
        <v>0</v>
      </c>
      <c r="H129" s="5">
        <f>ROUND(INDEX($C$9:$L$13,$D129,$C129)/INDEX($B$9:$B$13,$D129)*装备总表!E$19*INDEX(装备总表!$C$23:$J$30,装备强化!$B129,H$15),2)</f>
        <v>0</v>
      </c>
      <c r="I129" s="5">
        <f>ROUND(INDEX($C$9:$L$13,$D129,$C129)/INDEX($B$9:$B$13,$D129)*装备总表!F$19*INDEX(装备总表!$C$23:$J$30,装备强化!$B129,I$15),2)</f>
        <v>5.58</v>
      </c>
      <c r="J129" s="5">
        <f>ROUND(INDEX($C$9:$L$13,$D129,$C129)/INDEX($B$9:$B$13,$D129)*装备总表!G$19*INDEX(装备总表!$C$23:$J$30,装备强化!$B129,J$15),2)</f>
        <v>0</v>
      </c>
      <c r="K129" s="5">
        <f>ROUND(INDEX($C$9:$L$13,$D129,$C129)/INDEX($B$9:$B$13,$D129)*装备总表!H$19*INDEX(装备总表!$C$23:$J$30,装备强化!$B129,K$15),2)</f>
        <v>0</v>
      </c>
      <c r="L129" s="5">
        <f>ROUND(INDEX($C$9:$L$13,$D129,$C129)/INDEX($B$9:$B$13,$D129)*装备总表!I$19*INDEX(装备总表!$C$23:$J$30,装备强化!$B129,L$15),2)</f>
        <v>0</v>
      </c>
    </row>
    <row r="130" spans="1:12" ht="16.5" x14ac:dyDescent="0.15">
      <c r="A130" s="6" t="s">
        <v>28</v>
      </c>
      <c r="B130" s="2">
        <v>1</v>
      </c>
      <c r="C130" s="2">
        <v>5</v>
      </c>
      <c r="D130" s="2">
        <v>2</v>
      </c>
      <c r="E130" s="5">
        <f>ROUND(INDEX($C$9:$L$13,$D130,$C130)/INDEX($B$9:$B$13,$D130)*装备总表!B$19*INDEX(装备总表!$C$23:$J$30,装备强化!$B130,E$15),2)</f>
        <v>0</v>
      </c>
      <c r="F130" s="5">
        <f>ROUND(INDEX($C$9:$L$13,$D130,$C130)/INDEX($B$9:$B$13,$D130)*装备总表!C$19*INDEX(装备总表!$C$23:$J$30,装备强化!$B130,F$15),2)</f>
        <v>8.7899999999999991</v>
      </c>
      <c r="G130" s="5">
        <f>ROUND(INDEX($C$9:$L$13,$D130,$C130)/INDEX($B$9:$B$13,$D130)*装备总表!D$19*INDEX(装备总表!$C$23:$J$30,装备强化!$B130,G$15),2)</f>
        <v>0</v>
      </c>
      <c r="H130" s="5">
        <f>ROUND(INDEX($C$9:$L$13,$D130,$C130)/INDEX($B$9:$B$13,$D130)*装备总表!E$19*INDEX(装备总表!$C$23:$J$30,装备强化!$B130,H$15),2)</f>
        <v>0</v>
      </c>
      <c r="I130" s="5">
        <f>ROUND(INDEX($C$9:$L$13,$D130,$C130)/INDEX($B$9:$B$13,$D130)*装备总表!F$19*INDEX(装备总表!$C$23:$J$30,装备强化!$B130,I$15),2)</f>
        <v>5.5</v>
      </c>
      <c r="J130" s="5">
        <f>ROUND(INDEX($C$9:$L$13,$D130,$C130)/INDEX($B$9:$B$13,$D130)*装备总表!G$19*INDEX(装备总表!$C$23:$J$30,装备强化!$B130,J$15),2)</f>
        <v>0</v>
      </c>
      <c r="K130" s="5">
        <f>ROUND(INDEX($C$9:$L$13,$D130,$C130)/INDEX($B$9:$B$13,$D130)*装备总表!H$19*INDEX(装备总表!$C$23:$J$30,装备强化!$B130,K$15),2)</f>
        <v>0</v>
      </c>
      <c r="L130" s="5">
        <f>ROUND(INDEX($C$9:$L$13,$D130,$C130)/INDEX($B$9:$B$13,$D130)*装备总表!I$19*INDEX(装备总表!$C$23:$J$30,装备强化!$B130,L$15),2)</f>
        <v>0</v>
      </c>
    </row>
    <row r="131" spans="1:12" ht="16.5" x14ac:dyDescent="0.15">
      <c r="A131" s="6" t="s">
        <v>29</v>
      </c>
      <c r="B131" s="2">
        <v>2</v>
      </c>
      <c r="C131" s="2">
        <v>5</v>
      </c>
      <c r="D131" s="2">
        <v>2</v>
      </c>
      <c r="E131" s="5">
        <f>ROUND(INDEX($C$9:$L$13,$D131,$C131)/INDEX($B$9:$B$13,$D131)*装备总表!B$19*INDEX(装备总表!$C$23:$J$30,装备强化!$B131,E$15),2)</f>
        <v>82.45</v>
      </c>
      <c r="F131" s="5">
        <f>ROUND(INDEX($C$9:$L$13,$D131,$C131)/INDEX($B$9:$B$13,$D131)*装备总表!C$19*INDEX(装备总表!$C$23:$J$30,装备强化!$B131,F$15),2)</f>
        <v>0</v>
      </c>
      <c r="G131" s="5">
        <f>ROUND(INDEX($C$9:$L$13,$D131,$C131)/INDEX($B$9:$B$13,$D131)*装备总表!D$19*INDEX(装备总表!$C$23:$J$30,装备强化!$B131,G$15),2)</f>
        <v>5.5</v>
      </c>
      <c r="H131" s="5">
        <f>ROUND(INDEX($C$9:$L$13,$D131,$C131)/INDEX($B$9:$B$13,$D131)*装备总表!E$19*INDEX(装备总表!$C$23:$J$30,装备强化!$B131,H$15),2)</f>
        <v>2.75</v>
      </c>
      <c r="I131" s="5">
        <f>ROUND(INDEX($C$9:$L$13,$D131,$C131)/INDEX($B$9:$B$13,$D131)*装备总表!F$19*INDEX(装备总表!$C$23:$J$30,装备强化!$B131,I$15),2)</f>
        <v>0</v>
      </c>
      <c r="J131" s="5">
        <f>ROUND(INDEX($C$9:$L$13,$D131,$C131)/INDEX($B$9:$B$13,$D131)*装备总表!G$19*INDEX(装备总表!$C$23:$J$30,装备强化!$B131,J$15),2)</f>
        <v>0</v>
      </c>
      <c r="K131" s="5">
        <f>ROUND(INDEX($C$9:$L$13,$D131,$C131)/INDEX($B$9:$B$13,$D131)*装备总表!H$19*INDEX(装备总表!$C$23:$J$30,装备强化!$B131,K$15),2)</f>
        <v>0</v>
      </c>
      <c r="L131" s="5">
        <f>ROUND(INDEX($C$9:$L$13,$D131,$C131)/INDEX($B$9:$B$13,$D131)*装备总表!I$19*INDEX(装备总表!$C$23:$J$30,装备强化!$B131,L$15),2)</f>
        <v>0</v>
      </c>
    </row>
    <row r="132" spans="1:12" ht="16.5" x14ac:dyDescent="0.15">
      <c r="A132" s="6" t="s">
        <v>30</v>
      </c>
      <c r="B132" s="2">
        <v>3</v>
      </c>
      <c r="C132" s="2">
        <v>5</v>
      </c>
      <c r="D132" s="2">
        <v>2</v>
      </c>
      <c r="E132" s="5">
        <f>ROUND(INDEX($C$9:$L$13,$D132,$C132)/INDEX($B$9:$B$13,$D132)*装备总表!B$19*INDEX(装备总表!$C$23:$J$30,装备强化!$B132,E$15),2)</f>
        <v>68.709999999999994</v>
      </c>
      <c r="F132" s="5">
        <f>ROUND(INDEX($C$9:$L$13,$D132,$C132)/INDEX($B$9:$B$13,$D132)*装备总表!C$19*INDEX(装备总表!$C$23:$J$30,装备强化!$B132,F$15),2)</f>
        <v>4.4000000000000004</v>
      </c>
      <c r="G132" s="5">
        <f>ROUND(INDEX($C$9:$L$13,$D132,$C132)/INDEX($B$9:$B$13,$D132)*装备总表!D$19*INDEX(装备总表!$C$23:$J$30,装备强化!$B132,G$15),2)</f>
        <v>0</v>
      </c>
      <c r="H132" s="5">
        <f>ROUND(INDEX($C$9:$L$13,$D132,$C132)/INDEX($B$9:$B$13,$D132)*装备总表!E$19*INDEX(装备总表!$C$23:$J$30,装备强化!$B132,H$15),2)</f>
        <v>0</v>
      </c>
      <c r="I132" s="5">
        <f>ROUND(INDEX($C$9:$L$13,$D132,$C132)/INDEX($B$9:$B$13,$D132)*装备总表!F$19*INDEX(装备总表!$C$23:$J$30,装备强化!$B132,I$15),2)</f>
        <v>3.3</v>
      </c>
      <c r="J132" s="5">
        <f>ROUND(INDEX($C$9:$L$13,$D132,$C132)/INDEX($B$9:$B$13,$D132)*装备总表!G$19*INDEX(装备总表!$C$23:$J$30,装备强化!$B132,J$15),2)</f>
        <v>0</v>
      </c>
      <c r="K132" s="5">
        <f>ROUND(INDEX($C$9:$L$13,$D132,$C132)/INDEX($B$9:$B$13,$D132)*装备总表!H$19*INDEX(装备总表!$C$23:$J$30,装备强化!$B132,K$15),2)</f>
        <v>0</v>
      </c>
      <c r="L132" s="5">
        <f>ROUND(INDEX($C$9:$L$13,$D132,$C132)/INDEX($B$9:$B$13,$D132)*装备总表!I$19*INDEX(装备总表!$C$23:$J$30,装备强化!$B132,L$15),2)</f>
        <v>0</v>
      </c>
    </row>
    <row r="133" spans="1:12" ht="16.5" x14ac:dyDescent="0.15">
      <c r="A133" s="6" t="s">
        <v>31</v>
      </c>
      <c r="B133" s="2">
        <v>4</v>
      </c>
      <c r="C133" s="2">
        <v>5</v>
      </c>
      <c r="D133" s="2">
        <v>2</v>
      </c>
      <c r="E133" s="5">
        <f>ROUND(INDEX($C$9:$L$13,$D133,$C133)/INDEX($B$9:$B$13,$D133)*装备总表!B$19*INDEX(装备总表!$C$23:$J$30,装备强化!$B133,E$15),2)</f>
        <v>41.23</v>
      </c>
      <c r="F133" s="5">
        <f>ROUND(INDEX($C$9:$L$13,$D133,$C133)/INDEX($B$9:$B$13,$D133)*装备总表!C$19*INDEX(装备总表!$C$23:$J$30,装备强化!$B133,F$15),2)</f>
        <v>0</v>
      </c>
      <c r="G133" s="5">
        <f>ROUND(INDEX($C$9:$L$13,$D133,$C133)/INDEX($B$9:$B$13,$D133)*装备总表!D$19*INDEX(装备总表!$C$23:$J$30,装备强化!$B133,G$15),2)</f>
        <v>3.3</v>
      </c>
      <c r="H133" s="5">
        <f>ROUND(INDEX($C$9:$L$13,$D133,$C133)/INDEX($B$9:$B$13,$D133)*装备总表!E$19*INDEX(装备总表!$C$23:$J$30,装备强化!$B133,H$15),2)</f>
        <v>1.65</v>
      </c>
      <c r="I133" s="5">
        <f>ROUND(INDEX($C$9:$L$13,$D133,$C133)/INDEX($B$9:$B$13,$D133)*装备总表!F$19*INDEX(装备总表!$C$23:$J$30,装备强化!$B133,I$15),2)</f>
        <v>0</v>
      </c>
      <c r="J133" s="5">
        <f>ROUND(INDEX($C$9:$L$13,$D133,$C133)/INDEX($B$9:$B$13,$D133)*装备总表!G$19*INDEX(装备总表!$C$23:$J$30,装备强化!$B133,J$15),2)</f>
        <v>10.99</v>
      </c>
      <c r="K133" s="5">
        <f>ROUND(INDEX($C$9:$L$13,$D133,$C133)/INDEX($B$9:$B$13,$D133)*装备总表!H$19*INDEX(装备总表!$C$23:$J$30,装备强化!$B133,K$15),2)</f>
        <v>0</v>
      </c>
      <c r="L133" s="5">
        <f>ROUND(INDEX($C$9:$L$13,$D133,$C133)/INDEX($B$9:$B$13,$D133)*装备总表!I$19*INDEX(装备总表!$C$23:$J$30,装备强化!$B133,L$15),2)</f>
        <v>0</v>
      </c>
    </row>
    <row r="134" spans="1:12" ht="16.5" x14ac:dyDescent="0.15">
      <c r="A134" s="6" t="s">
        <v>32</v>
      </c>
      <c r="B134" s="2">
        <v>5</v>
      </c>
      <c r="C134" s="2">
        <v>5</v>
      </c>
      <c r="D134" s="2">
        <v>2</v>
      </c>
      <c r="E134" s="5">
        <f>ROUND(INDEX($C$9:$L$13,$D134,$C134)/INDEX($B$9:$B$13,$D134)*装备总表!B$19*INDEX(装备总表!$C$23:$J$30,装备强化!$B134,E$15),2)</f>
        <v>41.23</v>
      </c>
      <c r="F134" s="5">
        <f>ROUND(INDEX($C$9:$L$13,$D134,$C134)/INDEX($B$9:$B$13,$D134)*装备总表!C$19*INDEX(装备总表!$C$23:$J$30,装备强化!$B134,F$15),2)</f>
        <v>0</v>
      </c>
      <c r="G134" s="5">
        <f>ROUND(INDEX($C$9:$L$13,$D134,$C134)/INDEX($B$9:$B$13,$D134)*装备总表!D$19*INDEX(装备总表!$C$23:$J$30,装备强化!$B134,G$15),2)</f>
        <v>1.1000000000000001</v>
      </c>
      <c r="H134" s="5">
        <f>ROUND(INDEX($C$9:$L$13,$D134,$C134)/INDEX($B$9:$B$13,$D134)*装备总表!E$19*INDEX(装备总表!$C$23:$J$30,装备强化!$B134,H$15),2)</f>
        <v>3.3</v>
      </c>
      <c r="I134" s="5">
        <f>ROUND(INDEX($C$9:$L$13,$D134,$C134)/INDEX($B$9:$B$13,$D134)*装备总表!F$19*INDEX(装备总表!$C$23:$J$30,装备强化!$B134,I$15),2)</f>
        <v>0</v>
      </c>
      <c r="J134" s="5">
        <f>ROUND(INDEX($C$9:$L$13,$D134,$C134)/INDEX($B$9:$B$13,$D134)*装备总表!G$19*INDEX(装备总表!$C$23:$J$30,装备强化!$B134,J$15),2)</f>
        <v>0</v>
      </c>
      <c r="K134" s="5">
        <f>ROUND(INDEX($C$9:$L$13,$D134,$C134)/INDEX($B$9:$B$13,$D134)*装备总表!H$19*INDEX(装备总表!$C$23:$J$30,装备强化!$B134,K$15),2)</f>
        <v>10.99</v>
      </c>
      <c r="L134" s="5">
        <f>ROUND(INDEX($C$9:$L$13,$D134,$C134)/INDEX($B$9:$B$13,$D134)*装备总表!I$19*INDEX(装备总表!$C$23:$J$30,装备强化!$B134,L$15),2)</f>
        <v>0</v>
      </c>
    </row>
    <row r="135" spans="1:12" ht="16.5" x14ac:dyDescent="0.15">
      <c r="A135" s="6" t="s">
        <v>33</v>
      </c>
      <c r="B135" s="2">
        <v>6</v>
      </c>
      <c r="C135" s="2">
        <v>5</v>
      </c>
      <c r="D135" s="2">
        <v>2</v>
      </c>
      <c r="E135" s="5">
        <f>ROUND(INDEX($C$9:$L$13,$D135,$C135)/INDEX($B$9:$B$13,$D135)*装备总表!B$19*INDEX(装备总表!$C$23:$J$30,装备强化!$B135,E$15),2)</f>
        <v>41.23</v>
      </c>
      <c r="F135" s="5">
        <f>ROUND(INDEX($C$9:$L$13,$D135,$C135)/INDEX($B$9:$B$13,$D135)*装备总表!C$19*INDEX(装备总表!$C$23:$J$30,装备强化!$B135,F$15),2)</f>
        <v>0</v>
      </c>
      <c r="G135" s="5">
        <f>ROUND(INDEX($C$9:$L$13,$D135,$C135)/INDEX($B$9:$B$13,$D135)*装备总表!D$19*INDEX(装备总表!$C$23:$J$30,装备强化!$B135,G$15),2)</f>
        <v>1.1000000000000001</v>
      </c>
      <c r="H135" s="5">
        <f>ROUND(INDEX($C$9:$L$13,$D135,$C135)/INDEX($B$9:$B$13,$D135)*装备总表!E$19*INDEX(装备总表!$C$23:$J$30,装备强化!$B135,H$15),2)</f>
        <v>3.3</v>
      </c>
      <c r="I135" s="5">
        <f>ROUND(INDEX($C$9:$L$13,$D135,$C135)/INDEX($B$9:$B$13,$D135)*装备总表!F$19*INDEX(装备总表!$C$23:$J$30,装备强化!$B135,I$15),2)</f>
        <v>0</v>
      </c>
      <c r="J135" s="5">
        <f>ROUND(INDEX($C$9:$L$13,$D135,$C135)/INDEX($B$9:$B$13,$D135)*装备总表!G$19*INDEX(装备总表!$C$23:$J$30,装备强化!$B135,J$15),2)</f>
        <v>0</v>
      </c>
      <c r="K135" s="5">
        <f>ROUND(INDEX($C$9:$L$13,$D135,$C135)/INDEX($B$9:$B$13,$D135)*装备总表!H$19*INDEX(装备总表!$C$23:$J$30,装备强化!$B135,K$15),2)</f>
        <v>0</v>
      </c>
      <c r="L135" s="5">
        <f>ROUND(INDEX($C$9:$L$13,$D135,$C135)/INDEX($B$9:$B$13,$D135)*装备总表!I$19*INDEX(装备总表!$C$23:$J$30,装备强化!$B135,L$15),2)</f>
        <v>10.99</v>
      </c>
    </row>
    <row r="136" spans="1:12" ht="16.5" x14ac:dyDescent="0.15">
      <c r="A136" s="6" t="s">
        <v>34</v>
      </c>
      <c r="B136" s="2">
        <v>7</v>
      </c>
      <c r="C136" s="2">
        <v>5</v>
      </c>
      <c r="D136" s="2">
        <v>2</v>
      </c>
      <c r="E136" s="5">
        <f>ROUND(INDEX($C$9:$L$13,$D136,$C136)/INDEX($B$9:$B$13,$D136)*装备总表!B$19*INDEX(装备总表!$C$23:$J$30,装备强化!$B136,E$15),2)</f>
        <v>0</v>
      </c>
      <c r="F136" s="5">
        <f>ROUND(INDEX($C$9:$L$13,$D136,$C136)/INDEX($B$9:$B$13,$D136)*装备总表!C$19*INDEX(装备总表!$C$23:$J$30,装备强化!$B136,F$15),2)</f>
        <v>4.4000000000000004</v>
      </c>
      <c r="G136" s="5">
        <f>ROUND(INDEX($C$9:$L$13,$D136,$C136)/INDEX($B$9:$B$13,$D136)*装备总表!D$19*INDEX(装备总表!$C$23:$J$30,装备强化!$B136,G$15),2)</f>
        <v>0</v>
      </c>
      <c r="H136" s="5">
        <f>ROUND(INDEX($C$9:$L$13,$D136,$C136)/INDEX($B$9:$B$13,$D136)*装备总表!E$19*INDEX(装备总表!$C$23:$J$30,装备强化!$B136,H$15),2)</f>
        <v>0</v>
      </c>
      <c r="I136" s="5">
        <f>ROUND(INDEX($C$9:$L$13,$D136,$C136)/INDEX($B$9:$B$13,$D136)*装备总表!F$19*INDEX(装备总表!$C$23:$J$30,装备强化!$B136,I$15),2)</f>
        <v>6.6</v>
      </c>
      <c r="J136" s="5">
        <f>ROUND(INDEX($C$9:$L$13,$D136,$C136)/INDEX($B$9:$B$13,$D136)*装备总表!G$19*INDEX(装备总表!$C$23:$J$30,装备强化!$B136,J$15),2)</f>
        <v>0</v>
      </c>
      <c r="K136" s="5">
        <f>ROUND(INDEX($C$9:$L$13,$D136,$C136)/INDEX($B$9:$B$13,$D136)*装备总表!H$19*INDEX(装备总表!$C$23:$J$30,装备强化!$B136,K$15),2)</f>
        <v>0</v>
      </c>
      <c r="L136" s="5">
        <f>ROUND(INDEX($C$9:$L$13,$D136,$C136)/INDEX($B$9:$B$13,$D136)*装备总表!I$19*INDEX(装备总表!$C$23:$J$30,装备强化!$B136,L$15),2)</f>
        <v>0</v>
      </c>
    </row>
    <row r="137" spans="1:12" ht="16.5" x14ac:dyDescent="0.15">
      <c r="A137" s="6" t="s">
        <v>35</v>
      </c>
      <c r="B137" s="2">
        <v>8</v>
      </c>
      <c r="C137" s="2">
        <v>5</v>
      </c>
      <c r="D137" s="2">
        <v>2</v>
      </c>
      <c r="E137" s="5">
        <f>ROUND(INDEX($C$9:$L$13,$D137,$C137)/INDEX($B$9:$B$13,$D137)*装备总表!B$19*INDEX(装备总表!$C$23:$J$30,装备强化!$B137,E$15),2)</f>
        <v>0</v>
      </c>
      <c r="F137" s="5">
        <f>ROUND(INDEX($C$9:$L$13,$D137,$C137)/INDEX($B$9:$B$13,$D137)*装备总表!C$19*INDEX(装备总表!$C$23:$J$30,装备强化!$B137,F$15),2)</f>
        <v>4.4000000000000004</v>
      </c>
      <c r="G137" s="5">
        <f>ROUND(INDEX($C$9:$L$13,$D137,$C137)/INDEX($B$9:$B$13,$D137)*装备总表!D$19*INDEX(装备总表!$C$23:$J$30,装备强化!$B137,G$15),2)</f>
        <v>0</v>
      </c>
      <c r="H137" s="5">
        <f>ROUND(INDEX($C$9:$L$13,$D137,$C137)/INDEX($B$9:$B$13,$D137)*装备总表!E$19*INDEX(装备总表!$C$23:$J$30,装备强化!$B137,H$15),2)</f>
        <v>0</v>
      </c>
      <c r="I137" s="5">
        <f>ROUND(INDEX($C$9:$L$13,$D137,$C137)/INDEX($B$9:$B$13,$D137)*装备总表!F$19*INDEX(装备总表!$C$23:$J$30,装备强化!$B137,I$15),2)</f>
        <v>6.6</v>
      </c>
      <c r="J137" s="5">
        <f>ROUND(INDEX($C$9:$L$13,$D137,$C137)/INDEX($B$9:$B$13,$D137)*装备总表!G$19*INDEX(装备总表!$C$23:$J$30,装备强化!$B137,J$15),2)</f>
        <v>0</v>
      </c>
      <c r="K137" s="5">
        <f>ROUND(INDEX($C$9:$L$13,$D137,$C137)/INDEX($B$9:$B$13,$D137)*装备总表!H$19*INDEX(装备总表!$C$23:$J$30,装备强化!$B137,K$15),2)</f>
        <v>0</v>
      </c>
      <c r="L137" s="5">
        <f>ROUND(INDEX($C$9:$L$13,$D137,$C137)/INDEX($B$9:$B$13,$D137)*装备总表!I$19*INDEX(装备总表!$C$23:$J$30,装备强化!$B137,L$15),2)</f>
        <v>0</v>
      </c>
    </row>
    <row r="138" spans="1:12" ht="16.5" x14ac:dyDescent="0.15">
      <c r="A138" s="6" t="s">
        <v>28</v>
      </c>
      <c r="B138" s="2">
        <v>1</v>
      </c>
      <c r="C138" s="2">
        <v>6</v>
      </c>
      <c r="D138" s="2">
        <v>2</v>
      </c>
      <c r="E138" s="5">
        <f>ROUND(INDEX($C$9:$L$13,$D138,$C138)/INDEX($B$9:$B$13,$D138)*装备总表!B$19*INDEX(装备总表!$C$23:$J$30,装备强化!$B138,E$15),2)</f>
        <v>0</v>
      </c>
      <c r="F138" s="5">
        <f>ROUND(INDEX($C$9:$L$13,$D138,$C138)/INDEX($B$9:$B$13,$D138)*装备总表!C$19*INDEX(装备总表!$C$23:$J$30,装备强化!$B138,F$15),2)</f>
        <v>10.15</v>
      </c>
      <c r="G138" s="5">
        <f>ROUND(INDEX($C$9:$L$13,$D138,$C138)/INDEX($B$9:$B$13,$D138)*装备总表!D$19*INDEX(装备总表!$C$23:$J$30,装备强化!$B138,G$15),2)</f>
        <v>0</v>
      </c>
      <c r="H138" s="5">
        <f>ROUND(INDEX($C$9:$L$13,$D138,$C138)/INDEX($B$9:$B$13,$D138)*装备总表!E$19*INDEX(装备总表!$C$23:$J$30,装备强化!$B138,H$15),2)</f>
        <v>0</v>
      </c>
      <c r="I138" s="5">
        <f>ROUND(INDEX($C$9:$L$13,$D138,$C138)/INDEX($B$9:$B$13,$D138)*装备总表!F$19*INDEX(装备总表!$C$23:$J$30,装备强化!$B138,I$15),2)</f>
        <v>6.34</v>
      </c>
      <c r="J138" s="5">
        <f>ROUND(INDEX($C$9:$L$13,$D138,$C138)/INDEX($B$9:$B$13,$D138)*装备总表!G$19*INDEX(装备总表!$C$23:$J$30,装备强化!$B138,J$15),2)</f>
        <v>0</v>
      </c>
      <c r="K138" s="5">
        <f>ROUND(INDEX($C$9:$L$13,$D138,$C138)/INDEX($B$9:$B$13,$D138)*装备总表!H$19*INDEX(装备总表!$C$23:$J$30,装备强化!$B138,K$15),2)</f>
        <v>0</v>
      </c>
      <c r="L138" s="5">
        <f>ROUND(INDEX($C$9:$L$13,$D138,$C138)/INDEX($B$9:$B$13,$D138)*装备总表!I$19*INDEX(装备总表!$C$23:$J$30,装备强化!$B138,L$15),2)</f>
        <v>0</v>
      </c>
    </row>
    <row r="139" spans="1:12" ht="16.5" x14ac:dyDescent="0.15">
      <c r="A139" s="6" t="s">
        <v>29</v>
      </c>
      <c r="B139" s="2">
        <v>2</v>
      </c>
      <c r="C139" s="2">
        <v>6</v>
      </c>
      <c r="D139" s="2">
        <v>2</v>
      </c>
      <c r="E139" s="5">
        <f>ROUND(INDEX($C$9:$L$13,$D139,$C139)/INDEX($B$9:$B$13,$D139)*装备总表!B$19*INDEX(装备总表!$C$23:$J$30,装备强化!$B139,E$15),2)</f>
        <v>95.14</v>
      </c>
      <c r="F139" s="5">
        <f>ROUND(INDEX($C$9:$L$13,$D139,$C139)/INDEX($B$9:$B$13,$D139)*装备总表!C$19*INDEX(装备总表!$C$23:$J$30,装备强化!$B139,F$15),2)</f>
        <v>0</v>
      </c>
      <c r="G139" s="5">
        <f>ROUND(INDEX($C$9:$L$13,$D139,$C139)/INDEX($B$9:$B$13,$D139)*装备总表!D$19*INDEX(装备总表!$C$23:$J$30,装备强化!$B139,G$15),2)</f>
        <v>6.34</v>
      </c>
      <c r="H139" s="5">
        <f>ROUND(INDEX($C$9:$L$13,$D139,$C139)/INDEX($B$9:$B$13,$D139)*装备总表!E$19*INDEX(装备总表!$C$23:$J$30,装备强化!$B139,H$15),2)</f>
        <v>3.17</v>
      </c>
      <c r="I139" s="5">
        <f>ROUND(INDEX($C$9:$L$13,$D139,$C139)/INDEX($B$9:$B$13,$D139)*装备总表!F$19*INDEX(装备总表!$C$23:$J$30,装备强化!$B139,I$15),2)</f>
        <v>0</v>
      </c>
      <c r="J139" s="5">
        <f>ROUND(INDEX($C$9:$L$13,$D139,$C139)/INDEX($B$9:$B$13,$D139)*装备总表!G$19*INDEX(装备总表!$C$23:$J$30,装备强化!$B139,J$15),2)</f>
        <v>0</v>
      </c>
      <c r="K139" s="5">
        <f>ROUND(INDEX($C$9:$L$13,$D139,$C139)/INDEX($B$9:$B$13,$D139)*装备总表!H$19*INDEX(装备总表!$C$23:$J$30,装备强化!$B139,K$15),2)</f>
        <v>0</v>
      </c>
      <c r="L139" s="5">
        <f>ROUND(INDEX($C$9:$L$13,$D139,$C139)/INDEX($B$9:$B$13,$D139)*装备总表!I$19*INDEX(装备总表!$C$23:$J$30,装备强化!$B139,L$15),2)</f>
        <v>0</v>
      </c>
    </row>
    <row r="140" spans="1:12" ht="16.5" x14ac:dyDescent="0.15">
      <c r="A140" s="6" t="s">
        <v>30</v>
      </c>
      <c r="B140" s="2">
        <v>3</v>
      </c>
      <c r="C140" s="2">
        <v>6</v>
      </c>
      <c r="D140" s="2">
        <v>2</v>
      </c>
      <c r="E140" s="5">
        <f>ROUND(INDEX($C$9:$L$13,$D140,$C140)/INDEX($B$9:$B$13,$D140)*装备总表!B$19*INDEX(装备总表!$C$23:$J$30,装备强化!$B140,E$15),2)</f>
        <v>79.28</v>
      </c>
      <c r="F140" s="5">
        <f>ROUND(INDEX($C$9:$L$13,$D140,$C140)/INDEX($B$9:$B$13,$D140)*装备总表!C$19*INDEX(装备总表!$C$23:$J$30,装备强化!$B140,F$15),2)</f>
        <v>5.07</v>
      </c>
      <c r="G140" s="5">
        <f>ROUND(INDEX($C$9:$L$13,$D140,$C140)/INDEX($B$9:$B$13,$D140)*装备总表!D$19*INDEX(装备总表!$C$23:$J$30,装备强化!$B140,G$15),2)</f>
        <v>0</v>
      </c>
      <c r="H140" s="5">
        <f>ROUND(INDEX($C$9:$L$13,$D140,$C140)/INDEX($B$9:$B$13,$D140)*装备总表!E$19*INDEX(装备总表!$C$23:$J$30,装备强化!$B140,H$15),2)</f>
        <v>0</v>
      </c>
      <c r="I140" s="5">
        <f>ROUND(INDEX($C$9:$L$13,$D140,$C140)/INDEX($B$9:$B$13,$D140)*装备总表!F$19*INDEX(装备总表!$C$23:$J$30,装备强化!$B140,I$15),2)</f>
        <v>3.81</v>
      </c>
      <c r="J140" s="5">
        <f>ROUND(INDEX($C$9:$L$13,$D140,$C140)/INDEX($B$9:$B$13,$D140)*装备总表!G$19*INDEX(装备总表!$C$23:$J$30,装备强化!$B140,J$15),2)</f>
        <v>0</v>
      </c>
      <c r="K140" s="5">
        <f>ROUND(INDEX($C$9:$L$13,$D140,$C140)/INDEX($B$9:$B$13,$D140)*装备总表!H$19*INDEX(装备总表!$C$23:$J$30,装备强化!$B140,K$15),2)</f>
        <v>0</v>
      </c>
      <c r="L140" s="5">
        <f>ROUND(INDEX($C$9:$L$13,$D140,$C140)/INDEX($B$9:$B$13,$D140)*装备总表!I$19*INDEX(装备总表!$C$23:$J$30,装备强化!$B140,L$15),2)</f>
        <v>0</v>
      </c>
    </row>
    <row r="141" spans="1:12" ht="16.5" x14ac:dyDescent="0.15">
      <c r="A141" s="6" t="s">
        <v>31</v>
      </c>
      <c r="B141" s="2">
        <v>4</v>
      </c>
      <c r="C141" s="2">
        <v>6</v>
      </c>
      <c r="D141" s="2">
        <v>2</v>
      </c>
      <c r="E141" s="5">
        <f>ROUND(INDEX($C$9:$L$13,$D141,$C141)/INDEX($B$9:$B$13,$D141)*装备总表!B$19*INDEX(装备总表!$C$23:$J$30,装备强化!$B141,E$15),2)</f>
        <v>47.57</v>
      </c>
      <c r="F141" s="5">
        <f>ROUND(INDEX($C$9:$L$13,$D141,$C141)/INDEX($B$9:$B$13,$D141)*装备总表!C$19*INDEX(装备总表!$C$23:$J$30,装备强化!$B141,F$15),2)</f>
        <v>0</v>
      </c>
      <c r="G141" s="5">
        <f>ROUND(INDEX($C$9:$L$13,$D141,$C141)/INDEX($B$9:$B$13,$D141)*装备总表!D$19*INDEX(装备总表!$C$23:$J$30,装备强化!$B141,G$15),2)</f>
        <v>3.81</v>
      </c>
      <c r="H141" s="5">
        <f>ROUND(INDEX($C$9:$L$13,$D141,$C141)/INDEX($B$9:$B$13,$D141)*装备总表!E$19*INDEX(装备总表!$C$23:$J$30,装备强化!$B141,H$15),2)</f>
        <v>1.9</v>
      </c>
      <c r="I141" s="5">
        <f>ROUND(INDEX($C$9:$L$13,$D141,$C141)/INDEX($B$9:$B$13,$D141)*装备总表!F$19*INDEX(装备总表!$C$23:$J$30,装备强化!$B141,I$15),2)</f>
        <v>0</v>
      </c>
      <c r="J141" s="5">
        <f>ROUND(INDEX($C$9:$L$13,$D141,$C141)/INDEX($B$9:$B$13,$D141)*装备总表!G$19*INDEX(装备总表!$C$23:$J$30,装备强化!$B141,J$15),2)</f>
        <v>12.68</v>
      </c>
      <c r="K141" s="5">
        <f>ROUND(INDEX($C$9:$L$13,$D141,$C141)/INDEX($B$9:$B$13,$D141)*装备总表!H$19*INDEX(装备总表!$C$23:$J$30,装备强化!$B141,K$15),2)</f>
        <v>0</v>
      </c>
      <c r="L141" s="5">
        <f>ROUND(INDEX($C$9:$L$13,$D141,$C141)/INDEX($B$9:$B$13,$D141)*装备总表!I$19*INDEX(装备总表!$C$23:$J$30,装备强化!$B141,L$15),2)</f>
        <v>0</v>
      </c>
    </row>
    <row r="142" spans="1:12" ht="16.5" x14ac:dyDescent="0.15">
      <c r="A142" s="6" t="s">
        <v>32</v>
      </c>
      <c r="B142" s="2">
        <v>5</v>
      </c>
      <c r="C142" s="2">
        <v>6</v>
      </c>
      <c r="D142" s="2">
        <v>2</v>
      </c>
      <c r="E142" s="5">
        <f>ROUND(INDEX($C$9:$L$13,$D142,$C142)/INDEX($B$9:$B$13,$D142)*装备总表!B$19*INDEX(装备总表!$C$23:$J$30,装备强化!$B142,E$15),2)</f>
        <v>47.57</v>
      </c>
      <c r="F142" s="5">
        <f>ROUND(INDEX($C$9:$L$13,$D142,$C142)/INDEX($B$9:$B$13,$D142)*装备总表!C$19*INDEX(装备总表!$C$23:$J$30,装备强化!$B142,F$15),2)</f>
        <v>0</v>
      </c>
      <c r="G142" s="5">
        <f>ROUND(INDEX($C$9:$L$13,$D142,$C142)/INDEX($B$9:$B$13,$D142)*装备总表!D$19*INDEX(装备总表!$C$23:$J$30,装备强化!$B142,G$15),2)</f>
        <v>1.27</v>
      </c>
      <c r="H142" s="5">
        <f>ROUND(INDEX($C$9:$L$13,$D142,$C142)/INDEX($B$9:$B$13,$D142)*装备总表!E$19*INDEX(装备总表!$C$23:$J$30,装备强化!$B142,H$15),2)</f>
        <v>3.81</v>
      </c>
      <c r="I142" s="5">
        <f>ROUND(INDEX($C$9:$L$13,$D142,$C142)/INDEX($B$9:$B$13,$D142)*装备总表!F$19*INDEX(装备总表!$C$23:$J$30,装备强化!$B142,I$15),2)</f>
        <v>0</v>
      </c>
      <c r="J142" s="5">
        <f>ROUND(INDEX($C$9:$L$13,$D142,$C142)/INDEX($B$9:$B$13,$D142)*装备总表!G$19*INDEX(装备总表!$C$23:$J$30,装备强化!$B142,J$15),2)</f>
        <v>0</v>
      </c>
      <c r="K142" s="5">
        <f>ROUND(INDEX($C$9:$L$13,$D142,$C142)/INDEX($B$9:$B$13,$D142)*装备总表!H$19*INDEX(装备总表!$C$23:$J$30,装备强化!$B142,K$15),2)</f>
        <v>12.68</v>
      </c>
      <c r="L142" s="5">
        <f>ROUND(INDEX($C$9:$L$13,$D142,$C142)/INDEX($B$9:$B$13,$D142)*装备总表!I$19*INDEX(装备总表!$C$23:$J$30,装备强化!$B142,L$15),2)</f>
        <v>0</v>
      </c>
    </row>
    <row r="143" spans="1:12" ht="16.5" x14ac:dyDescent="0.15">
      <c r="A143" s="6" t="s">
        <v>33</v>
      </c>
      <c r="B143" s="2">
        <v>6</v>
      </c>
      <c r="C143" s="2">
        <v>6</v>
      </c>
      <c r="D143" s="2">
        <v>2</v>
      </c>
      <c r="E143" s="5">
        <f>ROUND(INDEX($C$9:$L$13,$D143,$C143)/INDEX($B$9:$B$13,$D143)*装备总表!B$19*INDEX(装备总表!$C$23:$J$30,装备强化!$B143,E$15),2)</f>
        <v>47.57</v>
      </c>
      <c r="F143" s="5">
        <f>ROUND(INDEX($C$9:$L$13,$D143,$C143)/INDEX($B$9:$B$13,$D143)*装备总表!C$19*INDEX(装备总表!$C$23:$J$30,装备强化!$B143,F$15),2)</f>
        <v>0</v>
      </c>
      <c r="G143" s="5">
        <f>ROUND(INDEX($C$9:$L$13,$D143,$C143)/INDEX($B$9:$B$13,$D143)*装备总表!D$19*INDEX(装备总表!$C$23:$J$30,装备强化!$B143,G$15),2)</f>
        <v>1.27</v>
      </c>
      <c r="H143" s="5">
        <f>ROUND(INDEX($C$9:$L$13,$D143,$C143)/INDEX($B$9:$B$13,$D143)*装备总表!E$19*INDEX(装备总表!$C$23:$J$30,装备强化!$B143,H$15),2)</f>
        <v>3.81</v>
      </c>
      <c r="I143" s="5">
        <f>ROUND(INDEX($C$9:$L$13,$D143,$C143)/INDEX($B$9:$B$13,$D143)*装备总表!F$19*INDEX(装备总表!$C$23:$J$30,装备强化!$B143,I$15),2)</f>
        <v>0</v>
      </c>
      <c r="J143" s="5">
        <f>ROUND(INDEX($C$9:$L$13,$D143,$C143)/INDEX($B$9:$B$13,$D143)*装备总表!G$19*INDEX(装备总表!$C$23:$J$30,装备强化!$B143,J$15),2)</f>
        <v>0</v>
      </c>
      <c r="K143" s="5">
        <f>ROUND(INDEX($C$9:$L$13,$D143,$C143)/INDEX($B$9:$B$13,$D143)*装备总表!H$19*INDEX(装备总表!$C$23:$J$30,装备强化!$B143,K$15),2)</f>
        <v>0</v>
      </c>
      <c r="L143" s="5">
        <f>ROUND(INDEX($C$9:$L$13,$D143,$C143)/INDEX($B$9:$B$13,$D143)*装备总表!I$19*INDEX(装备总表!$C$23:$J$30,装备强化!$B143,L$15),2)</f>
        <v>12.68</v>
      </c>
    </row>
    <row r="144" spans="1:12" ht="16.5" x14ac:dyDescent="0.15">
      <c r="A144" s="6" t="s">
        <v>34</v>
      </c>
      <c r="B144" s="2">
        <v>7</v>
      </c>
      <c r="C144" s="2">
        <v>6</v>
      </c>
      <c r="D144" s="2">
        <v>2</v>
      </c>
      <c r="E144" s="5">
        <f>ROUND(INDEX($C$9:$L$13,$D144,$C144)/INDEX($B$9:$B$13,$D144)*装备总表!B$19*INDEX(装备总表!$C$23:$J$30,装备强化!$B144,E$15),2)</f>
        <v>0</v>
      </c>
      <c r="F144" s="5">
        <f>ROUND(INDEX($C$9:$L$13,$D144,$C144)/INDEX($B$9:$B$13,$D144)*装备总表!C$19*INDEX(装备总表!$C$23:$J$30,装备强化!$B144,F$15),2)</f>
        <v>5.07</v>
      </c>
      <c r="G144" s="5">
        <f>ROUND(INDEX($C$9:$L$13,$D144,$C144)/INDEX($B$9:$B$13,$D144)*装备总表!D$19*INDEX(装备总表!$C$23:$J$30,装备强化!$B144,G$15),2)</f>
        <v>0</v>
      </c>
      <c r="H144" s="5">
        <f>ROUND(INDEX($C$9:$L$13,$D144,$C144)/INDEX($B$9:$B$13,$D144)*装备总表!E$19*INDEX(装备总表!$C$23:$J$30,装备强化!$B144,H$15),2)</f>
        <v>0</v>
      </c>
      <c r="I144" s="5">
        <f>ROUND(INDEX($C$9:$L$13,$D144,$C144)/INDEX($B$9:$B$13,$D144)*装备总表!F$19*INDEX(装备总表!$C$23:$J$30,装备强化!$B144,I$15),2)</f>
        <v>7.61</v>
      </c>
      <c r="J144" s="5">
        <f>ROUND(INDEX($C$9:$L$13,$D144,$C144)/INDEX($B$9:$B$13,$D144)*装备总表!G$19*INDEX(装备总表!$C$23:$J$30,装备强化!$B144,J$15),2)</f>
        <v>0</v>
      </c>
      <c r="K144" s="5">
        <f>ROUND(INDEX($C$9:$L$13,$D144,$C144)/INDEX($B$9:$B$13,$D144)*装备总表!H$19*INDEX(装备总表!$C$23:$J$30,装备强化!$B144,K$15),2)</f>
        <v>0</v>
      </c>
      <c r="L144" s="5">
        <f>ROUND(INDEX($C$9:$L$13,$D144,$C144)/INDEX($B$9:$B$13,$D144)*装备总表!I$19*INDEX(装备总表!$C$23:$J$30,装备强化!$B144,L$15),2)</f>
        <v>0</v>
      </c>
    </row>
    <row r="145" spans="1:12" ht="16.5" x14ac:dyDescent="0.15">
      <c r="A145" s="6" t="s">
        <v>35</v>
      </c>
      <c r="B145" s="2">
        <v>8</v>
      </c>
      <c r="C145" s="2">
        <v>6</v>
      </c>
      <c r="D145" s="2">
        <v>2</v>
      </c>
      <c r="E145" s="5">
        <f>ROUND(INDEX($C$9:$L$13,$D145,$C145)/INDEX($B$9:$B$13,$D145)*装备总表!B$19*INDEX(装备总表!$C$23:$J$30,装备强化!$B145,E$15),2)</f>
        <v>0</v>
      </c>
      <c r="F145" s="5">
        <f>ROUND(INDEX($C$9:$L$13,$D145,$C145)/INDEX($B$9:$B$13,$D145)*装备总表!C$19*INDEX(装备总表!$C$23:$J$30,装备强化!$B145,F$15),2)</f>
        <v>5.07</v>
      </c>
      <c r="G145" s="5">
        <f>ROUND(INDEX($C$9:$L$13,$D145,$C145)/INDEX($B$9:$B$13,$D145)*装备总表!D$19*INDEX(装备总表!$C$23:$J$30,装备强化!$B145,G$15),2)</f>
        <v>0</v>
      </c>
      <c r="H145" s="5">
        <f>ROUND(INDEX($C$9:$L$13,$D145,$C145)/INDEX($B$9:$B$13,$D145)*装备总表!E$19*INDEX(装备总表!$C$23:$J$30,装备强化!$B145,H$15),2)</f>
        <v>0</v>
      </c>
      <c r="I145" s="5">
        <f>ROUND(INDEX($C$9:$L$13,$D145,$C145)/INDEX($B$9:$B$13,$D145)*装备总表!F$19*INDEX(装备总表!$C$23:$J$30,装备强化!$B145,I$15),2)</f>
        <v>7.61</v>
      </c>
      <c r="J145" s="5">
        <f>ROUND(INDEX($C$9:$L$13,$D145,$C145)/INDEX($B$9:$B$13,$D145)*装备总表!G$19*INDEX(装备总表!$C$23:$J$30,装备强化!$B145,J$15),2)</f>
        <v>0</v>
      </c>
      <c r="K145" s="5">
        <f>ROUND(INDEX($C$9:$L$13,$D145,$C145)/INDEX($B$9:$B$13,$D145)*装备总表!H$19*INDEX(装备总表!$C$23:$J$30,装备强化!$B145,K$15),2)</f>
        <v>0</v>
      </c>
      <c r="L145" s="5">
        <f>ROUND(INDEX($C$9:$L$13,$D145,$C145)/INDEX($B$9:$B$13,$D145)*装备总表!I$19*INDEX(装备总表!$C$23:$J$30,装备强化!$B145,L$15),2)</f>
        <v>0</v>
      </c>
    </row>
    <row r="146" spans="1:12" ht="16.5" x14ac:dyDescent="0.15">
      <c r="A146" s="6" t="s">
        <v>28</v>
      </c>
      <c r="B146" s="2">
        <v>1</v>
      </c>
      <c r="C146" s="2">
        <v>7</v>
      </c>
      <c r="D146" s="2">
        <v>2</v>
      </c>
      <c r="E146" s="5">
        <f>ROUND(INDEX($C$9:$L$13,$D146,$C146)/INDEX($B$9:$B$13,$D146)*装备总表!B$19*INDEX(装备总表!$C$23:$J$30,装备强化!$B146,E$15),2)</f>
        <v>0</v>
      </c>
      <c r="F146" s="5">
        <f>ROUND(INDEX($C$9:$L$13,$D146,$C146)/INDEX($B$9:$B$13,$D146)*装备总表!C$19*INDEX(装备总表!$C$23:$J$30,装备强化!$B146,F$15),2)</f>
        <v>11.5</v>
      </c>
      <c r="G146" s="5">
        <f>ROUND(INDEX($C$9:$L$13,$D146,$C146)/INDEX($B$9:$B$13,$D146)*装备总表!D$19*INDEX(装备总表!$C$23:$J$30,装备强化!$B146,G$15),2)</f>
        <v>0</v>
      </c>
      <c r="H146" s="5">
        <f>ROUND(INDEX($C$9:$L$13,$D146,$C146)/INDEX($B$9:$B$13,$D146)*装备总表!E$19*INDEX(装备总表!$C$23:$J$30,装备强化!$B146,H$15),2)</f>
        <v>0</v>
      </c>
      <c r="I146" s="5">
        <f>ROUND(INDEX($C$9:$L$13,$D146,$C146)/INDEX($B$9:$B$13,$D146)*装备总表!F$19*INDEX(装备总表!$C$23:$J$30,装备强化!$B146,I$15),2)</f>
        <v>7.19</v>
      </c>
      <c r="J146" s="5">
        <f>ROUND(INDEX($C$9:$L$13,$D146,$C146)/INDEX($B$9:$B$13,$D146)*装备总表!G$19*INDEX(装备总表!$C$23:$J$30,装备强化!$B146,J$15),2)</f>
        <v>0</v>
      </c>
      <c r="K146" s="5">
        <f>ROUND(INDEX($C$9:$L$13,$D146,$C146)/INDEX($B$9:$B$13,$D146)*装备总表!H$19*INDEX(装备总表!$C$23:$J$30,装备强化!$B146,K$15),2)</f>
        <v>0</v>
      </c>
      <c r="L146" s="5">
        <f>ROUND(INDEX($C$9:$L$13,$D146,$C146)/INDEX($B$9:$B$13,$D146)*装备总表!I$19*INDEX(装备总表!$C$23:$J$30,装备强化!$B146,L$15),2)</f>
        <v>0</v>
      </c>
    </row>
    <row r="147" spans="1:12" ht="16.5" x14ac:dyDescent="0.15">
      <c r="A147" s="6" t="s">
        <v>29</v>
      </c>
      <c r="B147" s="2">
        <v>2</v>
      </c>
      <c r="C147" s="2">
        <v>7</v>
      </c>
      <c r="D147" s="2">
        <v>2</v>
      </c>
      <c r="E147" s="5">
        <f>ROUND(INDEX($C$9:$L$13,$D147,$C147)/INDEX($B$9:$B$13,$D147)*装备总表!B$19*INDEX(装备总表!$C$23:$J$30,装备强化!$B147,E$15),2)</f>
        <v>107.82</v>
      </c>
      <c r="F147" s="5">
        <f>ROUND(INDEX($C$9:$L$13,$D147,$C147)/INDEX($B$9:$B$13,$D147)*装备总表!C$19*INDEX(装备总表!$C$23:$J$30,装备强化!$B147,F$15),2)</f>
        <v>0</v>
      </c>
      <c r="G147" s="5">
        <f>ROUND(INDEX($C$9:$L$13,$D147,$C147)/INDEX($B$9:$B$13,$D147)*装备总表!D$19*INDEX(装备总表!$C$23:$J$30,装备强化!$B147,G$15),2)</f>
        <v>7.19</v>
      </c>
      <c r="H147" s="5">
        <f>ROUND(INDEX($C$9:$L$13,$D147,$C147)/INDEX($B$9:$B$13,$D147)*装备总表!E$19*INDEX(装备总表!$C$23:$J$30,装备强化!$B147,H$15),2)</f>
        <v>3.59</v>
      </c>
      <c r="I147" s="5">
        <f>ROUND(INDEX($C$9:$L$13,$D147,$C147)/INDEX($B$9:$B$13,$D147)*装备总表!F$19*INDEX(装备总表!$C$23:$J$30,装备强化!$B147,I$15),2)</f>
        <v>0</v>
      </c>
      <c r="J147" s="5">
        <f>ROUND(INDEX($C$9:$L$13,$D147,$C147)/INDEX($B$9:$B$13,$D147)*装备总表!G$19*INDEX(装备总表!$C$23:$J$30,装备强化!$B147,J$15),2)</f>
        <v>0</v>
      </c>
      <c r="K147" s="5">
        <f>ROUND(INDEX($C$9:$L$13,$D147,$C147)/INDEX($B$9:$B$13,$D147)*装备总表!H$19*INDEX(装备总表!$C$23:$J$30,装备强化!$B147,K$15),2)</f>
        <v>0</v>
      </c>
      <c r="L147" s="5">
        <f>ROUND(INDEX($C$9:$L$13,$D147,$C147)/INDEX($B$9:$B$13,$D147)*装备总表!I$19*INDEX(装备总表!$C$23:$J$30,装备强化!$B147,L$15),2)</f>
        <v>0</v>
      </c>
    </row>
    <row r="148" spans="1:12" ht="16.5" x14ac:dyDescent="0.15">
      <c r="A148" s="6" t="s">
        <v>30</v>
      </c>
      <c r="B148" s="2">
        <v>3</v>
      </c>
      <c r="C148" s="2">
        <v>7</v>
      </c>
      <c r="D148" s="2">
        <v>2</v>
      </c>
      <c r="E148" s="5">
        <f>ROUND(INDEX($C$9:$L$13,$D148,$C148)/INDEX($B$9:$B$13,$D148)*装备总表!B$19*INDEX(装备总表!$C$23:$J$30,装备强化!$B148,E$15),2)</f>
        <v>89.85</v>
      </c>
      <c r="F148" s="5">
        <f>ROUND(INDEX($C$9:$L$13,$D148,$C148)/INDEX($B$9:$B$13,$D148)*装备总表!C$19*INDEX(装备总表!$C$23:$J$30,装备强化!$B148,F$15),2)</f>
        <v>5.75</v>
      </c>
      <c r="G148" s="5">
        <f>ROUND(INDEX($C$9:$L$13,$D148,$C148)/INDEX($B$9:$B$13,$D148)*装备总表!D$19*INDEX(装备总表!$C$23:$J$30,装备强化!$B148,G$15),2)</f>
        <v>0</v>
      </c>
      <c r="H148" s="5">
        <f>ROUND(INDEX($C$9:$L$13,$D148,$C148)/INDEX($B$9:$B$13,$D148)*装备总表!E$19*INDEX(装备总表!$C$23:$J$30,装备强化!$B148,H$15),2)</f>
        <v>0</v>
      </c>
      <c r="I148" s="5">
        <f>ROUND(INDEX($C$9:$L$13,$D148,$C148)/INDEX($B$9:$B$13,$D148)*装备总表!F$19*INDEX(装备总表!$C$23:$J$30,装备强化!$B148,I$15),2)</f>
        <v>4.3099999999999996</v>
      </c>
      <c r="J148" s="5">
        <f>ROUND(INDEX($C$9:$L$13,$D148,$C148)/INDEX($B$9:$B$13,$D148)*装备总表!G$19*INDEX(装备总表!$C$23:$J$30,装备强化!$B148,J$15),2)</f>
        <v>0</v>
      </c>
      <c r="K148" s="5">
        <f>ROUND(INDEX($C$9:$L$13,$D148,$C148)/INDEX($B$9:$B$13,$D148)*装备总表!H$19*INDEX(装备总表!$C$23:$J$30,装备强化!$B148,K$15),2)</f>
        <v>0</v>
      </c>
      <c r="L148" s="5">
        <f>ROUND(INDEX($C$9:$L$13,$D148,$C148)/INDEX($B$9:$B$13,$D148)*装备总表!I$19*INDEX(装备总表!$C$23:$J$30,装备强化!$B148,L$15),2)</f>
        <v>0</v>
      </c>
    </row>
    <row r="149" spans="1:12" ht="16.5" x14ac:dyDescent="0.15">
      <c r="A149" s="6" t="s">
        <v>31</v>
      </c>
      <c r="B149" s="2">
        <v>4</v>
      </c>
      <c r="C149" s="2">
        <v>7</v>
      </c>
      <c r="D149" s="2">
        <v>2</v>
      </c>
      <c r="E149" s="5">
        <f>ROUND(INDEX($C$9:$L$13,$D149,$C149)/INDEX($B$9:$B$13,$D149)*装备总表!B$19*INDEX(装备总表!$C$23:$J$30,装备强化!$B149,E$15),2)</f>
        <v>53.91</v>
      </c>
      <c r="F149" s="5">
        <f>ROUND(INDEX($C$9:$L$13,$D149,$C149)/INDEX($B$9:$B$13,$D149)*装备总表!C$19*INDEX(装备总表!$C$23:$J$30,装备强化!$B149,F$15),2)</f>
        <v>0</v>
      </c>
      <c r="G149" s="5">
        <f>ROUND(INDEX($C$9:$L$13,$D149,$C149)/INDEX($B$9:$B$13,$D149)*装备总表!D$19*INDEX(装备总表!$C$23:$J$30,装备强化!$B149,G$15),2)</f>
        <v>4.3099999999999996</v>
      </c>
      <c r="H149" s="5">
        <f>ROUND(INDEX($C$9:$L$13,$D149,$C149)/INDEX($B$9:$B$13,$D149)*装备总表!E$19*INDEX(装备总表!$C$23:$J$30,装备强化!$B149,H$15),2)</f>
        <v>2.16</v>
      </c>
      <c r="I149" s="5">
        <f>ROUND(INDEX($C$9:$L$13,$D149,$C149)/INDEX($B$9:$B$13,$D149)*装备总表!F$19*INDEX(装备总表!$C$23:$J$30,装备强化!$B149,I$15),2)</f>
        <v>0</v>
      </c>
      <c r="J149" s="5">
        <f>ROUND(INDEX($C$9:$L$13,$D149,$C149)/INDEX($B$9:$B$13,$D149)*装备总表!G$19*INDEX(装备总表!$C$23:$J$30,装备强化!$B149,J$15),2)</f>
        <v>14.38</v>
      </c>
      <c r="K149" s="5">
        <f>ROUND(INDEX($C$9:$L$13,$D149,$C149)/INDEX($B$9:$B$13,$D149)*装备总表!H$19*INDEX(装备总表!$C$23:$J$30,装备强化!$B149,K$15),2)</f>
        <v>0</v>
      </c>
      <c r="L149" s="5">
        <f>ROUND(INDEX($C$9:$L$13,$D149,$C149)/INDEX($B$9:$B$13,$D149)*装备总表!I$19*INDEX(装备总表!$C$23:$J$30,装备强化!$B149,L$15),2)</f>
        <v>0</v>
      </c>
    </row>
    <row r="150" spans="1:12" ht="16.5" x14ac:dyDescent="0.15">
      <c r="A150" s="6" t="s">
        <v>32</v>
      </c>
      <c r="B150" s="2">
        <v>5</v>
      </c>
      <c r="C150" s="2">
        <v>7</v>
      </c>
      <c r="D150" s="2">
        <v>2</v>
      </c>
      <c r="E150" s="5">
        <f>ROUND(INDEX($C$9:$L$13,$D150,$C150)/INDEX($B$9:$B$13,$D150)*装备总表!B$19*INDEX(装备总表!$C$23:$J$30,装备强化!$B150,E$15),2)</f>
        <v>53.91</v>
      </c>
      <c r="F150" s="5">
        <f>ROUND(INDEX($C$9:$L$13,$D150,$C150)/INDEX($B$9:$B$13,$D150)*装备总表!C$19*INDEX(装备总表!$C$23:$J$30,装备强化!$B150,F$15),2)</f>
        <v>0</v>
      </c>
      <c r="G150" s="5">
        <f>ROUND(INDEX($C$9:$L$13,$D150,$C150)/INDEX($B$9:$B$13,$D150)*装备总表!D$19*INDEX(装备总表!$C$23:$J$30,装备强化!$B150,G$15),2)</f>
        <v>1.44</v>
      </c>
      <c r="H150" s="5">
        <f>ROUND(INDEX($C$9:$L$13,$D150,$C150)/INDEX($B$9:$B$13,$D150)*装备总表!E$19*INDEX(装备总表!$C$23:$J$30,装备强化!$B150,H$15),2)</f>
        <v>4.3099999999999996</v>
      </c>
      <c r="I150" s="5">
        <f>ROUND(INDEX($C$9:$L$13,$D150,$C150)/INDEX($B$9:$B$13,$D150)*装备总表!F$19*INDEX(装备总表!$C$23:$J$30,装备强化!$B150,I$15),2)</f>
        <v>0</v>
      </c>
      <c r="J150" s="5">
        <f>ROUND(INDEX($C$9:$L$13,$D150,$C150)/INDEX($B$9:$B$13,$D150)*装备总表!G$19*INDEX(装备总表!$C$23:$J$30,装备强化!$B150,J$15),2)</f>
        <v>0</v>
      </c>
      <c r="K150" s="5">
        <f>ROUND(INDEX($C$9:$L$13,$D150,$C150)/INDEX($B$9:$B$13,$D150)*装备总表!H$19*INDEX(装备总表!$C$23:$J$30,装备强化!$B150,K$15),2)</f>
        <v>14.38</v>
      </c>
      <c r="L150" s="5">
        <f>ROUND(INDEX($C$9:$L$13,$D150,$C150)/INDEX($B$9:$B$13,$D150)*装备总表!I$19*INDEX(装备总表!$C$23:$J$30,装备强化!$B150,L$15),2)</f>
        <v>0</v>
      </c>
    </row>
    <row r="151" spans="1:12" ht="16.5" x14ac:dyDescent="0.15">
      <c r="A151" s="6" t="s">
        <v>33</v>
      </c>
      <c r="B151" s="2">
        <v>6</v>
      </c>
      <c r="C151" s="2">
        <v>7</v>
      </c>
      <c r="D151" s="2">
        <v>2</v>
      </c>
      <c r="E151" s="5">
        <f>ROUND(INDEX($C$9:$L$13,$D151,$C151)/INDEX($B$9:$B$13,$D151)*装备总表!B$19*INDEX(装备总表!$C$23:$J$30,装备强化!$B151,E$15),2)</f>
        <v>53.91</v>
      </c>
      <c r="F151" s="5">
        <f>ROUND(INDEX($C$9:$L$13,$D151,$C151)/INDEX($B$9:$B$13,$D151)*装备总表!C$19*INDEX(装备总表!$C$23:$J$30,装备强化!$B151,F$15),2)</f>
        <v>0</v>
      </c>
      <c r="G151" s="5">
        <f>ROUND(INDEX($C$9:$L$13,$D151,$C151)/INDEX($B$9:$B$13,$D151)*装备总表!D$19*INDEX(装备总表!$C$23:$J$30,装备强化!$B151,G$15),2)</f>
        <v>1.44</v>
      </c>
      <c r="H151" s="5">
        <f>ROUND(INDEX($C$9:$L$13,$D151,$C151)/INDEX($B$9:$B$13,$D151)*装备总表!E$19*INDEX(装备总表!$C$23:$J$30,装备强化!$B151,H$15),2)</f>
        <v>4.3099999999999996</v>
      </c>
      <c r="I151" s="5">
        <f>ROUND(INDEX($C$9:$L$13,$D151,$C151)/INDEX($B$9:$B$13,$D151)*装备总表!F$19*INDEX(装备总表!$C$23:$J$30,装备强化!$B151,I$15),2)</f>
        <v>0</v>
      </c>
      <c r="J151" s="5">
        <f>ROUND(INDEX($C$9:$L$13,$D151,$C151)/INDEX($B$9:$B$13,$D151)*装备总表!G$19*INDEX(装备总表!$C$23:$J$30,装备强化!$B151,J$15),2)</f>
        <v>0</v>
      </c>
      <c r="K151" s="5">
        <f>ROUND(INDEX($C$9:$L$13,$D151,$C151)/INDEX($B$9:$B$13,$D151)*装备总表!H$19*INDEX(装备总表!$C$23:$J$30,装备强化!$B151,K$15),2)</f>
        <v>0</v>
      </c>
      <c r="L151" s="5">
        <f>ROUND(INDEX($C$9:$L$13,$D151,$C151)/INDEX($B$9:$B$13,$D151)*装备总表!I$19*INDEX(装备总表!$C$23:$J$30,装备强化!$B151,L$15),2)</f>
        <v>14.38</v>
      </c>
    </row>
    <row r="152" spans="1:12" ht="16.5" x14ac:dyDescent="0.15">
      <c r="A152" s="6" t="s">
        <v>34</v>
      </c>
      <c r="B152" s="2">
        <v>7</v>
      </c>
      <c r="C152" s="2">
        <v>7</v>
      </c>
      <c r="D152" s="2">
        <v>2</v>
      </c>
      <c r="E152" s="5">
        <f>ROUND(INDEX($C$9:$L$13,$D152,$C152)/INDEX($B$9:$B$13,$D152)*装备总表!B$19*INDEX(装备总表!$C$23:$J$30,装备强化!$B152,E$15),2)</f>
        <v>0</v>
      </c>
      <c r="F152" s="5">
        <f>ROUND(INDEX($C$9:$L$13,$D152,$C152)/INDEX($B$9:$B$13,$D152)*装备总表!C$19*INDEX(装备总表!$C$23:$J$30,装备强化!$B152,F$15),2)</f>
        <v>5.75</v>
      </c>
      <c r="G152" s="5">
        <f>ROUND(INDEX($C$9:$L$13,$D152,$C152)/INDEX($B$9:$B$13,$D152)*装备总表!D$19*INDEX(装备总表!$C$23:$J$30,装备强化!$B152,G$15),2)</f>
        <v>0</v>
      </c>
      <c r="H152" s="5">
        <f>ROUND(INDEX($C$9:$L$13,$D152,$C152)/INDEX($B$9:$B$13,$D152)*装备总表!E$19*INDEX(装备总表!$C$23:$J$30,装备强化!$B152,H$15),2)</f>
        <v>0</v>
      </c>
      <c r="I152" s="5">
        <f>ROUND(INDEX($C$9:$L$13,$D152,$C152)/INDEX($B$9:$B$13,$D152)*装备总表!F$19*INDEX(装备总表!$C$23:$J$30,装备强化!$B152,I$15),2)</f>
        <v>8.6300000000000008</v>
      </c>
      <c r="J152" s="5">
        <f>ROUND(INDEX($C$9:$L$13,$D152,$C152)/INDEX($B$9:$B$13,$D152)*装备总表!G$19*INDEX(装备总表!$C$23:$J$30,装备强化!$B152,J$15),2)</f>
        <v>0</v>
      </c>
      <c r="K152" s="5">
        <f>ROUND(INDEX($C$9:$L$13,$D152,$C152)/INDEX($B$9:$B$13,$D152)*装备总表!H$19*INDEX(装备总表!$C$23:$J$30,装备强化!$B152,K$15),2)</f>
        <v>0</v>
      </c>
      <c r="L152" s="5">
        <f>ROUND(INDEX($C$9:$L$13,$D152,$C152)/INDEX($B$9:$B$13,$D152)*装备总表!I$19*INDEX(装备总表!$C$23:$J$30,装备强化!$B152,L$15),2)</f>
        <v>0</v>
      </c>
    </row>
    <row r="153" spans="1:12" ht="16.5" x14ac:dyDescent="0.15">
      <c r="A153" s="6" t="s">
        <v>35</v>
      </c>
      <c r="B153" s="2">
        <v>8</v>
      </c>
      <c r="C153" s="2">
        <v>7</v>
      </c>
      <c r="D153" s="2">
        <v>2</v>
      </c>
      <c r="E153" s="5">
        <f>ROUND(INDEX($C$9:$L$13,$D153,$C153)/INDEX($B$9:$B$13,$D153)*装备总表!B$19*INDEX(装备总表!$C$23:$J$30,装备强化!$B153,E$15),2)</f>
        <v>0</v>
      </c>
      <c r="F153" s="5">
        <f>ROUND(INDEX($C$9:$L$13,$D153,$C153)/INDEX($B$9:$B$13,$D153)*装备总表!C$19*INDEX(装备总表!$C$23:$J$30,装备强化!$B153,F$15),2)</f>
        <v>5.75</v>
      </c>
      <c r="G153" s="5">
        <f>ROUND(INDEX($C$9:$L$13,$D153,$C153)/INDEX($B$9:$B$13,$D153)*装备总表!D$19*INDEX(装备总表!$C$23:$J$30,装备强化!$B153,G$15),2)</f>
        <v>0</v>
      </c>
      <c r="H153" s="5">
        <f>ROUND(INDEX($C$9:$L$13,$D153,$C153)/INDEX($B$9:$B$13,$D153)*装备总表!E$19*INDEX(装备总表!$C$23:$J$30,装备强化!$B153,H$15),2)</f>
        <v>0</v>
      </c>
      <c r="I153" s="5">
        <f>ROUND(INDEX($C$9:$L$13,$D153,$C153)/INDEX($B$9:$B$13,$D153)*装备总表!F$19*INDEX(装备总表!$C$23:$J$30,装备强化!$B153,I$15),2)</f>
        <v>8.6300000000000008</v>
      </c>
      <c r="J153" s="5">
        <f>ROUND(INDEX($C$9:$L$13,$D153,$C153)/INDEX($B$9:$B$13,$D153)*装备总表!G$19*INDEX(装备总表!$C$23:$J$30,装备强化!$B153,J$15),2)</f>
        <v>0</v>
      </c>
      <c r="K153" s="5">
        <f>ROUND(INDEX($C$9:$L$13,$D153,$C153)/INDEX($B$9:$B$13,$D153)*装备总表!H$19*INDEX(装备总表!$C$23:$J$30,装备强化!$B153,K$15),2)</f>
        <v>0</v>
      </c>
      <c r="L153" s="5">
        <f>ROUND(INDEX($C$9:$L$13,$D153,$C153)/INDEX($B$9:$B$13,$D153)*装备总表!I$19*INDEX(装备总表!$C$23:$J$30,装备强化!$B153,L$15),2)</f>
        <v>0</v>
      </c>
    </row>
    <row r="154" spans="1:12" ht="16.5" x14ac:dyDescent="0.15">
      <c r="A154" s="6" t="s">
        <v>28</v>
      </c>
      <c r="B154" s="2">
        <v>1</v>
      </c>
      <c r="C154" s="2">
        <v>8</v>
      </c>
      <c r="D154" s="2">
        <v>2</v>
      </c>
      <c r="E154" s="5">
        <f>ROUND(INDEX($C$9:$L$13,$D154,$C154)/INDEX($B$9:$B$13,$D154)*装备总表!B$19*INDEX(装备总表!$C$23:$J$30,装备强化!$B154,E$15),2)</f>
        <v>0</v>
      </c>
      <c r="F154" s="5">
        <f>ROUND(INDEX($C$9:$L$13,$D154,$C154)/INDEX($B$9:$B$13,$D154)*装备总表!C$19*INDEX(装备总表!$C$23:$J$30,装备强化!$B154,F$15),2)</f>
        <v>13.53</v>
      </c>
      <c r="G154" s="5">
        <f>ROUND(INDEX($C$9:$L$13,$D154,$C154)/INDEX($B$9:$B$13,$D154)*装备总表!D$19*INDEX(装备总表!$C$23:$J$30,装备强化!$B154,G$15),2)</f>
        <v>0</v>
      </c>
      <c r="H154" s="5">
        <f>ROUND(INDEX($C$9:$L$13,$D154,$C154)/INDEX($B$9:$B$13,$D154)*装备总表!E$19*INDEX(装备总表!$C$23:$J$30,装备强化!$B154,H$15),2)</f>
        <v>0</v>
      </c>
      <c r="I154" s="5">
        <f>ROUND(INDEX($C$9:$L$13,$D154,$C154)/INDEX($B$9:$B$13,$D154)*装备总表!F$19*INDEX(装备总表!$C$23:$J$30,装备强化!$B154,I$15),2)</f>
        <v>8.4600000000000009</v>
      </c>
      <c r="J154" s="5">
        <f>ROUND(INDEX($C$9:$L$13,$D154,$C154)/INDEX($B$9:$B$13,$D154)*装备总表!G$19*INDEX(装备总表!$C$23:$J$30,装备强化!$B154,J$15),2)</f>
        <v>0</v>
      </c>
      <c r="K154" s="5">
        <f>ROUND(INDEX($C$9:$L$13,$D154,$C154)/INDEX($B$9:$B$13,$D154)*装备总表!H$19*INDEX(装备总表!$C$23:$J$30,装备强化!$B154,K$15),2)</f>
        <v>0</v>
      </c>
      <c r="L154" s="5">
        <f>ROUND(INDEX($C$9:$L$13,$D154,$C154)/INDEX($B$9:$B$13,$D154)*装备总表!I$19*INDEX(装备总表!$C$23:$J$30,装备强化!$B154,L$15),2)</f>
        <v>0</v>
      </c>
    </row>
    <row r="155" spans="1:12" ht="16.5" x14ac:dyDescent="0.15">
      <c r="A155" s="6" t="s">
        <v>29</v>
      </c>
      <c r="B155" s="2">
        <v>2</v>
      </c>
      <c r="C155" s="2">
        <v>8</v>
      </c>
      <c r="D155" s="2">
        <v>2</v>
      </c>
      <c r="E155" s="5">
        <f>ROUND(INDEX($C$9:$L$13,$D155,$C155)/INDEX($B$9:$B$13,$D155)*装备总表!B$19*INDEX(装备总表!$C$23:$J$30,装备强化!$B155,E$15),2)</f>
        <v>126.85</v>
      </c>
      <c r="F155" s="5">
        <f>ROUND(INDEX($C$9:$L$13,$D155,$C155)/INDEX($B$9:$B$13,$D155)*装备总表!C$19*INDEX(装备总表!$C$23:$J$30,装备强化!$B155,F$15),2)</f>
        <v>0</v>
      </c>
      <c r="G155" s="5">
        <f>ROUND(INDEX($C$9:$L$13,$D155,$C155)/INDEX($B$9:$B$13,$D155)*装备总表!D$19*INDEX(装备总表!$C$23:$J$30,装备强化!$B155,G$15),2)</f>
        <v>8.4600000000000009</v>
      </c>
      <c r="H155" s="5">
        <f>ROUND(INDEX($C$9:$L$13,$D155,$C155)/INDEX($B$9:$B$13,$D155)*装备总表!E$19*INDEX(装备总表!$C$23:$J$30,装备强化!$B155,H$15),2)</f>
        <v>4.2300000000000004</v>
      </c>
      <c r="I155" s="5">
        <f>ROUND(INDEX($C$9:$L$13,$D155,$C155)/INDEX($B$9:$B$13,$D155)*装备总表!F$19*INDEX(装备总表!$C$23:$J$30,装备强化!$B155,I$15),2)</f>
        <v>0</v>
      </c>
      <c r="J155" s="5">
        <f>ROUND(INDEX($C$9:$L$13,$D155,$C155)/INDEX($B$9:$B$13,$D155)*装备总表!G$19*INDEX(装备总表!$C$23:$J$30,装备强化!$B155,J$15),2)</f>
        <v>0</v>
      </c>
      <c r="K155" s="5">
        <f>ROUND(INDEX($C$9:$L$13,$D155,$C155)/INDEX($B$9:$B$13,$D155)*装备总表!H$19*INDEX(装备总表!$C$23:$J$30,装备强化!$B155,K$15),2)</f>
        <v>0</v>
      </c>
      <c r="L155" s="5">
        <f>ROUND(INDEX($C$9:$L$13,$D155,$C155)/INDEX($B$9:$B$13,$D155)*装备总表!I$19*INDEX(装备总表!$C$23:$J$30,装备强化!$B155,L$15),2)</f>
        <v>0</v>
      </c>
    </row>
    <row r="156" spans="1:12" ht="16.5" x14ac:dyDescent="0.15">
      <c r="A156" s="6" t="s">
        <v>30</v>
      </c>
      <c r="B156" s="2">
        <v>3</v>
      </c>
      <c r="C156" s="2">
        <v>8</v>
      </c>
      <c r="D156" s="2">
        <v>2</v>
      </c>
      <c r="E156" s="5">
        <f>ROUND(INDEX($C$9:$L$13,$D156,$C156)/INDEX($B$9:$B$13,$D156)*装备总表!B$19*INDEX(装备总表!$C$23:$J$30,装备强化!$B156,E$15),2)</f>
        <v>105.71</v>
      </c>
      <c r="F156" s="5">
        <f>ROUND(INDEX($C$9:$L$13,$D156,$C156)/INDEX($B$9:$B$13,$D156)*装备总表!C$19*INDEX(装备总表!$C$23:$J$30,装备强化!$B156,F$15),2)</f>
        <v>6.77</v>
      </c>
      <c r="G156" s="5">
        <f>ROUND(INDEX($C$9:$L$13,$D156,$C156)/INDEX($B$9:$B$13,$D156)*装备总表!D$19*INDEX(装备总表!$C$23:$J$30,装备强化!$B156,G$15),2)</f>
        <v>0</v>
      </c>
      <c r="H156" s="5">
        <f>ROUND(INDEX($C$9:$L$13,$D156,$C156)/INDEX($B$9:$B$13,$D156)*装备总表!E$19*INDEX(装备总表!$C$23:$J$30,装备强化!$B156,H$15),2)</f>
        <v>0</v>
      </c>
      <c r="I156" s="5">
        <f>ROUND(INDEX($C$9:$L$13,$D156,$C156)/INDEX($B$9:$B$13,$D156)*装备总表!F$19*INDEX(装备总表!$C$23:$J$30,装备强化!$B156,I$15),2)</f>
        <v>5.07</v>
      </c>
      <c r="J156" s="5">
        <f>ROUND(INDEX($C$9:$L$13,$D156,$C156)/INDEX($B$9:$B$13,$D156)*装备总表!G$19*INDEX(装备总表!$C$23:$J$30,装备强化!$B156,J$15),2)</f>
        <v>0</v>
      </c>
      <c r="K156" s="5">
        <f>ROUND(INDEX($C$9:$L$13,$D156,$C156)/INDEX($B$9:$B$13,$D156)*装备总表!H$19*INDEX(装备总表!$C$23:$J$30,装备强化!$B156,K$15),2)</f>
        <v>0</v>
      </c>
      <c r="L156" s="5">
        <f>ROUND(INDEX($C$9:$L$13,$D156,$C156)/INDEX($B$9:$B$13,$D156)*装备总表!I$19*INDEX(装备总表!$C$23:$J$30,装备强化!$B156,L$15),2)</f>
        <v>0</v>
      </c>
    </row>
    <row r="157" spans="1:12" ht="16.5" x14ac:dyDescent="0.15">
      <c r="A157" s="6" t="s">
        <v>31</v>
      </c>
      <c r="B157" s="2">
        <v>4</v>
      </c>
      <c r="C157" s="2">
        <v>8</v>
      </c>
      <c r="D157" s="2">
        <v>2</v>
      </c>
      <c r="E157" s="5">
        <f>ROUND(INDEX($C$9:$L$13,$D157,$C157)/INDEX($B$9:$B$13,$D157)*装备总表!B$19*INDEX(装备总表!$C$23:$J$30,装备强化!$B157,E$15),2)</f>
        <v>63.42</v>
      </c>
      <c r="F157" s="5">
        <f>ROUND(INDEX($C$9:$L$13,$D157,$C157)/INDEX($B$9:$B$13,$D157)*装备总表!C$19*INDEX(装备总表!$C$23:$J$30,装备强化!$B157,F$15),2)</f>
        <v>0</v>
      </c>
      <c r="G157" s="5">
        <f>ROUND(INDEX($C$9:$L$13,$D157,$C157)/INDEX($B$9:$B$13,$D157)*装备总表!D$19*INDEX(装备总表!$C$23:$J$30,装备强化!$B157,G$15),2)</f>
        <v>5.07</v>
      </c>
      <c r="H157" s="5">
        <f>ROUND(INDEX($C$9:$L$13,$D157,$C157)/INDEX($B$9:$B$13,$D157)*装备总表!E$19*INDEX(装备总表!$C$23:$J$30,装备强化!$B157,H$15),2)</f>
        <v>2.54</v>
      </c>
      <c r="I157" s="5">
        <f>ROUND(INDEX($C$9:$L$13,$D157,$C157)/INDEX($B$9:$B$13,$D157)*装备总表!F$19*INDEX(装备总表!$C$23:$J$30,装备强化!$B157,I$15),2)</f>
        <v>0</v>
      </c>
      <c r="J157" s="5">
        <f>ROUND(INDEX($C$9:$L$13,$D157,$C157)/INDEX($B$9:$B$13,$D157)*装备总表!G$19*INDEX(装备总表!$C$23:$J$30,装备强化!$B157,J$15),2)</f>
        <v>16.91</v>
      </c>
      <c r="K157" s="5">
        <f>ROUND(INDEX($C$9:$L$13,$D157,$C157)/INDEX($B$9:$B$13,$D157)*装备总表!H$19*INDEX(装备总表!$C$23:$J$30,装备强化!$B157,K$15),2)</f>
        <v>0</v>
      </c>
      <c r="L157" s="5">
        <f>ROUND(INDEX($C$9:$L$13,$D157,$C157)/INDEX($B$9:$B$13,$D157)*装备总表!I$19*INDEX(装备总表!$C$23:$J$30,装备强化!$B157,L$15),2)</f>
        <v>0</v>
      </c>
    </row>
    <row r="158" spans="1:12" ht="16.5" x14ac:dyDescent="0.15">
      <c r="A158" s="6" t="s">
        <v>32</v>
      </c>
      <c r="B158" s="2">
        <v>5</v>
      </c>
      <c r="C158" s="2">
        <v>8</v>
      </c>
      <c r="D158" s="2">
        <v>2</v>
      </c>
      <c r="E158" s="5">
        <f>ROUND(INDEX($C$9:$L$13,$D158,$C158)/INDEX($B$9:$B$13,$D158)*装备总表!B$19*INDEX(装备总表!$C$23:$J$30,装备强化!$B158,E$15),2)</f>
        <v>63.42</v>
      </c>
      <c r="F158" s="5">
        <f>ROUND(INDEX($C$9:$L$13,$D158,$C158)/INDEX($B$9:$B$13,$D158)*装备总表!C$19*INDEX(装备总表!$C$23:$J$30,装备强化!$B158,F$15),2)</f>
        <v>0</v>
      </c>
      <c r="G158" s="5">
        <f>ROUND(INDEX($C$9:$L$13,$D158,$C158)/INDEX($B$9:$B$13,$D158)*装备总表!D$19*INDEX(装备总表!$C$23:$J$30,装备强化!$B158,G$15),2)</f>
        <v>1.69</v>
      </c>
      <c r="H158" s="5">
        <f>ROUND(INDEX($C$9:$L$13,$D158,$C158)/INDEX($B$9:$B$13,$D158)*装备总表!E$19*INDEX(装备总表!$C$23:$J$30,装备强化!$B158,H$15),2)</f>
        <v>5.07</v>
      </c>
      <c r="I158" s="5">
        <f>ROUND(INDEX($C$9:$L$13,$D158,$C158)/INDEX($B$9:$B$13,$D158)*装备总表!F$19*INDEX(装备总表!$C$23:$J$30,装备强化!$B158,I$15),2)</f>
        <v>0</v>
      </c>
      <c r="J158" s="5">
        <f>ROUND(INDEX($C$9:$L$13,$D158,$C158)/INDEX($B$9:$B$13,$D158)*装备总表!G$19*INDEX(装备总表!$C$23:$J$30,装备强化!$B158,J$15),2)</f>
        <v>0</v>
      </c>
      <c r="K158" s="5">
        <f>ROUND(INDEX($C$9:$L$13,$D158,$C158)/INDEX($B$9:$B$13,$D158)*装备总表!H$19*INDEX(装备总表!$C$23:$J$30,装备强化!$B158,K$15),2)</f>
        <v>16.91</v>
      </c>
      <c r="L158" s="5">
        <f>ROUND(INDEX($C$9:$L$13,$D158,$C158)/INDEX($B$9:$B$13,$D158)*装备总表!I$19*INDEX(装备总表!$C$23:$J$30,装备强化!$B158,L$15),2)</f>
        <v>0</v>
      </c>
    </row>
    <row r="159" spans="1:12" ht="16.5" x14ac:dyDescent="0.15">
      <c r="A159" s="6" t="s">
        <v>33</v>
      </c>
      <c r="B159" s="2">
        <v>6</v>
      </c>
      <c r="C159" s="2">
        <v>8</v>
      </c>
      <c r="D159" s="2">
        <v>2</v>
      </c>
      <c r="E159" s="5">
        <f>ROUND(INDEX($C$9:$L$13,$D159,$C159)/INDEX($B$9:$B$13,$D159)*装备总表!B$19*INDEX(装备总表!$C$23:$J$30,装备强化!$B159,E$15),2)</f>
        <v>63.42</v>
      </c>
      <c r="F159" s="5">
        <f>ROUND(INDEX($C$9:$L$13,$D159,$C159)/INDEX($B$9:$B$13,$D159)*装备总表!C$19*INDEX(装备总表!$C$23:$J$30,装备强化!$B159,F$15),2)</f>
        <v>0</v>
      </c>
      <c r="G159" s="5">
        <f>ROUND(INDEX($C$9:$L$13,$D159,$C159)/INDEX($B$9:$B$13,$D159)*装备总表!D$19*INDEX(装备总表!$C$23:$J$30,装备强化!$B159,G$15),2)</f>
        <v>1.69</v>
      </c>
      <c r="H159" s="5">
        <f>ROUND(INDEX($C$9:$L$13,$D159,$C159)/INDEX($B$9:$B$13,$D159)*装备总表!E$19*INDEX(装备总表!$C$23:$J$30,装备强化!$B159,H$15),2)</f>
        <v>5.07</v>
      </c>
      <c r="I159" s="5">
        <f>ROUND(INDEX($C$9:$L$13,$D159,$C159)/INDEX($B$9:$B$13,$D159)*装备总表!F$19*INDEX(装备总表!$C$23:$J$30,装备强化!$B159,I$15),2)</f>
        <v>0</v>
      </c>
      <c r="J159" s="5">
        <f>ROUND(INDEX($C$9:$L$13,$D159,$C159)/INDEX($B$9:$B$13,$D159)*装备总表!G$19*INDEX(装备总表!$C$23:$J$30,装备强化!$B159,J$15),2)</f>
        <v>0</v>
      </c>
      <c r="K159" s="5">
        <f>ROUND(INDEX($C$9:$L$13,$D159,$C159)/INDEX($B$9:$B$13,$D159)*装备总表!H$19*INDEX(装备总表!$C$23:$J$30,装备强化!$B159,K$15),2)</f>
        <v>0</v>
      </c>
      <c r="L159" s="5">
        <f>ROUND(INDEX($C$9:$L$13,$D159,$C159)/INDEX($B$9:$B$13,$D159)*装备总表!I$19*INDEX(装备总表!$C$23:$J$30,装备强化!$B159,L$15),2)</f>
        <v>16.91</v>
      </c>
    </row>
    <row r="160" spans="1:12" ht="16.5" x14ac:dyDescent="0.15">
      <c r="A160" s="6" t="s">
        <v>34</v>
      </c>
      <c r="B160" s="2">
        <v>7</v>
      </c>
      <c r="C160" s="2">
        <v>8</v>
      </c>
      <c r="D160" s="2">
        <v>2</v>
      </c>
      <c r="E160" s="5">
        <f>ROUND(INDEX($C$9:$L$13,$D160,$C160)/INDEX($B$9:$B$13,$D160)*装备总表!B$19*INDEX(装备总表!$C$23:$J$30,装备强化!$B160,E$15),2)</f>
        <v>0</v>
      </c>
      <c r="F160" s="5">
        <f>ROUND(INDEX($C$9:$L$13,$D160,$C160)/INDEX($B$9:$B$13,$D160)*装备总表!C$19*INDEX(装备总表!$C$23:$J$30,装备强化!$B160,F$15),2)</f>
        <v>6.77</v>
      </c>
      <c r="G160" s="5">
        <f>ROUND(INDEX($C$9:$L$13,$D160,$C160)/INDEX($B$9:$B$13,$D160)*装备总表!D$19*INDEX(装备总表!$C$23:$J$30,装备强化!$B160,G$15),2)</f>
        <v>0</v>
      </c>
      <c r="H160" s="5">
        <f>ROUND(INDEX($C$9:$L$13,$D160,$C160)/INDEX($B$9:$B$13,$D160)*装备总表!E$19*INDEX(装备总表!$C$23:$J$30,装备强化!$B160,H$15),2)</f>
        <v>0</v>
      </c>
      <c r="I160" s="5">
        <f>ROUND(INDEX($C$9:$L$13,$D160,$C160)/INDEX($B$9:$B$13,$D160)*装备总表!F$19*INDEX(装备总表!$C$23:$J$30,装备强化!$B160,I$15),2)</f>
        <v>10.15</v>
      </c>
      <c r="J160" s="5">
        <f>ROUND(INDEX($C$9:$L$13,$D160,$C160)/INDEX($B$9:$B$13,$D160)*装备总表!G$19*INDEX(装备总表!$C$23:$J$30,装备强化!$B160,J$15),2)</f>
        <v>0</v>
      </c>
      <c r="K160" s="5">
        <f>ROUND(INDEX($C$9:$L$13,$D160,$C160)/INDEX($B$9:$B$13,$D160)*装备总表!H$19*INDEX(装备总表!$C$23:$J$30,装备强化!$B160,K$15),2)</f>
        <v>0</v>
      </c>
      <c r="L160" s="5">
        <f>ROUND(INDEX($C$9:$L$13,$D160,$C160)/INDEX($B$9:$B$13,$D160)*装备总表!I$19*INDEX(装备总表!$C$23:$J$30,装备强化!$B160,L$15),2)</f>
        <v>0</v>
      </c>
    </row>
    <row r="161" spans="1:12" ht="16.5" x14ac:dyDescent="0.15">
      <c r="A161" s="6" t="s">
        <v>35</v>
      </c>
      <c r="B161" s="2">
        <v>8</v>
      </c>
      <c r="C161" s="2">
        <v>8</v>
      </c>
      <c r="D161" s="2">
        <v>2</v>
      </c>
      <c r="E161" s="5">
        <f>ROUND(INDEX($C$9:$L$13,$D161,$C161)/INDEX($B$9:$B$13,$D161)*装备总表!B$19*INDEX(装备总表!$C$23:$J$30,装备强化!$B161,E$15),2)</f>
        <v>0</v>
      </c>
      <c r="F161" s="5">
        <f>ROUND(INDEX($C$9:$L$13,$D161,$C161)/INDEX($B$9:$B$13,$D161)*装备总表!C$19*INDEX(装备总表!$C$23:$J$30,装备强化!$B161,F$15),2)</f>
        <v>6.77</v>
      </c>
      <c r="G161" s="5">
        <f>ROUND(INDEX($C$9:$L$13,$D161,$C161)/INDEX($B$9:$B$13,$D161)*装备总表!D$19*INDEX(装备总表!$C$23:$J$30,装备强化!$B161,G$15),2)</f>
        <v>0</v>
      </c>
      <c r="H161" s="5">
        <f>ROUND(INDEX($C$9:$L$13,$D161,$C161)/INDEX($B$9:$B$13,$D161)*装备总表!E$19*INDEX(装备总表!$C$23:$J$30,装备强化!$B161,H$15),2)</f>
        <v>0</v>
      </c>
      <c r="I161" s="5">
        <f>ROUND(INDEX($C$9:$L$13,$D161,$C161)/INDEX($B$9:$B$13,$D161)*装备总表!F$19*INDEX(装备总表!$C$23:$J$30,装备强化!$B161,I$15),2)</f>
        <v>10.15</v>
      </c>
      <c r="J161" s="5">
        <f>ROUND(INDEX($C$9:$L$13,$D161,$C161)/INDEX($B$9:$B$13,$D161)*装备总表!G$19*INDEX(装备总表!$C$23:$J$30,装备强化!$B161,J$15),2)</f>
        <v>0</v>
      </c>
      <c r="K161" s="5">
        <f>ROUND(INDEX($C$9:$L$13,$D161,$C161)/INDEX($B$9:$B$13,$D161)*装备总表!H$19*INDEX(装备总表!$C$23:$J$30,装备强化!$B161,K$15),2)</f>
        <v>0</v>
      </c>
      <c r="L161" s="5">
        <f>ROUND(INDEX($C$9:$L$13,$D161,$C161)/INDEX($B$9:$B$13,$D161)*装备总表!I$19*INDEX(装备总表!$C$23:$J$30,装备强化!$B161,L$15),2)</f>
        <v>0</v>
      </c>
    </row>
    <row r="162" spans="1:12" ht="16.5" x14ac:dyDescent="0.15">
      <c r="A162" s="6" t="s">
        <v>28</v>
      </c>
      <c r="B162" s="2">
        <v>1</v>
      </c>
      <c r="C162" s="2">
        <v>9</v>
      </c>
      <c r="D162" s="2">
        <v>2</v>
      </c>
      <c r="E162" s="5">
        <f>ROUND(INDEX($C$9:$L$13,$D162,$C162)/INDEX($B$9:$B$13,$D162)*装备总表!B$19*INDEX(装备总表!$C$23:$J$30,装备强化!$B162,E$15),2)</f>
        <v>0</v>
      </c>
      <c r="F162" s="5">
        <f>ROUND(INDEX($C$9:$L$13,$D162,$C162)/INDEX($B$9:$B$13,$D162)*装备总表!C$19*INDEX(装备总表!$C$23:$J$30,装备强化!$B162,F$15),2)</f>
        <v>16.239999999999998</v>
      </c>
      <c r="G162" s="5">
        <f>ROUND(INDEX($C$9:$L$13,$D162,$C162)/INDEX($B$9:$B$13,$D162)*装备总表!D$19*INDEX(装备总表!$C$23:$J$30,装备强化!$B162,G$15),2)</f>
        <v>0</v>
      </c>
      <c r="H162" s="5">
        <f>ROUND(INDEX($C$9:$L$13,$D162,$C162)/INDEX($B$9:$B$13,$D162)*装备总表!E$19*INDEX(装备总表!$C$23:$J$30,装备强化!$B162,H$15),2)</f>
        <v>0</v>
      </c>
      <c r="I162" s="5">
        <f>ROUND(INDEX($C$9:$L$13,$D162,$C162)/INDEX($B$9:$B$13,$D162)*装备总表!F$19*INDEX(装备总表!$C$23:$J$30,装备强化!$B162,I$15),2)</f>
        <v>10.15</v>
      </c>
      <c r="J162" s="5">
        <f>ROUND(INDEX($C$9:$L$13,$D162,$C162)/INDEX($B$9:$B$13,$D162)*装备总表!G$19*INDEX(装备总表!$C$23:$J$30,装备强化!$B162,J$15),2)</f>
        <v>0</v>
      </c>
      <c r="K162" s="5">
        <f>ROUND(INDEX($C$9:$L$13,$D162,$C162)/INDEX($B$9:$B$13,$D162)*装备总表!H$19*INDEX(装备总表!$C$23:$J$30,装备强化!$B162,K$15),2)</f>
        <v>0</v>
      </c>
      <c r="L162" s="5">
        <f>ROUND(INDEX($C$9:$L$13,$D162,$C162)/INDEX($B$9:$B$13,$D162)*装备总表!I$19*INDEX(装备总表!$C$23:$J$30,装备强化!$B162,L$15),2)</f>
        <v>0</v>
      </c>
    </row>
    <row r="163" spans="1:12" ht="16.5" x14ac:dyDescent="0.15">
      <c r="A163" s="6" t="s">
        <v>29</v>
      </c>
      <c r="B163" s="2">
        <v>2</v>
      </c>
      <c r="C163" s="2">
        <v>9</v>
      </c>
      <c r="D163" s="2">
        <v>2</v>
      </c>
      <c r="E163" s="5">
        <f>ROUND(INDEX($C$9:$L$13,$D163,$C163)/INDEX($B$9:$B$13,$D163)*装备总表!B$19*INDEX(装备总表!$C$23:$J$30,装备强化!$B163,E$15),2)</f>
        <v>152.22</v>
      </c>
      <c r="F163" s="5">
        <f>ROUND(INDEX($C$9:$L$13,$D163,$C163)/INDEX($B$9:$B$13,$D163)*装备总表!C$19*INDEX(装备总表!$C$23:$J$30,装备强化!$B163,F$15),2)</f>
        <v>0</v>
      </c>
      <c r="G163" s="5">
        <f>ROUND(INDEX($C$9:$L$13,$D163,$C163)/INDEX($B$9:$B$13,$D163)*装备总表!D$19*INDEX(装备总表!$C$23:$J$30,装备强化!$B163,G$15),2)</f>
        <v>10.15</v>
      </c>
      <c r="H163" s="5">
        <f>ROUND(INDEX($C$9:$L$13,$D163,$C163)/INDEX($B$9:$B$13,$D163)*装备总表!E$19*INDEX(装备总表!$C$23:$J$30,装备强化!$B163,H$15),2)</f>
        <v>5.07</v>
      </c>
      <c r="I163" s="5">
        <f>ROUND(INDEX($C$9:$L$13,$D163,$C163)/INDEX($B$9:$B$13,$D163)*装备总表!F$19*INDEX(装备总表!$C$23:$J$30,装备强化!$B163,I$15),2)</f>
        <v>0</v>
      </c>
      <c r="J163" s="5">
        <f>ROUND(INDEX($C$9:$L$13,$D163,$C163)/INDEX($B$9:$B$13,$D163)*装备总表!G$19*INDEX(装备总表!$C$23:$J$30,装备强化!$B163,J$15),2)</f>
        <v>0</v>
      </c>
      <c r="K163" s="5">
        <f>ROUND(INDEX($C$9:$L$13,$D163,$C163)/INDEX($B$9:$B$13,$D163)*装备总表!H$19*INDEX(装备总表!$C$23:$J$30,装备强化!$B163,K$15),2)</f>
        <v>0</v>
      </c>
      <c r="L163" s="5">
        <f>ROUND(INDEX($C$9:$L$13,$D163,$C163)/INDEX($B$9:$B$13,$D163)*装备总表!I$19*INDEX(装备总表!$C$23:$J$30,装备强化!$B163,L$15),2)</f>
        <v>0</v>
      </c>
    </row>
    <row r="164" spans="1:12" ht="16.5" x14ac:dyDescent="0.15">
      <c r="A164" s="6" t="s">
        <v>30</v>
      </c>
      <c r="B164" s="2">
        <v>3</v>
      </c>
      <c r="C164" s="2">
        <v>9</v>
      </c>
      <c r="D164" s="2">
        <v>2</v>
      </c>
      <c r="E164" s="5">
        <f>ROUND(INDEX($C$9:$L$13,$D164,$C164)/INDEX($B$9:$B$13,$D164)*装备总表!B$19*INDEX(装备总表!$C$23:$J$30,装备强化!$B164,E$15),2)</f>
        <v>126.85</v>
      </c>
      <c r="F164" s="5">
        <f>ROUND(INDEX($C$9:$L$13,$D164,$C164)/INDEX($B$9:$B$13,$D164)*装备总表!C$19*INDEX(装备总表!$C$23:$J$30,装备强化!$B164,F$15),2)</f>
        <v>8.1199999999999992</v>
      </c>
      <c r="G164" s="5">
        <f>ROUND(INDEX($C$9:$L$13,$D164,$C164)/INDEX($B$9:$B$13,$D164)*装备总表!D$19*INDEX(装备总表!$C$23:$J$30,装备强化!$B164,G$15),2)</f>
        <v>0</v>
      </c>
      <c r="H164" s="5">
        <f>ROUND(INDEX($C$9:$L$13,$D164,$C164)/INDEX($B$9:$B$13,$D164)*装备总表!E$19*INDEX(装备总表!$C$23:$J$30,装备强化!$B164,H$15),2)</f>
        <v>0</v>
      </c>
      <c r="I164" s="5">
        <f>ROUND(INDEX($C$9:$L$13,$D164,$C164)/INDEX($B$9:$B$13,$D164)*装备总表!F$19*INDEX(装备总表!$C$23:$J$30,装备强化!$B164,I$15),2)</f>
        <v>6.09</v>
      </c>
      <c r="J164" s="5">
        <f>ROUND(INDEX($C$9:$L$13,$D164,$C164)/INDEX($B$9:$B$13,$D164)*装备总表!G$19*INDEX(装备总表!$C$23:$J$30,装备强化!$B164,J$15),2)</f>
        <v>0</v>
      </c>
      <c r="K164" s="5">
        <f>ROUND(INDEX($C$9:$L$13,$D164,$C164)/INDEX($B$9:$B$13,$D164)*装备总表!H$19*INDEX(装备总表!$C$23:$J$30,装备强化!$B164,K$15),2)</f>
        <v>0</v>
      </c>
      <c r="L164" s="5">
        <f>ROUND(INDEX($C$9:$L$13,$D164,$C164)/INDEX($B$9:$B$13,$D164)*装备总表!I$19*INDEX(装备总表!$C$23:$J$30,装备强化!$B164,L$15),2)</f>
        <v>0</v>
      </c>
    </row>
    <row r="165" spans="1:12" ht="16.5" x14ac:dyDescent="0.15">
      <c r="A165" s="6" t="s">
        <v>31</v>
      </c>
      <c r="B165" s="2">
        <v>4</v>
      </c>
      <c r="C165" s="2">
        <v>9</v>
      </c>
      <c r="D165" s="2">
        <v>2</v>
      </c>
      <c r="E165" s="5">
        <f>ROUND(INDEX($C$9:$L$13,$D165,$C165)/INDEX($B$9:$B$13,$D165)*装备总表!B$19*INDEX(装备总表!$C$23:$J$30,装备强化!$B165,E$15),2)</f>
        <v>76.11</v>
      </c>
      <c r="F165" s="5">
        <f>ROUND(INDEX($C$9:$L$13,$D165,$C165)/INDEX($B$9:$B$13,$D165)*装备总表!C$19*INDEX(装备总表!$C$23:$J$30,装备强化!$B165,F$15),2)</f>
        <v>0</v>
      </c>
      <c r="G165" s="5">
        <f>ROUND(INDEX($C$9:$L$13,$D165,$C165)/INDEX($B$9:$B$13,$D165)*装备总表!D$19*INDEX(装备总表!$C$23:$J$30,装备强化!$B165,G$15),2)</f>
        <v>6.09</v>
      </c>
      <c r="H165" s="5">
        <f>ROUND(INDEX($C$9:$L$13,$D165,$C165)/INDEX($B$9:$B$13,$D165)*装备总表!E$19*INDEX(装备总表!$C$23:$J$30,装备强化!$B165,H$15),2)</f>
        <v>3.04</v>
      </c>
      <c r="I165" s="5">
        <f>ROUND(INDEX($C$9:$L$13,$D165,$C165)/INDEX($B$9:$B$13,$D165)*装备总表!F$19*INDEX(装备总表!$C$23:$J$30,装备强化!$B165,I$15),2)</f>
        <v>0</v>
      </c>
      <c r="J165" s="5">
        <f>ROUND(INDEX($C$9:$L$13,$D165,$C165)/INDEX($B$9:$B$13,$D165)*装备总表!G$19*INDEX(装备总表!$C$23:$J$30,装备强化!$B165,J$15),2)</f>
        <v>20.3</v>
      </c>
      <c r="K165" s="5">
        <f>ROUND(INDEX($C$9:$L$13,$D165,$C165)/INDEX($B$9:$B$13,$D165)*装备总表!H$19*INDEX(装备总表!$C$23:$J$30,装备强化!$B165,K$15),2)</f>
        <v>0</v>
      </c>
      <c r="L165" s="5">
        <f>ROUND(INDEX($C$9:$L$13,$D165,$C165)/INDEX($B$9:$B$13,$D165)*装备总表!I$19*INDEX(装备总表!$C$23:$J$30,装备强化!$B165,L$15),2)</f>
        <v>0</v>
      </c>
    </row>
    <row r="166" spans="1:12" ht="16.5" x14ac:dyDescent="0.15">
      <c r="A166" s="6" t="s">
        <v>32</v>
      </c>
      <c r="B166" s="2">
        <v>5</v>
      </c>
      <c r="C166" s="2">
        <v>9</v>
      </c>
      <c r="D166" s="2">
        <v>2</v>
      </c>
      <c r="E166" s="5">
        <f>ROUND(INDEX($C$9:$L$13,$D166,$C166)/INDEX($B$9:$B$13,$D166)*装备总表!B$19*INDEX(装备总表!$C$23:$J$30,装备强化!$B166,E$15),2)</f>
        <v>76.11</v>
      </c>
      <c r="F166" s="5">
        <f>ROUND(INDEX($C$9:$L$13,$D166,$C166)/INDEX($B$9:$B$13,$D166)*装备总表!C$19*INDEX(装备总表!$C$23:$J$30,装备强化!$B166,F$15),2)</f>
        <v>0</v>
      </c>
      <c r="G166" s="5">
        <f>ROUND(INDEX($C$9:$L$13,$D166,$C166)/INDEX($B$9:$B$13,$D166)*装备总表!D$19*INDEX(装备总表!$C$23:$J$30,装备强化!$B166,G$15),2)</f>
        <v>2.0299999999999998</v>
      </c>
      <c r="H166" s="5">
        <f>ROUND(INDEX($C$9:$L$13,$D166,$C166)/INDEX($B$9:$B$13,$D166)*装备总表!E$19*INDEX(装备总表!$C$23:$J$30,装备强化!$B166,H$15),2)</f>
        <v>6.09</v>
      </c>
      <c r="I166" s="5">
        <f>ROUND(INDEX($C$9:$L$13,$D166,$C166)/INDEX($B$9:$B$13,$D166)*装备总表!F$19*INDEX(装备总表!$C$23:$J$30,装备强化!$B166,I$15),2)</f>
        <v>0</v>
      </c>
      <c r="J166" s="5">
        <f>ROUND(INDEX($C$9:$L$13,$D166,$C166)/INDEX($B$9:$B$13,$D166)*装备总表!G$19*INDEX(装备总表!$C$23:$J$30,装备强化!$B166,J$15),2)</f>
        <v>0</v>
      </c>
      <c r="K166" s="5">
        <f>ROUND(INDEX($C$9:$L$13,$D166,$C166)/INDEX($B$9:$B$13,$D166)*装备总表!H$19*INDEX(装备总表!$C$23:$J$30,装备强化!$B166,K$15),2)</f>
        <v>20.3</v>
      </c>
      <c r="L166" s="5">
        <f>ROUND(INDEX($C$9:$L$13,$D166,$C166)/INDEX($B$9:$B$13,$D166)*装备总表!I$19*INDEX(装备总表!$C$23:$J$30,装备强化!$B166,L$15),2)</f>
        <v>0</v>
      </c>
    </row>
    <row r="167" spans="1:12" ht="16.5" x14ac:dyDescent="0.15">
      <c r="A167" s="6" t="s">
        <v>33</v>
      </c>
      <c r="B167" s="2">
        <v>6</v>
      </c>
      <c r="C167" s="2">
        <v>9</v>
      </c>
      <c r="D167" s="2">
        <v>2</v>
      </c>
      <c r="E167" s="5">
        <f>ROUND(INDEX($C$9:$L$13,$D167,$C167)/INDEX($B$9:$B$13,$D167)*装备总表!B$19*INDEX(装备总表!$C$23:$J$30,装备强化!$B167,E$15),2)</f>
        <v>76.11</v>
      </c>
      <c r="F167" s="5">
        <f>ROUND(INDEX($C$9:$L$13,$D167,$C167)/INDEX($B$9:$B$13,$D167)*装备总表!C$19*INDEX(装备总表!$C$23:$J$30,装备强化!$B167,F$15),2)</f>
        <v>0</v>
      </c>
      <c r="G167" s="5">
        <f>ROUND(INDEX($C$9:$L$13,$D167,$C167)/INDEX($B$9:$B$13,$D167)*装备总表!D$19*INDEX(装备总表!$C$23:$J$30,装备强化!$B167,G$15),2)</f>
        <v>2.0299999999999998</v>
      </c>
      <c r="H167" s="5">
        <f>ROUND(INDEX($C$9:$L$13,$D167,$C167)/INDEX($B$9:$B$13,$D167)*装备总表!E$19*INDEX(装备总表!$C$23:$J$30,装备强化!$B167,H$15),2)</f>
        <v>6.09</v>
      </c>
      <c r="I167" s="5">
        <f>ROUND(INDEX($C$9:$L$13,$D167,$C167)/INDEX($B$9:$B$13,$D167)*装备总表!F$19*INDEX(装备总表!$C$23:$J$30,装备强化!$B167,I$15),2)</f>
        <v>0</v>
      </c>
      <c r="J167" s="5">
        <f>ROUND(INDEX($C$9:$L$13,$D167,$C167)/INDEX($B$9:$B$13,$D167)*装备总表!G$19*INDEX(装备总表!$C$23:$J$30,装备强化!$B167,J$15),2)</f>
        <v>0</v>
      </c>
      <c r="K167" s="5">
        <f>ROUND(INDEX($C$9:$L$13,$D167,$C167)/INDEX($B$9:$B$13,$D167)*装备总表!H$19*INDEX(装备总表!$C$23:$J$30,装备强化!$B167,K$15),2)</f>
        <v>0</v>
      </c>
      <c r="L167" s="5">
        <f>ROUND(INDEX($C$9:$L$13,$D167,$C167)/INDEX($B$9:$B$13,$D167)*装备总表!I$19*INDEX(装备总表!$C$23:$J$30,装备强化!$B167,L$15),2)</f>
        <v>20.3</v>
      </c>
    </row>
    <row r="168" spans="1:12" ht="16.5" x14ac:dyDescent="0.15">
      <c r="A168" s="6" t="s">
        <v>34</v>
      </c>
      <c r="B168" s="2">
        <v>7</v>
      </c>
      <c r="C168" s="2">
        <v>9</v>
      </c>
      <c r="D168" s="2">
        <v>2</v>
      </c>
      <c r="E168" s="5">
        <f>ROUND(INDEX($C$9:$L$13,$D168,$C168)/INDEX($B$9:$B$13,$D168)*装备总表!B$19*INDEX(装备总表!$C$23:$J$30,装备强化!$B168,E$15),2)</f>
        <v>0</v>
      </c>
      <c r="F168" s="5">
        <f>ROUND(INDEX($C$9:$L$13,$D168,$C168)/INDEX($B$9:$B$13,$D168)*装备总表!C$19*INDEX(装备总表!$C$23:$J$30,装备强化!$B168,F$15),2)</f>
        <v>8.1199999999999992</v>
      </c>
      <c r="G168" s="5">
        <f>ROUND(INDEX($C$9:$L$13,$D168,$C168)/INDEX($B$9:$B$13,$D168)*装备总表!D$19*INDEX(装备总表!$C$23:$J$30,装备强化!$B168,G$15),2)</f>
        <v>0</v>
      </c>
      <c r="H168" s="5">
        <f>ROUND(INDEX($C$9:$L$13,$D168,$C168)/INDEX($B$9:$B$13,$D168)*装备总表!E$19*INDEX(装备总表!$C$23:$J$30,装备强化!$B168,H$15),2)</f>
        <v>0</v>
      </c>
      <c r="I168" s="5">
        <f>ROUND(INDEX($C$9:$L$13,$D168,$C168)/INDEX($B$9:$B$13,$D168)*装备总表!F$19*INDEX(装备总表!$C$23:$J$30,装备强化!$B168,I$15),2)</f>
        <v>12.18</v>
      </c>
      <c r="J168" s="5">
        <f>ROUND(INDEX($C$9:$L$13,$D168,$C168)/INDEX($B$9:$B$13,$D168)*装备总表!G$19*INDEX(装备总表!$C$23:$J$30,装备强化!$B168,J$15),2)</f>
        <v>0</v>
      </c>
      <c r="K168" s="5">
        <f>ROUND(INDEX($C$9:$L$13,$D168,$C168)/INDEX($B$9:$B$13,$D168)*装备总表!H$19*INDEX(装备总表!$C$23:$J$30,装备强化!$B168,K$15),2)</f>
        <v>0</v>
      </c>
      <c r="L168" s="5">
        <f>ROUND(INDEX($C$9:$L$13,$D168,$C168)/INDEX($B$9:$B$13,$D168)*装备总表!I$19*INDEX(装备总表!$C$23:$J$30,装备强化!$B168,L$15),2)</f>
        <v>0</v>
      </c>
    </row>
    <row r="169" spans="1:12" ht="16.5" x14ac:dyDescent="0.15">
      <c r="A169" s="6" t="s">
        <v>35</v>
      </c>
      <c r="B169" s="2">
        <v>8</v>
      </c>
      <c r="C169" s="2">
        <v>9</v>
      </c>
      <c r="D169" s="2">
        <v>2</v>
      </c>
      <c r="E169" s="5">
        <f>ROUND(INDEX($C$9:$L$13,$D169,$C169)/INDEX($B$9:$B$13,$D169)*装备总表!B$19*INDEX(装备总表!$C$23:$J$30,装备强化!$B169,E$15),2)</f>
        <v>0</v>
      </c>
      <c r="F169" s="5">
        <f>ROUND(INDEX($C$9:$L$13,$D169,$C169)/INDEX($B$9:$B$13,$D169)*装备总表!C$19*INDEX(装备总表!$C$23:$J$30,装备强化!$B169,F$15),2)</f>
        <v>8.1199999999999992</v>
      </c>
      <c r="G169" s="5">
        <f>ROUND(INDEX($C$9:$L$13,$D169,$C169)/INDEX($B$9:$B$13,$D169)*装备总表!D$19*INDEX(装备总表!$C$23:$J$30,装备强化!$B169,G$15),2)</f>
        <v>0</v>
      </c>
      <c r="H169" s="5">
        <f>ROUND(INDEX($C$9:$L$13,$D169,$C169)/INDEX($B$9:$B$13,$D169)*装备总表!E$19*INDEX(装备总表!$C$23:$J$30,装备强化!$B169,H$15),2)</f>
        <v>0</v>
      </c>
      <c r="I169" s="5">
        <f>ROUND(INDEX($C$9:$L$13,$D169,$C169)/INDEX($B$9:$B$13,$D169)*装备总表!F$19*INDEX(装备总表!$C$23:$J$30,装备强化!$B169,I$15),2)</f>
        <v>12.18</v>
      </c>
      <c r="J169" s="5">
        <f>ROUND(INDEX($C$9:$L$13,$D169,$C169)/INDEX($B$9:$B$13,$D169)*装备总表!G$19*INDEX(装备总表!$C$23:$J$30,装备强化!$B169,J$15),2)</f>
        <v>0</v>
      </c>
      <c r="K169" s="5">
        <f>ROUND(INDEX($C$9:$L$13,$D169,$C169)/INDEX($B$9:$B$13,$D169)*装备总表!H$19*INDEX(装备总表!$C$23:$J$30,装备强化!$B169,K$15),2)</f>
        <v>0</v>
      </c>
      <c r="L169" s="5">
        <f>ROUND(INDEX($C$9:$L$13,$D169,$C169)/INDEX($B$9:$B$13,$D169)*装备总表!I$19*INDEX(装备总表!$C$23:$J$30,装备强化!$B169,L$15),2)</f>
        <v>0</v>
      </c>
    </row>
    <row r="170" spans="1:12" ht="16.5" x14ac:dyDescent="0.15">
      <c r="A170" s="6" t="s">
        <v>28</v>
      </c>
      <c r="B170" s="2">
        <v>1</v>
      </c>
      <c r="C170" s="2">
        <v>10</v>
      </c>
      <c r="D170" s="2">
        <v>2</v>
      </c>
      <c r="E170" s="5">
        <f>ROUND(INDEX($C$9:$L$13,$D170,$C170)/INDEX($B$9:$B$13,$D170)*装备总表!B$19*INDEX(装备总表!$C$23:$J$30,装备强化!$B170,E$15),2)</f>
        <v>0</v>
      </c>
      <c r="F170" s="5">
        <f>ROUND(INDEX($C$9:$L$13,$D170,$C170)/INDEX($B$9:$B$13,$D170)*装备总表!C$19*INDEX(装备总表!$C$23:$J$30,装备强化!$B170,F$15),2)</f>
        <v>20.3</v>
      </c>
      <c r="G170" s="5">
        <f>ROUND(INDEX($C$9:$L$13,$D170,$C170)/INDEX($B$9:$B$13,$D170)*装备总表!D$19*INDEX(装备总表!$C$23:$J$30,装备强化!$B170,G$15),2)</f>
        <v>0</v>
      </c>
      <c r="H170" s="5">
        <f>ROUND(INDEX($C$9:$L$13,$D170,$C170)/INDEX($B$9:$B$13,$D170)*装备总表!E$19*INDEX(装备总表!$C$23:$J$30,装备强化!$B170,H$15),2)</f>
        <v>0</v>
      </c>
      <c r="I170" s="5">
        <f>ROUND(INDEX($C$9:$L$13,$D170,$C170)/INDEX($B$9:$B$13,$D170)*装备总表!F$19*INDEX(装备总表!$C$23:$J$30,装备强化!$B170,I$15),2)</f>
        <v>12.68</v>
      </c>
      <c r="J170" s="5">
        <f>ROUND(INDEX($C$9:$L$13,$D170,$C170)/INDEX($B$9:$B$13,$D170)*装备总表!G$19*INDEX(装备总表!$C$23:$J$30,装备强化!$B170,J$15),2)</f>
        <v>0</v>
      </c>
      <c r="K170" s="5">
        <f>ROUND(INDEX($C$9:$L$13,$D170,$C170)/INDEX($B$9:$B$13,$D170)*装备总表!H$19*INDEX(装备总表!$C$23:$J$30,装备强化!$B170,K$15),2)</f>
        <v>0</v>
      </c>
      <c r="L170" s="5">
        <f>ROUND(INDEX($C$9:$L$13,$D170,$C170)/INDEX($B$9:$B$13,$D170)*装备总表!I$19*INDEX(装备总表!$C$23:$J$30,装备强化!$B170,L$15),2)</f>
        <v>0</v>
      </c>
    </row>
    <row r="171" spans="1:12" ht="16.5" x14ac:dyDescent="0.15">
      <c r="A171" s="6" t="s">
        <v>29</v>
      </c>
      <c r="B171" s="2">
        <v>2</v>
      </c>
      <c r="C171" s="2">
        <v>10</v>
      </c>
      <c r="D171" s="2">
        <v>2</v>
      </c>
      <c r="E171" s="5">
        <f>ROUND(INDEX($C$9:$L$13,$D171,$C171)/INDEX($B$9:$B$13,$D171)*装备总表!B$19*INDEX(装备总表!$C$23:$J$30,装备强化!$B171,E$15),2)</f>
        <v>190.27</v>
      </c>
      <c r="F171" s="5">
        <f>ROUND(INDEX($C$9:$L$13,$D171,$C171)/INDEX($B$9:$B$13,$D171)*装备总表!C$19*INDEX(装备总表!$C$23:$J$30,装备强化!$B171,F$15),2)</f>
        <v>0</v>
      </c>
      <c r="G171" s="5">
        <f>ROUND(INDEX($C$9:$L$13,$D171,$C171)/INDEX($B$9:$B$13,$D171)*装备总表!D$19*INDEX(装备总表!$C$23:$J$30,装备强化!$B171,G$15),2)</f>
        <v>12.68</v>
      </c>
      <c r="H171" s="5">
        <f>ROUND(INDEX($C$9:$L$13,$D171,$C171)/INDEX($B$9:$B$13,$D171)*装备总表!E$19*INDEX(装备总表!$C$23:$J$30,装备强化!$B171,H$15),2)</f>
        <v>6.34</v>
      </c>
      <c r="I171" s="5">
        <f>ROUND(INDEX($C$9:$L$13,$D171,$C171)/INDEX($B$9:$B$13,$D171)*装备总表!F$19*INDEX(装备总表!$C$23:$J$30,装备强化!$B171,I$15),2)</f>
        <v>0</v>
      </c>
      <c r="J171" s="5">
        <f>ROUND(INDEX($C$9:$L$13,$D171,$C171)/INDEX($B$9:$B$13,$D171)*装备总表!G$19*INDEX(装备总表!$C$23:$J$30,装备强化!$B171,J$15),2)</f>
        <v>0</v>
      </c>
      <c r="K171" s="5">
        <f>ROUND(INDEX($C$9:$L$13,$D171,$C171)/INDEX($B$9:$B$13,$D171)*装备总表!H$19*INDEX(装备总表!$C$23:$J$30,装备强化!$B171,K$15),2)</f>
        <v>0</v>
      </c>
      <c r="L171" s="5">
        <f>ROUND(INDEX($C$9:$L$13,$D171,$C171)/INDEX($B$9:$B$13,$D171)*装备总表!I$19*INDEX(装备总表!$C$23:$J$30,装备强化!$B171,L$15),2)</f>
        <v>0</v>
      </c>
    </row>
    <row r="172" spans="1:12" ht="16.5" x14ac:dyDescent="0.15">
      <c r="A172" s="6" t="s">
        <v>30</v>
      </c>
      <c r="B172" s="2">
        <v>3</v>
      </c>
      <c r="C172" s="2">
        <v>10</v>
      </c>
      <c r="D172" s="2">
        <v>2</v>
      </c>
      <c r="E172" s="5">
        <f>ROUND(INDEX($C$9:$L$13,$D172,$C172)/INDEX($B$9:$B$13,$D172)*装备总表!B$19*INDEX(装备总表!$C$23:$J$30,装备强化!$B172,E$15),2)</f>
        <v>158.56</v>
      </c>
      <c r="F172" s="5">
        <f>ROUND(INDEX($C$9:$L$13,$D172,$C172)/INDEX($B$9:$B$13,$D172)*装备总表!C$19*INDEX(装备总表!$C$23:$J$30,装备强化!$B172,F$15),2)</f>
        <v>10.15</v>
      </c>
      <c r="G172" s="5">
        <f>ROUND(INDEX($C$9:$L$13,$D172,$C172)/INDEX($B$9:$B$13,$D172)*装备总表!D$19*INDEX(装备总表!$C$23:$J$30,装备强化!$B172,G$15),2)</f>
        <v>0</v>
      </c>
      <c r="H172" s="5">
        <f>ROUND(INDEX($C$9:$L$13,$D172,$C172)/INDEX($B$9:$B$13,$D172)*装备总表!E$19*INDEX(装备总表!$C$23:$J$30,装备强化!$B172,H$15),2)</f>
        <v>0</v>
      </c>
      <c r="I172" s="5">
        <f>ROUND(INDEX($C$9:$L$13,$D172,$C172)/INDEX($B$9:$B$13,$D172)*装备总表!F$19*INDEX(装备总表!$C$23:$J$30,装备强化!$B172,I$15),2)</f>
        <v>7.61</v>
      </c>
      <c r="J172" s="5">
        <f>ROUND(INDEX($C$9:$L$13,$D172,$C172)/INDEX($B$9:$B$13,$D172)*装备总表!G$19*INDEX(装备总表!$C$23:$J$30,装备强化!$B172,J$15),2)</f>
        <v>0</v>
      </c>
      <c r="K172" s="5">
        <f>ROUND(INDEX($C$9:$L$13,$D172,$C172)/INDEX($B$9:$B$13,$D172)*装备总表!H$19*INDEX(装备总表!$C$23:$J$30,装备强化!$B172,K$15),2)</f>
        <v>0</v>
      </c>
      <c r="L172" s="5">
        <f>ROUND(INDEX($C$9:$L$13,$D172,$C172)/INDEX($B$9:$B$13,$D172)*装备总表!I$19*INDEX(装备总表!$C$23:$J$30,装备强化!$B172,L$15),2)</f>
        <v>0</v>
      </c>
    </row>
    <row r="173" spans="1:12" ht="16.5" x14ac:dyDescent="0.15">
      <c r="A173" s="6" t="s">
        <v>31</v>
      </c>
      <c r="B173" s="2">
        <v>4</v>
      </c>
      <c r="C173" s="2">
        <v>10</v>
      </c>
      <c r="D173" s="2">
        <v>2</v>
      </c>
      <c r="E173" s="5">
        <f>ROUND(INDEX($C$9:$L$13,$D173,$C173)/INDEX($B$9:$B$13,$D173)*装备总表!B$19*INDEX(装备总表!$C$23:$J$30,装备强化!$B173,E$15),2)</f>
        <v>95.14</v>
      </c>
      <c r="F173" s="5">
        <f>ROUND(INDEX($C$9:$L$13,$D173,$C173)/INDEX($B$9:$B$13,$D173)*装备总表!C$19*INDEX(装备总表!$C$23:$J$30,装备强化!$B173,F$15),2)</f>
        <v>0</v>
      </c>
      <c r="G173" s="5">
        <f>ROUND(INDEX($C$9:$L$13,$D173,$C173)/INDEX($B$9:$B$13,$D173)*装备总表!D$19*INDEX(装备总表!$C$23:$J$30,装备强化!$B173,G$15),2)</f>
        <v>7.61</v>
      </c>
      <c r="H173" s="5">
        <f>ROUND(INDEX($C$9:$L$13,$D173,$C173)/INDEX($B$9:$B$13,$D173)*装备总表!E$19*INDEX(装备总表!$C$23:$J$30,装备强化!$B173,H$15),2)</f>
        <v>3.81</v>
      </c>
      <c r="I173" s="5">
        <f>ROUND(INDEX($C$9:$L$13,$D173,$C173)/INDEX($B$9:$B$13,$D173)*装备总表!F$19*INDEX(装备总表!$C$23:$J$30,装备强化!$B173,I$15),2)</f>
        <v>0</v>
      </c>
      <c r="J173" s="5">
        <f>ROUND(INDEX($C$9:$L$13,$D173,$C173)/INDEX($B$9:$B$13,$D173)*装备总表!G$19*INDEX(装备总表!$C$23:$J$30,装备强化!$B173,J$15),2)</f>
        <v>25.37</v>
      </c>
      <c r="K173" s="5">
        <f>ROUND(INDEX($C$9:$L$13,$D173,$C173)/INDEX($B$9:$B$13,$D173)*装备总表!H$19*INDEX(装备总表!$C$23:$J$30,装备强化!$B173,K$15),2)</f>
        <v>0</v>
      </c>
      <c r="L173" s="5">
        <f>ROUND(INDEX($C$9:$L$13,$D173,$C173)/INDEX($B$9:$B$13,$D173)*装备总表!I$19*INDEX(装备总表!$C$23:$J$30,装备强化!$B173,L$15),2)</f>
        <v>0</v>
      </c>
    </row>
    <row r="174" spans="1:12" ht="16.5" x14ac:dyDescent="0.15">
      <c r="A174" s="6" t="s">
        <v>32</v>
      </c>
      <c r="B174" s="2">
        <v>5</v>
      </c>
      <c r="C174" s="2">
        <v>10</v>
      </c>
      <c r="D174" s="2">
        <v>2</v>
      </c>
      <c r="E174" s="5">
        <f>ROUND(INDEX($C$9:$L$13,$D174,$C174)/INDEX($B$9:$B$13,$D174)*装备总表!B$19*INDEX(装备总表!$C$23:$J$30,装备强化!$B174,E$15),2)</f>
        <v>95.14</v>
      </c>
      <c r="F174" s="5">
        <f>ROUND(INDEX($C$9:$L$13,$D174,$C174)/INDEX($B$9:$B$13,$D174)*装备总表!C$19*INDEX(装备总表!$C$23:$J$30,装备强化!$B174,F$15),2)</f>
        <v>0</v>
      </c>
      <c r="G174" s="5">
        <f>ROUND(INDEX($C$9:$L$13,$D174,$C174)/INDEX($B$9:$B$13,$D174)*装备总表!D$19*INDEX(装备总表!$C$23:$J$30,装备强化!$B174,G$15),2)</f>
        <v>2.54</v>
      </c>
      <c r="H174" s="5">
        <f>ROUND(INDEX($C$9:$L$13,$D174,$C174)/INDEX($B$9:$B$13,$D174)*装备总表!E$19*INDEX(装备总表!$C$23:$J$30,装备强化!$B174,H$15),2)</f>
        <v>7.61</v>
      </c>
      <c r="I174" s="5">
        <f>ROUND(INDEX($C$9:$L$13,$D174,$C174)/INDEX($B$9:$B$13,$D174)*装备总表!F$19*INDEX(装备总表!$C$23:$J$30,装备强化!$B174,I$15),2)</f>
        <v>0</v>
      </c>
      <c r="J174" s="5">
        <f>ROUND(INDEX($C$9:$L$13,$D174,$C174)/INDEX($B$9:$B$13,$D174)*装备总表!G$19*INDEX(装备总表!$C$23:$J$30,装备强化!$B174,J$15),2)</f>
        <v>0</v>
      </c>
      <c r="K174" s="5">
        <f>ROUND(INDEX($C$9:$L$13,$D174,$C174)/INDEX($B$9:$B$13,$D174)*装备总表!H$19*INDEX(装备总表!$C$23:$J$30,装备强化!$B174,K$15),2)</f>
        <v>25.37</v>
      </c>
      <c r="L174" s="5">
        <f>ROUND(INDEX($C$9:$L$13,$D174,$C174)/INDEX($B$9:$B$13,$D174)*装备总表!I$19*INDEX(装备总表!$C$23:$J$30,装备强化!$B174,L$15),2)</f>
        <v>0</v>
      </c>
    </row>
    <row r="175" spans="1:12" ht="16.5" x14ac:dyDescent="0.15">
      <c r="A175" s="6" t="s">
        <v>33</v>
      </c>
      <c r="B175" s="2">
        <v>6</v>
      </c>
      <c r="C175" s="2">
        <v>10</v>
      </c>
      <c r="D175" s="2">
        <v>2</v>
      </c>
      <c r="E175" s="5">
        <f>ROUND(INDEX($C$9:$L$13,$D175,$C175)/INDEX($B$9:$B$13,$D175)*装备总表!B$19*INDEX(装备总表!$C$23:$J$30,装备强化!$B175,E$15),2)</f>
        <v>95.14</v>
      </c>
      <c r="F175" s="5">
        <f>ROUND(INDEX($C$9:$L$13,$D175,$C175)/INDEX($B$9:$B$13,$D175)*装备总表!C$19*INDEX(装备总表!$C$23:$J$30,装备强化!$B175,F$15),2)</f>
        <v>0</v>
      </c>
      <c r="G175" s="5">
        <f>ROUND(INDEX($C$9:$L$13,$D175,$C175)/INDEX($B$9:$B$13,$D175)*装备总表!D$19*INDEX(装备总表!$C$23:$J$30,装备强化!$B175,G$15),2)</f>
        <v>2.54</v>
      </c>
      <c r="H175" s="5">
        <f>ROUND(INDEX($C$9:$L$13,$D175,$C175)/INDEX($B$9:$B$13,$D175)*装备总表!E$19*INDEX(装备总表!$C$23:$J$30,装备强化!$B175,H$15),2)</f>
        <v>7.61</v>
      </c>
      <c r="I175" s="5">
        <f>ROUND(INDEX($C$9:$L$13,$D175,$C175)/INDEX($B$9:$B$13,$D175)*装备总表!F$19*INDEX(装备总表!$C$23:$J$30,装备强化!$B175,I$15),2)</f>
        <v>0</v>
      </c>
      <c r="J175" s="5">
        <f>ROUND(INDEX($C$9:$L$13,$D175,$C175)/INDEX($B$9:$B$13,$D175)*装备总表!G$19*INDEX(装备总表!$C$23:$J$30,装备强化!$B175,J$15),2)</f>
        <v>0</v>
      </c>
      <c r="K175" s="5">
        <f>ROUND(INDEX($C$9:$L$13,$D175,$C175)/INDEX($B$9:$B$13,$D175)*装备总表!H$19*INDEX(装备总表!$C$23:$J$30,装备强化!$B175,K$15),2)</f>
        <v>0</v>
      </c>
      <c r="L175" s="5">
        <f>ROUND(INDEX($C$9:$L$13,$D175,$C175)/INDEX($B$9:$B$13,$D175)*装备总表!I$19*INDEX(装备总表!$C$23:$J$30,装备强化!$B175,L$15),2)</f>
        <v>25.37</v>
      </c>
    </row>
    <row r="176" spans="1:12" ht="16.5" x14ac:dyDescent="0.15">
      <c r="A176" s="6" t="s">
        <v>34</v>
      </c>
      <c r="B176" s="2">
        <v>7</v>
      </c>
      <c r="C176" s="2">
        <v>10</v>
      </c>
      <c r="D176" s="2">
        <v>2</v>
      </c>
      <c r="E176" s="5">
        <f>ROUND(INDEX($C$9:$L$13,$D176,$C176)/INDEX($B$9:$B$13,$D176)*装备总表!B$19*INDEX(装备总表!$C$23:$J$30,装备强化!$B176,E$15),2)</f>
        <v>0</v>
      </c>
      <c r="F176" s="5">
        <f>ROUND(INDEX($C$9:$L$13,$D176,$C176)/INDEX($B$9:$B$13,$D176)*装备总表!C$19*INDEX(装备总表!$C$23:$J$30,装备强化!$B176,F$15),2)</f>
        <v>10.15</v>
      </c>
      <c r="G176" s="5">
        <f>ROUND(INDEX($C$9:$L$13,$D176,$C176)/INDEX($B$9:$B$13,$D176)*装备总表!D$19*INDEX(装备总表!$C$23:$J$30,装备强化!$B176,G$15),2)</f>
        <v>0</v>
      </c>
      <c r="H176" s="5">
        <f>ROUND(INDEX($C$9:$L$13,$D176,$C176)/INDEX($B$9:$B$13,$D176)*装备总表!E$19*INDEX(装备总表!$C$23:$J$30,装备强化!$B176,H$15),2)</f>
        <v>0</v>
      </c>
      <c r="I176" s="5">
        <f>ROUND(INDEX($C$9:$L$13,$D176,$C176)/INDEX($B$9:$B$13,$D176)*装备总表!F$19*INDEX(装备总表!$C$23:$J$30,装备强化!$B176,I$15),2)</f>
        <v>15.22</v>
      </c>
      <c r="J176" s="5">
        <f>ROUND(INDEX($C$9:$L$13,$D176,$C176)/INDEX($B$9:$B$13,$D176)*装备总表!G$19*INDEX(装备总表!$C$23:$J$30,装备强化!$B176,J$15),2)</f>
        <v>0</v>
      </c>
      <c r="K176" s="5">
        <f>ROUND(INDEX($C$9:$L$13,$D176,$C176)/INDEX($B$9:$B$13,$D176)*装备总表!H$19*INDEX(装备总表!$C$23:$J$30,装备强化!$B176,K$15),2)</f>
        <v>0</v>
      </c>
      <c r="L176" s="5">
        <f>ROUND(INDEX($C$9:$L$13,$D176,$C176)/INDEX($B$9:$B$13,$D176)*装备总表!I$19*INDEX(装备总表!$C$23:$J$30,装备强化!$B176,L$15),2)</f>
        <v>0</v>
      </c>
    </row>
    <row r="177" spans="1:12" ht="16.5" x14ac:dyDescent="0.15">
      <c r="A177" s="6" t="s">
        <v>35</v>
      </c>
      <c r="B177" s="2">
        <v>8</v>
      </c>
      <c r="C177" s="2">
        <v>10</v>
      </c>
      <c r="D177" s="2">
        <v>2</v>
      </c>
      <c r="E177" s="5">
        <f>ROUND(INDEX($C$9:$L$13,$D177,$C177)/INDEX($B$9:$B$13,$D177)*装备总表!B$19*INDEX(装备总表!$C$23:$J$30,装备强化!$B177,E$15),2)</f>
        <v>0</v>
      </c>
      <c r="F177" s="5">
        <f>ROUND(INDEX($C$9:$L$13,$D177,$C177)/INDEX($B$9:$B$13,$D177)*装备总表!C$19*INDEX(装备总表!$C$23:$J$30,装备强化!$B177,F$15),2)</f>
        <v>10.15</v>
      </c>
      <c r="G177" s="5">
        <f>ROUND(INDEX($C$9:$L$13,$D177,$C177)/INDEX($B$9:$B$13,$D177)*装备总表!D$19*INDEX(装备总表!$C$23:$J$30,装备强化!$B177,G$15),2)</f>
        <v>0</v>
      </c>
      <c r="H177" s="5">
        <f>ROUND(INDEX($C$9:$L$13,$D177,$C177)/INDEX($B$9:$B$13,$D177)*装备总表!E$19*INDEX(装备总表!$C$23:$J$30,装备强化!$B177,H$15),2)</f>
        <v>0</v>
      </c>
      <c r="I177" s="5">
        <f>ROUND(INDEX($C$9:$L$13,$D177,$C177)/INDEX($B$9:$B$13,$D177)*装备总表!F$19*INDEX(装备总表!$C$23:$J$30,装备强化!$B177,I$15),2)</f>
        <v>15.22</v>
      </c>
      <c r="J177" s="5">
        <f>ROUND(INDEX($C$9:$L$13,$D177,$C177)/INDEX($B$9:$B$13,$D177)*装备总表!G$19*INDEX(装备总表!$C$23:$J$30,装备强化!$B177,J$15),2)</f>
        <v>0</v>
      </c>
      <c r="K177" s="5">
        <f>ROUND(INDEX($C$9:$L$13,$D177,$C177)/INDEX($B$9:$B$13,$D177)*装备总表!H$19*INDEX(装备总表!$C$23:$J$30,装备强化!$B177,K$15),2)</f>
        <v>0</v>
      </c>
      <c r="L177" s="5">
        <f>ROUND(INDEX($C$9:$L$13,$D177,$C177)/INDEX($B$9:$B$13,$D177)*装备总表!I$19*INDEX(装备总表!$C$23:$J$30,装备强化!$B177,L$15),2)</f>
        <v>0</v>
      </c>
    </row>
    <row r="178" spans="1:12" ht="16.5" x14ac:dyDescent="0.15">
      <c r="A178" s="6" t="s">
        <v>28</v>
      </c>
      <c r="B178" s="2">
        <v>1</v>
      </c>
      <c r="C178" s="2">
        <v>1</v>
      </c>
      <c r="D178" s="2">
        <v>3</v>
      </c>
      <c r="E178" s="5">
        <f>ROUND(INDEX($C$9:$L$13,$D178,$C178)/INDEX($B$9:$B$13,$D178)*装备总表!B$19*INDEX(装备总表!$C$23:$J$30,装备强化!$B178,E$15),2)</f>
        <v>0</v>
      </c>
      <c r="F178" s="5">
        <f>ROUND(INDEX($C$9:$L$13,$D178,$C178)/INDEX($B$9:$B$13,$D178)*装备总表!C$19*INDEX(装备总表!$C$23:$J$30,装备强化!$B178,F$15),2)</f>
        <v>4.29</v>
      </c>
      <c r="G178" s="5">
        <f>ROUND(INDEX($C$9:$L$13,$D178,$C178)/INDEX($B$9:$B$13,$D178)*装备总表!D$19*INDEX(装备总表!$C$23:$J$30,装备强化!$B178,G$15),2)</f>
        <v>0</v>
      </c>
      <c r="H178" s="5">
        <f>ROUND(INDEX($C$9:$L$13,$D178,$C178)/INDEX($B$9:$B$13,$D178)*装备总表!E$19*INDEX(装备总表!$C$23:$J$30,装备强化!$B178,H$15),2)</f>
        <v>0</v>
      </c>
      <c r="I178" s="5">
        <f>ROUND(INDEX($C$9:$L$13,$D178,$C178)/INDEX($B$9:$B$13,$D178)*装备总表!F$19*INDEX(装备总表!$C$23:$J$30,装备强化!$B178,I$15),2)</f>
        <v>2.68</v>
      </c>
      <c r="J178" s="5">
        <f>ROUND(INDEX($C$9:$L$13,$D178,$C178)/INDEX($B$9:$B$13,$D178)*装备总表!G$19*INDEX(装备总表!$C$23:$J$30,装备强化!$B178,J$15),2)</f>
        <v>0</v>
      </c>
      <c r="K178" s="5">
        <f>ROUND(INDEX($C$9:$L$13,$D178,$C178)/INDEX($B$9:$B$13,$D178)*装备总表!H$19*INDEX(装备总表!$C$23:$J$30,装备强化!$B178,K$15),2)</f>
        <v>0</v>
      </c>
      <c r="L178" s="5">
        <f>ROUND(INDEX($C$9:$L$13,$D178,$C178)/INDEX($B$9:$B$13,$D178)*装备总表!I$19*INDEX(装备总表!$C$23:$J$30,装备强化!$B178,L$15),2)</f>
        <v>0</v>
      </c>
    </row>
    <row r="179" spans="1:12" ht="16.5" x14ac:dyDescent="0.15">
      <c r="A179" s="6" t="s">
        <v>29</v>
      </c>
      <c r="B179" s="2">
        <v>2</v>
      </c>
      <c r="C179" s="2">
        <v>1</v>
      </c>
      <c r="D179" s="2">
        <v>3</v>
      </c>
      <c r="E179" s="5">
        <f>ROUND(INDEX($C$9:$L$13,$D179,$C179)/INDEX($B$9:$B$13,$D179)*装备总表!B$19*INDEX(装备总表!$C$23:$J$30,装备强化!$B179,E$15),2)</f>
        <v>40.25</v>
      </c>
      <c r="F179" s="5">
        <f>ROUND(INDEX($C$9:$L$13,$D179,$C179)/INDEX($B$9:$B$13,$D179)*装备总表!C$19*INDEX(装备总表!$C$23:$J$30,装备强化!$B179,F$15),2)</f>
        <v>0</v>
      </c>
      <c r="G179" s="5">
        <f>ROUND(INDEX($C$9:$L$13,$D179,$C179)/INDEX($B$9:$B$13,$D179)*装备总表!D$19*INDEX(装备总表!$C$23:$J$30,装备强化!$B179,G$15),2)</f>
        <v>2.68</v>
      </c>
      <c r="H179" s="5">
        <f>ROUND(INDEX($C$9:$L$13,$D179,$C179)/INDEX($B$9:$B$13,$D179)*装备总表!E$19*INDEX(装备总表!$C$23:$J$30,装备强化!$B179,H$15),2)</f>
        <v>1.34</v>
      </c>
      <c r="I179" s="5">
        <f>ROUND(INDEX($C$9:$L$13,$D179,$C179)/INDEX($B$9:$B$13,$D179)*装备总表!F$19*INDEX(装备总表!$C$23:$J$30,装备强化!$B179,I$15),2)</f>
        <v>0</v>
      </c>
      <c r="J179" s="5">
        <f>ROUND(INDEX($C$9:$L$13,$D179,$C179)/INDEX($B$9:$B$13,$D179)*装备总表!G$19*INDEX(装备总表!$C$23:$J$30,装备强化!$B179,J$15),2)</f>
        <v>0</v>
      </c>
      <c r="K179" s="5">
        <f>ROUND(INDEX($C$9:$L$13,$D179,$C179)/INDEX($B$9:$B$13,$D179)*装备总表!H$19*INDEX(装备总表!$C$23:$J$30,装备强化!$B179,K$15),2)</f>
        <v>0</v>
      </c>
      <c r="L179" s="5">
        <f>ROUND(INDEX($C$9:$L$13,$D179,$C179)/INDEX($B$9:$B$13,$D179)*装备总表!I$19*INDEX(装备总表!$C$23:$J$30,装备强化!$B179,L$15),2)</f>
        <v>0</v>
      </c>
    </row>
    <row r="180" spans="1:12" ht="16.5" x14ac:dyDescent="0.15">
      <c r="A180" s="6" t="s">
        <v>30</v>
      </c>
      <c r="B180" s="2">
        <v>3</v>
      </c>
      <c r="C180" s="2">
        <v>1</v>
      </c>
      <c r="D180" s="2">
        <v>3</v>
      </c>
      <c r="E180" s="5">
        <f>ROUND(INDEX($C$9:$L$13,$D180,$C180)/INDEX($B$9:$B$13,$D180)*装备总表!B$19*INDEX(装备总表!$C$23:$J$30,装备强化!$B180,E$15),2)</f>
        <v>33.54</v>
      </c>
      <c r="F180" s="5">
        <f>ROUND(INDEX($C$9:$L$13,$D180,$C180)/INDEX($B$9:$B$13,$D180)*装备总表!C$19*INDEX(装备总表!$C$23:$J$30,装备强化!$B180,F$15),2)</f>
        <v>2.15</v>
      </c>
      <c r="G180" s="5">
        <f>ROUND(INDEX($C$9:$L$13,$D180,$C180)/INDEX($B$9:$B$13,$D180)*装备总表!D$19*INDEX(装备总表!$C$23:$J$30,装备强化!$B180,G$15),2)</f>
        <v>0</v>
      </c>
      <c r="H180" s="5">
        <f>ROUND(INDEX($C$9:$L$13,$D180,$C180)/INDEX($B$9:$B$13,$D180)*装备总表!E$19*INDEX(装备总表!$C$23:$J$30,装备强化!$B180,H$15),2)</f>
        <v>0</v>
      </c>
      <c r="I180" s="5">
        <f>ROUND(INDEX($C$9:$L$13,$D180,$C180)/INDEX($B$9:$B$13,$D180)*装备总表!F$19*INDEX(装备总表!$C$23:$J$30,装备强化!$B180,I$15),2)</f>
        <v>1.61</v>
      </c>
      <c r="J180" s="5">
        <f>ROUND(INDEX($C$9:$L$13,$D180,$C180)/INDEX($B$9:$B$13,$D180)*装备总表!G$19*INDEX(装备总表!$C$23:$J$30,装备强化!$B180,J$15),2)</f>
        <v>0</v>
      </c>
      <c r="K180" s="5">
        <f>ROUND(INDEX($C$9:$L$13,$D180,$C180)/INDEX($B$9:$B$13,$D180)*装备总表!H$19*INDEX(装备总表!$C$23:$J$30,装备强化!$B180,K$15),2)</f>
        <v>0</v>
      </c>
      <c r="L180" s="5">
        <f>ROUND(INDEX($C$9:$L$13,$D180,$C180)/INDEX($B$9:$B$13,$D180)*装备总表!I$19*INDEX(装备总表!$C$23:$J$30,装备强化!$B180,L$15),2)</f>
        <v>0</v>
      </c>
    </row>
    <row r="181" spans="1:12" ht="16.5" x14ac:dyDescent="0.15">
      <c r="A181" s="6" t="s">
        <v>31</v>
      </c>
      <c r="B181" s="2">
        <v>4</v>
      </c>
      <c r="C181" s="2">
        <v>1</v>
      </c>
      <c r="D181" s="2">
        <v>3</v>
      </c>
      <c r="E181" s="5">
        <f>ROUND(INDEX($C$9:$L$13,$D181,$C181)/INDEX($B$9:$B$13,$D181)*装备总表!B$19*INDEX(装备总表!$C$23:$J$30,装备强化!$B181,E$15),2)</f>
        <v>20.13</v>
      </c>
      <c r="F181" s="5">
        <f>ROUND(INDEX($C$9:$L$13,$D181,$C181)/INDEX($B$9:$B$13,$D181)*装备总表!C$19*INDEX(装备总表!$C$23:$J$30,装备强化!$B181,F$15),2)</f>
        <v>0</v>
      </c>
      <c r="G181" s="5">
        <f>ROUND(INDEX($C$9:$L$13,$D181,$C181)/INDEX($B$9:$B$13,$D181)*装备总表!D$19*INDEX(装备总表!$C$23:$J$30,装备强化!$B181,G$15),2)</f>
        <v>1.61</v>
      </c>
      <c r="H181" s="5">
        <f>ROUND(INDEX($C$9:$L$13,$D181,$C181)/INDEX($B$9:$B$13,$D181)*装备总表!E$19*INDEX(装备总表!$C$23:$J$30,装备强化!$B181,H$15),2)</f>
        <v>0.81</v>
      </c>
      <c r="I181" s="5">
        <f>ROUND(INDEX($C$9:$L$13,$D181,$C181)/INDEX($B$9:$B$13,$D181)*装备总表!F$19*INDEX(装备总表!$C$23:$J$30,装备强化!$B181,I$15),2)</f>
        <v>0</v>
      </c>
      <c r="J181" s="5">
        <f>ROUND(INDEX($C$9:$L$13,$D181,$C181)/INDEX($B$9:$B$13,$D181)*装备总表!G$19*INDEX(装备总表!$C$23:$J$30,装备强化!$B181,J$15),2)</f>
        <v>5.37</v>
      </c>
      <c r="K181" s="5">
        <f>ROUND(INDEX($C$9:$L$13,$D181,$C181)/INDEX($B$9:$B$13,$D181)*装备总表!H$19*INDEX(装备总表!$C$23:$J$30,装备强化!$B181,K$15),2)</f>
        <v>0</v>
      </c>
      <c r="L181" s="5">
        <f>ROUND(INDEX($C$9:$L$13,$D181,$C181)/INDEX($B$9:$B$13,$D181)*装备总表!I$19*INDEX(装备总表!$C$23:$J$30,装备强化!$B181,L$15),2)</f>
        <v>0</v>
      </c>
    </row>
    <row r="182" spans="1:12" ht="16.5" x14ac:dyDescent="0.15">
      <c r="A182" s="6" t="s">
        <v>32</v>
      </c>
      <c r="B182" s="2">
        <v>5</v>
      </c>
      <c r="C182" s="2">
        <v>1</v>
      </c>
      <c r="D182" s="2">
        <v>3</v>
      </c>
      <c r="E182" s="5">
        <f>ROUND(INDEX($C$9:$L$13,$D182,$C182)/INDEX($B$9:$B$13,$D182)*装备总表!B$19*INDEX(装备总表!$C$23:$J$30,装备强化!$B182,E$15),2)</f>
        <v>20.13</v>
      </c>
      <c r="F182" s="5">
        <f>ROUND(INDEX($C$9:$L$13,$D182,$C182)/INDEX($B$9:$B$13,$D182)*装备总表!C$19*INDEX(装备总表!$C$23:$J$30,装备强化!$B182,F$15),2)</f>
        <v>0</v>
      </c>
      <c r="G182" s="5">
        <f>ROUND(INDEX($C$9:$L$13,$D182,$C182)/INDEX($B$9:$B$13,$D182)*装备总表!D$19*INDEX(装备总表!$C$23:$J$30,装备强化!$B182,G$15),2)</f>
        <v>0.54</v>
      </c>
      <c r="H182" s="5">
        <f>ROUND(INDEX($C$9:$L$13,$D182,$C182)/INDEX($B$9:$B$13,$D182)*装备总表!E$19*INDEX(装备总表!$C$23:$J$30,装备强化!$B182,H$15),2)</f>
        <v>1.61</v>
      </c>
      <c r="I182" s="5">
        <f>ROUND(INDEX($C$9:$L$13,$D182,$C182)/INDEX($B$9:$B$13,$D182)*装备总表!F$19*INDEX(装备总表!$C$23:$J$30,装备强化!$B182,I$15),2)</f>
        <v>0</v>
      </c>
      <c r="J182" s="5">
        <f>ROUND(INDEX($C$9:$L$13,$D182,$C182)/INDEX($B$9:$B$13,$D182)*装备总表!G$19*INDEX(装备总表!$C$23:$J$30,装备强化!$B182,J$15),2)</f>
        <v>0</v>
      </c>
      <c r="K182" s="5">
        <f>ROUND(INDEX($C$9:$L$13,$D182,$C182)/INDEX($B$9:$B$13,$D182)*装备总表!H$19*INDEX(装备总表!$C$23:$J$30,装备强化!$B182,K$15),2)</f>
        <v>5.37</v>
      </c>
      <c r="L182" s="5">
        <f>ROUND(INDEX($C$9:$L$13,$D182,$C182)/INDEX($B$9:$B$13,$D182)*装备总表!I$19*INDEX(装备总表!$C$23:$J$30,装备强化!$B182,L$15),2)</f>
        <v>0</v>
      </c>
    </row>
    <row r="183" spans="1:12" ht="16.5" x14ac:dyDescent="0.15">
      <c r="A183" s="6" t="s">
        <v>33</v>
      </c>
      <c r="B183" s="2">
        <v>6</v>
      </c>
      <c r="C183" s="2">
        <v>1</v>
      </c>
      <c r="D183" s="2">
        <v>3</v>
      </c>
      <c r="E183" s="5">
        <f>ROUND(INDEX($C$9:$L$13,$D183,$C183)/INDEX($B$9:$B$13,$D183)*装备总表!B$19*INDEX(装备总表!$C$23:$J$30,装备强化!$B183,E$15),2)</f>
        <v>20.13</v>
      </c>
      <c r="F183" s="5">
        <f>ROUND(INDEX($C$9:$L$13,$D183,$C183)/INDEX($B$9:$B$13,$D183)*装备总表!C$19*INDEX(装备总表!$C$23:$J$30,装备强化!$B183,F$15),2)</f>
        <v>0</v>
      </c>
      <c r="G183" s="5">
        <f>ROUND(INDEX($C$9:$L$13,$D183,$C183)/INDEX($B$9:$B$13,$D183)*装备总表!D$19*INDEX(装备总表!$C$23:$J$30,装备强化!$B183,G$15),2)</f>
        <v>0.54</v>
      </c>
      <c r="H183" s="5">
        <f>ROUND(INDEX($C$9:$L$13,$D183,$C183)/INDEX($B$9:$B$13,$D183)*装备总表!E$19*INDEX(装备总表!$C$23:$J$30,装备强化!$B183,H$15),2)</f>
        <v>1.61</v>
      </c>
      <c r="I183" s="5">
        <f>ROUND(INDEX($C$9:$L$13,$D183,$C183)/INDEX($B$9:$B$13,$D183)*装备总表!F$19*INDEX(装备总表!$C$23:$J$30,装备强化!$B183,I$15),2)</f>
        <v>0</v>
      </c>
      <c r="J183" s="5">
        <f>ROUND(INDEX($C$9:$L$13,$D183,$C183)/INDEX($B$9:$B$13,$D183)*装备总表!G$19*INDEX(装备总表!$C$23:$J$30,装备强化!$B183,J$15),2)</f>
        <v>0</v>
      </c>
      <c r="K183" s="5">
        <f>ROUND(INDEX($C$9:$L$13,$D183,$C183)/INDEX($B$9:$B$13,$D183)*装备总表!H$19*INDEX(装备总表!$C$23:$J$30,装备强化!$B183,K$15),2)</f>
        <v>0</v>
      </c>
      <c r="L183" s="5">
        <f>ROUND(INDEX($C$9:$L$13,$D183,$C183)/INDEX($B$9:$B$13,$D183)*装备总表!I$19*INDEX(装备总表!$C$23:$J$30,装备强化!$B183,L$15),2)</f>
        <v>5.37</v>
      </c>
    </row>
    <row r="184" spans="1:12" ht="16.5" x14ac:dyDescent="0.15">
      <c r="A184" s="6" t="s">
        <v>34</v>
      </c>
      <c r="B184" s="2">
        <v>7</v>
      </c>
      <c r="C184" s="2">
        <v>1</v>
      </c>
      <c r="D184" s="2">
        <v>3</v>
      </c>
      <c r="E184" s="5">
        <f>ROUND(INDEX($C$9:$L$13,$D184,$C184)/INDEX($B$9:$B$13,$D184)*装备总表!B$19*INDEX(装备总表!$C$23:$J$30,装备强化!$B184,E$15),2)</f>
        <v>0</v>
      </c>
      <c r="F184" s="5">
        <f>ROUND(INDEX($C$9:$L$13,$D184,$C184)/INDEX($B$9:$B$13,$D184)*装备总表!C$19*INDEX(装备总表!$C$23:$J$30,装备强化!$B184,F$15),2)</f>
        <v>2.15</v>
      </c>
      <c r="G184" s="5">
        <f>ROUND(INDEX($C$9:$L$13,$D184,$C184)/INDEX($B$9:$B$13,$D184)*装备总表!D$19*INDEX(装备总表!$C$23:$J$30,装备强化!$B184,G$15),2)</f>
        <v>0</v>
      </c>
      <c r="H184" s="5">
        <f>ROUND(INDEX($C$9:$L$13,$D184,$C184)/INDEX($B$9:$B$13,$D184)*装备总表!E$19*INDEX(装备总表!$C$23:$J$30,装备强化!$B184,H$15),2)</f>
        <v>0</v>
      </c>
      <c r="I184" s="5">
        <f>ROUND(INDEX($C$9:$L$13,$D184,$C184)/INDEX($B$9:$B$13,$D184)*装备总表!F$19*INDEX(装备总表!$C$23:$J$30,装备强化!$B184,I$15),2)</f>
        <v>3.22</v>
      </c>
      <c r="J184" s="5">
        <f>ROUND(INDEX($C$9:$L$13,$D184,$C184)/INDEX($B$9:$B$13,$D184)*装备总表!G$19*INDEX(装备总表!$C$23:$J$30,装备强化!$B184,J$15),2)</f>
        <v>0</v>
      </c>
      <c r="K184" s="5">
        <f>ROUND(INDEX($C$9:$L$13,$D184,$C184)/INDEX($B$9:$B$13,$D184)*装备总表!H$19*INDEX(装备总表!$C$23:$J$30,装备强化!$B184,K$15),2)</f>
        <v>0</v>
      </c>
      <c r="L184" s="5">
        <f>ROUND(INDEX($C$9:$L$13,$D184,$C184)/INDEX($B$9:$B$13,$D184)*装备总表!I$19*INDEX(装备总表!$C$23:$J$30,装备强化!$B184,L$15),2)</f>
        <v>0</v>
      </c>
    </row>
    <row r="185" spans="1:12" ht="16.5" x14ac:dyDescent="0.15">
      <c r="A185" s="6" t="s">
        <v>35</v>
      </c>
      <c r="B185" s="2">
        <v>8</v>
      </c>
      <c r="C185" s="2">
        <v>1</v>
      </c>
      <c r="D185" s="2">
        <v>3</v>
      </c>
      <c r="E185" s="5">
        <f>ROUND(INDEX($C$9:$L$13,$D185,$C185)/INDEX($B$9:$B$13,$D185)*装备总表!B$19*INDEX(装备总表!$C$23:$J$30,装备强化!$B185,E$15),2)</f>
        <v>0</v>
      </c>
      <c r="F185" s="5">
        <f>ROUND(INDEX($C$9:$L$13,$D185,$C185)/INDEX($B$9:$B$13,$D185)*装备总表!C$19*INDEX(装备总表!$C$23:$J$30,装备强化!$B185,F$15),2)</f>
        <v>2.15</v>
      </c>
      <c r="G185" s="5">
        <f>ROUND(INDEX($C$9:$L$13,$D185,$C185)/INDEX($B$9:$B$13,$D185)*装备总表!D$19*INDEX(装备总表!$C$23:$J$30,装备强化!$B185,G$15),2)</f>
        <v>0</v>
      </c>
      <c r="H185" s="5">
        <f>ROUND(INDEX($C$9:$L$13,$D185,$C185)/INDEX($B$9:$B$13,$D185)*装备总表!E$19*INDEX(装备总表!$C$23:$J$30,装备强化!$B185,H$15),2)</f>
        <v>0</v>
      </c>
      <c r="I185" s="5">
        <f>ROUND(INDEX($C$9:$L$13,$D185,$C185)/INDEX($B$9:$B$13,$D185)*装备总表!F$19*INDEX(装备总表!$C$23:$J$30,装备强化!$B185,I$15),2)</f>
        <v>3.22</v>
      </c>
      <c r="J185" s="5">
        <f>ROUND(INDEX($C$9:$L$13,$D185,$C185)/INDEX($B$9:$B$13,$D185)*装备总表!G$19*INDEX(装备总表!$C$23:$J$30,装备强化!$B185,J$15),2)</f>
        <v>0</v>
      </c>
      <c r="K185" s="5">
        <f>ROUND(INDEX($C$9:$L$13,$D185,$C185)/INDEX($B$9:$B$13,$D185)*装备总表!H$19*INDEX(装备总表!$C$23:$J$30,装备强化!$B185,K$15),2)</f>
        <v>0</v>
      </c>
      <c r="L185" s="5">
        <f>ROUND(INDEX($C$9:$L$13,$D185,$C185)/INDEX($B$9:$B$13,$D185)*装备总表!I$19*INDEX(装备总表!$C$23:$J$30,装备强化!$B185,L$15),2)</f>
        <v>0</v>
      </c>
    </row>
    <row r="186" spans="1:12" ht="16.5" x14ac:dyDescent="0.15">
      <c r="A186" s="6" t="s">
        <v>28</v>
      </c>
      <c r="B186" s="2">
        <v>1</v>
      </c>
      <c r="C186" s="2">
        <v>2</v>
      </c>
      <c r="D186" s="2">
        <v>3</v>
      </c>
      <c r="E186" s="5">
        <f>ROUND(INDEX($C$9:$L$13,$D186,$C186)/INDEX($B$9:$B$13,$D186)*装备总表!B$19*INDEX(装备总表!$C$23:$J$30,装备强化!$B186,E$15),2)</f>
        <v>0</v>
      </c>
      <c r="F186" s="5">
        <f>ROUND(INDEX($C$9:$L$13,$D186,$C186)/INDEX($B$9:$B$13,$D186)*装备总表!C$19*INDEX(装备总表!$C$23:$J$30,装备强化!$B186,F$15),2)</f>
        <v>6.01</v>
      </c>
      <c r="G186" s="5">
        <f>ROUND(INDEX($C$9:$L$13,$D186,$C186)/INDEX($B$9:$B$13,$D186)*装备总表!D$19*INDEX(装备总表!$C$23:$J$30,装备强化!$B186,G$15),2)</f>
        <v>0</v>
      </c>
      <c r="H186" s="5">
        <f>ROUND(INDEX($C$9:$L$13,$D186,$C186)/INDEX($B$9:$B$13,$D186)*装备总表!E$19*INDEX(装备总表!$C$23:$J$30,装备强化!$B186,H$15),2)</f>
        <v>0</v>
      </c>
      <c r="I186" s="5">
        <f>ROUND(INDEX($C$9:$L$13,$D186,$C186)/INDEX($B$9:$B$13,$D186)*装备总表!F$19*INDEX(装备总表!$C$23:$J$30,装备强化!$B186,I$15),2)</f>
        <v>3.76</v>
      </c>
      <c r="J186" s="5">
        <f>ROUND(INDEX($C$9:$L$13,$D186,$C186)/INDEX($B$9:$B$13,$D186)*装备总表!G$19*INDEX(装备总表!$C$23:$J$30,装备强化!$B186,J$15),2)</f>
        <v>0</v>
      </c>
      <c r="K186" s="5">
        <f>ROUND(INDEX($C$9:$L$13,$D186,$C186)/INDEX($B$9:$B$13,$D186)*装备总表!H$19*INDEX(装备总表!$C$23:$J$30,装备强化!$B186,K$15),2)</f>
        <v>0</v>
      </c>
      <c r="L186" s="5">
        <f>ROUND(INDEX($C$9:$L$13,$D186,$C186)/INDEX($B$9:$B$13,$D186)*装备总表!I$19*INDEX(装备总表!$C$23:$J$30,装备强化!$B186,L$15),2)</f>
        <v>0</v>
      </c>
    </row>
    <row r="187" spans="1:12" ht="16.5" x14ac:dyDescent="0.15">
      <c r="A187" s="6" t="s">
        <v>29</v>
      </c>
      <c r="B187" s="2">
        <v>2</v>
      </c>
      <c r="C187" s="2">
        <v>2</v>
      </c>
      <c r="D187" s="2">
        <v>3</v>
      </c>
      <c r="E187" s="5">
        <f>ROUND(INDEX($C$9:$L$13,$D187,$C187)/INDEX($B$9:$B$13,$D187)*装备总表!B$19*INDEX(装备总表!$C$23:$J$30,装备强化!$B187,E$15),2)</f>
        <v>56.35</v>
      </c>
      <c r="F187" s="5">
        <f>ROUND(INDEX($C$9:$L$13,$D187,$C187)/INDEX($B$9:$B$13,$D187)*装备总表!C$19*INDEX(装备总表!$C$23:$J$30,装备强化!$B187,F$15),2)</f>
        <v>0</v>
      </c>
      <c r="G187" s="5">
        <f>ROUND(INDEX($C$9:$L$13,$D187,$C187)/INDEX($B$9:$B$13,$D187)*装备总表!D$19*INDEX(装备总表!$C$23:$J$30,装备强化!$B187,G$15),2)</f>
        <v>3.76</v>
      </c>
      <c r="H187" s="5">
        <f>ROUND(INDEX($C$9:$L$13,$D187,$C187)/INDEX($B$9:$B$13,$D187)*装备总表!E$19*INDEX(装备总表!$C$23:$J$30,装备强化!$B187,H$15),2)</f>
        <v>1.88</v>
      </c>
      <c r="I187" s="5">
        <f>ROUND(INDEX($C$9:$L$13,$D187,$C187)/INDEX($B$9:$B$13,$D187)*装备总表!F$19*INDEX(装备总表!$C$23:$J$30,装备强化!$B187,I$15),2)</f>
        <v>0</v>
      </c>
      <c r="J187" s="5">
        <f>ROUND(INDEX($C$9:$L$13,$D187,$C187)/INDEX($B$9:$B$13,$D187)*装备总表!G$19*INDEX(装备总表!$C$23:$J$30,装备强化!$B187,J$15),2)</f>
        <v>0</v>
      </c>
      <c r="K187" s="5">
        <f>ROUND(INDEX($C$9:$L$13,$D187,$C187)/INDEX($B$9:$B$13,$D187)*装备总表!H$19*INDEX(装备总表!$C$23:$J$30,装备强化!$B187,K$15),2)</f>
        <v>0</v>
      </c>
      <c r="L187" s="5">
        <f>ROUND(INDEX($C$9:$L$13,$D187,$C187)/INDEX($B$9:$B$13,$D187)*装备总表!I$19*INDEX(装备总表!$C$23:$J$30,装备强化!$B187,L$15),2)</f>
        <v>0</v>
      </c>
    </row>
    <row r="188" spans="1:12" ht="16.5" x14ac:dyDescent="0.15">
      <c r="A188" s="6" t="s">
        <v>30</v>
      </c>
      <c r="B188" s="2">
        <v>3</v>
      </c>
      <c r="C188" s="2">
        <v>2</v>
      </c>
      <c r="D188" s="2">
        <v>3</v>
      </c>
      <c r="E188" s="5">
        <f>ROUND(INDEX($C$9:$L$13,$D188,$C188)/INDEX($B$9:$B$13,$D188)*装备总表!B$19*INDEX(装备总表!$C$23:$J$30,装备强化!$B188,E$15),2)</f>
        <v>46.96</v>
      </c>
      <c r="F188" s="5">
        <f>ROUND(INDEX($C$9:$L$13,$D188,$C188)/INDEX($B$9:$B$13,$D188)*装备总表!C$19*INDEX(装备总表!$C$23:$J$30,装备强化!$B188,F$15),2)</f>
        <v>3.01</v>
      </c>
      <c r="G188" s="5">
        <f>ROUND(INDEX($C$9:$L$13,$D188,$C188)/INDEX($B$9:$B$13,$D188)*装备总表!D$19*INDEX(装备总表!$C$23:$J$30,装备强化!$B188,G$15),2)</f>
        <v>0</v>
      </c>
      <c r="H188" s="5">
        <f>ROUND(INDEX($C$9:$L$13,$D188,$C188)/INDEX($B$9:$B$13,$D188)*装备总表!E$19*INDEX(装备总表!$C$23:$J$30,装备强化!$B188,H$15),2)</f>
        <v>0</v>
      </c>
      <c r="I188" s="5">
        <f>ROUND(INDEX($C$9:$L$13,$D188,$C188)/INDEX($B$9:$B$13,$D188)*装备总表!F$19*INDEX(装备总表!$C$23:$J$30,装备强化!$B188,I$15),2)</f>
        <v>2.25</v>
      </c>
      <c r="J188" s="5">
        <f>ROUND(INDEX($C$9:$L$13,$D188,$C188)/INDEX($B$9:$B$13,$D188)*装备总表!G$19*INDEX(装备总表!$C$23:$J$30,装备强化!$B188,J$15),2)</f>
        <v>0</v>
      </c>
      <c r="K188" s="5">
        <f>ROUND(INDEX($C$9:$L$13,$D188,$C188)/INDEX($B$9:$B$13,$D188)*装备总表!H$19*INDEX(装备总表!$C$23:$J$30,装备强化!$B188,K$15),2)</f>
        <v>0</v>
      </c>
      <c r="L188" s="5">
        <f>ROUND(INDEX($C$9:$L$13,$D188,$C188)/INDEX($B$9:$B$13,$D188)*装备总表!I$19*INDEX(装备总表!$C$23:$J$30,装备强化!$B188,L$15),2)</f>
        <v>0</v>
      </c>
    </row>
    <row r="189" spans="1:12" ht="16.5" x14ac:dyDescent="0.15">
      <c r="A189" s="6" t="s">
        <v>31</v>
      </c>
      <c r="B189" s="2">
        <v>4</v>
      </c>
      <c r="C189" s="2">
        <v>2</v>
      </c>
      <c r="D189" s="2">
        <v>3</v>
      </c>
      <c r="E189" s="5">
        <f>ROUND(INDEX($C$9:$L$13,$D189,$C189)/INDEX($B$9:$B$13,$D189)*装备总表!B$19*INDEX(装备总表!$C$23:$J$30,装备强化!$B189,E$15),2)</f>
        <v>28.18</v>
      </c>
      <c r="F189" s="5">
        <f>ROUND(INDEX($C$9:$L$13,$D189,$C189)/INDEX($B$9:$B$13,$D189)*装备总表!C$19*INDEX(装备总表!$C$23:$J$30,装备强化!$B189,F$15),2)</f>
        <v>0</v>
      </c>
      <c r="G189" s="5">
        <f>ROUND(INDEX($C$9:$L$13,$D189,$C189)/INDEX($B$9:$B$13,$D189)*装备总表!D$19*INDEX(装备总表!$C$23:$J$30,装备强化!$B189,G$15),2)</f>
        <v>2.25</v>
      </c>
      <c r="H189" s="5">
        <f>ROUND(INDEX($C$9:$L$13,$D189,$C189)/INDEX($B$9:$B$13,$D189)*装备总表!E$19*INDEX(装备总表!$C$23:$J$30,装备强化!$B189,H$15),2)</f>
        <v>1.1299999999999999</v>
      </c>
      <c r="I189" s="5">
        <f>ROUND(INDEX($C$9:$L$13,$D189,$C189)/INDEX($B$9:$B$13,$D189)*装备总表!F$19*INDEX(装备总表!$C$23:$J$30,装备强化!$B189,I$15),2)</f>
        <v>0</v>
      </c>
      <c r="J189" s="5">
        <f>ROUND(INDEX($C$9:$L$13,$D189,$C189)/INDEX($B$9:$B$13,$D189)*装备总表!G$19*INDEX(装备总表!$C$23:$J$30,装备强化!$B189,J$15),2)</f>
        <v>7.51</v>
      </c>
      <c r="K189" s="5">
        <f>ROUND(INDEX($C$9:$L$13,$D189,$C189)/INDEX($B$9:$B$13,$D189)*装备总表!H$19*INDEX(装备总表!$C$23:$J$30,装备强化!$B189,K$15),2)</f>
        <v>0</v>
      </c>
      <c r="L189" s="5">
        <f>ROUND(INDEX($C$9:$L$13,$D189,$C189)/INDEX($B$9:$B$13,$D189)*装备总表!I$19*INDEX(装备总表!$C$23:$J$30,装备强化!$B189,L$15),2)</f>
        <v>0</v>
      </c>
    </row>
    <row r="190" spans="1:12" ht="16.5" x14ac:dyDescent="0.15">
      <c r="A190" s="6" t="s">
        <v>32</v>
      </c>
      <c r="B190" s="2">
        <v>5</v>
      </c>
      <c r="C190" s="2">
        <v>2</v>
      </c>
      <c r="D190" s="2">
        <v>3</v>
      </c>
      <c r="E190" s="5">
        <f>ROUND(INDEX($C$9:$L$13,$D190,$C190)/INDEX($B$9:$B$13,$D190)*装备总表!B$19*INDEX(装备总表!$C$23:$J$30,装备强化!$B190,E$15),2)</f>
        <v>28.18</v>
      </c>
      <c r="F190" s="5">
        <f>ROUND(INDEX($C$9:$L$13,$D190,$C190)/INDEX($B$9:$B$13,$D190)*装备总表!C$19*INDEX(装备总表!$C$23:$J$30,装备强化!$B190,F$15),2)</f>
        <v>0</v>
      </c>
      <c r="G190" s="5">
        <f>ROUND(INDEX($C$9:$L$13,$D190,$C190)/INDEX($B$9:$B$13,$D190)*装备总表!D$19*INDEX(装备总表!$C$23:$J$30,装备强化!$B190,G$15),2)</f>
        <v>0.75</v>
      </c>
      <c r="H190" s="5">
        <f>ROUND(INDEX($C$9:$L$13,$D190,$C190)/INDEX($B$9:$B$13,$D190)*装备总表!E$19*INDEX(装备总表!$C$23:$J$30,装备强化!$B190,H$15),2)</f>
        <v>2.25</v>
      </c>
      <c r="I190" s="5">
        <f>ROUND(INDEX($C$9:$L$13,$D190,$C190)/INDEX($B$9:$B$13,$D190)*装备总表!F$19*INDEX(装备总表!$C$23:$J$30,装备强化!$B190,I$15),2)</f>
        <v>0</v>
      </c>
      <c r="J190" s="5">
        <f>ROUND(INDEX($C$9:$L$13,$D190,$C190)/INDEX($B$9:$B$13,$D190)*装备总表!G$19*INDEX(装备总表!$C$23:$J$30,装备强化!$B190,J$15),2)</f>
        <v>0</v>
      </c>
      <c r="K190" s="5">
        <f>ROUND(INDEX($C$9:$L$13,$D190,$C190)/INDEX($B$9:$B$13,$D190)*装备总表!H$19*INDEX(装备总表!$C$23:$J$30,装备强化!$B190,K$15),2)</f>
        <v>7.51</v>
      </c>
      <c r="L190" s="5">
        <f>ROUND(INDEX($C$9:$L$13,$D190,$C190)/INDEX($B$9:$B$13,$D190)*装备总表!I$19*INDEX(装备总表!$C$23:$J$30,装备强化!$B190,L$15),2)</f>
        <v>0</v>
      </c>
    </row>
    <row r="191" spans="1:12" ht="16.5" x14ac:dyDescent="0.15">
      <c r="A191" s="6" t="s">
        <v>33</v>
      </c>
      <c r="B191" s="2">
        <v>6</v>
      </c>
      <c r="C191" s="2">
        <v>2</v>
      </c>
      <c r="D191" s="2">
        <v>3</v>
      </c>
      <c r="E191" s="5">
        <f>ROUND(INDEX($C$9:$L$13,$D191,$C191)/INDEX($B$9:$B$13,$D191)*装备总表!B$19*INDEX(装备总表!$C$23:$J$30,装备强化!$B191,E$15),2)</f>
        <v>28.18</v>
      </c>
      <c r="F191" s="5">
        <f>ROUND(INDEX($C$9:$L$13,$D191,$C191)/INDEX($B$9:$B$13,$D191)*装备总表!C$19*INDEX(装备总表!$C$23:$J$30,装备强化!$B191,F$15),2)</f>
        <v>0</v>
      </c>
      <c r="G191" s="5">
        <f>ROUND(INDEX($C$9:$L$13,$D191,$C191)/INDEX($B$9:$B$13,$D191)*装备总表!D$19*INDEX(装备总表!$C$23:$J$30,装备强化!$B191,G$15),2)</f>
        <v>0.75</v>
      </c>
      <c r="H191" s="5">
        <f>ROUND(INDEX($C$9:$L$13,$D191,$C191)/INDEX($B$9:$B$13,$D191)*装备总表!E$19*INDEX(装备总表!$C$23:$J$30,装备强化!$B191,H$15),2)</f>
        <v>2.25</v>
      </c>
      <c r="I191" s="5">
        <f>ROUND(INDEX($C$9:$L$13,$D191,$C191)/INDEX($B$9:$B$13,$D191)*装备总表!F$19*INDEX(装备总表!$C$23:$J$30,装备强化!$B191,I$15),2)</f>
        <v>0</v>
      </c>
      <c r="J191" s="5">
        <f>ROUND(INDEX($C$9:$L$13,$D191,$C191)/INDEX($B$9:$B$13,$D191)*装备总表!G$19*INDEX(装备总表!$C$23:$J$30,装备强化!$B191,J$15),2)</f>
        <v>0</v>
      </c>
      <c r="K191" s="5">
        <f>ROUND(INDEX($C$9:$L$13,$D191,$C191)/INDEX($B$9:$B$13,$D191)*装备总表!H$19*INDEX(装备总表!$C$23:$J$30,装备强化!$B191,K$15),2)</f>
        <v>0</v>
      </c>
      <c r="L191" s="5">
        <f>ROUND(INDEX($C$9:$L$13,$D191,$C191)/INDEX($B$9:$B$13,$D191)*装备总表!I$19*INDEX(装备总表!$C$23:$J$30,装备强化!$B191,L$15),2)</f>
        <v>7.51</v>
      </c>
    </row>
    <row r="192" spans="1:12" ht="16.5" x14ac:dyDescent="0.15">
      <c r="A192" s="6" t="s">
        <v>34</v>
      </c>
      <c r="B192" s="2">
        <v>7</v>
      </c>
      <c r="C192" s="2">
        <v>2</v>
      </c>
      <c r="D192" s="2">
        <v>3</v>
      </c>
      <c r="E192" s="5">
        <f>ROUND(INDEX($C$9:$L$13,$D192,$C192)/INDEX($B$9:$B$13,$D192)*装备总表!B$19*INDEX(装备总表!$C$23:$J$30,装备强化!$B192,E$15),2)</f>
        <v>0</v>
      </c>
      <c r="F192" s="5">
        <f>ROUND(INDEX($C$9:$L$13,$D192,$C192)/INDEX($B$9:$B$13,$D192)*装备总表!C$19*INDEX(装备总表!$C$23:$J$30,装备强化!$B192,F$15),2)</f>
        <v>3.01</v>
      </c>
      <c r="G192" s="5">
        <f>ROUND(INDEX($C$9:$L$13,$D192,$C192)/INDEX($B$9:$B$13,$D192)*装备总表!D$19*INDEX(装备总表!$C$23:$J$30,装备强化!$B192,G$15),2)</f>
        <v>0</v>
      </c>
      <c r="H192" s="5">
        <f>ROUND(INDEX($C$9:$L$13,$D192,$C192)/INDEX($B$9:$B$13,$D192)*装备总表!E$19*INDEX(装备总表!$C$23:$J$30,装备强化!$B192,H$15),2)</f>
        <v>0</v>
      </c>
      <c r="I192" s="5">
        <f>ROUND(INDEX($C$9:$L$13,$D192,$C192)/INDEX($B$9:$B$13,$D192)*装备总表!F$19*INDEX(装备总表!$C$23:$J$30,装备强化!$B192,I$15),2)</f>
        <v>4.51</v>
      </c>
      <c r="J192" s="5">
        <f>ROUND(INDEX($C$9:$L$13,$D192,$C192)/INDEX($B$9:$B$13,$D192)*装备总表!G$19*INDEX(装备总表!$C$23:$J$30,装备强化!$B192,J$15),2)</f>
        <v>0</v>
      </c>
      <c r="K192" s="5">
        <f>ROUND(INDEX($C$9:$L$13,$D192,$C192)/INDEX($B$9:$B$13,$D192)*装备总表!H$19*INDEX(装备总表!$C$23:$J$30,装备强化!$B192,K$15),2)</f>
        <v>0</v>
      </c>
      <c r="L192" s="5">
        <f>ROUND(INDEX($C$9:$L$13,$D192,$C192)/INDEX($B$9:$B$13,$D192)*装备总表!I$19*INDEX(装备总表!$C$23:$J$30,装备强化!$B192,L$15),2)</f>
        <v>0</v>
      </c>
    </row>
    <row r="193" spans="1:12" ht="16.5" x14ac:dyDescent="0.15">
      <c r="A193" s="6" t="s">
        <v>35</v>
      </c>
      <c r="B193" s="2">
        <v>8</v>
      </c>
      <c r="C193" s="2">
        <v>2</v>
      </c>
      <c r="D193" s="2">
        <v>3</v>
      </c>
      <c r="E193" s="5">
        <f>ROUND(INDEX($C$9:$L$13,$D193,$C193)/INDEX($B$9:$B$13,$D193)*装备总表!B$19*INDEX(装备总表!$C$23:$J$30,装备强化!$B193,E$15),2)</f>
        <v>0</v>
      </c>
      <c r="F193" s="5">
        <f>ROUND(INDEX($C$9:$L$13,$D193,$C193)/INDEX($B$9:$B$13,$D193)*装备总表!C$19*INDEX(装备总表!$C$23:$J$30,装备强化!$B193,F$15),2)</f>
        <v>3.01</v>
      </c>
      <c r="G193" s="5">
        <f>ROUND(INDEX($C$9:$L$13,$D193,$C193)/INDEX($B$9:$B$13,$D193)*装备总表!D$19*INDEX(装备总表!$C$23:$J$30,装备强化!$B193,G$15),2)</f>
        <v>0</v>
      </c>
      <c r="H193" s="5">
        <f>ROUND(INDEX($C$9:$L$13,$D193,$C193)/INDEX($B$9:$B$13,$D193)*装备总表!E$19*INDEX(装备总表!$C$23:$J$30,装备强化!$B193,H$15),2)</f>
        <v>0</v>
      </c>
      <c r="I193" s="5">
        <f>ROUND(INDEX($C$9:$L$13,$D193,$C193)/INDEX($B$9:$B$13,$D193)*装备总表!F$19*INDEX(装备总表!$C$23:$J$30,装备强化!$B193,I$15),2)</f>
        <v>4.51</v>
      </c>
      <c r="J193" s="5">
        <f>ROUND(INDEX($C$9:$L$13,$D193,$C193)/INDEX($B$9:$B$13,$D193)*装备总表!G$19*INDEX(装备总表!$C$23:$J$30,装备强化!$B193,J$15),2)</f>
        <v>0</v>
      </c>
      <c r="K193" s="5">
        <f>ROUND(INDEX($C$9:$L$13,$D193,$C193)/INDEX($B$9:$B$13,$D193)*装备总表!H$19*INDEX(装备总表!$C$23:$J$30,装备强化!$B193,K$15),2)</f>
        <v>0</v>
      </c>
      <c r="L193" s="5">
        <f>ROUND(INDEX($C$9:$L$13,$D193,$C193)/INDEX($B$9:$B$13,$D193)*装备总表!I$19*INDEX(装备总表!$C$23:$J$30,装备强化!$B193,L$15),2)</f>
        <v>0</v>
      </c>
    </row>
    <row r="194" spans="1:12" ht="16.5" x14ac:dyDescent="0.15">
      <c r="A194" s="6" t="s">
        <v>28</v>
      </c>
      <c r="B194" s="2">
        <v>1</v>
      </c>
      <c r="C194" s="2">
        <v>3</v>
      </c>
      <c r="D194" s="2">
        <v>3</v>
      </c>
      <c r="E194" s="5">
        <f>ROUND(INDEX($C$9:$L$13,$D194,$C194)/INDEX($B$9:$B$13,$D194)*装备总表!B$19*INDEX(装备总表!$C$23:$J$30,装备强化!$B194,E$15),2)</f>
        <v>0</v>
      </c>
      <c r="F194" s="5">
        <f>ROUND(INDEX($C$9:$L$13,$D194,$C194)/INDEX($B$9:$B$13,$D194)*装备总表!C$19*INDEX(装备总表!$C$23:$J$30,装备强化!$B194,F$15),2)</f>
        <v>7.73</v>
      </c>
      <c r="G194" s="5">
        <f>ROUND(INDEX($C$9:$L$13,$D194,$C194)/INDEX($B$9:$B$13,$D194)*装备总表!D$19*INDEX(装备总表!$C$23:$J$30,装备强化!$B194,G$15),2)</f>
        <v>0</v>
      </c>
      <c r="H194" s="5">
        <f>ROUND(INDEX($C$9:$L$13,$D194,$C194)/INDEX($B$9:$B$13,$D194)*装备总表!E$19*INDEX(装备总表!$C$23:$J$30,装备强化!$B194,H$15),2)</f>
        <v>0</v>
      </c>
      <c r="I194" s="5">
        <f>ROUND(INDEX($C$9:$L$13,$D194,$C194)/INDEX($B$9:$B$13,$D194)*装备总表!F$19*INDEX(装备总表!$C$23:$J$30,装备强化!$B194,I$15),2)</f>
        <v>4.83</v>
      </c>
      <c r="J194" s="5">
        <f>ROUND(INDEX($C$9:$L$13,$D194,$C194)/INDEX($B$9:$B$13,$D194)*装备总表!G$19*INDEX(装备总表!$C$23:$J$30,装备强化!$B194,J$15),2)</f>
        <v>0</v>
      </c>
      <c r="K194" s="5">
        <f>ROUND(INDEX($C$9:$L$13,$D194,$C194)/INDEX($B$9:$B$13,$D194)*装备总表!H$19*INDEX(装备总表!$C$23:$J$30,装备强化!$B194,K$15),2)</f>
        <v>0</v>
      </c>
      <c r="L194" s="5">
        <f>ROUND(INDEX($C$9:$L$13,$D194,$C194)/INDEX($B$9:$B$13,$D194)*装备总表!I$19*INDEX(装备总表!$C$23:$J$30,装备强化!$B194,L$15),2)</f>
        <v>0</v>
      </c>
    </row>
    <row r="195" spans="1:12" ht="16.5" x14ac:dyDescent="0.15">
      <c r="A195" s="6" t="s">
        <v>29</v>
      </c>
      <c r="B195" s="2">
        <v>2</v>
      </c>
      <c r="C195" s="2">
        <v>3</v>
      </c>
      <c r="D195" s="2">
        <v>3</v>
      </c>
      <c r="E195" s="5">
        <f>ROUND(INDEX($C$9:$L$13,$D195,$C195)/INDEX($B$9:$B$13,$D195)*装备总表!B$19*INDEX(装备总表!$C$23:$J$30,装备强化!$B195,E$15),2)</f>
        <v>72.45</v>
      </c>
      <c r="F195" s="5">
        <f>ROUND(INDEX($C$9:$L$13,$D195,$C195)/INDEX($B$9:$B$13,$D195)*装备总表!C$19*INDEX(装备总表!$C$23:$J$30,装备强化!$B195,F$15),2)</f>
        <v>0</v>
      </c>
      <c r="G195" s="5">
        <f>ROUND(INDEX($C$9:$L$13,$D195,$C195)/INDEX($B$9:$B$13,$D195)*装备总表!D$19*INDEX(装备总表!$C$23:$J$30,装备强化!$B195,G$15),2)</f>
        <v>4.83</v>
      </c>
      <c r="H195" s="5">
        <f>ROUND(INDEX($C$9:$L$13,$D195,$C195)/INDEX($B$9:$B$13,$D195)*装备总表!E$19*INDEX(装备总表!$C$23:$J$30,装备强化!$B195,H$15),2)</f>
        <v>2.42</v>
      </c>
      <c r="I195" s="5">
        <f>ROUND(INDEX($C$9:$L$13,$D195,$C195)/INDEX($B$9:$B$13,$D195)*装备总表!F$19*INDEX(装备总表!$C$23:$J$30,装备强化!$B195,I$15),2)</f>
        <v>0</v>
      </c>
      <c r="J195" s="5">
        <f>ROUND(INDEX($C$9:$L$13,$D195,$C195)/INDEX($B$9:$B$13,$D195)*装备总表!G$19*INDEX(装备总表!$C$23:$J$30,装备强化!$B195,J$15),2)</f>
        <v>0</v>
      </c>
      <c r="K195" s="5">
        <f>ROUND(INDEX($C$9:$L$13,$D195,$C195)/INDEX($B$9:$B$13,$D195)*装备总表!H$19*INDEX(装备总表!$C$23:$J$30,装备强化!$B195,K$15),2)</f>
        <v>0</v>
      </c>
      <c r="L195" s="5">
        <f>ROUND(INDEX($C$9:$L$13,$D195,$C195)/INDEX($B$9:$B$13,$D195)*装备总表!I$19*INDEX(装备总表!$C$23:$J$30,装备强化!$B195,L$15),2)</f>
        <v>0</v>
      </c>
    </row>
    <row r="196" spans="1:12" ht="16.5" x14ac:dyDescent="0.15">
      <c r="A196" s="6" t="s">
        <v>30</v>
      </c>
      <c r="B196" s="2">
        <v>3</v>
      </c>
      <c r="C196" s="2">
        <v>3</v>
      </c>
      <c r="D196" s="2">
        <v>3</v>
      </c>
      <c r="E196" s="5">
        <f>ROUND(INDEX($C$9:$L$13,$D196,$C196)/INDEX($B$9:$B$13,$D196)*装备总表!B$19*INDEX(装备总表!$C$23:$J$30,装备强化!$B196,E$15),2)</f>
        <v>60.38</v>
      </c>
      <c r="F196" s="5">
        <f>ROUND(INDEX($C$9:$L$13,$D196,$C196)/INDEX($B$9:$B$13,$D196)*装备总表!C$19*INDEX(装备总表!$C$23:$J$30,装备强化!$B196,F$15),2)</f>
        <v>3.86</v>
      </c>
      <c r="G196" s="5">
        <f>ROUND(INDEX($C$9:$L$13,$D196,$C196)/INDEX($B$9:$B$13,$D196)*装备总表!D$19*INDEX(装备总表!$C$23:$J$30,装备强化!$B196,G$15),2)</f>
        <v>0</v>
      </c>
      <c r="H196" s="5">
        <f>ROUND(INDEX($C$9:$L$13,$D196,$C196)/INDEX($B$9:$B$13,$D196)*装备总表!E$19*INDEX(装备总表!$C$23:$J$30,装备强化!$B196,H$15),2)</f>
        <v>0</v>
      </c>
      <c r="I196" s="5">
        <f>ROUND(INDEX($C$9:$L$13,$D196,$C196)/INDEX($B$9:$B$13,$D196)*装备总表!F$19*INDEX(装备总表!$C$23:$J$30,装备强化!$B196,I$15),2)</f>
        <v>2.9</v>
      </c>
      <c r="J196" s="5">
        <f>ROUND(INDEX($C$9:$L$13,$D196,$C196)/INDEX($B$9:$B$13,$D196)*装备总表!G$19*INDEX(装备总表!$C$23:$J$30,装备强化!$B196,J$15),2)</f>
        <v>0</v>
      </c>
      <c r="K196" s="5">
        <f>ROUND(INDEX($C$9:$L$13,$D196,$C196)/INDEX($B$9:$B$13,$D196)*装备总表!H$19*INDEX(装备总表!$C$23:$J$30,装备强化!$B196,K$15),2)</f>
        <v>0</v>
      </c>
      <c r="L196" s="5">
        <f>ROUND(INDEX($C$9:$L$13,$D196,$C196)/INDEX($B$9:$B$13,$D196)*装备总表!I$19*INDEX(装备总表!$C$23:$J$30,装备强化!$B196,L$15),2)</f>
        <v>0</v>
      </c>
    </row>
    <row r="197" spans="1:12" ht="16.5" x14ac:dyDescent="0.15">
      <c r="A197" s="6" t="s">
        <v>31</v>
      </c>
      <c r="B197" s="2">
        <v>4</v>
      </c>
      <c r="C197" s="2">
        <v>3</v>
      </c>
      <c r="D197" s="2">
        <v>3</v>
      </c>
      <c r="E197" s="5">
        <f>ROUND(INDEX($C$9:$L$13,$D197,$C197)/INDEX($B$9:$B$13,$D197)*装备总表!B$19*INDEX(装备总表!$C$23:$J$30,装备强化!$B197,E$15),2)</f>
        <v>36.229999999999997</v>
      </c>
      <c r="F197" s="5">
        <f>ROUND(INDEX($C$9:$L$13,$D197,$C197)/INDEX($B$9:$B$13,$D197)*装备总表!C$19*INDEX(装备总表!$C$23:$J$30,装备强化!$B197,F$15),2)</f>
        <v>0</v>
      </c>
      <c r="G197" s="5">
        <f>ROUND(INDEX($C$9:$L$13,$D197,$C197)/INDEX($B$9:$B$13,$D197)*装备总表!D$19*INDEX(装备总表!$C$23:$J$30,装备强化!$B197,G$15),2)</f>
        <v>2.9</v>
      </c>
      <c r="H197" s="5">
        <f>ROUND(INDEX($C$9:$L$13,$D197,$C197)/INDEX($B$9:$B$13,$D197)*装备总表!E$19*INDEX(装备总表!$C$23:$J$30,装备强化!$B197,H$15),2)</f>
        <v>1.45</v>
      </c>
      <c r="I197" s="5">
        <f>ROUND(INDEX($C$9:$L$13,$D197,$C197)/INDEX($B$9:$B$13,$D197)*装备总表!F$19*INDEX(装备总表!$C$23:$J$30,装备强化!$B197,I$15),2)</f>
        <v>0</v>
      </c>
      <c r="J197" s="5">
        <f>ROUND(INDEX($C$9:$L$13,$D197,$C197)/INDEX($B$9:$B$13,$D197)*装备总表!G$19*INDEX(装备总表!$C$23:$J$30,装备强化!$B197,J$15),2)</f>
        <v>9.66</v>
      </c>
      <c r="K197" s="5">
        <f>ROUND(INDEX($C$9:$L$13,$D197,$C197)/INDEX($B$9:$B$13,$D197)*装备总表!H$19*INDEX(装备总表!$C$23:$J$30,装备强化!$B197,K$15),2)</f>
        <v>0</v>
      </c>
      <c r="L197" s="5">
        <f>ROUND(INDEX($C$9:$L$13,$D197,$C197)/INDEX($B$9:$B$13,$D197)*装备总表!I$19*INDEX(装备总表!$C$23:$J$30,装备强化!$B197,L$15),2)</f>
        <v>0</v>
      </c>
    </row>
    <row r="198" spans="1:12" ht="16.5" x14ac:dyDescent="0.15">
      <c r="A198" s="6" t="s">
        <v>32</v>
      </c>
      <c r="B198" s="2">
        <v>5</v>
      </c>
      <c r="C198" s="2">
        <v>3</v>
      </c>
      <c r="D198" s="2">
        <v>3</v>
      </c>
      <c r="E198" s="5">
        <f>ROUND(INDEX($C$9:$L$13,$D198,$C198)/INDEX($B$9:$B$13,$D198)*装备总表!B$19*INDEX(装备总表!$C$23:$J$30,装备强化!$B198,E$15),2)</f>
        <v>36.229999999999997</v>
      </c>
      <c r="F198" s="5">
        <f>ROUND(INDEX($C$9:$L$13,$D198,$C198)/INDEX($B$9:$B$13,$D198)*装备总表!C$19*INDEX(装备总表!$C$23:$J$30,装备强化!$B198,F$15),2)</f>
        <v>0</v>
      </c>
      <c r="G198" s="5">
        <f>ROUND(INDEX($C$9:$L$13,$D198,$C198)/INDEX($B$9:$B$13,$D198)*装备总表!D$19*INDEX(装备总表!$C$23:$J$30,装备强化!$B198,G$15),2)</f>
        <v>0.97</v>
      </c>
      <c r="H198" s="5">
        <f>ROUND(INDEX($C$9:$L$13,$D198,$C198)/INDEX($B$9:$B$13,$D198)*装备总表!E$19*INDEX(装备总表!$C$23:$J$30,装备强化!$B198,H$15),2)</f>
        <v>2.9</v>
      </c>
      <c r="I198" s="5">
        <f>ROUND(INDEX($C$9:$L$13,$D198,$C198)/INDEX($B$9:$B$13,$D198)*装备总表!F$19*INDEX(装备总表!$C$23:$J$30,装备强化!$B198,I$15),2)</f>
        <v>0</v>
      </c>
      <c r="J198" s="5">
        <f>ROUND(INDEX($C$9:$L$13,$D198,$C198)/INDEX($B$9:$B$13,$D198)*装备总表!G$19*INDEX(装备总表!$C$23:$J$30,装备强化!$B198,J$15),2)</f>
        <v>0</v>
      </c>
      <c r="K198" s="5">
        <f>ROUND(INDEX($C$9:$L$13,$D198,$C198)/INDEX($B$9:$B$13,$D198)*装备总表!H$19*INDEX(装备总表!$C$23:$J$30,装备强化!$B198,K$15),2)</f>
        <v>9.66</v>
      </c>
      <c r="L198" s="5">
        <f>ROUND(INDEX($C$9:$L$13,$D198,$C198)/INDEX($B$9:$B$13,$D198)*装备总表!I$19*INDEX(装备总表!$C$23:$J$30,装备强化!$B198,L$15),2)</f>
        <v>0</v>
      </c>
    </row>
    <row r="199" spans="1:12" ht="16.5" x14ac:dyDescent="0.15">
      <c r="A199" s="6" t="s">
        <v>33</v>
      </c>
      <c r="B199" s="2">
        <v>6</v>
      </c>
      <c r="C199" s="2">
        <v>3</v>
      </c>
      <c r="D199" s="2">
        <v>3</v>
      </c>
      <c r="E199" s="5">
        <f>ROUND(INDEX($C$9:$L$13,$D199,$C199)/INDEX($B$9:$B$13,$D199)*装备总表!B$19*INDEX(装备总表!$C$23:$J$30,装备强化!$B199,E$15),2)</f>
        <v>36.229999999999997</v>
      </c>
      <c r="F199" s="5">
        <f>ROUND(INDEX($C$9:$L$13,$D199,$C199)/INDEX($B$9:$B$13,$D199)*装备总表!C$19*INDEX(装备总表!$C$23:$J$30,装备强化!$B199,F$15),2)</f>
        <v>0</v>
      </c>
      <c r="G199" s="5">
        <f>ROUND(INDEX($C$9:$L$13,$D199,$C199)/INDEX($B$9:$B$13,$D199)*装备总表!D$19*INDEX(装备总表!$C$23:$J$30,装备强化!$B199,G$15),2)</f>
        <v>0.97</v>
      </c>
      <c r="H199" s="5">
        <f>ROUND(INDEX($C$9:$L$13,$D199,$C199)/INDEX($B$9:$B$13,$D199)*装备总表!E$19*INDEX(装备总表!$C$23:$J$30,装备强化!$B199,H$15),2)</f>
        <v>2.9</v>
      </c>
      <c r="I199" s="5">
        <f>ROUND(INDEX($C$9:$L$13,$D199,$C199)/INDEX($B$9:$B$13,$D199)*装备总表!F$19*INDEX(装备总表!$C$23:$J$30,装备强化!$B199,I$15),2)</f>
        <v>0</v>
      </c>
      <c r="J199" s="5">
        <f>ROUND(INDEX($C$9:$L$13,$D199,$C199)/INDEX($B$9:$B$13,$D199)*装备总表!G$19*INDEX(装备总表!$C$23:$J$30,装备强化!$B199,J$15),2)</f>
        <v>0</v>
      </c>
      <c r="K199" s="5">
        <f>ROUND(INDEX($C$9:$L$13,$D199,$C199)/INDEX($B$9:$B$13,$D199)*装备总表!H$19*INDEX(装备总表!$C$23:$J$30,装备强化!$B199,K$15),2)</f>
        <v>0</v>
      </c>
      <c r="L199" s="5">
        <f>ROUND(INDEX($C$9:$L$13,$D199,$C199)/INDEX($B$9:$B$13,$D199)*装备总表!I$19*INDEX(装备总表!$C$23:$J$30,装备强化!$B199,L$15),2)</f>
        <v>9.66</v>
      </c>
    </row>
    <row r="200" spans="1:12" ht="16.5" x14ac:dyDescent="0.15">
      <c r="A200" s="6" t="s">
        <v>34</v>
      </c>
      <c r="B200" s="2">
        <v>7</v>
      </c>
      <c r="C200" s="2">
        <v>3</v>
      </c>
      <c r="D200" s="2">
        <v>3</v>
      </c>
      <c r="E200" s="5">
        <f>ROUND(INDEX($C$9:$L$13,$D200,$C200)/INDEX($B$9:$B$13,$D200)*装备总表!B$19*INDEX(装备总表!$C$23:$J$30,装备强化!$B200,E$15),2)</f>
        <v>0</v>
      </c>
      <c r="F200" s="5">
        <f>ROUND(INDEX($C$9:$L$13,$D200,$C200)/INDEX($B$9:$B$13,$D200)*装备总表!C$19*INDEX(装备总表!$C$23:$J$30,装备强化!$B200,F$15),2)</f>
        <v>3.86</v>
      </c>
      <c r="G200" s="5">
        <f>ROUND(INDEX($C$9:$L$13,$D200,$C200)/INDEX($B$9:$B$13,$D200)*装备总表!D$19*INDEX(装备总表!$C$23:$J$30,装备强化!$B200,G$15),2)</f>
        <v>0</v>
      </c>
      <c r="H200" s="5">
        <f>ROUND(INDEX($C$9:$L$13,$D200,$C200)/INDEX($B$9:$B$13,$D200)*装备总表!E$19*INDEX(装备总表!$C$23:$J$30,装备强化!$B200,H$15),2)</f>
        <v>0</v>
      </c>
      <c r="I200" s="5">
        <f>ROUND(INDEX($C$9:$L$13,$D200,$C200)/INDEX($B$9:$B$13,$D200)*装备总表!F$19*INDEX(装备总表!$C$23:$J$30,装备强化!$B200,I$15),2)</f>
        <v>5.8</v>
      </c>
      <c r="J200" s="5">
        <f>ROUND(INDEX($C$9:$L$13,$D200,$C200)/INDEX($B$9:$B$13,$D200)*装备总表!G$19*INDEX(装备总表!$C$23:$J$30,装备强化!$B200,J$15),2)</f>
        <v>0</v>
      </c>
      <c r="K200" s="5">
        <f>ROUND(INDEX($C$9:$L$13,$D200,$C200)/INDEX($B$9:$B$13,$D200)*装备总表!H$19*INDEX(装备总表!$C$23:$J$30,装备强化!$B200,K$15),2)</f>
        <v>0</v>
      </c>
      <c r="L200" s="5">
        <f>ROUND(INDEX($C$9:$L$13,$D200,$C200)/INDEX($B$9:$B$13,$D200)*装备总表!I$19*INDEX(装备总表!$C$23:$J$30,装备强化!$B200,L$15),2)</f>
        <v>0</v>
      </c>
    </row>
    <row r="201" spans="1:12" ht="16.5" x14ac:dyDescent="0.15">
      <c r="A201" s="6" t="s">
        <v>35</v>
      </c>
      <c r="B201" s="2">
        <v>8</v>
      </c>
      <c r="C201" s="2">
        <v>3</v>
      </c>
      <c r="D201" s="2">
        <v>3</v>
      </c>
      <c r="E201" s="5">
        <f>ROUND(INDEX($C$9:$L$13,$D201,$C201)/INDEX($B$9:$B$13,$D201)*装备总表!B$19*INDEX(装备总表!$C$23:$J$30,装备强化!$B201,E$15),2)</f>
        <v>0</v>
      </c>
      <c r="F201" s="5">
        <f>ROUND(INDEX($C$9:$L$13,$D201,$C201)/INDEX($B$9:$B$13,$D201)*装备总表!C$19*INDEX(装备总表!$C$23:$J$30,装备强化!$B201,F$15),2)</f>
        <v>3.86</v>
      </c>
      <c r="G201" s="5">
        <f>ROUND(INDEX($C$9:$L$13,$D201,$C201)/INDEX($B$9:$B$13,$D201)*装备总表!D$19*INDEX(装备总表!$C$23:$J$30,装备强化!$B201,G$15),2)</f>
        <v>0</v>
      </c>
      <c r="H201" s="5">
        <f>ROUND(INDEX($C$9:$L$13,$D201,$C201)/INDEX($B$9:$B$13,$D201)*装备总表!E$19*INDEX(装备总表!$C$23:$J$30,装备强化!$B201,H$15),2)</f>
        <v>0</v>
      </c>
      <c r="I201" s="5">
        <f>ROUND(INDEX($C$9:$L$13,$D201,$C201)/INDEX($B$9:$B$13,$D201)*装备总表!F$19*INDEX(装备总表!$C$23:$J$30,装备强化!$B201,I$15),2)</f>
        <v>5.8</v>
      </c>
      <c r="J201" s="5">
        <f>ROUND(INDEX($C$9:$L$13,$D201,$C201)/INDEX($B$9:$B$13,$D201)*装备总表!G$19*INDEX(装备总表!$C$23:$J$30,装备强化!$B201,J$15),2)</f>
        <v>0</v>
      </c>
      <c r="K201" s="5">
        <f>ROUND(INDEX($C$9:$L$13,$D201,$C201)/INDEX($B$9:$B$13,$D201)*装备总表!H$19*INDEX(装备总表!$C$23:$J$30,装备强化!$B201,K$15),2)</f>
        <v>0</v>
      </c>
      <c r="L201" s="5">
        <f>ROUND(INDEX($C$9:$L$13,$D201,$C201)/INDEX($B$9:$B$13,$D201)*装备总表!I$19*INDEX(装备总表!$C$23:$J$30,装备强化!$B201,L$15),2)</f>
        <v>0</v>
      </c>
    </row>
    <row r="202" spans="1:12" ht="16.5" x14ac:dyDescent="0.15">
      <c r="A202" s="6" t="s">
        <v>28</v>
      </c>
      <c r="B202" s="2">
        <v>1</v>
      </c>
      <c r="C202" s="2">
        <v>4</v>
      </c>
      <c r="D202" s="2">
        <v>3</v>
      </c>
      <c r="E202" s="5">
        <f>ROUND(INDEX($C$9:$L$13,$D202,$C202)/INDEX($B$9:$B$13,$D202)*装备总表!B$19*INDEX(装备总表!$C$23:$J$30,装备强化!$B202,E$15),2)</f>
        <v>0</v>
      </c>
      <c r="F202" s="5">
        <f>ROUND(INDEX($C$9:$L$13,$D202,$C202)/INDEX($B$9:$B$13,$D202)*装备总表!C$19*INDEX(装备总表!$C$23:$J$30,装备强化!$B202,F$15),2)</f>
        <v>9.4499999999999993</v>
      </c>
      <c r="G202" s="5">
        <f>ROUND(INDEX($C$9:$L$13,$D202,$C202)/INDEX($B$9:$B$13,$D202)*装备总表!D$19*INDEX(装备总表!$C$23:$J$30,装备强化!$B202,G$15),2)</f>
        <v>0</v>
      </c>
      <c r="H202" s="5">
        <f>ROUND(INDEX($C$9:$L$13,$D202,$C202)/INDEX($B$9:$B$13,$D202)*装备总表!E$19*INDEX(装备总表!$C$23:$J$30,装备强化!$B202,H$15),2)</f>
        <v>0</v>
      </c>
      <c r="I202" s="5">
        <f>ROUND(INDEX($C$9:$L$13,$D202,$C202)/INDEX($B$9:$B$13,$D202)*装备总表!F$19*INDEX(装备总表!$C$23:$J$30,装备强化!$B202,I$15),2)</f>
        <v>5.9</v>
      </c>
      <c r="J202" s="5">
        <f>ROUND(INDEX($C$9:$L$13,$D202,$C202)/INDEX($B$9:$B$13,$D202)*装备总表!G$19*INDEX(装备总表!$C$23:$J$30,装备强化!$B202,J$15),2)</f>
        <v>0</v>
      </c>
      <c r="K202" s="5">
        <f>ROUND(INDEX($C$9:$L$13,$D202,$C202)/INDEX($B$9:$B$13,$D202)*装备总表!H$19*INDEX(装备总表!$C$23:$J$30,装备强化!$B202,K$15),2)</f>
        <v>0</v>
      </c>
      <c r="L202" s="5">
        <f>ROUND(INDEX($C$9:$L$13,$D202,$C202)/INDEX($B$9:$B$13,$D202)*装备总表!I$19*INDEX(装备总表!$C$23:$J$30,装备强化!$B202,L$15),2)</f>
        <v>0</v>
      </c>
    </row>
    <row r="203" spans="1:12" ht="16.5" x14ac:dyDescent="0.15">
      <c r="A203" s="6" t="s">
        <v>29</v>
      </c>
      <c r="B203" s="2">
        <v>2</v>
      </c>
      <c r="C203" s="2">
        <v>4</v>
      </c>
      <c r="D203" s="2">
        <v>3</v>
      </c>
      <c r="E203" s="5">
        <f>ROUND(INDEX($C$9:$L$13,$D203,$C203)/INDEX($B$9:$B$13,$D203)*装备总表!B$19*INDEX(装备总表!$C$23:$J$30,装备强化!$B203,E$15),2)</f>
        <v>88.55</v>
      </c>
      <c r="F203" s="5">
        <f>ROUND(INDEX($C$9:$L$13,$D203,$C203)/INDEX($B$9:$B$13,$D203)*装备总表!C$19*INDEX(装备总表!$C$23:$J$30,装备强化!$B203,F$15),2)</f>
        <v>0</v>
      </c>
      <c r="G203" s="5">
        <f>ROUND(INDEX($C$9:$L$13,$D203,$C203)/INDEX($B$9:$B$13,$D203)*装备总表!D$19*INDEX(装备总表!$C$23:$J$30,装备强化!$B203,G$15),2)</f>
        <v>5.9</v>
      </c>
      <c r="H203" s="5">
        <f>ROUND(INDEX($C$9:$L$13,$D203,$C203)/INDEX($B$9:$B$13,$D203)*装备总表!E$19*INDEX(装备总表!$C$23:$J$30,装备强化!$B203,H$15),2)</f>
        <v>2.95</v>
      </c>
      <c r="I203" s="5">
        <f>ROUND(INDEX($C$9:$L$13,$D203,$C203)/INDEX($B$9:$B$13,$D203)*装备总表!F$19*INDEX(装备总表!$C$23:$J$30,装备强化!$B203,I$15),2)</f>
        <v>0</v>
      </c>
      <c r="J203" s="5">
        <f>ROUND(INDEX($C$9:$L$13,$D203,$C203)/INDEX($B$9:$B$13,$D203)*装备总表!G$19*INDEX(装备总表!$C$23:$J$30,装备强化!$B203,J$15),2)</f>
        <v>0</v>
      </c>
      <c r="K203" s="5">
        <f>ROUND(INDEX($C$9:$L$13,$D203,$C203)/INDEX($B$9:$B$13,$D203)*装备总表!H$19*INDEX(装备总表!$C$23:$J$30,装备强化!$B203,K$15),2)</f>
        <v>0</v>
      </c>
      <c r="L203" s="5">
        <f>ROUND(INDEX($C$9:$L$13,$D203,$C203)/INDEX($B$9:$B$13,$D203)*装备总表!I$19*INDEX(装备总表!$C$23:$J$30,装备强化!$B203,L$15),2)</f>
        <v>0</v>
      </c>
    </row>
    <row r="204" spans="1:12" ht="16.5" x14ac:dyDescent="0.15">
      <c r="A204" s="6" t="s">
        <v>30</v>
      </c>
      <c r="B204" s="2">
        <v>3</v>
      </c>
      <c r="C204" s="2">
        <v>4</v>
      </c>
      <c r="D204" s="2">
        <v>3</v>
      </c>
      <c r="E204" s="5">
        <f>ROUND(INDEX($C$9:$L$13,$D204,$C204)/INDEX($B$9:$B$13,$D204)*装备总表!B$19*INDEX(装备总表!$C$23:$J$30,装备强化!$B204,E$15),2)</f>
        <v>73.790000000000006</v>
      </c>
      <c r="F204" s="5">
        <f>ROUND(INDEX($C$9:$L$13,$D204,$C204)/INDEX($B$9:$B$13,$D204)*装备总表!C$19*INDEX(装备总表!$C$23:$J$30,装备强化!$B204,F$15),2)</f>
        <v>4.72</v>
      </c>
      <c r="G204" s="5">
        <f>ROUND(INDEX($C$9:$L$13,$D204,$C204)/INDEX($B$9:$B$13,$D204)*装备总表!D$19*INDEX(装备总表!$C$23:$J$30,装备强化!$B204,G$15),2)</f>
        <v>0</v>
      </c>
      <c r="H204" s="5">
        <f>ROUND(INDEX($C$9:$L$13,$D204,$C204)/INDEX($B$9:$B$13,$D204)*装备总表!E$19*INDEX(装备总表!$C$23:$J$30,装备强化!$B204,H$15),2)</f>
        <v>0</v>
      </c>
      <c r="I204" s="5">
        <f>ROUND(INDEX($C$9:$L$13,$D204,$C204)/INDEX($B$9:$B$13,$D204)*装备总表!F$19*INDEX(装备总表!$C$23:$J$30,装备强化!$B204,I$15),2)</f>
        <v>3.54</v>
      </c>
      <c r="J204" s="5">
        <f>ROUND(INDEX($C$9:$L$13,$D204,$C204)/INDEX($B$9:$B$13,$D204)*装备总表!G$19*INDEX(装备总表!$C$23:$J$30,装备强化!$B204,J$15),2)</f>
        <v>0</v>
      </c>
      <c r="K204" s="5">
        <f>ROUND(INDEX($C$9:$L$13,$D204,$C204)/INDEX($B$9:$B$13,$D204)*装备总表!H$19*INDEX(装备总表!$C$23:$J$30,装备强化!$B204,K$15),2)</f>
        <v>0</v>
      </c>
      <c r="L204" s="5">
        <f>ROUND(INDEX($C$9:$L$13,$D204,$C204)/INDEX($B$9:$B$13,$D204)*装备总表!I$19*INDEX(装备总表!$C$23:$J$30,装备强化!$B204,L$15),2)</f>
        <v>0</v>
      </c>
    </row>
    <row r="205" spans="1:12" ht="16.5" x14ac:dyDescent="0.15">
      <c r="A205" s="6" t="s">
        <v>31</v>
      </c>
      <c r="B205" s="2">
        <v>4</v>
      </c>
      <c r="C205" s="2">
        <v>4</v>
      </c>
      <c r="D205" s="2">
        <v>3</v>
      </c>
      <c r="E205" s="5">
        <f>ROUND(INDEX($C$9:$L$13,$D205,$C205)/INDEX($B$9:$B$13,$D205)*装备总表!B$19*INDEX(装备总表!$C$23:$J$30,装备强化!$B205,E$15),2)</f>
        <v>44.28</v>
      </c>
      <c r="F205" s="5">
        <f>ROUND(INDEX($C$9:$L$13,$D205,$C205)/INDEX($B$9:$B$13,$D205)*装备总表!C$19*INDEX(装备总表!$C$23:$J$30,装备强化!$B205,F$15),2)</f>
        <v>0</v>
      </c>
      <c r="G205" s="5">
        <f>ROUND(INDEX($C$9:$L$13,$D205,$C205)/INDEX($B$9:$B$13,$D205)*装备总表!D$19*INDEX(装备总表!$C$23:$J$30,装备强化!$B205,G$15),2)</f>
        <v>3.54</v>
      </c>
      <c r="H205" s="5">
        <f>ROUND(INDEX($C$9:$L$13,$D205,$C205)/INDEX($B$9:$B$13,$D205)*装备总表!E$19*INDEX(装备总表!$C$23:$J$30,装备强化!$B205,H$15),2)</f>
        <v>1.77</v>
      </c>
      <c r="I205" s="5">
        <f>ROUND(INDEX($C$9:$L$13,$D205,$C205)/INDEX($B$9:$B$13,$D205)*装备总表!F$19*INDEX(装备总表!$C$23:$J$30,装备强化!$B205,I$15),2)</f>
        <v>0</v>
      </c>
      <c r="J205" s="5">
        <f>ROUND(INDEX($C$9:$L$13,$D205,$C205)/INDEX($B$9:$B$13,$D205)*装备总表!G$19*INDEX(装备总表!$C$23:$J$30,装备强化!$B205,J$15),2)</f>
        <v>11.81</v>
      </c>
      <c r="K205" s="5">
        <f>ROUND(INDEX($C$9:$L$13,$D205,$C205)/INDEX($B$9:$B$13,$D205)*装备总表!H$19*INDEX(装备总表!$C$23:$J$30,装备强化!$B205,K$15),2)</f>
        <v>0</v>
      </c>
      <c r="L205" s="5">
        <f>ROUND(INDEX($C$9:$L$13,$D205,$C205)/INDEX($B$9:$B$13,$D205)*装备总表!I$19*INDEX(装备总表!$C$23:$J$30,装备强化!$B205,L$15),2)</f>
        <v>0</v>
      </c>
    </row>
    <row r="206" spans="1:12" ht="16.5" x14ac:dyDescent="0.15">
      <c r="A206" s="6" t="s">
        <v>32</v>
      </c>
      <c r="B206" s="2">
        <v>5</v>
      </c>
      <c r="C206" s="2">
        <v>4</v>
      </c>
      <c r="D206" s="2">
        <v>3</v>
      </c>
      <c r="E206" s="5">
        <f>ROUND(INDEX($C$9:$L$13,$D206,$C206)/INDEX($B$9:$B$13,$D206)*装备总表!B$19*INDEX(装备总表!$C$23:$J$30,装备强化!$B206,E$15),2)</f>
        <v>44.28</v>
      </c>
      <c r="F206" s="5">
        <f>ROUND(INDEX($C$9:$L$13,$D206,$C206)/INDEX($B$9:$B$13,$D206)*装备总表!C$19*INDEX(装备总表!$C$23:$J$30,装备强化!$B206,F$15),2)</f>
        <v>0</v>
      </c>
      <c r="G206" s="5">
        <f>ROUND(INDEX($C$9:$L$13,$D206,$C206)/INDEX($B$9:$B$13,$D206)*装备总表!D$19*INDEX(装备总表!$C$23:$J$30,装备强化!$B206,G$15),2)</f>
        <v>1.18</v>
      </c>
      <c r="H206" s="5">
        <f>ROUND(INDEX($C$9:$L$13,$D206,$C206)/INDEX($B$9:$B$13,$D206)*装备总表!E$19*INDEX(装备总表!$C$23:$J$30,装备强化!$B206,H$15),2)</f>
        <v>3.54</v>
      </c>
      <c r="I206" s="5">
        <f>ROUND(INDEX($C$9:$L$13,$D206,$C206)/INDEX($B$9:$B$13,$D206)*装备总表!F$19*INDEX(装备总表!$C$23:$J$30,装备强化!$B206,I$15),2)</f>
        <v>0</v>
      </c>
      <c r="J206" s="5">
        <f>ROUND(INDEX($C$9:$L$13,$D206,$C206)/INDEX($B$9:$B$13,$D206)*装备总表!G$19*INDEX(装备总表!$C$23:$J$30,装备强化!$B206,J$15),2)</f>
        <v>0</v>
      </c>
      <c r="K206" s="5">
        <f>ROUND(INDEX($C$9:$L$13,$D206,$C206)/INDEX($B$9:$B$13,$D206)*装备总表!H$19*INDEX(装备总表!$C$23:$J$30,装备强化!$B206,K$15),2)</f>
        <v>11.81</v>
      </c>
      <c r="L206" s="5">
        <f>ROUND(INDEX($C$9:$L$13,$D206,$C206)/INDEX($B$9:$B$13,$D206)*装备总表!I$19*INDEX(装备总表!$C$23:$J$30,装备强化!$B206,L$15),2)</f>
        <v>0</v>
      </c>
    </row>
    <row r="207" spans="1:12" ht="16.5" x14ac:dyDescent="0.15">
      <c r="A207" s="6" t="s">
        <v>33</v>
      </c>
      <c r="B207" s="2">
        <v>6</v>
      </c>
      <c r="C207" s="2">
        <v>4</v>
      </c>
      <c r="D207" s="2">
        <v>3</v>
      </c>
      <c r="E207" s="5">
        <f>ROUND(INDEX($C$9:$L$13,$D207,$C207)/INDEX($B$9:$B$13,$D207)*装备总表!B$19*INDEX(装备总表!$C$23:$J$30,装备强化!$B207,E$15),2)</f>
        <v>44.28</v>
      </c>
      <c r="F207" s="5">
        <f>ROUND(INDEX($C$9:$L$13,$D207,$C207)/INDEX($B$9:$B$13,$D207)*装备总表!C$19*INDEX(装备总表!$C$23:$J$30,装备强化!$B207,F$15),2)</f>
        <v>0</v>
      </c>
      <c r="G207" s="5">
        <f>ROUND(INDEX($C$9:$L$13,$D207,$C207)/INDEX($B$9:$B$13,$D207)*装备总表!D$19*INDEX(装备总表!$C$23:$J$30,装备强化!$B207,G$15),2)</f>
        <v>1.18</v>
      </c>
      <c r="H207" s="5">
        <f>ROUND(INDEX($C$9:$L$13,$D207,$C207)/INDEX($B$9:$B$13,$D207)*装备总表!E$19*INDEX(装备总表!$C$23:$J$30,装备强化!$B207,H$15),2)</f>
        <v>3.54</v>
      </c>
      <c r="I207" s="5">
        <f>ROUND(INDEX($C$9:$L$13,$D207,$C207)/INDEX($B$9:$B$13,$D207)*装备总表!F$19*INDEX(装备总表!$C$23:$J$30,装备强化!$B207,I$15),2)</f>
        <v>0</v>
      </c>
      <c r="J207" s="5">
        <f>ROUND(INDEX($C$9:$L$13,$D207,$C207)/INDEX($B$9:$B$13,$D207)*装备总表!G$19*INDEX(装备总表!$C$23:$J$30,装备强化!$B207,J$15),2)</f>
        <v>0</v>
      </c>
      <c r="K207" s="5">
        <f>ROUND(INDEX($C$9:$L$13,$D207,$C207)/INDEX($B$9:$B$13,$D207)*装备总表!H$19*INDEX(装备总表!$C$23:$J$30,装备强化!$B207,K$15),2)</f>
        <v>0</v>
      </c>
      <c r="L207" s="5">
        <f>ROUND(INDEX($C$9:$L$13,$D207,$C207)/INDEX($B$9:$B$13,$D207)*装备总表!I$19*INDEX(装备总表!$C$23:$J$30,装备强化!$B207,L$15),2)</f>
        <v>11.81</v>
      </c>
    </row>
    <row r="208" spans="1:12" ht="16.5" x14ac:dyDescent="0.15">
      <c r="A208" s="6" t="s">
        <v>34</v>
      </c>
      <c r="B208" s="2">
        <v>7</v>
      </c>
      <c r="C208" s="2">
        <v>4</v>
      </c>
      <c r="D208" s="2">
        <v>3</v>
      </c>
      <c r="E208" s="5">
        <f>ROUND(INDEX($C$9:$L$13,$D208,$C208)/INDEX($B$9:$B$13,$D208)*装备总表!B$19*INDEX(装备总表!$C$23:$J$30,装备强化!$B208,E$15),2)</f>
        <v>0</v>
      </c>
      <c r="F208" s="5">
        <f>ROUND(INDEX($C$9:$L$13,$D208,$C208)/INDEX($B$9:$B$13,$D208)*装备总表!C$19*INDEX(装备总表!$C$23:$J$30,装备强化!$B208,F$15),2)</f>
        <v>4.72</v>
      </c>
      <c r="G208" s="5">
        <f>ROUND(INDEX($C$9:$L$13,$D208,$C208)/INDEX($B$9:$B$13,$D208)*装备总表!D$19*INDEX(装备总表!$C$23:$J$30,装备强化!$B208,G$15),2)</f>
        <v>0</v>
      </c>
      <c r="H208" s="5">
        <f>ROUND(INDEX($C$9:$L$13,$D208,$C208)/INDEX($B$9:$B$13,$D208)*装备总表!E$19*INDEX(装备总表!$C$23:$J$30,装备强化!$B208,H$15),2)</f>
        <v>0</v>
      </c>
      <c r="I208" s="5">
        <f>ROUND(INDEX($C$9:$L$13,$D208,$C208)/INDEX($B$9:$B$13,$D208)*装备总表!F$19*INDEX(装备总表!$C$23:$J$30,装备强化!$B208,I$15),2)</f>
        <v>7.08</v>
      </c>
      <c r="J208" s="5">
        <f>ROUND(INDEX($C$9:$L$13,$D208,$C208)/INDEX($B$9:$B$13,$D208)*装备总表!G$19*INDEX(装备总表!$C$23:$J$30,装备强化!$B208,J$15),2)</f>
        <v>0</v>
      </c>
      <c r="K208" s="5">
        <f>ROUND(INDEX($C$9:$L$13,$D208,$C208)/INDEX($B$9:$B$13,$D208)*装备总表!H$19*INDEX(装备总表!$C$23:$J$30,装备强化!$B208,K$15),2)</f>
        <v>0</v>
      </c>
      <c r="L208" s="5">
        <f>ROUND(INDEX($C$9:$L$13,$D208,$C208)/INDEX($B$9:$B$13,$D208)*装备总表!I$19*INDEX(装备总表!$C$23:$J$30,装备强化!$B208,L$15),2)</f>
        <v>0</v>
      </c>
    </row>
    <row r="209" spans="1:12" ht="16.5" x14ac:dyDescent="0.15">
      <c r="A209" s="6" t="s">
        <v>35</v>
      </c>
      <c r="B209" s="2">
        <v>8</v>
      </c>
      <c r="C209" s="2">
        <v>4</v>
      </c>
      <c r="D209" s="2">
        <v>3</v>
      </c>
      <c r="E209" s="5">
        <f>ROUND(INDEX($C$9:$L$13,$D209,$C209)/INDEX($B$9:$B$13,$D209)*装备总表!B$19*INDEX(装备总表!$C$23:$J$30,装备强化!$B209,E$15),2)</f>
        <v>0</v>
      </c>
      <c r="F209" s="5">
        <f>ROUND(INDEX($C$9:$L$13,$D209,$C209)/INDEX($B$9:$B$13,$D209)*装备总表!C$19*INDEX(装备总表!$C$23:$J$30,装备强化!$B209,F$15),2)</f>
        <v>4.72</v>
      </c>
      <c r="G209" s="5">
        <f>ROUND(INDEX($C$9:$L$13,$D209,$C209)/INDEX($B$9:$B$13,$D209)*装备总表!D$19*INDEX(装备总表!$C$23:$J$30,装备强化!$B209,G$15),2)</f>
        <v>0</v>
      </c>
      <c r="H209" s="5">
        <f>ROUND(INDEX($C$9:$L$13,$D209,$C209)/INDEX($B$9:$B$13,$D209)*装备总表!E$19*INDEX(装备总表!$C$23:$J$30,装备强化!$B209,H$15),2)</f>
        <v>0</v>
      </c>
      <c r="I209" s="5">
        <f>ROUND(INDEX($C$9:$L$13,$D209,$C209)/INDEX($B$9:$B$13,$D209)*装备总表!F$19*INDEX(装备总表!$C$23:$J$30,装备强化!$B209,I$15),2)</f>
        <v>7.08</v>
      </c>
      <c r="J209" s="5">
        <f>ROUND(INDEX($C$9:$L$13,$D209,$C209)/INDEX($B$9:$B$13,$D209)*装备总表!G$19*INDEX(装备总表!$C$23:$J$30,装备强化!$B209,J$15),2)</f>
        <v>0</v>
      </c>
      <c r="K209" s="5">
        <f>ROUND(INDEX($C$9:$L$13,$D209,$C209)/INDEX($B$9:$B$13,$D209)*装备总表!H$19*INDEX(装备总表!$C$23:$J$30,装备强化!$B209,K$15),2)</f>
        <v>0</v>
      </c>
      <c r="L209" s="5">
        <f>ROUND(INDEX($C$9:$L$13,$D209,$C209)/INDEX($B$9:$B$13,$D209)*装备总表!I$19*INDEX(装备总表!$C$23:$J$30,装备强化!$B209,L$15),2)</f>
        <v>0</v>
      </c>
    </row>
    <row r="210" spans="1:12" ht="16.5" x14ac:dyDescent="0.15">
      <c r="A210" s="6" t="s">
        <v>28</v>
      </c>
      <c r="B210" s="2">
        <v>1</v>
      </c>
      <c r="C210" s="2">
        <v>5</v>
      </c>
      <c r="D210" s="2">
        <v>3</v>
      </c>
      <c r="E210" s="5">
        <f>ROUND(INDEX($C$9:$L$13,$D210,$C210)/INDEX($B$9:$B$13,$D210)*装备总表!B$19*INDEX(装备总表!$C$23:$J$30,装备强化!$B210,E$15),2)</f>
        <v>0</v>
      </c>
      <c r="F210" s="5">
        <f>ROUND(INDEX($C$9:$L$13,$D210,$C210)/INDEX($B$9:$B$13,$D210)*装备总表!C$19*INDEX(装备总表!$C$23:$J$30,装备强化!$B210,F$15),2)</f>
        <v>11.16</v>
      </c>
      <c r="G210" s="5">
        <f>ROUND(INDEX($C$9:$L$13,$D210,$C210)/INDEX($B$9:$B$13,$D210)*装备总表!D$19*INDEX(装备总表!$C$23:$J$30,装备强化!$B210,G$15),2)</f>
        <v>0</v>
      </c>
      <c r="H210" s="5">
        <f>ROUND(INDEX($C$9:$L$13,$D210,$C210)/INDEX($B$9:$B$13,$D210)*装备总表!E$19*INDEX(装备总表!$C$23:$J$30,装备强化!$B210,H$15),2)</f>
        <v>0</v>
      </c>
      <c r="I210" s="5">
        <f>ROUND(INDEX($C$9:$L$13,$D210,$C210)/INDEX($B$9:$B$13,$D210)*装备总表!F$19*INDEX(装备总表!$C$23:$J$30,装备强化!$B210,I$15),2)</f>
        <v>6.98</v>
      </c>
      <c r="J210" s="5">
        <f>ROUND(INDEX($C$9:$L$13,$D210,$C210)/INDEX($B$9:$B$13,$D210)*装备总表!G$19*INDEX(装备总表!$C$23:$J$30,装备强化!$B210,J$15),2)</f>
        <v>0</v>
      </c>
      <c r="K210" s="5">
        <f>ROUND(INDEX($C$9:$L$13,$D210,$C210)/INDEX($B$9:$B$13,$D210)*装备总表!H$19*INDEX(装备总表!$C$23:$J$30,装备强化!$B210,K$15),2)</f>
        <v>0</v>
      </c>
      <c r="L210" s="5">
        <f>ROUND(INDEX($C$9:$L$13,$D210,$C210)/INDEX($B$9:$B$13,$D210)*装备总表!I$19*INDEX(装备总表!$C$23:$J$30,装备强化!$B210,L$15),2)</f>
        <v>0</v>
      </c>
    </row>
    <row r="211" spans="1:12" ht="16.5" x14ac:dyDescent="0.15">
      <c r="A211" s="6" t="s">
        <v>29</v>
      </c>
      <c r="B211" s="2">
        <v>2</v>
      </c>
      <c r="C211" s="2">
        <v>5</v>
      </c>
      <c r="D211" s="2">
        <v>3</v>
      </c>
      <c r="E211" s="5">
        <f>ROUND(INDEX($C$9:$L$13,$D211,$C211)/INDEX($B$9:$B$13,$D211)*装备总表!B$19*INDEX(装备总表!$C$23:$J$30,装备强化!$B211,E$15),2)</f>
        <v>104.65</v>
      </c>
      <c r="F211" s="5">
        <f>ROUND(INDEX($C$9:$L$13,$D211,$C211)/INDEX($B$9:$B$13,$D211)*装备总表!C$19*INDEX(装备总表!$C$23:$J$30,装备强化!$B211,F$15),2)</f>
        <v>0</v>
      </c>
      <c r="G211" s="5">
        <f>ROUND(INDEX($C$9:$L$13,$D211,$C211)/INDEX($B$9:$B$13,$D211)*装备总表!D$19*INDEX(装备总表!$C$23:$J$30,装备强化!$B211,G$15),2)</f>
        <v>6.98</v>
      </c>
      <c r="H211" s="5">
        <f>ROUND(INDEX($C$9:$L$13,$D211,$C211)/INDEX($B$9:$B$13,$D211)*装备总表!E$19*INDEX(装备总表!$C$23:$J$30,装备强化!$B211,H$15),2)</f>
        <v>3.49</v>
      </c>
      <c r="I211" s="5">
        <f>ROUND(INDEX($C$9:$L$13,$D211,$C211)/INDEX($B$9:$B$13,$D211)*装备总表!F$19*INDEX(装备总表!$C$23:$J$30,装备强化!$B211,I$15),2)</f>
        <v>0</v>
      </c>
      <c r="J211" s="5">
        <f>ROUND(INDEX($C$9:$L$13,$D211,$C211)/INDEX($B$9:$B$13,$D211)*装备总表!G$19*INDEX(装备总表!$C$23:$J$30,装备强化!$B211,J$15),2)</f>
        <v>0</v>
      </c>
      <c r="K211" s="5">
        <f>ROUND(INDEX($C$9:$L$13,$D211,$C211)/INDEX($B$9:$B$13,$D211)*装备总表!H$19*INDEX(装备总表!$C$23:$J$30,装备强化!$B211,K$15),2)</f>
        <v>0</v>
      </c>
      <c r="L211" s="5">
        <f>ROUND(INDEX($C$9:$L$13,$D211,$C211)/INDEX($B$9:$B$13,$D211)*装备总表!I$19*INDEX(装备总表!$C$23:$J$30,装备强化!$B211,L$15),2)</f>
        <v>0</v>
      </c>
    </row>
    <row r="212" spans="1:12" ht="16.5" x14ac:dyDescent="0.15">
      <c r="A212" s="6" t="s">
        <v>30</v>
      </c>
      <c r="B212" s="2">
        <v>3</v>
      </c>
      <c r="C212" s="2">
        <v>5</v>
      </c>
      <c r="D212" s="2">
        <v>3</v>
      </c>
      <c r="E212" s="5">
        <f>ROUND(INDEX($C$9:$L$13,$D212,$C212)/INDEX($B$9:$B$13,$D212)*装备总表!B$19*INDEX(装备总表!$C$23:$J$30,装备强化!$B212,E$15),2)</f>
        <v>87.21</v>
      </c>
      <c r="F212" s="5">
        <f>ROUND(INDEX($C$9:$L$13,$D212,$C212)/INDEX($B$9:$B$13,$D212)*装备总表!C$19*INDEX(装备总表!$C$23:$J$30,装备强化!$B212,F$15),2)</f>
        <v>5.58</v>
      </c>
      <c r="G212" s="5">
        <f>ROUND(INDEX($C$9:$L$13,$D212,$C212)/INDEX($B$9:$B$13,$D212)*装备总表!D$19*INDEX(装备总表!$C$23:$J$30,装备强化!$B212,G$15),2)</f>
        <v>0</v>
      </c>
      <c r="H212" s="5">
        <f>ROUND(INDEX($C$9:$L$13,$D212,$C212)/INDEX($B$9:$B$13,$D212)*装备总表!E$19*INDEX(装备总表!$C$23:$J$30,装备强化!$B212,H$15),2)</f>
        <v>0</v>
      </c>
      <c r="I212" s="5">
        <f>ROUND(INDEX($C$9:$L$13,$D212,$C212)/INDEX($B$9:$B$13,$D212)*装备总表!F$19*INDEX(装备总表!$C$23:$J$30,装备强化!$B212,I$15),2)</f>
        <v>4.1900000000000004</v>
      </c>
      <c r="J212" s="5">
        <f>ROUND(INDEX($C$9:$L$13,$D212,$C212)/INDEX($B$9:$B$13,$D212)*装备总表!G$19*INDEX(装备总表!$C$23:$J$30,装备强化!$B212,J$15),2)</f>
        <v>0</v>
      </c>
      <c r="K212" s="5">
        <f>ROUND(INDEX($C$9:$L$13,$D212,$C212)/INDEX($B$9:$B$13,$D212)*装备总表!H$19*INDEX(装备总表!$C$23:$J$30,装备强化!$B212,K$15),2)</f>
        <v>0</v>
      </c>
      <c r="L212" s="5">
        <f>ROUND(INDEX($C$9:$L$13,$D212,$C212)/INDEX($B$9:$B$13,$D212)*装备总表!I$19*INDEX(装备总表!$C$23:$J$30,装备强化!$B212,L$15),2)</f>
        <v>0</v>
      </c>
    </row>
    <row r="213" spans="1:12" ht="16.5" x14ac:dyDescent="0.15">
      <c r="A213" s="6" t="s">
        <v>31</v>
      </c>
      <c r="B213" s="2">
        <v>4</v>
      </c>
      <c r="C213" s="2">
        <v>5</v>
      </c>
      <c r="D213" s="2">
        <v>3</v>
      </c>
      <c r="E213" s="5">
        <f>ROUND(INDEX($C$9:$L$13,$D213,$C213)/INDEX($B$9:$B$13,$D213)*装备总表!B$19*INDEX(装备总表!$C$23:$J$30,装备强化!$B213,E$15),2)</f>
        <v>52.33</v>
      </c>
      <c r="F213" s="5">
        <f>ROUND(INDEX($C$9:$L$13,$D213,$C213)/INDEX($B$9:$B$13,$D213)*装备总表!C$19*INDEX(装备总表!$C$23:$J$30,装备强化!$B213,F$15),2)</f>
        <v>0</v>
      </c>
      <c r="G213" s="5">
        <f>ROUND(INDEX($C$9:$L$13,$D213,$C213)/INDEX($B$9:$B$13,$D213)*装备总表!D$19*INDEX(装备总表!$C$23:$J$30,装备强化!$B213,G$15),2)</f>
        <v>4.1900000000000004</v>
      </c>
      <c r="H213" s="5">
        <f>ROUND(INDEX($C$9:$L$13,$D213,$C213)/INDEX($B$9:$B$13,$D213)*装备总表!E$19*INDEX(装备总表!$C$23:$J$30,装备强化!$B213,H$15),2)</f>
        <v>2.09</v>
      </c>
      <c r="I213" s="5">
        <f>ROUND(INDEX($C$9:$L$13,$D213,$C213)/INDEX($B$9:$B$13,$D213)*装备总表!F$19*INDEX(装备总表!$C$23:$J$30,装备强化!$B213,I$15),2)</f>
        <v>0</v>
      </c>
      <c r="J213" s="5">
        <f>ROUND(INDEX($C$9:$L$13,$D213,$C213)/INDEX($B$9:$B$13,$D213)*装备总表!G$19*INDEX(装备总表!$C$23:$J$30,装备强化!$B213,J$15),2)</f>
        <v>13.95</v>
      </c>
      <c r="K213" s="5">
        <f>ROUND(INDEX($C$9:$L$13,$D213,$C213)/INDEX($B$9:$B$13,$D213)*装备总表!H$19*INDEX(装备总表!$C$23:$J$30,装备强化!$B213,K$15),2)</f>
        <v>0</v>
      </c>
      <c r="L213" s="5">
        <f>ROUND(INDEX($C$9:$L$13,$D213,$C213)/INDEX($B$9:$B$13,$D213)*装备总表!I$19*INDEX(装备总表!$C$23:$J$30,装备强化!$B213,L$15),2)</f>
        <v>0</v>
      </c>
    </row>
    <row r="214" spans="1:12" ht="16.5" x14ac:dyDescent="0.15">
      <c r="A214" s="6" t="s">
        <v>32</v>
      </c>
      <c r="B214" s="2">
        <v>5</v>
      </c>
      <c r="C214" s="2">
        <v>5</v>
      </c>
      <c r="D214" s="2">
        <v>3</v>
      </c>
      <c r="E214" s="5">
        <f>ROUND(INDEX($C$9:$L$13,$D214,$C214)/INDEX($B$9:$B$13,$D214)*装备总表!B$19*INDEX(装备总表!$C$23:$J$30,装备强化!$B214,E$15),2)</f>
        <v>52.33</v>
      </c>
      <c r="F214" s="5">
        <f>ROUND(INDEX($C$9:$L$13,$D214,$C214)/INDEX($B$9:$B$13,$D214)*装备总表!C$19*INDEX(装备总表!$C$23:$J$30,装备强化!$B214,F$15),2)</f>
        <v>0</v>
      </c>
      <c r="G214" s="5">
        <f>ROUND(INDEX($C$9:$L$13,$D214,$C214)/INDEX($B$9:$B$13,$D214)*装备总表!D$19*INDEX(装备总表!$C$23:$J$30,装备强化!$B214,G$15),2)</f>
        <v>1.4</v>
      </c>
      <c r="H214" s="5">
        <f>ROUND(INDEX($C$9:$L$13,$D214,$C214)/INDEX($B$9:$B$13,$D214)*装备总表!E$19*INDEX(装备总表!$C$23:$J$30,装备强化!$B214,H$15),2)</f>
        <v>4.1900000000000004</v>
      </c>
      <c r="I214" s="5">
        <f>ROUND(INDEX($C$9:$L$13,$D214,$C214)/INDEX($B$9:$B$13,$D214)*装备总表!F$19*INDEX(装备总表!$C$23:$J$30,装备强化!$B214,I$15),2)</f>
        <v>0</v>
      </c>
      <c r="J214" s="5">
        <f>ROUND(INDEX($C$9:$L$13,$D214,$C214)/INDEX($B$9:$B$13,$D214)*装备总表!G$19*INDEX(装备总表!$C$23:$J$30,装备强化!$B214,J$15),2)</f>
        <v>0</v>
      </c>
      <c r="K214" s="5">
        <f>ROUND(INDEX($C$9:$L$13,$D214,$C214)/INDEX($B$9:$B$13,$D214)*装备总表!H$19*INDEX(装备总表!$C$23:$J$30,装备强化!$B214,K$15),2)</f>
        <v>13.95</v>
      </c>
      <c r="L214" s="5">
        <f>ROUND(INDEX($C$9:$L$13,$D214,$C214)/INDEX($B$9:$B$13,$D214)*装备总表!I$19*INDEX(装备总表!$C$23:$J$30,装备强化!$B214,L$15),2)</f>
        <v>0</v>
      </c>
    </row>
    <row r="215" spans="1:12" ht="16.5" x14ac:dyDescent="0.15">
      <c r="A215" s="6" t="s">
        <v>33</v>
      </c>
      <c r="B215" s="2">
        <v>6</v>
      </c>
      <c r="C215" s="2">
        <v>5</v>
      </c>
      <c r="D215" s="2">
        <v>3</v>
      </c>
      <c r="E215" s="5">
        <f>ROUND(INDEX($C$9:$L$13,$D215,$C215)/INDEX($B$9:$B$13,$D215)*装备总表!B$19*INDEX(装备总表!$C$23:$J$30,装备强化!$B215,E$15),2)</f>
        <v>52.33</v>
      </c>
      <c r="F215" s="5">
        <f>ROUND(INDEX($C$9:$L$13,$D215,$C215)/INDEX($B$9:$B$13,$D215)*装备总表!C$19*INDEX(装备总表!$C$23:$J$30,装备强化!$B215,F$15),2)</f>
        <v>0</v>
      </c>
      <c r="G215" s="5">
        <f>ROUND(INDEX($C$9:$L$13,$D215,$C215)/INDEX($B$9:$B$13,$D215)*装备总表!D$19*INDEX(装备总表!$C$23:$J$30,装备强化!$B215,G$15),2)</f>
        <v>1.4</v>
      </c>
      <c r="H215" s="5">
        <f>ROUND(INDEX($C$9:$L$13,$D215,$C215)/INDEX($B$9:$B$13,$D215)*装备总表!E$19*INDEX(装备总表!$C$23:$J$30,装备强化!$B215,H$15),2)</f>
        <v>4.1900000000000004</v>
      </c>
      <c r="I215" s="5">
        <f>ROUND(INDEX($C$9:$L$13,$D215,$C215)/INDEX($B$9:$B$13,$D215)*装备总表!F$19*INDEX(装备总表!$C$23:$J$30,装备强化!$B215,I$15),2)</f>
        <v>0</v>
      </c>
      <c r="J215" s="5">
        <f>ROUND(INDEX($C$9:$L$13,$D215,$C215)/INDEX($B$9:$B$13,$D215)*装备总表!G$19*INDEX(装备总表!$C$23:$J$30,装备强化!$B215,J$15),2)</f>
        <v>0</v>
      </c>
      <c r="K215" s="5">
        <f>ROUND(INDEX($C$9:$L$13,$D215,$C215)/INDEX($B$9:$B$13,$D215)*装备总表!H$19*INDEX(装备总表!$C$23:$J$30,装备强化!$B215,K$15),2)</f>
        <v>0</v>
      </c>
      <c r="L215" s="5">
        <f>ROUND(INDEX($C$9:$L$13,$D215,$C215)/INDEX($B$9:$B$13,$D215)*装备总表!I$19*INDEX(装备总表!$C$23:$J$30,装备强化!$B215,L$15),2)</f>
        <v>13.95</v>
      </c>
    </row>
    <row r="216" spans="1:12" ht="16.5" x14ac:dyDescent="0.15">
      <c r="A216" s="6" t="s">
        <v>34</v>
      </c>
      <c r="B216" s="2">
        <v>7</v>
      </c>
      <c r="C216" s="2">
        <v>5</v>
      </c>
      <c r="D216" s="2">
        <v>3</v>
      </c>
      <c r="E216" s="5">
        <f>ROUND(INDEX($C$9:$L$13,$D216,$C216)/INDEX($B$9:$B$13,$D216)*装备总表!B$19*INDEX(装备总表!$C$23:$J$30,装备强化!$B216,E$15),2)</f>
        <v>0</v>
      </c>
      <c r="F216" s="5">
        <f>ROUND(INDEX($C$9:$L$13,$D216,$C216)/INDEX($B$9:$B$13,$D216)*装备总表!C$19*INDEX(装备总表!$C$23:$J$30,装备强化!$B216,F$15),2)</f>
        <v>5.58</v>
      </c>
      <c r="G216" s="5">
        <f>ROUND(INDEX($C$9:$L$13,$D216,$C216)/INDEX($B$9:$B$13,$D216)*装备总表!D$19*INDEX(装备总表!$C$23:$J$30,装备强化!$B216,G$15),2)</f>
        <v>0</v>
      </c>
      <c r="H216" s="5">
        <f>ROUND(INDEX($C$9:$L$13,$D216,$C216)/INDEX($B$9:$B$13,$D216)*装备总表!E$19*INDEX(装备总表!$C$23:$J$30,装备强化!$B216,H$15),2)</f>
        <v>0</v>
      </c>
      <c r="I216" s="5">
        <f>ROUND(INDEX($C$9:$L$13,$D216,$C216)/INDEX($B$9:$B$13,$D216)*装备总表!F$19*INDEX(装备总表!$C$23:$J$30,装备强化!$B216,I$15),2)</f>
        <v>8.3699999999999992</v>
      </c>
      <c r="J216" s="5">
        <f>ROUND(INDEX($C$9:$L$13,$D216,$C216)/INDEX($B$9:$B$13,$D216)*装备总表!G$19*INDEX(装备总表!$C$23:$J$30,装备强化!$B216,J$15),2)</f>
        <v>0</v>
      </c>
      <c r="K216" s="5">
        <f>ROUND(INDEX($C$9:$L$13,$D216,$C216)/INDEX($B$9:$B$13,$D216)*装备总表!H$19*INDEX(装备总表!$C$23:$J$30,装备强化!$B216,K$15),2)</f>
        <v>0</v>
      </c>
      <c r="L216" s="5">
        <f>ROUND(INDEX($C$9:$L$13,$D216,$C216)/INDEX($B$9:$B$13,$D216)*装备总表!I$19*INDEX(装备总表!$C$23:$J$30,装备强化!$B216,L$15),2)</f>
        <v>0</v>
      </c>
    </row>
    <row r="217" spans="1:12" ht="16.5" x14ac:dyDescent="0.15">
      <c r="A217" s="6" t="s">
        <v>35</v>
      </c>
      <c r="B217" s="2">
        <v>8</v>
      </c>
      <c r="C217" s="2">
        <v>5</v>
      </c>
      <c r="D217" s="2">
        <v>3</v>
      </c>
      <c r="E217" s="5">
        <f>ROUND(INDEX($C$9:$L$13,$D217,$C217)/INDEX($B$9:$B$13,$D217)*装备总表!B$19*INDEX(装备总表!$C$23:$J$30,装备强化!$B217,E$15),2)</f>
        <v>0</v>
      </c>
      <c r="F217" s="5">
        <f>ROUND(INDEX($C$9:$L$13,$D217,$C217)/INDEX($B$9:$B$13,$D217)*装备总表!C$19*INDEX(装备总表!$C$23:$J$30,装备强化!$B217,F$15),2)</f>
        <v>5.58</v>
      </c>
      <c r="G217" s="5">
        <f>ROUND(INDEX($C$9:$L$13,$D217,$C217)/INDEX($B$9:$B$13,$D217)*装备总表!D$19*INDEX(装备总表!$C$23:$J$30,装备强化!$B217,G$15),2)</f>
        <v>0</v>
      </c>
      <c r="H217" s="5">
        <f>ROUND(INDEX($C$9:$L$13,$D217,$C217)/INDEX($B$9:$B$13,$D217)*装备总表!E$19*INDEX(装备总表!$C$23:$J$30,装备强化!$B217,H$15),2)</f>
        <v>0</v>
      </c>
      <c r="I217" s="5">
        <f>ROUND(INDEX($C$9:$L$13,$D217,$C217)/INDEX($B$9:$B$13,$D217)*装备总表!F$19*INDEX(装备总表!$C$23:$J$30,装备强化!$B217,I$15),2)</f>
        <v>8.3699999999999992</v>
      </c>
      <c r="J217" s="5">
        <f>ROUND(INDEX($C$9:$L$13,$D217,$C217)/INDEX($B$9:$B$13,$D217)*装备总表!G$19*INDEX(装备总表!$C$23:$J$30,装备强化!$B217,J$15),2)</f>
        <v>0</v>
      </c>
      <c r="K217" s="5">
        <f>ROUND(INDEX($C$9:$L$13,$D217,$C217)/INDEX($B$9:$B$13,$D217)*装备总表!H$19*INDEX(装备总表!$C$23:$J$30,装备强化!$B217,K$15),2)</f>
        <v>0</v>
      </c>
      <c r="L217" s="5">
        <f>ROUND(INDEX($C$9:$L$13,$D217,$C217)/INDEX($B$9:$B$13,$D217)*装备总表!I$19*INDEX(装备总表!$C$23:$J$30,装备强化!$B217,L$15),2)</f>
        <v>0</v>
      </c>
    </row>
    <row r="218" spans="1:12" ht="16.5" x14ac:dyDescent="0.15">
      <c r="A218" s="6" t="s">
        <v>28</v>
      </c>
      <c r="B218" s="2">
        <v>1</v>
      </c>
      <c r="C218" s="2">
        <v>6</v>
      </c>
      <c r="D218" s="2">
        <v>3</v>
      </c>
      <c r="E218" s="5">
        <f>ROUND(INDEX($C$9:$L$13,$D218,$C218)/INDEX($B$9:$B$13,$D218)*装备总表!B$19*INDEX(装备总表!$C$23:$J$30,装备强化!$B218,E$15),2)</f>
        <v>0</v>
      </c>
      <c r="F218" s="5">
        <f>ROUND(INDEX($C$9:$L$13,$D218,$C218)/INDEX($B$9:$B$13,$D218)*装备总表!C$19*INDEX(装备总表!$C$23:$J$30,装备强化!$B218,F$15),2)</f>
        <v>12.88</v>
      </c>
      <c r="G218" s="5">
        <f>ROUND(INDEX($C$9:$L$13,$D218,$C218)/INDEX($B$9:$B$13,$D218)*装备总表!D$19*INDEX(装备总表!$C$23:$J$30,装备强化!$B218,G$15),2)</f>
        <v>0</v>
      </c>
      <c r="H218" s="5">
        <f>ROUND(INDEX($C$9:$L$13,$D218,$C218)/INDEX($B$9:$B$13,$D218)*装备总表!E$19*INDEX(装备总表!$C$23:$J$30,装备强化!$B218,H$15),2)</f>
        <v>0</v>
      </c>
      <c r="I218" s="5">
        <f>ROUND(INDEX($C$9:$L$13,$D218,$C218)/INDEX($B$9:$B$13,$D218)*装备总表!F$19*INDEX(装备总表!$C$23:$J$30,装备强化!$B218,I$15),2)</f>
        <v>8.0500000000000007</v>
      </c>
      <c r="J218" s="5">
        <f>ROUND(INDEX($C$9:$L$13,$D218,$C218)/INDEX($B$9:$B$13,$D218)*装备总表!G$19*INDEX(装备总表!$C$23:$J$30,装备强化!$B218,J$15),2)</f>
        <v>0</v>
      </c>
      <c r="K218" s="5">
        <f>ROUND(INDEX($C$9:$L$13,$D218,$C218)/INDEX($B$9:$B$13,$D218)*装备总表!H$19*INDEX(装备总表!$C$23:$J$30,装备强化!$B218,K$15),2)</f>
        <v>0</v>
      </c>
      <c r="L218" s="5">
        <f>ROUND(INDEX($C$9:$L$13,$D218,$C218)/INDEX($B$9:$B$13,$D218)*装备总表!I$19*INDEX(装备总表!$C$23:$J$30,装备强化!$B218,L$15),2)</f>
        <v>0</v>
      </c>
    </row>
    <row r="219" spans="1:12" ht="16.5" x14ac:dyDescent="0.15">
      <c r="A219" s="6" t="s">
        <v>29</v>
      </c>
      <c r="B219" s="2">
        <v>2</v>
      </c>
      <c r="C219" s="2">
        <v>6</v>
      </c>
      <c r="D219" s="2">
        <v>3</v>
      </c>
      <c r="E219" s="5">
        <f>ROUND(INDEX($C$9:$L$13,$D219,$C219)/INDEX($B$9:$B$13,$D219)*装备总表!B$19*INDEX(装备总表!$C$23:$J$30,装备强化!$B219,E$15),2)</f>
        <v>120.75</v>
      </c>
      <c r="F219" s="5">
        <f>ROUND(INDEX($C$9:$L$13,$D219,$C219)/INDEX($B$9:$B$13,$D219)*装备总表!C$19*INDEX(装备总表!$C$23:$J$30,装备强化!$B219,F$15),2)</f>
        <v>0</v>
      </c>
      <c r="G219" s="5">
        <f>ROUND(INDEX($C$9:$L$13,$D219,$C219)/INDEX($B$9:$B$13,$D219)*装备总表!D$19*INDEX(装备总表!$C$23:$J$30,装备强化!$B219,G$15),2)</f>
        <v>8.0500000000000007</v>
      </c>
      <c r="H219" s="5">
        <f>ROUND(INDEX($C$9:$L$13,$D219,$C219)/INDEX($B$9:$B$13,$D219)*装备总表!E$19*INDEX(装备总表!$C$23:$J$30,装备强化!$B219,H$15),2)</f>
        <v>4.03</v>
      </c>
      <c r="I219" s="5">
        <f>ROUND(INDEX($C$9:$L$13,$D219,$C219)/INDEX($B$9:$B$13,$D219)*装备总表!F$19*INDEX(装备总表!$C$23:$J$30,装备强化!$B219,I$15),2)</f>
        <v>0</v>
      </c>
      <c r="J219" s="5">
        <f>ROUND(INDEX($C$9:$L$13,$D219,$C219)/INDEX($B$9:$B$13,$D219)*装备总表!G$19*INDEX(装备总表!$C$23:$J$30,装备强化!$B219,J$15),2)</f>
        <v>0</v>
      </c>
      <c r="K219" s="5">
        <f>ROUND(INDEX($C$9:$L$13,$D219,$C219)/INDEX($B$9:$B$13,$D219)*装备总表!H$19*INDEX(装备总表!$C$23:$J$30,装备强化!$B219,K$15),2)</f>
        <v>0</v>
      </c>
      <c r="L219" s="5">
        <f>ROUND(INDEX($C$9:$L$13,$D219,$C219)/INDEX($B$9:$B$13,$D219)*装备总表!I$19*INDEX(装备总表!$C$23:$J$30,装备强化!$B219,L$15),2)</f>
        <v>0</v>
      </c>
    </row>
    <row r="220" spans="1:12" ht="16.5" x14ac:dyDescent="0.15">
      <c r="A220" s="6" t="s">
        <v>30</v>
      </c>
      <c r="B220" s="2">
        <v>3</v>
      </c>
      <c r="C220" s="2">
        <v>6</v>
      </c>
      <c r="D220" s="2">
        <v>3</v>
      </c>
      <c r="E220" s="5">
        <f>ROUND(INDEX($C$9:$L$13,$D220,$C220)/INDEX($B$9:$B$13,$D220)*装备总表!B$19*INDEX(装备总表!$C$23:$J$30,装备强化!$B220,E$15),2)</f>
        <v>100.63</v>
      </c>
      <c r="F220" s="5">
        <f>ROUND(INDEX($C$9:$L$13,$D220,$C220)/INDEX($B$9:$B$13,$D220)*装备总表!C$19*INDEX(装备总表!$C$23:$J$30,装备强化!$B220,F$15),2)</f>
        <v>6.44</v>
      </c>
      <c r="G220" s="5">
        <f>ROUND(INDEX($C$9:$L$13,$D220,$C220)/INDEX($B$9:$B$13,$D220)*装备总表!D$19*INDEX(装备总表!$C$23:$J$30,装备强化!$B220,G$15),2)</f>
        <v>0</v>
      </c>
      <c r="H220" s="5">
        <f>ROUND(INDEX($C$9:$L$13,$D220,$C220)/INDEX($B$9:$B$13,$D220)*装备总表!E$19*INDEX(装备总表!$C$23:$J$30,装备强化!$B220,H$15),2)</f>
        <v>0</v>
      </c>
      <c r="I220" s="5">
        <f>ROUND(INDEX($C$9:$L$13,$D220,$C220)/INDEX($B$9:$B$13,$D220)*装备总表!F$19*INDEX(装备总表!$C$23:$J$30,装备强化!$B220,I$15),2)</f>
        <v>4.83</v>
      </c>
      <c r="J220" s="5">
        <f>ROUND(INDEX($C$9:$L$13,$D220,$C220)/INDEX($B$9:$B$13,$D220)*装备总表!G$19*INDEX(装备总表!$C$23:$J$30,装备强化!$B220,J$15),2)</f>
        <v>0</v>
      </c>
      <c r="K220" s="5">
        <f>ROUND(INDEX($C$9:$L$13,$D220,$C220)/INDEX($B$9:$B$13,$D220)*装备总表!H$19*INDEX(装备总表!$C$23:$J$30,装备强化!$B220,K$15),2)</f>
        <v>0</v>
      </c>
      <c r="L220" s="5">
        <f>ROUND(INDEX($C$9:$L$13,$D220,$C220)/INDEX($B$9:$B$13,$D220)*装备总表!I$19*INDEX(装备总表!$C$23:$J$30,装备强化!$B220,L$15),2)</f>
        <v>0</v>
      </c>
    </row>
    <row r="221" spans="1:12" ht="16.5" x14ac:dyDescent="0.15">
      <c r="A221" s="6" t="s">
        <v>31</v>
      </c>
      <c r="B221" s="2">
        <v>4</v>
      </c>
      <c r="C221" s="2">
        <v>6</v>
      </c>
      <c r="D221" s="2">
        <v>3</v>
      </c>
      <c r="E221" s="5">
        <f>ROUND(INDEX($C$9:$L$13,$D221,$C221)/INDEX($B$9:$B$13,$D221)*装备总表!B$19*INDEX(装备总表!$C$23:$J$30,装备强化!$B221,E$15),2)</f>
        <v>60.38</v>
      </c>
      <c r="F221" s="5">
        <f>ROUND(INDEX($C$9:$L$13,$D221,$C221)/INDEX($B$9:$B$13,$D221)*装备总表!C$19*INDEX(装备总表!$C$23:$J$30,装备强化!$B221,F$15),2)</f>
        <v>0</v>
      </c>
      <c r="G221" s="5">
        <f>ROUND(INDEX($C$9:$L$13,$D221,$C221)/INDEX($B$9:$B$13,$D221)*装备总表!D$19*INDEX(装备总表!$C$23:$J$30,装备强化!$B221,G$15),2)</f>
        <v>4.83</v>
      </c>
      <c r="H221" s="5">
        <f>ROUND(INDEX($C$9:$L$13,$D221,$C221)/INDEX($B$9:$B$13,$D221)*装备总表!E$19*INDEX(装备总表!$C$23:$J$30,装备强化!$B221,H$15),2)</f>
        <v>2.42</v>
      </c>
      <c r="I221" s="5">
        <f>ROUND(INDEX($C$9:$L$13,$D221,$C221)/INDEX($B$9:$B$13,$D221)*装备总表!F$19*INDEX(装备总表!$C$23:$J$30,装备强化!$B221,I$15),2)</f>
        <v>0</v>
      </c>
      <c r="J221" s="5">
        <f>ROUND(INDEX($C$9:$L$13,$D221,$C221)/INDEX($B$9:$B$13,$D221)*装备总表!G$19*INDEX(装备总表!$C$23:$J$30,装备强化!$B221,J$15),2)</f>
        <v>16.100000000000001</v>
      </c>
      <c r="K221" s="5">
        <f>ROUND(INDEX($C$9:$L$13,$D221,$C221)/INDEX($B$9:$B$13,$D221)*装备总表!H$19*INDEX(装备总表!$C$23:$J$30,装备强化!$B221,K$15),2)</f>
        <v>0</v>
      </c>
      <c r="L221" s="5">
        <f>ROUND(INDEX($C$9:$L$13,$D221,$C221)/INDEX($B$9:$B$13,$D221)*装备总表!I$19*INDEX(装备总表!$C$23:$J$30,装备强化!$B221,L$15),2)</f>
        <v>0</v>
      </c>
    </row>
    <row r="222" spans="1:12" ht="16.5" x14ac:dyDescent="0.15">
      <c r="A222" s="6" t="s">
        <v>32</v>
      </c>
      <c r="B222" s="2">
        <v>5</v>
      </c>
      <c r="C222" s="2">
        <v>6</v>
      </c>
      <c r="D222" s="2">
        <v>3</v>
      </c>
      <c r="E222" s="5">
        <f>ROUND(INDEX($C$9:$L$13,$D222,$C222)/INDEX($B$9:$B$13,$D222)*装备总表!B$19*INDEX(装备总表!$C$23:$J$30,装备强化!$B222,E$15),2)</f>
        <v>60.38</v>
      </c>
      <c r="F222" s="5">
        <f>ROUND(INDEX($C$9:$L$13,$D222,$C222)/INDEX($B$9:$B$13,$D222)*装备总表!C$19*INDEX(装备总表!$C$23:$J$30,装备强化!$B222,F$15),2)</f>
        <v>0</v>
      </c>
      <c r="G222" s="5">
        <f>ROUND(INDEX($C$9:$L$13,$D222,$C222)/INDEX($B$9:$B$13,$D222)*装备总表!D$19*INDEX(装备总表!$C$23:$J$30,装备强化!$B222,G$15),2)</f>
        <v>1.61</v>
      </c>
      <c r="H222" s="5">
        <f>ROUND(INDEX($C$9:$L$13,$D222,$C222)/INDEX($B$9:$B$13,$D222)*装备总表!E$19*INDEX(装备总表!$C$23:$J$30,装备强化!$B222,H$15),2)</f>
        <v>4.83</v>
      </c>
      <c r="I222" s="5">
        <f>ROUND(INDEX($C$9:$L$13,$D222,$C222)/INDEX($B$9:$B$13,$D222)*装备总表!F$19*INDEX(装备总表!$C$23:$J$30,装备强化!$B222,I$15),2)</f>
        <v>0</v>
      </c>
      <c r="J222" s="5">
        <f>ROUND(INDEX($C$9:$L$13,$D222,$C222)/INDEX($B$9:$B$13,$D222)*装备总表!G$19*INDEX(装备总表!$C$23:$J$30,装备强化!$B222,J$15),2)</f>
        <v>0</v>
      </c>
      <c r="K222" s="5">
        <f>ROUND(INDEX($C$9:$L$13,$D222,$C222)/INDEX($B$9:$B$13,$D222)*装备总表!H$19*INDEX(装备总表!$C$23:$J$30,装备强化!$B222,K$15),2)</f>
        <v>16.100000000000001</v>
      </c>
      <c r="L222" s="5">
        <f>ROUND(INDEX($C$9:$L$13,$D222,$C222)/INDEX($B$9:$B$13,$D222)*装备总表!I$19*INDEX(装备总表!$C$23:$J$30,装备强化!$B222,L$15),2)</f>
        <v>0</v>
      </c>
    </row>
    <row r="223" spans="1:12" ht="16.5" x14ac:dyDescent="0.15">
      <c r="A223" s="6" t="s">
        <v>33</v>
      </c>
      <c r="B223" s="2">
        <v>6</v>
      </c>
      <c r="C223" s="2">
        <v>6</v>
      </c>
      <c r="D223" s="2">
        <v>3</v>
      </c>
      <c r="E223" s="5">
        <f>ROUND(INDEX($C$9:$L$13,$D223,$C223)/INDEX($B$9:$B$13,$D223)*装备总表!B$19*INDEX(装备总表!$C$23:$J$30,装备强化!$B223,E$15),2)</f>
        <v>60.38</v>
      </c>
      <c r="F223" s="5">
        <f>ROUND(INDEX($C$9:$L$13,$D223,$C223)/INDEX($B$9:$B$13,$D223)*装备总表!C$19*INDEX(装备总表!$C$23:$J$30,装备强化!$B223,F$15),2)</f>
        <v>0</v>
      </c>
      <c r="G223" s="5">
        <f>ROUND(INDEX($C$9:$L$13,$D223,$C223)/INDEX($B$9:$B$13,$D223)*装备总表!D$19*INDEX(装备总表!$C$23:$J$30,装备强化!$B223,G$15),2)</f>
        <v>1.61</v>
      </c>
      <c r="H223" s="5">
        <f>ROUND(INDEX($C$9:$L$13,$D223,$C223)/INDEX($B$9:$B$13,$D223)*装备总表!E$19*INDEX(装备总表!$C$23:$J$30,装备强化!$B223,H$15),2)</f>
        <v>4.83</v>
      </c>
      <c r="I223" s="5">
        <f>ROUND(INDEX($C$9:$L$13,$D223,$C223)/INDEX($B$9:$B$13,$D223)*装备总表!F$19*INDEX(装备总表!$C$23:$J$30,装备强化!$B223,I$15),2)</f>
        <v>0</v>
      </c>
      <c r="J223" s="5">
        <f>ROUND(INDEX($C$9:$L$13,$D223,$C223)/INDEX($B$9:$B$13,$D223)*装备总表!G$19*INDEX(装备总表!$C$23:$J$30,装备强化!$B223,J$15),2)</f>
        <v>0</v>
      </c>
      <c r="K223" s="5">
        <f>ROUND(INDEX($C$9:$L$13,$D223,$C223)/INDEX($B$9:$B$13,$D223)*装备总表!H$19*INDEX(装备总表!$C$23:$J$30,装备强化!$B223,K$15),2)</f>
        <v>0</v>
      </c>
      <c r="L223" s="5">
        <f>ROUND(INDEX($C$9:$L$13,$D223,$C223)/INDEX($B$9:$B$13,$D223)*装备总表!I$19*INDEX(装备总表!$C$23:$J$30,装备强化!$B223,L$15),2)</f>
        <v>16.100000000000001</v>
      </c>
    </row>
    <row r="224" spans="1:12" ht="16.5" x14ac:dyDescent="0.15">
      <c r="A224" s="6" t="s">
        <v>34</v>
      </c>
      <c r="B224" s="2">
        <v>7</v>
      </c>
      <c r="C224" s="2">
        <v>6</v>
      </c>
      <c r="D224" s="2">
        <v>3</v>
      </c>
      <c r="E224" s="5">
        <f>ROUND(INDEX($C$9:$L$13,$D224,$C224)/INDEX($B$9:$B$13,$D224)*装备总表!B$19*INDEX(装备总表!$C$23:$J$30,装备强化!$B224,E$15),2)</f>
        <v>0</v>
      </c>
      <c r="F224" s="5">
        <f>ROUND(INDEX($C$9:$L$13,$D224,$C224)/INDEX($B$9:$B$13,$D224)*装备总表!C$19*INDEX(装备总表!$C$23:$J$30,装备强化!$B224,F$15),2)</f>
        <v>6.44</v>
      </c>
      <c r="G224" s="5">
        <f>ROUND(INDEX($C$9:$L$13,$D224,$C224)/INDEX($B$9:$B$13,$D224)*装备总表!D$19*INDEX(装备总表!$C$23:$J$30,装备强化!$B224,G$15),2)</f>
        <v>0</v>
      </c>
      <c r="H224" s="5">
        <f>ROUND(INDEX($C$9:$L$13,$D224,$C224)/INDEX($B$9:$B$13,$D224)*装备总表!E$19*INDEX(装备总表!$C$23:$J$30,装备强化!$B224,H$15),2)</f>
        <v>0</v>
      </c>
      <c r="I224" s="5">
        <f>ROUND(INDEX($C$9:$L$13,$D224,$C224)/INDEX($B$9:$B$13,$D224)*装备总表!F$19*INDEX(装备总表!$C$23:$J$30,装备强化!$B224,I$15),2)</f>
        <v>9.66</v>
      </c>
      <c r="J224" s="5">
        <f>ROUND(INDEX($C$9:$L$13,$D224,$C224)/INDEX($B$9:$B$13,$D224)*装备总表!G$19*INDEX(装备总表!$C$23:$J$30,装备强化!$B224,J$15),2)</f>
        <v>0</v>
      </c>
      <c r="K224" s="5">
        <f>ROUND(INDEX($C$9:$L$13,$D224,$C224)/INDEX($B$9:$B$13,$D224)*装备总表!H$19*INDEX(装备总表!$C$23:$J$30,装备强化!$B224,K$15),2)</f>
        <v>0</v>
      </c>
      <c r="L224" s="5">
        <f>ROUND(INDEX($C$9:$L$13,$D224,$C224)/INDEX($B$9:$B$13,$D224)*装备总表!I$19*INDEX(装备总表!$C$23:$J$30,装备强化!$B224,L$15),2)</f>
        <v>0</v>
      </c>
    </row>
    <row r="225" spans="1:12" ht="16.5" x14ac:dyDescent="0.15">
      <c r="A225" s="6" t="s">
        <v>35</v>
      </c>
      <c r="B225" s="2">
        <v>8</v>
      </c>
      <c r="C225" s="2">
        <v>6</v>
      </c>
      <c r="D225" s="2">
        <v>3</v>
      </c>
      <c r="E225" s="5">
        <f>ROUND(INDEX($C$9:$L$13,$D225,$C225)/INDEX($B$9:$B$13,$D225)*装备总表!B$19*INDEX(装备总表!$C$23:$J$30,装备强化!$B225,E$15),2)</f>
        <v>0</v>
      </c>
      <c r="F225" s="5">
        <f>ROUND(INDEX($C$9:$L$13,$D225,$C225)/INDEX($B$9:$B$13,$D225)*装备总表!C$19*INDEX(装备总表!$C$23:$J$30,装备强化!$B225,F$15),2)</f>
        <v>6.44</v>
      </c>
      <c r="G225" s="5">
        <f>ROUND(INDEX($C$9:$L$13,$D225,$C225)/INDEX($B$9:$B$13,$D225)*装备总表!D$19*INDEX(装备总表!$C$23:$J$30,装备强化!$B225,G$15),2)</f>
        <v>0</v>
      </c>
      <c r="H225" s="5">
        <f>ROUND(INDEX($C$9:$L$13,$D225,$C225)/INDEX($B$9:$B$13,$D225)*装备总表!E$19*INDEX(装备总表!$C$23:$J$30,装备强化!$B225,H$15),2)</f>
        <v>0</v>
      </c>
      <c r="I225" s="5">
        <f>ROUND(INDEX($C$9:$L$13,$D225,$C225)/INDEX($B$9:$B$13,$D225)*装备总表!F$19*INDEX(装备总表!$C$23:$J$30,装备强化!$B225,I$15),2)</f>
        <v>9.66</v>
      </c>
      <c r="J225" s="5">
        <f>ROUND(INDEX($C$9:$L$13,$D225,$C225)/INDEX($B$9:$B$13,$D225)*装备总表!G$19*INDEX(装备总表!$C$23:$J$30,装备强化!$B225,J$15),2)</f>
        <v>0</v>
      </c>
      <c r="K225" s="5">
        <f>ROUND(INDEX($C$9:$L$13,$D225,$C225)/INDEX($B$9:$B$13,$D225)*装备总表!H$19*INDEX(装备总表!$C$23:$J$30,装备强化!$B225,K$15),2)</f>
        <v>0</v>
      </c>
      <c r="L225" s="5">
        <f>ROUND(INDEX($C$9:$L$13,$D225,$C225)/INDEX($B$9:$B$13,$D225)*装备总表!I$19*INDEX(装备总表!$C$23:$J$30,装备强化!$B225,L$15),2)</f>
        <v>0</v>
      </c>
    </row>
    <row r="226" spans="1:12" ht="16.5" x14ac:dyDescent="0.15">
      <c r="A226" s="6" t="s">
        <v>28</v>
      </c>
      <c r="B226" s="2">
        <v>1</v>
      </c>
      <c r="C226" s="2">
        <v>7</v>
      </c>
      <c r="D226" s="2">
        <v>3</v>
      </c>
      <c r="E226" s="5">
        <f>ROUND(INDEX($C$9:$L$13,$D226,$C226)/INDEX($B$9:$B$13,$D226)*装备总表!B$19*INDEX(装备总表!$C$23:$J$30,装备强化!$B226,E$15),2)</f>
        <v>0</v>
      </c>
      <c r="F226" s="5">
        <f>ROUND(INDEX($C$9:$L$13,$D226,$C226)/INDEX($B$9:$B$13,$D226)*装备总表!C$19*INDEX(装备总表!$C$23:$J$30,装备强化!$B226,F$15),2)</f>
        <v>14.6</v>
      </c>
      <c r="G226" s="5">
        <f>ROUND(INDEX($C$9:$L$13,$D226,$C226)/INDEX($B$9:$B$13,$D226)*装备总表!D$19*INDEX(装备总表!$C$23:$J$30,装备强化!$B226,G$15),2)</f>
        <v>0</v>
      </c>
      <c r="H226" s="5">
        <f>ROUND(INDEX($C$9:$L$13,$D226,$C226)/INDEX($B$9:$B$13,$D226)*装备总表!E$19*INDEX(装备总表!$C$23:$J$30,装备强化!$B226,H$15),2)</f>
        <v>0</v>
      </c>
      <c r="I226" s="5">
        <f>ROUND(INDEX($C$9:$L$13,$D226,$C226)/INDEX($B$9:$B$13,$D226)*装备总表!F$19*INDEX(装备总表!$C$23:$J$30,装备强化!$B226,I$15),2)</f>
        <v>9.1199999999999992</v>
      </c>
      <c r="J226" s="5">
        <f>ROUND(INDEX($C$9:$L$13,$D226,$C226)/INDEX($B$9:$B$13,$D226)*装备总表!G$19*INDEX(装备总表!$C$23:$J$30,装备强化!$B226,J$15),2)</f>
        <v>0</v>
      </c>
      <c r="K226" s="5">
        <f>ROUND(INDEX($C$9:$L$13,$D226,$C226)/INDEX($B$9:$B$13,$D226)*装备总表!H$19*INDEX(装备总表!$C$23:$J$30,装备强化!$B226,K$15),2)</f>
        <v>0</v>
      </c>
      <c r="L226" s="5">
        <f>ROUND(INDEX($C$9:$L$13,$D226,$C226)/INDEX($B$9:$B$13,$D226)*装备总表!I$19*INDEX(装备总表!$C$23:$J$30,装备强化!$B226,L$15),2)</f>
        <v>0</v>
      </c>
    </row>
    <row r="227" spans="1:12" ht="16.5" x14ac:dyDescent="0.15">
      <c r="A227" s="6" t="s">
        <v>29</v>
      </c>
      <c r="B227" s="2">
        <v>2</v>
      </c>
      <c r="C227" s="2">
        <v>7</v>
      </c>
      <c r="D227" s="2">
        <v>3</v>
      </c>
      <c r="E227" s="5">
        <f>ROUND(INDEX($C$9:$L$13,$D227,$C227)/INDEX($B$9:$B$13,$D227)*装备总表!B$19*INDEX(装备总表!$C$23:$J$30,装备强化!$B227,E$15),2)</f>
        <v>136.85</v>
      </c>
      <c r="F227" s="5">
        <f>ROUND(INDEX($C$9:$L$13,$D227,$C227)/INDEX($B$9:$B$13,$D227)*装备总表!C$19*INDEX(装备总表!$C$23:$J$30,装备强化!$B227,F$15),2)</f>
        <v>0</v>
      </c>
      <c r="G227" s="5">
        <f>ROUND(INDEX($C$9:$L$13,$D227,$C227)/INDEX($B$9:$B$13,$D227)*装备总表!D$19*INDEX(装备总表!$C$23:$J$30,装备强化!$B227,G$15),2)</f>
        <v>9.1199999999999992</v>
      </c>
      <c r="H227" s="5">
        <f>ROUND(INDEX($C$9:$L$13,$D227,$C227)/INDEX($B$9:$B$13,$D227)*装备总表!E$19*INDEX(装备总表!$C$23:$J$30,装备强化!$B227,H$15),2)</f>
        <v>4.5599999999999996</v>
      </c>
      <c r="I227" s="5">
        <f>ROUND(INDEX($C$9:$L$13,$D227,$C227)/INDEX($B$9:$B$13,$D227)*装备总表!F$19*INDEX(装备总表!$C$23:$J$30,装备强化!$B227,I$15),2)</f>
        <v>0</v>
      </c>
      <c r="J227" s="5">
        <f>ROUND(INDEX($C$9:$L$13,$D227,$C227)/INDEX($B$9:$B$13,$D227)*装备总表!G$19*INDEX(装备总表!$C$23:$J$30,装备强化!$B227,J$15),2)</f>
        <v>0</v>
      </c>
      <c r="K227" s="5">
        <f>ROUND(INDEX($C$9:$L$13,$D227,$C227)/INDEX($B$9:$B$13,$D227)*装备总表!H$19*INDEX(装备总表!$C$23:$J$30,装备强化!$B227,K$15),2)</f>
        <v>0</v>
      </c>
      <c r="L227" s="5">
        <f>ROUND(INDEX($C$9:$L$13,$D227,$C227)/INDEX($B$9:$B$13,$D227)*装备总表!I$19*INDEX(装备总表!$C$23:$J$30,装备强化!$B227,L$15),2)</f>
        <v>0</v>
      </c>
    </row>
    <row r="228" spans="1:12" ht="16.5" x14ac:dyDescent="0.15">
      <c r="A228" s="6" t="s">
        <v>30</v>
      </c>
      <c r="B228" s="2">
        <v>3</v>
      </c>
      <c r="C228" s="2">
        <v>7</v>
      </c>
      <c r="D228" s="2">
        <v>3</v>
      </c>
      <c r="E228" s="5">
        <f>ROUND(INDEX($C$9:$L$13,$D228,$C228)/INDEX($B$9:$B$13,$D228)*装备总表!B$19*INDEX(装备总表!$C$23:$J$30,装备强化!$B228,E$15),2)</f>
        <v>114.04</v>
      </c>
      <c r="F228" s="5">
        <f>ROUND(INDEX($C$9:$L$13,$D228,$C228)/INDEX($B$9:$B$13,$D228)*装备总表!C$19*INDEX(装备总表!$C$23:$J$30,装备强化!$B228,F$15),2)</f>
        <v>7.3</v>
      </c>
      <c r="G228" s="5">
        <f>ROUND(INDEX($C$9:$L$13,$D228,$C228)/INDEX($B$9:$B$13,$D228)*装备总表!D$19*INDEX(装备总表!$C$23:$J$30,装备强化!$B228,G$15),2)</f>
        <v>0</v>
      </c>
      <c r="H228" s="5">
        <f>ROUND(INDEX($C$9:$L$13,$D228,$C228)/INDEX($B$9:$B$13,$D228)*装备总表!E$19*INDEX(装备总表!$C$23:$J$30,装备强化!$B228,H$15),2)</f>
        <v>0</v>
      </c>
      <c r="I228" s="5">
        <f>ROUND(INDEX($C$9:$L$13,$D228,$C228)/INDEX($B$9:$B$13,$D228)*装备总表!F$19*INDEX(装备总表!$C$23:$J$30,装备强化!$B228,I$15),2)</f>
        <v>5.47</v>
      </c>
      <c r="J228" s="5">
        <f>ROUND(INDEX($C$9:$L$13,$D228,$C228)/INDEX($B$9:$B$13,$D228)*装备总表!G$19*INDEX(装备总表!$C$23:$J$30,装备强化!$B228,J$15),2)</f>
        <v>0</v>
      </c>
      <c r="K228" s="5">
        <f>ROUND(INDEX($C$9:$L$13,$D228,$C228)/INDEX($B$9:$B$13,$D228)*装备总表!H$19*INDEX(装备总表!$C$23:$J$30,装备强化!$B228,K$15),2)</f>
        <v>0</v>
      </c>
      <c r="L228" s="5">
        <f>ROUND(INDEX($C$9:$L$13,$D228,$C228)/INDEX($B$9:$B$13,$D228)*装备总表!I$19*INDEX(装备总表!$C$23:$J$30,装备强化!$B228,L$15),2)</f>
        <v>0</v>
      </c>
    </row>
    <row r="229" spans="1:12" ht="16.5" x14ac:dyDescent="0.15">
      <c r="A229" s="6" t="s">
        <v>31</v>
      </c>
      <c r="B229" s="2">
        <v>4</v>
      </c>
      <c r="C229" s="2">
        <v>7</v>
      </c>
      <c r="D229" s="2">
        <v>3</v>
      </c>
      <c r="E229" s="5">
        <f>ROUND(INDEX($C$9:$L$13,$D229,$C229)/INDEX($B$9:$B$13,$D229)*装备总表!B$19*INDEX(装备总表!$C$23:$J$30,装备强化!$B229,E$15),2)</f>
        <v>68.430000000000007</v>
      </c>
      <c r="F229" s="5">
        <f>ROUND(INDEX($C$9:$L$13,$D229,$C229)/INDEX($B$9:$B$13,$D229)*装备总表!C$19*INDEX(装备总表!$C$23:$J$30,装备强化!$B229,F$15),2)</f>
        <v>0</v>
      </c>
      <c r="G229" s="5">
        <f>ROUND(INDEX($C$9:$L$13,$D229,$C229)/INDEX($B$9:$B$13,$D229)*装备总表!D$19*INDEX(装备总表!$C$23:$J$30,装备强化!$B229,G$15),2)</f>
        <v>5.47</v>
      </c>
      <c r="H229" s="5">
        <f>ROUND(INDEX($C$9:$L$13,$D229,$C229)/INDEX($B$9:$B$13,$D229)*装备总表!E$19*INDEX(装备总表!$C$23:$J$30,装备强化!$B229,H$15),2)</f>
        <v>2.74</v>
      </c>
      <c r="I229" s="5">
        <f>ROUND(INDEX($C$9:$L$13,$D229,$C229)/INDEX($B$9:$B$13,$D229)*装备总表!F$19*INDEX(装备总表!$C$23:$J$30,装备强化!$B229,I$15),2)</f>
        <v>0</v>
      </c>
      <c r="J229" s="5">
        <f>ROUND(INDEX($C$9:$L$13,$D229,$C229)/INDEX($B$9:$B$13,$D229)*装备总表!G$19*INDEX(装备总表!$C$23:$J$30,装备强化!$B229,J$15),2)</f>
        <v>18.25</v>
      </c>
      <c r="K229" s="5">
        <f>ROUND(INDEX($C$9:$L$13,$D229,$C229)/INDEX($B$9:$B$13,$D229)*装备总表!H$19*INDEX(装备总表!$C$23:$J$30,装备强化!$B229,K$15),2)</f>
        <v>0</v>
      </c>
      <c r="L229" s="5">
        <f>ROUND(INDEX($C$9:$L$13,$D229,$C229)/INDEX($B$9:$B$13,$D229)*装备总表!I$19*INDEX(装备总表!$C$23:$J$30,装备强化!$B229,L$15),2)</f>
        <v>0</v>
      </c>
    </row>
    <row r="230" spans="1:12" ht="16.5" x14ac:dyDescent="0.15">
      <c r="A230" s="6" t="s">
        <v>32</v>
      </c>
      <c r="B230" s="2">
        <v>5</v>
      </c>
      <c r="C230" s="2">
        <v>7</v>
      </c>
      <c r="D230" s="2">
        <v>3</v>
      </c>
      <c r="E230" s="5">
        <f>ROUND(INDEX($C$9:$L$13,$D230,$C230)/INDEX($B$9:$B$13,$D230)*装备总表!B$19*INDEX(装备总表!$C$23:$J$30,装备强化!$B230,E$15),2)</f>
        <v>68.430000000000007</v>
      </c>
      <c r="F230" s="5">
        <f>ROUND(INDEX($C$9:$L$13,$D230,$C230)/INDEX($B$9:$B$13,$D230)*装备总表!C$19*INDEX(装备总表!$C$23:$J$30,装备强化!$B230,F$15),2)</f>
        <v>0</v>
      </c>
      <c r="G230" s="5">
        <f>ROUND(INDEX($C$9:$L$13,$D230,$C230)/INDEX($B$9:$B$13,$D230)*装备总表!D$19*INDEX(装备总表!$C$23:$J$30,装备强化!$B230,G$15),2)</f>
        <v>1.82</v>
      </c>
      <c r="H230" s="5">
        <f>ROUND(INDEX($C$9:$L$13,$D230,$C230)/INDEX($B$9:$B$13,$D230)*装备总表!E$19*INDEX(装备总表!$C$23:$J$30,装备强化!$B230,H$15),2)</f>
        <v>5.47</v>
      </c>
      <c r="I230" s="5">
        <f>ROUND(INDEX($C$9:$L$13,$D230,$C230)/INDEX($B$9:$B$13,$D230)*装备总表!F$19*INDEX(装备总表!$C$23:$J$30,装备强化!$B230,I$15),2)</f>
        <v>0</v>
      </c>
      <c r="J230" s="5">
        <f>ROUND(INDEX($C$9:$L$13,$D230,$C230)/INDEX($B$9:$B$13,$D230)*装备总表!G$19*INDEX(装备总表!$C$23:$J$30,装备强化!$B230,J$15),2)</f>
        <v>0</v>
      </c>
      <c r="K230" s="5">
        <f>ROUND(INDEX($C$9:$L$13,$D230,$C230)/INDEX($B$9:$B$13,$D230)*装备总表!H$19*INDEX(装备总表!$C$23:$J$30,装备强化!$B230,K$15),2)</f>
        <v>18.25</v>
      </c>
      <c r="L230" s="5">
        <f>ROUND(INDEX($C$9:$L$13,$D230,$C230)/INDEX($B$9:$B$13,$D230)*装备总表!I$19*INDEX(装备总表!$C$23:$J$30,装备强化!$B230,L$15),2)</f>
        <v>0</v>
      </c>
    </row>
    <row r="231" spans="1:12" ht="16.5" x14ac:dyDescent="0.15">
      <c r="A231" s="6" t="s">
        <v>33</v>
      </c>
      <c r="B231" s="2">
        <v>6</v>
      </c>
      <c r="C231" s="2">
        <v>7</v>
      </c>
      <c r="D231" s="2">
        <v>3</v>
      </c>
      <c r="E231" s="5">
        <f>ROUND(INDEX($C$9:$L$13,$D231,$C231)/INDEX($B$9:$B$13,$D231)*装备总表!B$19*INDEX(装备总表!$C$23:$J$30,装备强化!$B231,E$15),2)</f>
        <v>68.430000000000007</v>
      </c>
      <c r="F231" s="5">
        <f>ROUND(INDEX($C$9:$L$13,$D231,$C231)/INDEX($B$9:$B$13,$D231)*装备总表!C$19*INDEX(装备总表!$C$23:$J$30,装备强化!$B231,F$15),2)</f>
        <v>0</v>
      </c>
      <c r="G231" s="5">
        <f>ROUND(INDEX($C$9:$L$13,$D231,$C231)/INDEX($B$9:$B$13,$D231)*装备总表!D$19*INDEX(装备总表!$C$23:$J$30,装备强化!$B231,G$15),2)</f>
        <v>1.82</v>
      </c>
      <c r="H231" s="5">
        <f>ROUND(INDEX($C$9:$L$13,$D231,$C231)/INDEX($B$9:$B$13,$D231)*装备总表!E$19*INDEX(装备总表!$C$23:$J$30,装备强化!$B231,H$15),2)</f>
        <v>5.47</v>
      </c>
      <c r="I231" s="5">
        <f>ROUND(INDEX($C$9:$L$13,$D231,$C231)/INDEX($B$9:$B$13,$D231)*装备总表!F$19*INDEX(装备总表!$C$23:$J$30,装备强化!$B231,I$15),2)</f>
        <v>0</v>
      </c>
      <c r="J231" s="5">
        <f>ROUND(INDEX($C$9:$L$13,$D231,$C231)/INDEX($B$9:$B$13,$D231)*装备总表!G$19*INDEX(装备总表!$C$23:$J$30,装备强化!$B231,J$15),2)</f>
        <v>0</v>
      </c>
      <c r="K231" s="5">
        <f>ROUND(INDEX($C$9:$L$13,$D231,$C231)/INDEX($B$9:$B$13,$D231)*装备总表!H$19*INDEX(装备总表!$C$23:$J$30,装备强化!$B231,K$15),2)</f>
        <v>0</v>
      </c>
      <c r="L231" s="5">
        <f>ROUND(INDEX($C$9:$L$13,$D231,$C231)/INDEX($B$9:$B$13,$D231)*装备总表!I$19*INDEX(装备总表!$C$23:$J$30,装备强化!$B231,L$15),2)</f>
        <v>18.25</v>
      </c>
    </row>
    <row r="232" spans="1:12" ht="16.5" x14ac:dyDescent="0.15">
      <c r="A232" s="6" t="s">
        <v>34</v>
      </c>
      <c r="B232" s="2">
        <v>7</v>
      </c>
      <c r="C232" s="2">
        <v>7</v>
      </c>
      <c r="D232" s="2">
        <v>3</v>
      </c>
      <c r="E232" s="5">
        <f>ROUND(INDEX($C$9:$L$13,$D232,$C232)/INDEX($B$9:$B$13,$D232)*装备总表!B$19*INDEX(装备总表!$C$23:$J$30,装备强化!$B232,E$15),2)</f>
        <v>0</v>
      </c>
      <c r="F232" s="5">
        <f>ROUND(INDEX($C$9:$L$13,$D232,$C232)/INDEX($B$9:$B$13,$D232)*装备总表!C$19*INDEX(装备总表!$C$23:$J$30,装备强化!$B232,F$15),2)</f>
        <v>7.3</v>
      </c>
      <c r="G232" s="5">
        <f>ROUND(INDEX($C$9:$L$13,$D232,$C232)/INDEX($B$9:$B$13,$D232)*装备总表!D$19*INDEX(装备总表!$C$23:$J$30,装备强化!$B232,G$15),2)</f>
        <v>0</v>
      </c>
      <c r="H232" s="5">
        <f>ROUND(INDEX($C$9:$L$13,$D232,$C232)/INDEX($B$9:$B$13,$D232)*装备总表!E$19*INDEX(装备总表!$C$23:$J$30,装备强化!$B232,H$15),2)</f>
        <v>0</v>
      </c>
      <c r="I232" s="5">
        <f>ROUND(INDEX($C$9:$L$13,$D232,$C232)/INDEX($B$9:$B$13,$D232)*装备总表!F$19*INDEX(装备总表!$C$23:$J$30,装备强化!$B232,I$15),2)</f>
        <v>10.95</v>
      </c>
      <c r="J232" s="5">
        <f>ROUND(INDEX($C$9:$L$13,$D232,$C232)/INDEX($B$9:$B$13,$D232)*装备总表!G$19*INDEX(装备总表!$C$23:$J$30,装备强化!$B232,J$15),2)</f>
        <v>0</v>
      </c>
      <c r="K232" s="5">
        <f>ROUND(INDEX($C$9:$L$13,$D232,$C232)/INDEX($B$9:$B$13,$D232)*装备总表!H$19*INDEX(装备总表!$C$23:$J$30,装备强化!$B232,K$15),2)</f>
        <v>0</v>
      </c>
      <c r="L232" s="5">
        <f>ROUND(INDEX($C$9:$L$13,$D232,$C232)/INDEX($B$9:$B$13,$D232)*装备总表!I$19*INDEX(装备总表!$C$23:$J$30,装备强化!$B232,L$15),2)</f>
        <v>0</v>
      </c>
    </row>
    <row r="233" spans="1:12" ht="16.5" x14ac:dyDescent="0.15">
      <c r="A233" s="6" t="s">
        <v>35</v>
      </c>
      <c r="B233" s="2">
        <v>8</v>
      </c>
      <c r="C233" s="2">
        <v>7</v>
      </c>
      <c r="D233" s="2">
        <v>3</v>
      </c>
      <c r="E233" s="5">
        <f>ROUND(INDEX($C$9:$L$13,$D233,$C233)/INDEX($B$9:$B$13,$D233)*装备总表!B$19*INDEX(装备总表!$C$23:$J$30,装备强化!$B233,E$15),2)</f>
        <v>0</v>
      </c>
      <c r="F233" s="5">
        <f>ROUND(INDEX($C$9:$L$13,$D233,$C233)/INDEX($B$9:$B$13,$D233)*装备总表!C$19*INDEX(装备总表!$C$23:$J$30,装备强化!$B233,F$15),2)</f>
        <v>7.3</v>
      </c>
      <c r="G233" s="5">
        <f>ROUND(INDEX($C$9:$L$13,$D233,$C233)/INDEX($B$9:$B$13,$D233)*装备总表!D$19*INDEX(装备总表!$C$23:$J$30,装备强化!$B233,G$15),2)</f>
        <v>0</v>
      </c>
      <c r="H233" s="5">
        <f>ROUND(INDEX($C$9:$L$13,$D233,$C233)/INDEX($B$9:$B$13,$D233)*装备总表!E$19*INDEX(装备总表!$C$23:$J$30,装备强化!$B233,H$15),2)</f>
        <v>0</v>
      </c>
      <c r="I233" s="5">
        <f>ROUND(INDEX($C$9:$L$13,$D233,$C233)/INDEX($B$9:$B$13,$D233)*装备总表!F$19*INDEX(装备总表!$C$23:$J$30,装备强化!$B233,I$15),2)</f>
        <v>10.95</v>
      </c>
      <c r="J233" s="5">
        <f>ROUND(INDEX($C$9:$L$13,$D233,$C233)/INDEX($B$9:$B$13,$D233)*装备总表!G$19*INDEX(装备总表!$C$23:$J$30,装备强化!$B233,J$15),2)</f>
        <v>0</v>
      </c>
      <c r="K233" s="5">
        <f>ROUND(INDEX($C$9:$L$13,$D233,$C233)/INDEX($B$9:$B$13,$D233)*装备总表!H$19*INDEX(装备总表!$C$23:$J$30,装备强化!$B233,K$15),2)</f>
        <v>0</v>
      </c>
      <c r="L233" s="5">
        <f>ROUND(INDEX($C$9:$L$13,$D233,$C233)/INDEX($B$9:$B$13,$D233)*装备总表!I$19*INDEX(装备总表!$C$23:$J$30,装备强化!$B233,L$15),2)</f>
        <v>0</v>
      </c>
    </row>
    <row r="234" spans="1:12" ht="16.5" x14ac:dyDescent="0.15">
      <c r="A234" s="6" t="s">
        <v>28</v>
      </c>
      <c r="B234" s="2">
        <v>1</v>
      </c>
      <c r="C234" s="2">
        <v>8</v>
      </c>
      <c r="D234" s="2">
        <v>3</v>
      </c>
      <c r="E234" s="5">
        <f>ROUND(INDEX($C$9:$L$13,$D234,$C234)/INDEX($B$9:$B$13,$D234)*装备总表!B$19*INDEX(装备总表!$C$23:$J$30,装备强化!$B234,E$15),2)</f>
        <v>0</v>
      </c>
      <c r="F234" s="5">
        <f>ROUND(INDEX($C$9:$L$13,$D234,$C234)/INDEX($B$9:$B$13,$D234)*装备总表!C$19*INDEX(装备总表!$C$23:$J$30,装备强化!$B234,F$15),2)</f>
        <v>17.170000000000002</v>
      </c>
      <c r="G234" s="5">
        <f>ROUND(INDEX($C$9:$L$13,$D234,$C234)/INDEX($B$9:$B$13,$D234)*装备总表!D$19*INDEX(装备总表!$C$23:$J$30,装备强化!$B234,G$15),2)</f>
        <v>0</v>
      </c>
      <c r="H234" s="5">
        <f>ROUND(INDEX($C$9:$L$13,$D234,$C234)/INDEX($B$9:$B$13,$D234)*装备总表!E$19*INDEX(装备总表!$C$23:$J$30,装备强化!$B234,H$15),2)</f>
        <v>0</v>
      </c>
      <c r="I234" s="5">
        <f>ROUND(INDEX($C$9:$L$13,$D234,$C234)/INDEX($B$9:$B$13,$D234)*装备总表!F$19*INDEX(装备总表!$C$23:$J$30,装备强化!$B234,I$15),2)</f>
        <v>10.73</v>
      </c>
      <c r="J234" s="5">
        <f>ROUND(INDEX($C$9:$L$13,$D234,$C234)/INDEX($B$9:$B$13,$D234)*装备总表!G$19*INDEX(装备总表!$C$23:$J$30,装备强化!$B234,J$15),2)</f>
        <v>0</v>
      </c>
      <c r="K234" s="5">
        <f>ROUND(INDEX($C$9:$L$13,$D234,$C234)/INDEX($B$9:$B$13,$D234)*装备总表!H$19*INDEX(装备总表!$C$23:$J$30,装备强化!$B234,K$15),2)</f>
        <v>0</v>
      </c>
      <c r="L234" s="5">
        <f>ROUND(INDEX($C$9:$L$13,$D234,$C234)/INDEX($B$9:$B$13,$D234)*装备总表!I$19*INDEX(装备总表!$C$23:$J$30,装备强化!$B234,L$15),2)</f>
        <v>0</v>
      </c>
    </row>
    <row r="235" spans="1:12" ht="16.5" x14ac:dyDescent="0.15">
      <c r="A235" s="6" t="s">
        <v>29</v>
      </c>
      <c r="B235" s="2">
        <v>2</v>
      </c>
      <c r="C235" s="2">
        <v>8</v>
      </c>
      <c r="D235" s="2">
        <v>3</v>
      </c>
      <c r="E235" s="5">
        <f>ROUND(INDEX($C$9:$L$13,$D235,$C235)/INDEX($B$9:$B$13,$D235)*装备总表!B$19*INDEX(装备总表!$C$23:$J$30,装备强化!$B235,E$15),2)</f>
        <v>161</v>
      </c>
      <c r="F235" s="5">
        <f>ROUND(INDEX($C$9:$L$13,$D235,$C235)/INDEX($B$9:$B$13,$D235)*装备总表!C$19*INDEX(装备总表!$C$23:$J$30,装备强化!$B235,F$15),2)</f>
        <v>0</v>
      </c>
      <c r="G235" s="5">
        <f>ROUND(INDEX($C$9:$L$13,$D235,$C235)/INDEX($B$9:$B$13,$D235)*装备总表!D$19*INDEX(装备总表!$C$23:$J$30,装备强化!$B235,G$15),2)</f>
        <v>10.73</v>
      </c>
      <c r="H235" s="5">
        <f>ROUND(INDEX($C$9:$L$13,$D235,$C235)/INDEX($B$9:$B$13,$D235)*装备总表!E$19*INDEX(装备总表!$C$23:$J$30,装备强化!$B235,H$15),2)</f>
        <v>5.37</v>
      </c>
      <c r="I235" s="5">
        <f>ROUND(INDEX($C$9:$L$13,$D235,$C235)/INDEX($B$9:$B$13,$D235)*装备总表!F$19*INDEX(装备总表!$C$23:$J$30,装备强化!$B235,I$15),2)</f>
        <v>0</v>
      </c>
      <c r="J235" s="5">
        <f>ROUND(INDEX($C$9:$L$13,$D235,$C235)/INDEX($B$9:$B$13,$D235)*装备总表!G$19*INDEX(装备总表!$C$23:$J$30,装备强化!$B235,J$15),2)</f>
        <v>0</v>
      </c>
      <c r="K235" s="5">
        <f>ROUND(INDEX($C$9:$L$13,$D235,$C235)/INDEX($B$9:$B$13,$D235)*装备总表!H$19*INDEX(装备总表!$C$23:$J$30,装备强化!$B235,K$15),2)</f>
        <v>0</v>
      </c>
      <c r="L235" s="5">
        <f>ROUND(INDEX($C$9:$L$13,$D235,$C235)/INDEX($B$9:$B$13,$D235)*装备总表!I$19*INDEX(装备总表!$C$23:$J$30,装备强化!$B235,L$15),2)</f>
        <v>0</v>
      </c>
    </row>
    <row r="236" spans="1:12" ht="16.5" x14ac:dyDescent="0.15">
      <c r="A236" s="6" t="s">
        <v>30</v>
      </c>
      <c r="B236" s="2">
        <v>3</v>
      </c>
      <c r="C236" s="2">
        <v>8</v>
      </c>
      <c r="D236" s="2">
        <v>3</v>
      </c>
      <c r="E236" s="5">
        <f>ROUND(INDEX($C$9:$L$13,$D236,$C236)/INDEX($B$9:$B$13,$D236)*装备总表!B$19*INDEX(装备总表!$C$23:$J$30,装备强化!$B236,E$15),2)</f>
        <v>134.16999999999999</v>
      </c>
      <c r="F236" s="5">
        <f>ROUND(INDEX($C$9:$L$13,$D236,$C236)/INDEX($B$9:$B$13,$D236)*装备总表!C$19*INDEX(装备总表!$C$23:$J$30,装备强化!$B236,F$15),2)</f>
        <v>8.59</v>
      </c>
      <c r="G236" s="5">
        <f>ROUND(INDEX($C$9:$L$13,$D236,$C236)/INDEX($B$9:$B$13,$D236)*装备总表!D$19*INDEX(装备总表!$C$23:$J$30,装备强化!$B236,G$15),2)</f>
        <v>0</v>
      </c>
      <c r="H236" s="5">
        <f>ROUND(INDEX($C$9:$L$13,$D236,$C236)/INDEX($B$9:$B$13,$D236)*装备总表!E$19*INDEX(装备总表!$C$23:$J$30,装备强化!$B236,H$15),2)</f>
        <v>0</v>
      </c>
      <c r="I236" s="5">
        <f>ROUND(INDEX($C$9:$L$13,$D236,$C236)/INDEX($B$9:$B$13,$D236)*装备总表!F$19*INDEX(装备总表!$C$23:$J$30,装备强化!$B236,I$15),2)</f>
        <v>6.44</v>
      </c>
      <c r="J236" s="5">
        <f>ROUND(INDEX($C$9:$L$13,$D236,$C236)/INDEX($B$9:$B$13,$D236)*装备总表!G$19*INDEX(装备总表!$C$23:$J$30,装备强化!$B236,J$15),2)</f>
        <v>0</v>
      </c>
      <c r="K236" s="5">
        <f>ROUND(INDEX($C$9:$L$13,$D236,$C236)/INDEX($B$9:$B$13,$D236)*装备总表!H$19*INDEX(装备总表!$C$23:$J$30,装备强化!$B236,K$15),2)</f>
        <v>0</v>
      </c>
      <c r="L236" s="5">
        <f>ROUND(INDEX($C$9:$L$13,$D236,$C236)/INDEX($B$9:$B$13,$D236)*装备总表!I$19*INDEX(装备总表!$C$23:$J$30,装备强化!$B236,L$15),2)</f>
        <v>0</v>
      </c>
    </row>
    <row r="237" spans="1:12" ht="16.5" x14ac:dyDescent="0.15">
      <c r="A237" s="6" t="s">
        <v>31</v>
      </c>
      <c r="B237" s="2">
        <v>4</v>
      </c>
      <c r="C237" s="2">
        <v>8</v>
      </c>
      <c r="D237" s="2">
        <v>3</v>
      </c>
      <c r="E237" s="5">
        <f>ROUND(INDEX($C$9:$L$13,$D237,$C237)/INDEX($B$9:$B$13,$D237)*装备总表!B$19*INDEX(装备总表!$C$23:$J$30,装备强化!$B237,E$15),2)</f>
        <v>80.5</v>
      </c>
      <c r="F237" s="5">
        <f>ROUND(INDEX($C$9:$L$13,$D237,$C237)/INDEX($B$9:$B$13,$D237)*装备总表!C$19*INDEX(装备总表!$C$23:$J$30,装备强化!$B237,F$15),2)</f>
        <v>0</v>
      </c>
      <c r="G237" s="5">
        <f>ROUND(INDEX($C$9:$L$13,$D237,$C237)/INDEX($B$9:$B$13,$D237)*装备总表!D$19*INDEX(装备总表!$C$23:$J$30,装备强化!$B237,G$15),2)</f>
        <v>6.44</v>
      </c>
      <c r="H237" s="5">
        <f>ROUND(INDEX($C$9:$L$13,$D237,$C237)/INDEX($B$9:$B$13,$D237)*装备总表!E$19*INDEX(装备总表!$C$23:$J$30,装备强化!$B237,H$15),2)</f>
        <v>3.22</v>
      </c>
      <c r="I237" s="5">
        <f>ROUND(INDEX($C$9:$L$13,$D237,$C237)/INDEX($B$9:$B$13,$D237)*装备总表!F$19*INDEX(装备总表!$C$23:$J$30,装备强化!$B237,I$15),2)</f>
        <v>0</v>
      </c>
      <c r="J237" s="5">
        <f>ROUND(INDEX($C$9:$L$13,$D237,$C237)/INDEX($B$9:$B$13,$D237)*装备总表!G$19*INDEX(装备总表!$C$23:$J$30,装备强化!$B237,J$15),2)</f>
        <v>21.47</v>
      </c>
      <c r="K237" s="5">
        <f>ROUND(INDEX($C$9:$L$13,$D237,$C237)/INDEX($B$9:$B$13,$D237)*装备总表!H$19*INDEX(装备总表!$C$23:$J$30,装备强化!$B237,K$15),2)</f>
        <v>0</v>
      </c>
      <c r="L237" s="5">
        <f>ROUND(INDEX($C$9:$L$13,$D237,$C237)/INDEX($B$9:$B$13,$D237)*装备总表!I$19*INDEX(装备总表!$C$23:$J$30,装备强化!$B237,L$15),2)</f>
        <v>0</v>
      </c>
    </row>
    <row r="238" spans="1:12" ht="16.5" x14ac:dyDescent="0.15">
      <c r="A238" s="6" t="s">
        <v>32</v>
      </c>
      <c r="B238" s="2">
        <v>5</v>
      </c>
      <c r="C238" s="2">
        <v>8</v>
      </c>
      <c r="D238" s="2">
        <v>3</v>
      </c>
      <c r="E238" s="5">
        <f>ROUND(INDEX($C$9:$L$13,$D238,$C238)/INDEX($B$9:$B$13,$D238)*装备总表!B$19*INDEX(装备总表!$C$23:$J$30,装备强化!$B238,E$15),2)</f>
        <v>80.5</v>
      </c>
      <c r="F238" s="5">
        <f>ROUND(INDEX($C$9:$L$13,$D238,$C238)/INDEX($B$9:$B$13,$D238)*装备总表!C$19*INDEX(装备总表!$C$23:$J$30,装备强化!$B238,F$15),2)</f>
        <v>0</v>
      </c>
      <c r="G238" s="5">
        <f>ROUND(INDEX($C$9:$L$13,$D238,$C238)/INDEX($B$9:$B$13,$D238)*装备总表!D$19*INDEX(装备总表!$C$23:$J$30,装备强化!$B238,G$15),2)</f>
        <v>2.15</v>
      </c>
      <c r="H238" s="5">
        <f>ROUND(INDEX($C$9:$L$13,$D238,$C238)/INDEX($B$9:$B$13,$D238)*装备总表!E$19*INDEX(装备总表!$C$23:$J$30,装备强化!$B238,H$15),2)</f>
        <v>6.44</v>
      </c>
      <c r="I238" s="5">
        <f>ROUND(INDEX($C$9:$L$13,$D238,$C238)/INDEX($B$9:$B$13,$D238)*装备总表!F$19*INDEX(装备总表!$C$23:$J$30,装备强化!$B238,I$15),2)</f>
        <v>0</v>
      </c>
      <c r="J238" s="5">
        <f>ROUND(INDEX($C$9:$L$13,$D238,$C238)/INDEX($B$9:$B$13,$D238)*装备总表!G$19*INDEX(装备总表!$C$23:$J$30,装备强化!$B238,J$15),2)</f>
        <v>0</v>
      </c>
      <c r="K238" s="5">
        <f>ROUND(INDEX($C$9:$L$13,$D238,$C238)/INDEX($B$9:$B$13,$D238)*装备总表!H$19*INDEX(装备总表!$C$23:$J$30,装备强化!$B238,K$15),2)</f>
        <v>21.47</v>
      </c>
      <c r="L238" s="5">
        <f>ROUND(INDEX($C$9:$L$13,$D238,$C238)/INDEX($B$9:$B$13,$D238)*装备总表!I$19*INDEX(装备总表!$C$23:$J$30,装备强化!$B238,L$15),2)</f>
        <v>0</v>
      </c>
    </row>
    <row r="239" spans="1:12" ht="16.5" x14ac:dyDescent="0.15">
      <c r="A239" s="6" t="s">
        <v>33</v>
      </c>
      <c r="B239" s="2">
        <v>6</v>
      </c>
      <c r="C239" s="2">
        <v>8</v>
      </c>
      <c r="D239" s="2">
        <v>3</v>
      </c>
      <c r="E239" s="5">
        <f>ROUND(INDEX($C$9:$L$13,$D239,$C239)/INDEX($B$9:$B$13,$D239)*装备总表!B$19*INDEX(装备总表!$C$23:$J$30,装备强化!$B239,E$15),2)</f>
        <v>80.5</v>
      </c>
      <c r="F239" s="5">
        <f>ROUND(INDEX($C$9:$L$13,$D239,$C239)/INDEX($B$9:$B$13,$D239)*装备总表!C$19*INDEX(装备总表!$C$23:$J$30,装备强化!$B239,F$15),2)</f>
        <v>0</v>
      </c>
      <c r="G239" s="5">
        <f>ROUND(INDEX($C$9:$L$13,$D239,$C239)/INDEX($B$9:$B$13,$D239)*装备总表!D$19*INDEX(装备总表!$C$23:$J$30,装备强化!$B239,G$15),2)</f>
        <v>2.15</v>
      </c>
      <c r="H239" s="5">
        <f>ROUND(INDEX($C$9:$L$13,$D239,$C239)/INDEX($B$9:$B$13,$D239)*装备总表!E$19*INDEX(装备总表!$C$23:$J$30,装备强化!$B239,H$15),2)</f>
        <v>6.44</v>
      </c>
      <c r="I239" s="5">
        <f>ROUND(INDEX($C$9:$L$13,$D239,$C239)/INDEX($B$9:$B$13,$D239)*装备总表!F$19*INDEX(装备总表!$C$23:$J$30,装备强化!$B239,I$15),2)</f>
        <v>0</v>
      </c>
      <c r="J239" s="5">
        <f>ROUND(INDEX($C$9:$L$13,$D239,$C239)/INDEX($B$9:$B$13,$D239)*装备总表!G$19*INDEX(装备总表!$C$23:$J$30,装备强化!$B239,J$15),2)</f>
        <v>0</v>
      </c>
      <c r="K239" s="5">
        <f>ROUND(INDEX($C$9:$L$13,$D239,$C239)/INDEX($B$9:$B$13,$D239)*装备总表!H$19*INDEX(装备总表!$C$23:$J$30,装备强化!$B239,K$15),2)</f>
        <v>0</v>
      </c>
      <c r="L239" s="5">
        <f>ROUND(INDEX($C$9:$L$13,$D239,$C239)/INDEX($B$9:$B$13,$D239)*装备总表!I$19*INDEX(装备总表!$C$23:$J$30,装备强化!$B239,L$15),2)</f>
        <v>21.47</v>
      </c>
    </row>
    <row r="240" spans="1:12" ht="16.5" x14ac:dyDescent="0.15">
      <c r="A240" s="6" t="s">
        <v>34</v>
      </c>
      <c r="B240" s="2">
        <v>7</v>
      </c>
      <c r="C240" s="2">
        <v>8</v>
      </c>
      <c r="D240" s="2">
        <v>3</v>
      </c>
      <c r="E240" s="5">
        <f>ROUND(INDEX($C$9:$L$13,$D240,$C240)/INDEX($B$9:$B$13,$D240)*装备总表!B$19*INDEX(装备总表!$C$23:$J$30,装备强化!$B240,E$15),2)</f>
        <v>0</v>
      </c>
      <c r="F240" s="5">
        <f>ROUND(INDEX($C$9:$L$13,$D240,$C240)/INDEX($B$9:$B$13,$D240)*装备总表!C$19*INDEX(装备总表!$C$23:$J$30,装备强化!$B240,F$15),2)</f>
        <v>8.59</v>
      </c>
      <c r="G240" s="5">
        <f>ROUND(INDEX($C$9:$L$13,$D240,$C240)/INDEX($B$9:$B$13,$D240)*装备总表!D$19*INDEX(装备总表!$C$23:$J$30,装备强化!$B240,G$15),2)</f>
        <v>0</v>
      </c>
      <c r="H240" s="5">
        <f>ROUND(INDEX($C$9:$L$13,$D240,$C240)/INDEX($B$9:$B$13,$D240)*装备总表!E$19*INDEX(装备总表!$C$23:$J$30,装备强化!$B240,H$15),2)</f>
        <v>0</v>
      </c>
      <c r="I240" s="5">
        <f>ROUND(INDEX($C$9:$L$13,$D240,$C240)/INDEX($B$9:$B$13,$D240)*装备总表!F$19*INDEX(装备总表!$C$23:$J$30,装备强化!$B240,I$15),2)</f>
        <v>12.88</v>
      </c>
      <c r="J240" s="5">
        <f>ROUND(INDEX($C$9:$L$13,$D240,$C240)/INDEX($B$9:$B$13,$D240)*装备总表!G$19*INDEX(装备总表!$C$23:$J$30,装备强化!$B240,J$15),2)</f>
        <v>0</v>
      </c>
      <c r="K240" s="5">
        <f>ROUND(INDEX($C$9:$L$13,$D240,$C240)/INDEX($B$9:$B$13,$D240)*装备总表!H$19*INDEX(装备总表!$C$23:$J$30,装备强化!$B240,K$15),2)</f>
        <v>0</v>
      </c>
      <c r="L240" s="5">
        <f>ROUND(INDEX($C$9:$L$13,$D240,$C240)/INDEX($B$9:$B$13,$D240)*装备总表!I$19*INDEX(装备总表!$C$23:$J$30,装备强化!$B240,L$15),2)</f>
        <v>0</v>
      </c>
    </row>
    <row r="241" spans="1:12" ht="16.5" x14ac:dyDescent="0.15">
      <c r="A241" s="6" t="s">
        <v>35</v>
      </c>
      <c r="B241" s="2">
        <v>8</v>
      </c>
      <c r="C241" s="2">
        <v>8</v>
      </c>
      <c r="D241" s="2">
        <v>3</v>
      </c>
      <c r="E241" s="5">
        <f>ROUND(INDEX($C$9:$L$13,$D241,$C241)/INDEX($B$9:$B$13,$D241)*装备总表!B$19*INDEX(装备总表!$C$23:$J$30,装备强化!$B241,E$15),2)</f>
        <v>0</v>
      </c>
      <c r="F241" s="5">
        <f>ROUND(INDEX($C$9:$L$13,$D241,$C241)/INDEX($B$9:$B$13,$D241)*装备总表!C$19*INDEX(装备总表!$C$23:$J$30,装备强化!$B241,F$15),2)</f>
        <v>8.59</v>
      </c>
      <c r="G241" s="5">
        <f>ROUND(INDEX($C$9:$L$13,$D241,$C241)/INDEX($B$9:$B$13,$D241)*装备总表!D$19*INDEX(装备总表!$C$23:$J$30,装备强化!$B241,G$15),2)</f>
        <v>0</v>
      </c>
      <c r="H241" s="5">
        <f>ROUND(INDEX($C$9:$L$13,$D241,$C241)/INDEX($B$9:$B$13,$D241)*装备总表!E$19*INDEX(装备总表!$C$23:$J$30,装备强化!$B241,H$15),2)</f>
        <v>0</v>
      </c>
      <c r="I241" s="5">
        <f>ROUND(INDEX($C$9:$L$13,$D241,$C241)/INDEX($B$9:$B$13,$D241)*装备总表!F$19*INDEX(装备总表!$C$23:$J$30,装备强化!$B241,I$15),2)</f>
        <v>12.88</v>
      </c>
      <c r="J241" s="5">
        <f>ROUND(INDEX($C$9:$L$13,$D241,$C241)/INDEX($B$9:$B$13,$D241)*装备总表!G$19*INDEX(装备总表!$C$23:$J$30,装备强化!$B241,J$15),2)</f>
        <v>0</v>
      </c>
      <c r="K241" s="5">
        <f>ROUND(INDEX($C$9:$L$13,$D241,$C241)/INDEX($B$9:$B$13,$D241)*装备总表!H$19*INDEX(装备总表!$C$23:$J$30,装备强化!$B241,K$15),2)</f>
        <v>0</v>
      </c>
      <c r="L241" s="5">
        <f>ROUND(INDEX($C$9:$L$13,$D241,$C241)/INDEX($B$9:$B$13,$D241)*装备总表!I$19*INDEX(装备总表!$C$23:$J$30,装备强化!$B241,L$15),2)</f>
        <v>0</v>
      </c>
    </row>
    <row r="242" spans="1:12" ht="16.5" x14ac:dyDescent="0.15">
      <c r="A242" s="6" t="s">
        <v>28</v>
      </c>
      <c r="B242" s="2">
        <v>1</v>
      </c>
      <c r="C242" s="2">
        <v>9</v>
      </c>
      <c r="D242" s="2">
        <v>3</v>
      </c>
      <c r="E242" s="5">
        <f>ROUND(INDEX($C$9:$L$13,$D242,$C242)/INDEX($B$9:$B$13,$D242)*装备总表!B$19*INDEX(装备总表!$C$23:$J$30,装备强化!$B242,E$15),2)</f>
        <v>0</v>
      </c>
      <c r="F242" s="5">
        <f>ROUND(INDEX($C$9:$L$13,$D242,$C242)/INDEX($B$9:$B$13,$D242)*装备总表!C$19*INDEX(装备总表!$C$23:$J$30,装备强化!$B242,F$15),2)</f>
        <v>20.61</v>
      </c>
      <c r="G242" s="5">
        <f>ROUND(INDEX($C$9:$L$13,$D242,$C242)/INDEX($B$9:$B$13,$D242)*装备总表!D$19*INDEX(装备总表!$C$23:$J$30,装备强化!$B242,G$15),2)</f>
        <v>0</v>
      </c>
      <c r="H242" s="5">
        <f>ROUND(INDEX($C$9:$L$13,$D242,$C242)/INDEX($B$9:$B$13,$D242)*装备总表!E$19*INDEX(装备总表!$C$23:$J$30,装备强化!$B242,H$15),2)</f>
        <v>0</v>
      </c>
      <c r="I242" s="5">
        <f>ROUND(INDEX($C$9:$L$13,$D242,$C242)/INDEX($B$9:$B$13,$D242)*装备总表!F$19*INDEX(装备总表!$C$23:$J$30,装备强化!$B242,I$15),2)</f>
        <v>12.88</v>
      </c>
      <c r="J242" s="5">
        <f>ROUND(INDEX($C$9:$L$13,$D242,$C242)/INDEX($B$9:$B$13,$D242)*装备总表!G$19*INDEX(装备总表!$C$23:$J$30,装备强化!$B242,J$15),2)</f>
        <v>0</v>
      </c>
      <c r="K242" s="5">
        <f>ROUND(INDEX($C$9:$L$13,$D242,$C242)/INDEX($B$9:$B$13,$D242)*装备总表!H$19*INDEX(装备总表!$C$23:$J$30,装备强化!$B242,K$15),2)</f>
        <v>0</v>
      </c>
      <c r="L242" s="5">
        <f>ROUND(INDEX($C$9:$L$13,$D242,$C242)/INDEX($B$9:$B$13,$D242)*装备总表!I$19*INDEX(装备总表!$C$23:$J$30,装备强化!$B242,L$15),2)</f>
        <v>0</v>
      </c>
    </row>
    <row r="243" spans="1:12" ht="16.5" x14ac:dyDescent="0.15">
      <c r="A243" s="6" t="s">
        <v>29</v>
      </c>
      <c r="B243" s="2">
        <v>2</v>
      </c>
      <c r="C243" s="2">
        <v>9</v>
      </c>
      <c r="D243" s="2">
        <v>3</v>
      </c>
      <c r="E243" s="5">
        <f>ROUND(INDEX($C$9:$L$13,$D243,$C243)/INDEX($B$9:$B$13,$D243)*装备总表!B$19*INDEX(装备总表!$C$23:$J$30,装备强化!$B243,E$15),2)</f>
        <v>193.2</v>
      </c>
      <c r="F243" s="5">
        <f>ROUND(INDEX($C$9:$L$13,$D243,$C243)/INDEX($B$9:$B$13,$D243)*装备总表!C$19*INDEX(装备总表!$C$23:$J$30,装备强化!$B243,F$15),2)</f>
        <v>0</v>
      </c>
      <c r="G243" s="5">
        <f>ROUND(INDEX($C$9:$L$13,$D243,$C243)/INDEX($B$9:$B$13,$D243)*装备总表!D$19*INDEX(装备总表!$C$23:$J$30,装备强化!$B243,G$15),2)</f>
        <v>12.88</v>
      </c>
      <c r="H243" s="5">
        <f>ROUND(INDEX($C$9:$L$13,$D243,$C243)/INDEX($B$9:$B$13,$D243)*装备总表!E$19*INDEX(装备总表!$C$23:$J$30,装备强化!$B243,H$15),2)</f>
        <v>6.44</v>
      </c>
      <c r="I243" s="5">
        <f>ROUND(INDEX($C$9:$L$13,$D243,$C243)/INDEX($B$9:$B$13,$D243)*装备总表!F$19*INDEX(装备总表!$C$23:$J$30,装备强化!$B243,I$15),2)</f>
        <v>0</v>
      </c>
      <c r="J243" s="5">
        <f>ROUND(INDEX($C$9:$L$13,$D243,$C243)/INDEX($B$9:$B$13,$D243)*装备总表!G$19*INDEX(装备总表!$C$23:$J$30,装备强化!$B243,J$15),2)</f>
        <v>0</v>
      </c>
      <c r="K243" s="5">
        <f>ROUND(INDEX($C$9:$L$13,$D243,$C243)/INDEX($B$9:$B$13,$D243)*装备总表!H$19*INDEX(装备总表!$C$23:$J$30,装备强化!$B243,K$15),2)</f>
        <v>0</v>
      </c>
      <c r="L243" s="5">
        <f>ROUND(INDEX($C$9:$L$13,$D243,$C243)/INDEX($B$9:$B$13,$D243)*装备总表!I$19*INDEX(装备总表!$C$23:$J$30,装备强化!$B243,L$15),2)</f>
        <v>0</v>
      </c>
    </row>
    <row r="244" spans="1:12" ht="16.5" x14ac:dyDescent="0.15">
      <c r="A244" s="6" t="s">
        <v>30</v>
      </c>
      <c r="B244" s="2">
        <v>3</v>
      </c>
      <c r="C244" s="2">
        <v>9</v>
      </c>
      <c r="D244" s="2">
        <v>3</v>
      </c>
      <c r="E244" s="5">
        <f>ROUND(INDEX($C$9:$L$13,$D244,$C244)/INDEX($B$9:$B$13,$D244)*装备总表!B$19*INDEX(装备总表!$C$23:$J$30,装备强化!$B244,E$15),2)</f>
        <v>161</v>
      </c>
      <c r="F244" s="5">
        <f>ROUND(INDEX($C$9:$L$13,$D244,$C244)/INDEX($B$9:$B$13,$D244)*装备总表!C$19*INDEX(装备总表!$C$23:$J$30,装备强化!$B244,F$15),2)</f>
        <v>10.3</v>
      </c>
      <c r="G244" s="5">
        <f>ROUND(INDEX($C$9:$L$13,$D244,$C244)/INDEX($B$9:$B$13,$D244)*装备总表!D$19*INDEX(装备总表!$C$23:$J$30,装备强化!$B244,G$15),2)</f>
        <v>0</v>
      </c>
      <c r="H244" s="5">
        <f>ROUND(INDEX($C$9:$L$13,$D244,$C244)/INDEX($B$9:$B$13,$D244)*装备总表!E$19*INDEX(装备总表!$C$23:$J$30,装备强化!$B244,H$15),2)</f>
        <v>0</v>
      </c>
      <c r="I244" s="5">
        <f>ROUND(INDEX($C$9:$L$13,$D244,$C244)/INDEX($B$9:$B$13,$D244)*装备总表!F$19*INDEX(装备总表!$C$23:$J$30,装备强化!$B244,I$15),2)</f>
        <v>7.73</v>
      </c>
      <c r="J244" s="5">
        <f>ROUND(INDEX($C$9:$L$13,$D244,$C244)/INDEX($B$9:$B$13,$D244)*装备总表!G$19*INDEX(装备总表!$C$23:$J$30,装备强化!$B244,J$15),2)</f>
        <v>0</v>
      </c>
      <c r="K244" s="5">
        <f>ROUND(INDEX($C$9:$L$13,$D244,$C244)/INDEX($B$9:$B$13,$D244)*装备总表!H$19*INDEX(装备总表!$C$23:$J$30,装备强化!$B244,K$15),2)</f>
        <v>0</v>
      </c>
      <c r="L244" s="5">
        <f>ROUND(INDEX($C$9:$L$13,$D244,$C244)/INDEX($B$9:$B$13,$D244)*装备总表!I$19*INDEX(装备总表!$C$23:$J$30,装备强化!$B244,L$15),2)</f>
        <v>0</v>
      </c>
    </row>
    <row r="245" spans="1:12" ht="16.5" x14ac:dyDescent="0.15">
      <c r="A245" s="6" t="s">
        <v>31</v>
      </c>
      <c r="B245" s="2">
        <v>4</v>
      </c>
      <c r="C245" s="2">
        <v>9</v>
      </c>
      <c r="D245" s="2">
        <v>3</v>
      </c>
      <c r="E245" s="5">
        <f>ROUND(INDEX($C$9:$L$13,$D245,$C245)/INDEX($B$9:$B$13,$D245)*装备总表!B$19*INDEX(装备总表!$C$23:$J$30,装备强化!$B245,E$15),2)</f>
        <v>96.6</v>
      </c>
      <c r="F245" s="5">
        <f>ROUND(INDEX($C$9:$L$13,$D245,$C245)/INDEX($B$9:$B$13,$D245)*装备总表!C$19*INDEX(装备总表!$C$23:$J$30,装备强化!$B245,F$15),2)</f>
        <v>0</v>
      </c>
      <c r="G245" s="5">
        <f>ROUND(INDEX($C$9:$L$13,$D245,$C245)/INDEX($B$9:$B$13,$D245)*装备总表!D$19*INDEX(装备总表!$C$23:$J$30,装备强化!$B245,G$15),2)</f>
        <v>7.73</v>
      </c>
      <c r="H245" s="5">
        <f>ROUND(INDEX($C$9:$L$13,$D245,$C245)/INDEX($B$9:$B$13,$D245)*装备总表!E$19*INDEX(装备总表!$C$23:$J$30,装备强化!$B245,H$15),2)</f>
        <v>3.86</v>
      </c>
      <c r="I245" s="5">
        <f>ROUND(INDEX($C$9:$L$13,$D245,$C245)/INDEX($B$9:$B$13,$D245)*装备总表!F$19*INDEX(装备总表!$C$23:$J$30,装备强化!$B245,I$15),2)</f>
        <v>0</v>
      </c>
      <c r="J245" s="5">
        <f>ROUND(INDEX($C$9:$L$13,$D245,$C245)/INDEX($B$9:$B$13,$D245)*装备总表!G$19*INDEX(装备总表!$C$23:$J$30,装备强化!$B245,J$15),2)</f>
        <v>25.76</v>
      </c>
      <c r="K245" s="5">
        <f>ROUND(INDEX($C$9:$L$13,$D245,$C245)/INDEX($B$9:$B$13,$D245)*装备总表!H$19*INDEX(装备总表!$C$23:$J$30,装备强化!$B245,K$15),2)</f>
        <v>0</v>
      </c>
      <c r="L245" s="5">
        <f>ROUND(INDEX($C$9:$L$13,$D245,$C245)/INDEX($B$9:$B$13,$D245)*装备总表!I$19*INDEX(装备总表!$C$23:$J$30,装备强化!$B245,L$15),2)</f>
        <v>0</v>
      </c>
    </row>
    <row r="246" spans="1:12" ht="16.5" x14ac:dyDescent="0.15">
      <c r="A246" s="6" t="s">
        <v>32</v>
      </c>
      <c r="B246" s="2">
        <v>5</v>
      </c>
      <c r="C246" s="2">
        <v>9</v>
      </c>
      <c r="D246" s="2">
        <v>3</v>
      </c>
      <c r="E246" s="5">
        <f>ROUND(INDEX($C$9:$L$13,$D246,$C246)/INDEX($B$9:$B$13,$D246)*装备总表!B$19*INDEX(装备总表!$C$23:$J$30,装备强化!$B246,E$15),2)</f>
        <v>96.6</v>
      </c>
      <c r="F246" s="5">
        <f>ROUND(INDEX($C$9:$L$13,$D246,$C246)/INDEX($B$9:$B$13,$D246)*装备总表!C$19*INDEX(装备总表!$C$23:$J$30,装备强化!$B246,F$15),2)</f>
        <v>0</v>
      </c>
      <c r="G246" s="5">
        <f>ROUND(INDEX($C$9:$L$13,$D246,$C246)/INDEX($B$9:$B$13,$D246)*装备总表!D$19*INDEX(装备总表!$C$23:$J$30,装备强化!$B246,G$15),2)</f>
        <v>2.58</v>
      </c>
      <c r="H246" s="5">
        <f>ROUND(INDEX($C$9:$L$13,$D246,$C246)/INDEX($B$9:$B$13,$D246)*装备总表!E$19*INDEX(装备总表!$C$23:$J$30,装备强化!$B246,H$15),2)</f>
        <v>7.73</v>
      </c>
      <c r="I246" s="5">
        <f>ROUND(INDEX($C$9:$L$13,$D246,$C246)/INDEX($B$9:$B$13,$D246)*装备总表!F$19*INDEX(装备总表!$C$23:$J$30,装备强化!$B246,I$15),2)</f>
        <v>0</v>
      </c>
      <c r="J246" s="5">
        <f>ROUND(INDEX($C$9:$L$13,$D246,$C246)/INDEX($B$9:$B$13,$D246)*装备总表!G$19*INDEX(装备总表!$C$23:$J$30,装备强化!$B246,J$15),2)</f>
        <v>0</v>
      </c>
      <c r="K246" s="5">
        <f>ROUND(INDEX($C$9:$L$13,$D246,$C246)/INDEX($B$9:$B$13,$D246)*装备总表!H$19*INDEX(装备总表!$C$23:$J$30,装备强化!$B246,K$15),2)</f>
        <v>25.76</v>
      </c>
      <c r="L246" s="5">
        <f>ROUND(INDEX($C$9:$L$13,$D246,$C246)/INDEX($B$9:$B$13,$D246)*装备总表!I$19*INDEX(装备总表!$C$23:$J$30,装备强化!$B246,L$15),2)</f>
        <v>0</v>
      </c>
    </row>
    <row r="247" spans="1:12" ht="16.5" x14ac:dyDescent="0.15">
      <c r="A247" s="6" t="s">
        <v>33</v>
      </c>
      <c r="B247" s="2">
        <v>6</v>
      </c>
      <c r="C247" s="2">
        <v>9</v>
      </c>
      <c r="D247" s="2">
        <v>3</v>
      </c>
      <c r="E247" s="5">
        <f>ROUND(INDEX($C$9:$L$13,$D247,$C247)/INDEX($B$9:$B$13,$D247)*装备总表!B$19*INDEX(装备总表!$C$23:$J$30,装备强化!$B247,E$15),2)</f>
        <v>96.6</v>
      </c>
      <c r="F247" s="5">
        <f>ROUND(INDEX($C$9:$L$13,$D247,$C247)/INDEX($B$9:$B$13,$D247)*装备总表!C$19*INDEX(装备总表!$C$23:$J$30,装备强化!$B247,F$15),2)</f>
        <v>0</v>
      </c>
      <c r="G247" s="5">
        <f>ROUND(INDEX($C$9:$L$13,$D247,$C247)/INDEX($B$9:$B$13,$D247)*装备总表!D$19*INDEX(装备总表!$C$23:$J$30,装备强化!$B247,G$15),2)</f>
        <v>2.58</v>
      </c>
      <c r="H247" s="5">
        <f>ROUND(INDEX($C$9:$L$13,$D247,$C247)/INDEX($B$9:$B$13,$D247)*装备总表!E$19*INDEX(装备总表!$C$23:$J$30,装备强化!$B247,H$15),2)</f>
        <v>7.73</v>
      </c>
      <c r="I247" s="5">
        <f>ROUND(INDEX($C$9:$L$13,$D247,$C247)/INDEX($B$9:$B$13,$D247)*装备总表!F$19*INDEX(装备总表!$C$23:$J$30,装备强化!$B247,I$15),2)</f>
        <v>0</v>
      </c>
      <c r="J247" s="5">
        <f>ROUND(INDEX($C$9:$L$13,$D247,$C247)/INDEX($B$9:$B$13,$D247)*装备总表!G$19*INDEX(装备总表!$C$23:$J$30,装备强化!$B247,J$15),2)</f>
        <v>0</v>
      </c>
      <c r="K247" s="5">
        <f>ROUND(INDEX($C$9:$L$13,$D247,$C247)/INDEX($B$9:$B$13,$D247)*装备总表!H$19*INDEX(装备总表!$C$23:$J$30,装备强化!$B247,K$15),2)</f>
        <v>0</v>
      </c>
      <c r="L247" s="5">
        <f>ROUND(INDEX($C$9:$L$13,$D247,$C247)/INDEX($B$9:$B$13,$D247)*装备总表!I$19*INDEX(装备总表!$C$23:$J$30,装备强化!$B247,L$15),2)</f>
        <v>25.76</v>
      </c>
    </row>
    <row r="248" spans="1:12" ht="16.5" x14ac:dyDescent="0.15">
      <c r="A248" s="6" t="s">
        <v>34</v>
      </c>
      <c r="B248" s="2">
        <v>7</v>
      </c>
      <c r="C248" s="2">
        <v>9</v>
      </c>
      <c r="D248" s="2">
        <v>3</v>
      </c>
      <c r="E248" s="5">
        <f>ROUND(INDEX($C$9:$L$13,$D248,$C248)/INDEX($B$9:$B$13,$D248)*装备总表!B$19*INDEX(装备总表!$C$23:$J$30,装备强化!$B248,E$15),2)</f>
        <v>0</v>
      </c>
      <c r="F248" s="5">
        <f>ROUND(INDEX($C$9:$L$13,$D248,$C248)/INDEX($B$9:$B$13,$D248)*装备总表!C$19*INDEX(装备总表!$C$23:$J$30,装备强化!$B248,F$15),2)</f>
        <v>10.3</v>
      </c>
      <c r="G248" s="5">
        <f>ROUND(INDEX($C$9:$L$13,$D248,$C248)/INDEX($B$9:$B$13,$D248)*装备总表!D$19*INDEX(装备总表!$C$23:$J$30,装备强化!$B248,G$15),2)</f>
        <v>0</v>
      </c>
      <c r="H248" s="5">
        <f>ROUND(INDEX($C$9:$L$13,$D248,$C248)/INDEX($B$9:$B$13,$D248)*装备总表!E$19*INDEX(装备总表!$C$23:$J$30,装备强化!$B248,H$15),2)</f>
        <v>0</v>
      </c>
      <c r="I248" s="5">
        <f>ROUND(INDEX($C$9:$L$13,$D248,$C248)/INDEX($B$9:$B$13,$D248)*装备总表!F$19*INDEX(装备总表!$C$23:$J$30,装备强化!$B248,I$15),2)</f>
        <v>15.46</v>
      </c>
      <c r="J248" s="5">
        <f>ROUND(INDEX($C$9:$L$13,$D248,$C248)/INDEX($B$9:$B$13,$D248)*装备总表!G$19*INDEX(装备总表!$C$23:$J$30,装备强化!$B248,J$15),2)</f>
        <v>0</v>
      </c>
      <c r="K248" s="5">
        <f>ROUND(INDEX($C$9:$L$13,$D248,$C248)/INDEX($B$9:$B$13,$D248)*装备总表!H$19*INDEX(装备总表!$C$23:$J$30,装备强化!$B248,K$15),2)</f>
        <v>0</v>
      </c>
      <c r="L248" s="5">
        <f>ROUND(INDEX($C$9:$L$13,$D248,$C248)/INDEX($B$9:$B$13,$D248)*装备总表!I$19*INDEX(装备总表!$C$23:$J$30,装备强化!$B248,L$15),2)</f>
        <v>0</v>
      </c>
    </row>
    <row r="249" spans="1:12" ht="16.5" x14ac:dyDescent="0.15">
      <c r="A249" s="6" t="s">
        <v>35</v>
      </c>
      <c r="B249" s="2">
        <v>8</v>
      </c>
      <c r="C249" s="2">
        <v>9</v>
      </c>
      <c r="D249" s="2">
        <v>3</v>
      </c>
      <c r="E249" s="5">
        <f>ROUND(INDEX($C$9:$L$13,$D249,$C249)/INDEX($B$9:$B$13,$D249)*装备总表!B$19*INDEX(装备总表!$C$23:$J$30,装备强化!$B249,E$15),2)</f>
        <v>0</v>
      </c>
      <c r="F249" s="5">
        <f>ROUND(INDEX($C$9:$L$13,$D249,$C249)/INDEX($B$9:$B$13,$D249)*装备总表!C$19*INDEX(装备总表!$C$23:$J$30,装备强化!$B249,F$15),2)</f>
        <v>10.3</v>
      </c>
      <c r="G249" s="5">
        <f>ROUND(INDEX($C$9:$L$13,$D249,$C249)/INDEX($B$9:$B$13,$D249)*装备总表!D$19*INDEX(装备总表!$C$23:$J$30,装备强化!$B249,G$15),2)</f>
        <v>0</v>
      </c>
      <c r="H249" s="5">
        <f>ROUND(INDEX($C$9:$L$13,$D249,$C249)/INDEX($B$9:$B$13,$D249)*装备总表!E$19*INDEX(装备总表!$C$23:$J$30,装备强化!$B249,H$15),2)</f>
        <v>0</v>
      </c>
      <c r="I249" s="5">
        <f>ROUND(INDEX($C$9:$L$13,$D249,$C249)/INDEX($B$9:$B$13,$D249)*装备总表!F$19*INDEX(装备总表!$C$23:$J$30,装备强化!$B249,I$15),2)</f>
        <v>15.46</v>
      </c>
      <c r="J249" s="5">
        <f>ROUND(INDEX($C$9:$L$13,$D249,$C249)/INDEX($B$9:$B$13,$D249)*装备总表!G$19*INDEX(装备总表!$C$23:$J$30,装备强化!$B249,J$15),2)</f>
        <v>0</v>
      </c>
      <c r="K249" s="5">
        <f>ROUND(INDEX($C$9:$L$13,$D249,$C249)/INDEX($B$9:$B$13,$D249)*装备总表!H$19*INDEX(装备总表!$C$23:$J$30,装备强化!$B249,K$15),2)</f>
        <v>0</v>
      </c>
      <c r="L249" s="5">
        <f>ROUND(INDEX($C$9:$L$13,$D249,$C249)/INDEX($B$9:$B$13,$D249)*装备总表!I$19*INDEX(装备总表!$C$23:$J$30,装备强化!$B249,L$15),2)</f>
        <v>0</v>
      </c>
    </row>
    <row r="250" spans="1:12" ht="16.5" x14ac:dyDescent="0.15">
      <c r="A250" s="6" t="s">
        <v>28</v>
      </c>
      <c r="B250" s="2">
        <v>1</v>
      </c>
      <c r="C250" s="2">
        <v>10</v>
      </c>
      <c r="D250" s="2">
        <v>3</v>
      </c>
      <c r="E250" s="5">
        <f>ROUND(INDEX($C$9:$L$13,$D250,$C250)/INDEX($B$9:$B$13,$D250)*装备总表!B$19*INDEX(装备总表!$C$23:$J$30,装备强化!$B250,E$15),2)</f>
        <v>0</v>
      </c>
      <c r="F250" s="5">
        <f>ROUND(INDEX($C$9:$L$13,$D250,$C250)/INDEX($B$9:$B$13,$D250)*装备总表!C$19*INDEX(装备总表!$C$23:$J$30,装备强化!$B250,F$15),2)</f>
        <v>25.76</v>
      </c>
      <c r="G250" s="5">
        <f>ROUND(INDEX($C$9:$L$13,$D250,$C250)/INDEX($B$9:$B$13,$D250)*装备总表!D$19*INDEX(装备总表!$C$23:$J$30,装备强化!$B250,G$15),2)</f>
        <v>0</v>
      </c>
      <c r="H250" s="5">
        <f>ROUND(INDEX($C$9:$L$13,$D250,$C250)/INDEX($B$9:$B$13,$D250)*装备总表!E$19*INDEX(装备总表!$C$23:$J$30,装备强化!$B250,H$15),2)</f>
        <v>0</v>
      </c>
      <c r="I250" s="5">
        <f>ROUND(INDEX($C$9:$L$13,$D250,$C250)/INDEX($B$9:$B$13,$D250)*装备总表!F$19*INDEX(装备总表!$C$23:$J$30,装备强化!$B250,I$15),2)</f>
        <v>16.100000000000001</v>
      </c>
      <c r="J250" s="5">
        <f>ROUND(INDEX($C$9:$L$13,$D250,$C250)/INDEX($B$9:$B$13,$D250)*装备总表!G$19*INDEX(装备总表!$C$23:$J$30,装备强化!$B250,J$15),2)</f>
        <v>0</v>
      </c>
      <c r="K250" s="5">
        <f>ROUND(INDEX($C$9:$L$13,$D250,$C250)/INDEX($B$9:$B$13,$D250)*装备总表!H$19*INDEX(装备总表!$C$23:$J$30,装备强化!$B250,K$15),2)</f>
        <v>0</v>
      </c>
      <c r="L250" s="5">
        <f>ROUND(INDEX($C$9:$L$13,$D250,$C250)/INDEX($B$9:$B$13,$D250)*装备总表!I$19*INDEX(装备总表!$C$23:$J$30,装备强化!$B250,L$15),2)</f>
        <v>0</v>
      </c>
    </row>
    <row r="251" spans="1:12" ht="16.5" x14ac:dyDescent="0.15">
      <c r="A251" s="6" t="s">
        <v>29</v>
      </c>
      <c r="B251" s="2">
        <v>2</v>
      </c>
      <c r="C251" s="2">
        <v>10</v>
      </c>
      <c r="D251" s="2">
        <v>3</v>
      </c>
      <c r="E251" s="5">
        <f>ROUND(INDEX($C$9:$L$13,$D251,$C251)/INDEX($B$9:$B$13,$D251)*装备总表!B$19*INDEX(装备总表!$C$23:$J$30,装备强化!$B251,E$15),2)</f>
        <v>241.5</v>
      </c>
      <c r="F251" s="5">
        <f>ROUND(INDEX($C$9:$L$13,$D251,$C251)/INDEX($B$9:$B$13,$D251)*装备总表!C$19*INDEX(装备总表!$C$23:$J$30,装备强化!$B251,F$15),2)</f>
        <v>0</v>
      </c>
      <c r="G251" s="5">
        <f>ROUND(INDEX($C$9:$L$13,$D251,$C251)/INDEX($B$9:$B$13,$D251)*装备总表!D$19*INDEX(装备总表!$C$23:$J$30,装备强化!$B251,G$15),2)</f>
        <v>16.100000000000001</v>
      </c>
      <c r="H251" s="5">
        <f>ROUND(INDEX($C$9:$L$13,$D251,$C251)/INDEX($B$9:$B$13,$D251)*装备总表!E$19*INDEX(装备总表!$C$23:$J$30,装备强化!$B251,H$15),2)</f>
        <v>8.0500000000000007</v>
      </c>
      <c r="I251" s="5">
        <f>ROUND(INDEX($C$9:$L$13,$D251,$C251)/INDEX($B$9:$B$13,$D251)*装备总表!F$19*INDEX(装备总表!$C$23:$J$30,装备强化!$B251,I$15),2)</f>
        <v>0</v>
      </c>
      <c r="J251" s="5">
        <f>ROUND(INDEX($C$9:$L$13,$D251,$C251)/INDEX($B$9:$B$13,$D251)*装备总表!G$19*INDEX(装备总表!$C$23:$J$30,装备强化!$B251,J$15),2)</f>
        <v>0</v>
      </c>
      <c r="K251" s="5">
        <f>ROUND(INDEX($C$9:$L$13,$D251,$C251)/INDEX($B$9:$B$13,$D251)*装备总表!H$19*INDEX(装备总表!$C$23:$J$30,装备强化!$B251,K$15),2)</f>
        <v>0</v>
      </c>
      <c r="L251" s="5">
        <f>ROUND(INDEX($C$9:$L$13,$D251,$C251)/INDEX($B$9:$B$13,$D251)*装备总表!I$19*INDEX(装备总表!$C$23:$J$30,装备强化!$B251,L$15),2)</f>
        <v>0</v>
      </c>
    </row>
    <row r="252" spans="1:12" ht="16.5" x14ac:dyDescent="0.15">
      <c r="A252" s="6" t="s">
        <v>30</v>
      </c>
      <c r="B252" s="2">
        <v>3</v>
      </c>
      <c r="C252" s="2">
        <v>10</v>
      </c>
      <c r="D252" s="2">
        <v>3</v>
      </c>
      <c r="E252" s="5">
        <f>ROUND(INDEX($C$9:$L$13,$D252,$C252)/INDEX($B$9:$B$13,$D252)*装备总表!B$19*INDEX(装备总表!$C$23:$J$30,装备强化!$B252,E$15),2)</f>
        <v>201.25</v>
      </c>
      <c r="F252" s="5">
        <f>ROUND(INDEX($C$9:$L$13,$D252,$C252)/INDEX($B$9:$B$13,$D252)*装备总表!C$19*INDEX(装备总表!$C$23:$J$30,装备强化!$B252,F$15),2)</f>
        <v>12.88</v>
      </c>
      <c r="G252" s="5">
        <f>ROUND(INDEX($C$9:$L$13,$D252,$C252)/INDEX($B$9:$B$13,$D252)*装备总表!D$19*INDEX(装备总表!$C$23:$J$30,装备强化!$B252,G$15),2)</f>
        <v>0</v>
      </c>
      <c r="H252" s="5">
        <f>ROUND(INDEX($C$9:$L$13,$D252,$C252)/INDEX($B$9:$B$13,$D252)*装备总表!E$19*INDEX(装备总表!$C$23:$J$30,装备强化!$B252,H$15),2)</f>
        <v>0</v>
      </c>
      <c r="I252" s="5">
        <f>ROUND(INDEX($C$9:$L$13,$D252,$C252)/INDEX($B$9:$B$13,$D252)*装备总表!F$19*INDEX(装备总表!$C$23:$J$30,装备强化!$B252,I$15),2)</f>
        <v>9.66</v>
      </c>
      <c r="J252" s="5">
        <f>ROUND(INDEX($C$9:$L$13,$D252,$C252)/INDEX($B$9:$B$13,$D252)*装备总表!G$19*INDEX(装备总表!$C$23:$J$30,装备强化!$B252,J$15),2)</f>
        <v>0</v>
      </c>
      <c r="K252" s="5">
        <f>ROUND(INDEX($C$9:$L$13,$D252,$C252)/INDEX($B$9:$B$13,$D252)*装备总表!H$19*INDEX(装备总表!$C$23:$J$30,装备强化!$B252,K$15),2)</f>
        <v>0</v>
      </c>
      <c r="L252" s="5">
        <f>ROUND(INDEX($C$9:$L$13,$D252,$C252)/INDEX($B$9:$B$13,$D252)*装备总表!I$19*INDEX(装备总表!$C$23:$J$30,装备强化!$B252,L$15),2)</f>
        <v>0</v>
      </c>
    </row>
    <row r="253" spans="1:12" ht="16.5" x14ac:dyDescent="0.15">
      <c r="A253" s="6" t="s">
        <v>31</v>
      </c>
      <c r="B253" s="2">
        <v>4</v>
      </c>
      <c r="C253" s="2">
        <v>10</v>
      </c>
      <c r="D253" s="2">
        <v>3</v>
      </c>
      <c r="E253" s="5">
        <f>ROUND(INDEX($C$9:$L$13,$D253,$C253)/INDEX($B$9:$B$13,$D253)*装备总表!B$19*INDEX(装备总表!$C$23:$J$30,装备强化!$B253,E$15),2)</f>
        <v>120.75</v>
      </c>
      <c r="F253" s="5">
        <f>ROUND(INDEX($C$9:$L$13,$D253,$C253)/INDEX($B$9:$B$13,$D253)*装备总表!C$19*INDEX(装备总表!$C$23:$J$30,装备强化!$B253,F$15),2)</f>
        <v>0</v>
      </c>
      <c r="G253" s="5">
        <f>ROUND(INDEX($C$9:$L$13,$D253,$C253)/INDEX($B$9:$B$13,$D253)*装备总表!D$19*INDEX(装备总表!$C$23:$J$30,装备强化!$B253,G$15),2)</f>
        <v>9.66</v>
      </c>
      <c r="H253" s="5">
        <f>ROUND(INDEX($C$9:$L$13,$D253,$C253)/INDEX($B$9:$B$13,$D253)*装备总表!E$19*INDEX(装备总表!$C$23:$J$30,装备强化!$B253,H$15),2)</f>
        <v>4.83</v>
      </c>
      <c r="I253" s="5">
        <f>ROUND(INDEX($C$9:$L$13,$D253,$C253)/INDEX($B$9:$B$13,$D253)*装备总表!F$19*INDEX(装备总表!$C$23:$J$30,装备强化!$B253,I$15),2)</f>
        <v>0</v>
      </c>
      <c r="J253" s="5">
        <f>ROUND(INDEX($C$9:$L$13,$D253,$C253)/INDEX($B$9:$B$13,$D253)*装备总表!G$19*INDEX(装备总表!$C$23:$J$30,装备强化!$B253,J$15),2)</f>
        <v>32.200000000000003</v>
      </c>
      <c r="K253" s="5">
        <f>ROUND(INDEX($C$9:$L$13,$D253,$C253)/INDEX($B$9:$B$13,$D253)*装备总表!H$19*INDEX(装备总表!$C$23:$J$30,装备强化!$B253,K$15),2)</f>
        <v>0</v>
      </c>
      <c r="L253" s="5">
        <f>ROUND(INDEX($C$9:$L$13,$D253,$C253)/INDEX($B$9:$B$13,$D253)*装备总表!I$19*INDEX(装备总表!$C$23:$J$30,装备强化!$B253,L$15),2)</f>
        <v>0</v>
      </c>
    </row>
    <row r="254" spans="1:12" ht="16.5" x14ac:dyDescent="0.15">
      <c r="A254" s="6" t="s">
        <v>32</v>
      </c>
      <c r="B254" s="2">
        <v>5</v>
      </c>
      <c r="C254" s="2">
        <v>10</v>
      </c>
      <c r="D254" s="2">
        <v>3</v>
      </c>
      <c r="E254" s="5">
        <f>ROUND(INDEX($C$9:$L$13,$D254,$C254)/INDEX($B$9:$B$13,$D254)*装备总表!B$19*INDEX(装备总表!$C$23:$J$30,装备强化!$B254,E$15),2)</f>
        <v>120.75</v>
      </c>
      <c r="F254" s="5">
        <f>ROUND(INDEX($C$9:$L$13,$D254,$C254)/INDEX($B$9:$B$13,$D254)*装备总表!C$19*INDEX(装备总表!$C$23:$J$30,装备强化!$B254,F$15),2)</f>
        <v>0</v>
      </c>
      <c r="G254" s="5">
        <f>ROUND(INDEX($C$9:$L$13,$D254,$C254)/INDEX($B$9:$B$13,$D254)*装备总表!D$19*INDEX(装备总表!$C$23:$J$30,装备强化!$B254,G$15),2)</f>
        <v>3.22</v>
      </c>
      <c r="H254" s="5">
        <f>ROUND(INDEX($C$9:$L$13,$D254,$C254)/INDEX($B$9:$B$13,$D254)*装备总表!E$19*INDEX(装备总表!$C$23:$J$30,装备强化!$B254,H$15),2)</f>
        <v>9.66</v>
      </c>
      <c r="I254" s="5">
        <f>ROUND(INDEX($C$9:$L$13,$D254,$C254)/INDEX($B$9:$B$13,$D254)*装备总表!F$19*INDEX(装备总表!$C$23:$J$30,装备强化!$B254,I$15),2)</f>
        <v>0</v>
      </c>
      <c r="J254" s="5">
        <f>ROUND(INDEX($C$9:$L$13,$D254,$C254)/INDEX($B$9:$B$13,$D254)*装备总表!G$19*INDEX(装备总表!$C$23:$J$30,装备强化!$B254,J$15),2)</f>
        <v>0</v>
      </c>
      <c r="K254" s="5">
        <f>ROUND(INDEX($C$9:$L$13,$D254,$C254)/INDEX($B$9:$B$13,$D254)*装备总表!H$19*INDEX(装备总表!$C$23:$J$30,装备强化!$B254,K$15),2)</f>
        <v>32.200000000000003</v>
      </c>
      <c r="L254" s="5">
        <f>ROUND(INDEX($C$9:$L$13,$D254,$C254)/INDEX($B$9:$B$13,$D254)*装备总表!I$19*INDEX(装备总表!$C$23:$J$30,装备强化!$B254,L$15),2)</f>
        <v>0</v>
      </c>
    </row>
    <row r="255" spans="1:12" ht="16.5" x14ac:dyDescent="0.15">
      <c r="A255" s="6" t="s">
        <v>33</v>
      </c>
      <c r="B255" s="2">
        <v>6</v>
      </c>
      <c r="C255" s="2">
        <v>10</v>
      </c>
      <c r="D255" s="2">
        <v>3</v>
      </c>
      <c r="E255" s="5">
        <f>ROUND(INDEX($C$9:$L$13,$D255,$C255)/INDEX($B$9:$B$13,$D255)*装备总表!B$19*INDEX(装备总表!$C$23:$J$30,装备强化!$B255,E$15),2)</f>
        <v>120.75</v>
      </c>
      <c r="F255" s="5">
        <f>ROUND(INDEX($C$9:$L$13,$D255,$C255)/INDEX($B$9:$B$13,$D255)*装备总表!C$19*INDEX(装备总表!$C$23:$J$30,装备强化!$B255,F$15),2)</f>
        <v>0</v>
      </c>
      <c r="G255" s="5">
        <f>ROUND(INDEX($C$9:$L$13,$D255,$C255)/INDEX($B$9:$B$13,$D255)*装备总表!D$19*INDEX(装备总表!$C$23:$J$30,装备强化!$B255,G$15),2)</f>
        <v>3.22</v>
      </c>
      <c r="H255" s="5">
        <f>ROUND(INDEX($C$9:$L$13,$D255,$C255)/INDEX($B$9:$B$13,$D255)*装备总表!E$19*INDEX(装备总表!$C$23:$J$30,装备强化!$B255,H$15),2)</f>
        <v>9.66</v>
      </c>
      <c r="I255" s="5">
        <f>ROUND(INDEX($C$9:$L$13,$D255,$C255)/INDEX($B$9:$B$13,$D255)*装备总表!F$19*INDEX(装备总表!$C$23:$J$30,装备强化!$B255,I$15),2)</f>
        <v>0</v>
      </c>
      <c r="J255" s="5">
        <f>ROUND(INDEX($C$9:$L$13,$D255,$C255)/INDEX($B$9:$B$13,$D255)*装备总表!G$19*INDEX(装备总表!$C$23:$J$30,装备强化!$B255,J$15),2)</f>
        <v>0</v>
      </c>
      <c r="K255" s="5">
        <f>ROUND(INDEX($C$9:$L$13,$D255,$C255)/INDEX($B$9:$B$13,$D255)*装备总表!H$19*INDEX(装备总表!$C$23:$J$30,装备强化!$B255,K$15),2)</f>
        <v>0</v>
      </c>
      <c r="L255" s="5">
        <f>ROUND(INDEX($C$9:$L$13,$D255,$C255)/INDEX($B$9:$B$13,$D255)*装备总表!I$19*INDEX(装备总表!$C$23:$J$30,装备强化!$B255,L$15),2)</f>
        <v>32.200000000000003</v>
      </c>
    </row>
    <row r="256" spans="1:12" ht="16.5" x14ac:dyDescent="0.15">
      <c r="A256" s="6" t="s">
        <v>34</v>
      </c>
      <c r="B256" s="2">
        <v>7</v>
      </c>
      <c r="C256" s="2">
        <v>10</v>
      </c>
      <c r="D256" s="2">
        <v>3</v>
      </c>
      <c r="E256" s="5">
        <f>ROUND(INDEX($C$9:$L$13,$D256,$C256)/INDEX($B$9:$B$13,$D256)*装备总表!B$19*INDEX(装备总表!$C$23:$J$30,装备强化!$B256,E$15),2)</f>
        <v>0</v>
      </c>
      <c r="F256" s="5">
        <f>ROUND(INDEX($C$9:$L$13,$D256,$C256)/INDEX($B$9:$B$13,$D256)*装备总表!C$19*INDEX(装备总表!$C$23:$J$30,装备强化!$B256,F$15),2)</f>
        <v>12.88</v>
      </c>
      <c r="G256" s="5">
        <f>ROUND(INDEX($C$9:$L$13,$D256,$C256)/INDEX($B$9:$B$13,$D256)*装备总表!D$19*INDEX(装备总表!$C$23:$J$30,装备强化!$B256,G$15),2)</f>
        <v>0</v>
      </c>
      <c r="H256" s="5">
        <f>ROUND(INDEX($C$9:$L$13,$D256,$C256)/INDEX($B$9:$B$13,$D256)*装备总表!E$19*INDEX(装备总表!$C$23:$J$30,装备强化!$B256,H$15),2)</f>
        <v>0</v>
      </c>
      <c r="I256" s="5">
        <f>ROUND(INDEX($C$9:$L$13,$D256,$C256)/INDEX($B$9:$B$13,$D256)*装备总表!F$19*INDEX(装备总表!$C$23:$J$30,装备强化!$B256,I$15),2)</f>
        <v>19.32</v>
      </c>
      <c r="J256" s="5">
        <f>ROUND(INDEX($C$9:$L$13,$D256,$C256)/INDEX($B$9:$B$13,$D256)*装备总表!G$19*INDEX(装备总表!$C$23:$J$30,装备强化!$B256,J$15),2)</f>
        <v>0</v>
      </c>
      <c r="K256" s="5">
        <f>ROUND(INDEX($C$9:$L$13,$D256,$C256)/INDEX($B$9:$B$13,$D256)*装备总表!H$19*INDEX(装备总表!$C$23:$J$30,装备强化!$B256,K$15),2)</f>
        <v>0</v>
      </c>
      <c r="L256" s="5">
        <f>ROUND(INDEX($C$9:$L$13,$D256,$C256)/INDEX($B$9:$B$13,$D256)*装备总表!I$19*INDEX(装备总表!$C$23:$J$30,装备强化!$B256,L$15),2)</f>
        <v>0</v>
      </c>
    </row>
    <row r="257" spans="1:12" ht="16.5" x14ac:dyDescent="0.15">
      <c r="A257" s="6" t="s">
        <v>35</v>
      </c>
      <c r="B257" s="2">
        <v>8</v>
      </c>
      <c r="C257" s="2">
        <v>10</v>
      </c>
      <c r="D257" s="2">
        <v>3</v>
      </c>
      <c r="E257" s="5">
        <f>ROUND(INDEX($C$9:$L$13,$D257,$C257)/INDEX($B$9:$B$13,$D257)*装备总表!B$19*INDEX(装备总表!$C$23:$J$30,装备强化!$B257,E$15),2)</f>
        <v>0</v>
      </c>
      <c r="F257" s="5">
        <f>ROUND(INDEX($C$9:$L$13,$D257,$C257)/INDEX($B$9:$B$13,$D257)*装备总表!C$19*INDEX(装备总表!$C$23:$J$30,装备强化!$B257,F$15),2)</f>
        <v>12.88</v>
      </c>
      <c r="G257" s="5">
        <f>ROUND(INDEX($C$9:$L$13,$D257,$C257)/INDEX($B$9:$B$13,$D257)*装备总表!D$19*INDEX(装备总表!$C$23:$J$30,装备强化!$B257,G$15),2)</f>
        <v>0</v>
      </c>
      <c r="H257" s="5">
        <f>ROUND(INDEX($C$9:$L$13,$D257,$C257)/INDEX($B$9:$B$13,$D257)*装备总表!E$19*INDEX(装备总表!$C$23:$J$30,装备强化!$B257,H$15),2)</f>
        <v>0</v>
      </c>
      <c r="I257" s="5">
        <f>ROUND(INDEX($C$9:$L$13,$D257,$C257)/INDEX($B$9:$B$13,$D257)*装备总表!F$19*INDEX(装备总表!$C$23:$J$30,装备强化!$B257,I$15),2)</f>
        <v>19.32</v>
      </c>
      <c r="J257" s="5">
        <f>ROUND(INDEX($C$9:$L$13,$D257,$C257)/INDEX($B$9:$B$13,$D257)*装备总表!G$19*INDEX(装备总表!$C$23:$J$30,装备强化!$B257,J$15),2)</f>
        <v>0</v>
      </c>
      <c r="K257" s="5">
        <f>ROUND(INDEX($C$9:$L$13,$D257,$C257)/INDEX($B$9:$B$13,$D257)*装备总表!H$19*INDEX(装备总表!$C$23:$J$30,装备强化!$B257,K$15),2)</f>
        <v>0</v>
      </c>
      <c r="L257" s="5">
        <f>ROUND(INDEX($C$9:$L$13,$D257,$C257)/INDEX($B$9:$B$13,$D257)*装备总表!I$19*INDEX(装备总表!$C$23:$J$30,装备强化!$B257,L$15),2)</f>
        <v>0</v>
      </c>
    </row>
    <row r="258" spans="1:12" ht="16.5" x14ac:dyDescent="0.15">
      <c r="A258" s="6" t="s">
        <v>28</v>
      </c>
      <c r="B258" s="2">
        <v>1</v>
      </c>
      <c r="C258" s="2">
        <v>1</v>
      </c>
      <c r="D258" s="2">
        <v>4</v>
      </c>
      <c r="E258" s="5">
        <f>ROUND(INDEX($C$9:$L$13,$D258,$C258)/INDEX($B$9:$B$13,$D258)*装备总表!B$19*INDEX(装备总表!$C$23:$J$30,装备强化!$B258,E$15),2)</f>
        <v>0</v>
      </c>
      <c r="F258" s="5">
        <f>ROUND(INDEX($C$9:$L$13,$D258,$C258)/INDEX($B$9:$B$13,$D258)*装备总表!C$19*INDEX(装备总表!$C$23:$J$30,装备强化!$B258,F$15),2)</f>
        <v>6.51</v>
      </c>
      <c r="G258" s="5">
        <f>ROUND(INDEX($C$9:$L$13,$D258,$C258)/INDEX($B$9:$B$13,$D258)*装备总表!D$19*INDEX(装备总表!$C$23:$J$30,装备强化!$B258,G$15),2)</f>
        <v>0</v>
      </c>
      <c r="H258" s="5">
        <f>ROUND(INDEX($C$9:$L$13,$D258,$C258)/INDEX($B$9:$B$13,$D258)*装备总表!E$19*INDEX(装备总表!$C$23:$J$30,装备强化!$B258,H$15),2)</f>
        <v>0</v>
      </c>
      <c r="I258" s="5">
        <f>ROUND(INDEX($C$9:$L$13,$D258,$C258)/INDEX($B$9:$B$13,$D258)*装备总表!F$19*INDEX(装备总表!$C$23:$J$30,装备强化!$B258,I$15),2)</f>
        <v>4.07</v>
      </c>
      <c r="J258" s="5">
        <f>ROUND(INDEX($C$9:$L$13,$D258,$C258)/INDEX($B$9:$B$13,$D258)*装备总表!G$19*INDEX(装备总表!$C$23:$J$30,装备强化!$B258,J$15),2)</f>
        <v>0</v>
      </c>
      <c r="K258" s="5">
        <f>ROUND(INDEX($C$9:$L$13,$D258,$C258)/INDEX($B$9:$B$13,$D258)*装备总表!H$19*INDEX(装备总表!$C$23:$J$30,装备强化!$B258,K$15),2)</f>
        <v>0</v>
      </c>
      <c r="L258" s="5">
        <f>ROUND(INDEX($C$9:$L$13,$D258,$C258)/INDEX($B$9:$B$13,$D258)*装备总表!I$19*INDEX(装备总表!$C$23:$J$30,装备强化!$B258,L$15),2)</f>
        <v>0</v>
      </c>
    </row>
    <row r="259" spans="1:12" ht="16.5" x14ac:dyDescent="0.15">
      <c r="A259" s="6" t="s">
        <v>29</v>
      </c>
      <c r="B259" s="2">
        <v>2</v>
      </c>
      <c r="C259" s="2">
        <v>1</v>
      </c>
      <c r="D259" s="2">
        <v>4</v>
      </c>
      <c r="E259" s="5">
        <f>ROUND(INDEX($C$9:$L$13,$D259,$C259)/INDEX($B$9:$B$13,$D259)*装备总表!B$19*INDEX(装备总表!$C$23:$J$30,装备强化!$B259,E$15),2)</f>
        <v>61.05</v>
      </c>
      <c r="F259" s="5">
        <f>ROUND(INDEX($C$9:$L$13,$D259,$C259)/INDEX($B$9:$B$13,$D259)*装备总表!C$19*INDEX(装备总表!$C$23:$J$30,装备强化!$B259,F$15),2)</f>
        <v>0</v>
      </c>
      <c r="G259" s="5">
        <f>ROUND(INDEX($C$9:$L$13,$D259,$C259)/INDEX($B$9:$B$13,$D259)*装备总表!D$19*INDEX(装备总表!$C$23:$J$30,装备强化!$B259,G$15),2)</f>
        <v>4.07</v>
      </c>
      <c r="H259" s="5">
        <f>ROUND(INDEX($C$9:$L$13,$D259,$C259)/INDEX($B$9:$B$13,$D259)*装备总表!E$19*INDEX(装备总表!$C$23:$J$30,装备强化!$B259,H$15),2)</f>
        <v>2.0299999999999998</v>
      </c>
      <c r="I259" s="5">
        <f>ROUND(INDEX($C$9:$L$13,$D259,$C259)/INDEX($B$9:$B$13,$D259)*装备总表!F$19*INDEX(装备总表!$C$23:$J$30,装备强化!$B259,I$15),2)</f>
        <v>0</v>
      </c>
      <c r="J259" s="5">
        <f>ROUND(INDEX($C$9:$L$13,$D259,$C259)/INDEX($B$9:$B$13,$D259)*装备总表!G$19*INDEX(装备总表!$C$23:$J$30,装备强化!$B259,J$15),2)</f>
        <v>0</v>
      </c>
      <c r="K259" s="5">
        <f>ROUND(INDEX($C$9:$L$13,$D259,$C259)/INDEX($B$9:$B$13,$D259)*装备总表!H$19*INDEX(装备总表!$C$23:$J$30,装备强化!$B259,K$15),2)</f>
        <v>0</v>
      </c>
      <c r="L259" s="5">
        <f>ROUND(INDEX($C$9:$L$13,$D259,$C259)/INDEX($B$9:$B$13,$D259)*装备总表!I$19*INDEX(装备总表!$C$23:$J$30,装备强化!$B259,L$15),2)</f>
        <v>0</v>
      </c>
    </row>
    <row r="260" spans="1:12" ht="16.5" x14ac:dyDescent="0.15">
      <c r="A260" s="6" t="s">
        <v>30</v>
      </c>
      <c r="B260" s="2">
        <v>3</v>
      </c>
      <c r="C260" s="2">
        <v>1</v>
      </c>
      <c r="D260" s="2">
        <v>4</v>
      </c>
      <c r="E260" s="5">
        <f>ROUND(INDEX($C$9:$L$13,$D260,$C260)/INDEX($B$9:$B$13,$D260)*装备总表!B$19*INDEX(装备总表!$C$23:$J$30,装备强化!$B260,E$15),2)</f>
        <v>50.87</v>
      </c>
      <c r="F260" s="5">
        <f>ROUND(INDEX($C$9:$L$13,$D260,$C260)/INDEX($B$9:$B$13,$D260)*装备总表!C$19*INDEX(装备总表!$C$23:$J$30,装备强化!$B260,F$15),2)</f>
        <v>3.26</v>
      </c>
      <c r="G260" s="5">
        <f>ROUND(INDEX($C$9:$L$13,$D260,$C260)/INDEX($B$9:$B$13,$D260)*装备总表!D$19*INDEX(装备总表!$C$23:$J$30,装备强化!$B260,G$15),2)</f>
        <v>0</v>
      </c>
      <c r="H260" s="5">
        <f>ROUND(INDEX($C$9:$L$13,$D260,$C260)/INDEX($B$9:$B$13,$D260)*装备总表!E$19*INDEX(装备总表!$C$23:$J$30,装备强化!$B260,H$15),2)</f>
        <v>0</v>
      </c>
      <c r="I260" s="5">
        <f>ROUND(INDEX($C$9:$L$13,$D260,$C260)/INDEX($B$9:$B$13,$D260)*装备总表!F$19*INDEX(装备总表!$C$23:$J$30,装备强化!$B260,I$15),2)</f>
        <v>2.44</v>
      </c>
      <c r="J260" s="5">
        <f>ROUND(INDEX($C$9:$L$13,$D260,$C260)/INDEX($B$9:$B$13,$D260)*装备总表!G$19*INDEX(装备总表!$C$23:$J$30,装备强化!$B260,J$15),2)</f>
        <v>0</v>
      </c>
      <c r="K260" s="5">
        <f>ROUND(INDEX($C$9:$L$13,$D260,$C260)/INDEX($B$9:$B$13,$D260)*装备总表!H$19*INDEX(装备总表!$C$23:$J$30,装备强化!$B260,K$15),2)</f>
        <v>0</v>
      </c>
      <c r="L260" s="5">
        <f>ROUND(INDEX($C$9:$L$13,$D260,$C260)/INDEX($B$9:$B$13,$D260)*装备总表!I$19*INDEX(装备总表!$C$23:$J$30,装备强化!$B260,L$15),2)</f>
        <v>0</v>
      </c>
    </row>
    <row r="261" spans="1:12" ht="16.5" x14ac:dyDescent="0.15">
      <c r="A261" s="6" t="s">
        <v>31</v>
      </c>
      <c r="B261" s="2">
        <v>4</v>
      </c>
      <c r="C261" s="2">
        <v>1</v>
      </c>
      <c r="D261" s="2">
        <v>4</v>
      </c>
      <c r="E261" s="5">
        <f>ROUND(INDEX($C$9:$L$13,$D261,$C261)/INDEX($B$9:$B$13,$D261)*装备总表!B$19*INDEX(装备总表!$C$23:$J$30,装备强化!$B261,E$15),2)</f>
        <v>30.52</v>
      </c>
      <c r="F261" s="5">
        <f>ROUND(INDEX($C$9:$L$13,$D261,$C261)/INDEX($B$9:$B$13,$D261)*装备总表!C$19*INDEX(装备总表!$C$23:$J$30,装备强化!$B261,F$15),2)</f>
        <v>0</v>
      </c>
      <c r="G261" s="5">
        <f>ROUND(INDEX($C$9:$L$13,$D261,$C261)/INDEX($B$9:$B$13,$D261)*装备总表!D$19*INDEX(装备总表!$C$23:$J$30,装备强化!$B261,G$15),2)</f>
        <v>2.44</v>
      </c>
      <c r="H261" s="5">
        <f>ROUND(INDEX($C$9:$L$13,$D261,$C261)/INDEX($B$9:$B$13,$D261)*装备总表!E$19*INDEX(装备总表!$C$23:$J$30,装备强化!$B261,H$15),2)</f>
        <v>1.22</v>
      </c>
      <c r="I261" s="5">
        <f>ROUND(INDEX($C$9:$L$13,$D261,$C261)/INDEX($B$9:$B$13,$D261)*装备总表!F$19*INDEX(装备总表!$C$23:$J$30,装备强化!$B261,I$15),2)</f>
        <v>0</v>
      </c>
      <c r="J261" s="5">
        <f>ROUND(INDEX($C$9:$L$13,$D261,$C261)/INDEX($B$9:$B$13,$D261)*装备总表!G$19*INDEX(装备总表!$C$23:$J$30,装备强化!$B261,J$15),2)</f>
        <v>8.14</v>
      </c>
      <c r="K261" s="5">
        <f>ROUND(INDEX($C$9:$L$13,$D261,$C261)/INDEX($B$9:$B$13,$D261)*装备总表!H$19*INDEX(装备总表!$C$23:$J$30,装备强化!$B261,K$15),2)</f>
        <v>0</v>
      </c>
      <c r="L261" s="5">
        <f>ROUND(INDEX($C$9:$L$13,$D261,$C261)/INDEX($B$9:$B$13,$D261)*装备总表!I$19*INDEX(装备总表!$C$23:$J$30,装备强化!$B261,L$15),2)</f>
        <v>0</v>
      </c>
    </row>
    <row r="262" spans="1:12" ht="16.5" x14ac:dyDescent="0.15">
      <c r="A262" s="6" t="s">
        <v>32</v>
      </c>
      <c r="B262" s="2">
        <v>5</v>
      </c>
      <c r="C262" s="2">
        <v>1</v>
      </c>
      <c r="D262" s="2">
        <v>4</v>
      </c>
      <c r="E262" s="5">
        <f>ROUND(INDEX($C$9:$L$13,$D262,$C262)/INDEX($B$9:$B$13,$D262)*装备总表!B$19*INDEX(装备总表!$C$23:$J$30,装备强化!$B262,E$15),2)</f>
        <v>30.52</v>
      </c>
      <c r="F262" s="5">
        <f>ROUND(INDEX($C$9:$L$13,$D262,$C262)/INDEX($B$9:$B$13,$D262)*装备总表!C$19*INDEX(装备总表!$C$23:$J$30,装备强化!$B262,F$15),2)</f>
        <v>0</v>
      </c>
      <c r="G262" s="5">
        <f>ROUND(INDEX($C$9:$L$13,$D262,$C262)/INDEX($B$9:$B$13,$D262)*装备总表!D$19*INDEX(装备总表!$C$23:$J$30,装备强化!$B262,G$15),2)</f>
        <v>0.81</v>
      </c>
      <c r="H262" s="5">
        <f>ROUND(INDEX($C$9:$L$13,$D262,$C262)/INDEX($B$9:$B$13,$D262)*装备总表!E$19*INDEX(装备总表!$C$23:$J$30,装备强化!$B262,H$15),2)</f>
        <v>2.44</v>
      </c>
      <c r="I262" s="5">
        <f>ROUND(INDEX($C$9:$L$13,$D262,$C262)/INDEX($B$9:$B$13,$D262)*装备总表!F$19*INDEX(装备总表!$C$23:$J$30,装备强化!$B262,I$15),2)</f>
        <v>0</v>
      </c>
      <c r="J262" s="5">
        <f>ROUND(INDEX($C$9:$L$13,$D262,$C262)/INDEX($B$9:$B$13,$D262)*装备总表!G$19*INDEX(装备总表!$C$23:$J$30,装备强化!$B262,J$15),2)</f>
        <v>0</v>
      </c>
      <c r="K262" s="5">
        <f>ROUND(INDEX($C$9:$L$13,$D262,$C262)/INDEX($B$9:$B$13,$D262)*装备总表!H$19*INDEX(装备总表!$C$23:$J$30,装备强化!$B262,K$15),2)</f>
        <v>8.14</v>
      </c>
      <c r="L262" s="5">
        <f>ROUND(INDEX($C$9:$L$13,$D262,$C262)/INDEX($B$9:$B$13,$D262)*装备总表!I$19*INDEX(装备总表!$C$23:$J$30,装备强化!$B262,L$15),2)</f>
        <v>0</v>
      </c>
    </row>
    <row r="263" spans="1:12" ht="16.5" x14ac:dyDescent="0.15">
      <c r="A263" s="6" t="s">
        <v>33</v>
      </c>
      <c r="B263" s="2">
        <v>6</v>
      </c>
      <c r="C263" s="2">
        <v>1</v>
      </c>
      <c r="D263" s="2">
        <v>4</v>
      </c>
      <c r="E263" s="5">
        <f>ROUND(INDEX($C$9:$L$13,$D263,$C263)/INDEX($B$9:$B$13,$D263)*装备总表!B$19*INDEX(装备总表!$C$23:$J$30,装备强化!$B263,E$15),2)</f>
        <v>30.52</v>
      </c>
      <c r="F263" s="5">
        <f>ROUND(INDEX($C$9:$L$13,$D263,$C263)/INDEX($B$9:$B$13,$D263)*装备总表!C$19*INDEX(装备总表!$C$23:$J$30,装备强化!$B263,F$15),2)</f>
        <v>0</v>
      </c>
      <c r="G263" s="5">
        <f>ROUND(INDEX($C$9:$L$13,$D263,$C263)/INDEX($B$9:$B$13,$D263)*装备总表!D$19*INDEX(装备总表!$C$23:$J$30,装备强化!$B263,G$15),2)</f>
        <v>0.81</v>
      </c>
      <c r="H263" s="5">
        <f>ROUND(INDEX($C$9:$L$13,$D263,$C263)/INDEX($B$9:$B$13,$D263)*装备总表!E$19*INDEX(装备总表!$C$23:$J$30,装备强化!$B263,H$15),2)</f>
        <v>2.44</v>
      </c>
      <c r="I263" s="5">
        <f>ROUND(INDEX($C$9:$L$13,$D263,$C263)/INDEX($B$9:$B$13,$D263)*装备总表!F$19*INDEX(装备总表!$C$23:$J$30,装备强化!$B263,I$15),2)</f>
        <v>0</v>
      </c>
      <c r="J263" s="5">
        <f>ROUND(INDEX($C$9:$L$13,$D263,$C263)/INDEX($B$9:$B$13,$D263)*装备总表!G$19*INDEX(装备总表!$C$23:$J$30,装备强化!$B263,J$15),2)</f>
        <v>0</v>
      </c>
      <c r="K263" s="5">
        <f>ROUND(INDEX($C$9:$L$13,$D263,$C263)/INDEX($B$9:$B$13,$D263)*装备总表!H$19*INDEX(装备总表!$C$23:$J$30,装备强化!$B263,K$15),2)</f>
        <v>0</v>
      </c>
      <c r="L263" s="5">
        <f>ROUND(INDEX($C$9:$L$13,$D263,$C263)/INDEX($B$9:$B$13,$D263)*装备总表!I$19*INDEX(装备总表!$C$23:$J$30,装备强化!$B263,L$15),2)</f>
        <v>8.14</v>
      </c>
    </row>
    <row r="264" spans="1:12" ht="16.5" x14ac:dyDescent="0.15">
      <c r="A264" s="6" t="s">
        <v>34</v>
      </c>
      <c r="B264" s="2">
        <v>7</v>
      </c>
      <c r="C264" s="2">
        <v>1</v>
      </c>
      <c r="D264" s="2">
        <v>4</v>
      </c>
      <c r="E264" s="5">
        <f>ROUND(INDEX($C$9:$L$13,$D264,$C264)/INDEX($B$9:$B$13,$D264)*装备总表!B$19*INDEX(装备总表!$C$23:$J$30,装备强化!$B264,E$15),2)</f>
        <v>0</v>
      </c>
      <c r="F264" s="5">
        <f>ROUND(INDEX($C$9:$L$13,$D264,$C264)/INDEX($B$9:$B$13,$D264)*装备总表!C$19*INDEX(装备总表!$C$23:$J$30,装备强化!$B264,F$15),2)</f>
        <v>3.26</v>
      </c>
      <c r="G264" s="5">
        <f>ROUND(INDEX($C$9:$L$13,$D264,$C264)/INDEX($B$9:$B$13,$D264)*装备总表!D$19*INDEX(装备总表!$C$23:$J$30,装备强化!$B264,G$15),2)</f>
        <v>0</v>
      </c>
      <c r="H264" s="5">
        <f>ROUND(INDEX($C$9:$L$13,$D264,$C264)/INDEX($B$9:$B$13,$D264)*装备总表!E$19*INDEX(装备总表!$C$23:$J$30,装备强化!$B264,H$15),2)</f>
        <v>0</v>
      </c>
      <c r="I264" s="5">
        <f>ROUND(INDEX($C$9:$L$13,$D264,$C264)/INDEX($B$9:$B$13,$D264)*装备总表!F$19*INDEX(装备总表!$C$23:$J$30,装备强化!$B264,I$15),2)</f>
        <v>4.88</v>
      </c>
      <c r="J264" s="5">
        <f>ROUND(INDEX($C$9:$L$13,$D264,$C264)/INDEX($B$9:$B$13,$D264)*装备总表!G$19*INDEX(装备总表!$C$23:$J$30,装备强化!$B264,J$15),2)</f>
        <v>0</v>
      </c>
      <c r="K264" s="5">
        <f>ROUND(INDEX($C$9:$L$13,$D264,$C264)/INDEX($B$9:$B$13,$D264)*装备总表!H$19*INDEX(装备总表!$C$23:$J$30,装备强化!$B264,K$15),2)</f>
        <v>0</v>
      </c>
      <c r="L264" s="5">
        <f>ROUND(INDEX($C$9:$L$13,$D264,$C264)/INDEX($B$9:$B$13,$D264)*装备总表!I$19*INDEX(装备总表!$C$23:$J$30,装备强化!$B264,L$15),2)</f>
        <v>0</v>
      </c>
    </row>
    <row r="265" spans="1:12" ht="16.5" x14ac:dyDescent="0.15">
      <c r="A265" s="6" t="s">
        <v>35</v>
      </c>
      <c r="B265" s="2">
        <v>8</v>
      </c>
      <c r="C265" s="2">
        <v>1</v>
      </c>
      <c r="D265" s="2">
        <v>4</v>
      </c>
      <c r="E265" s="5">
        <f>ROUND(INDEX($C$9:$L$13,$D265,$C265)/INDEX($B$9:$B$13,$D265)*装备总表!B$19*INDEX(装备总表!$C$23:$J$30,装备强化!$B265,E$15),2)</f>
        <v>0</v>
      </c>
      <c r="F265" s="5">
        <f>ROUND(INDEX($C$9:$L$13,$D265,$C265)/INDEX($B$9:$B$13,$D265)*装备总表!C$19*INDEX(装备总表!$C$23:$J$30,装备强化!$B265,F$15),2)</f>
        <v>3.26</v>
      </c>
      <c r="G265" s="5">
        <f>ROUND(INDEX($C$9:$L$13,$D265,$C265)/INDEX($B$9:$B$13,$D265)*装备总表!D$19*INDEX(装备总表!$C$23:$J$30,装备强化!$B265,G$15),2)</f>
        <v>0</v>
      </c>
      <c r="H265" s="5">
        <f>ROUND(INDEX($C$9:$L$13,$D265,$C265)/INDEX($B$9:$B$13,$D265)*装备总表!E$19*INDEX(装备总表!$C$23:$J$30,装备强化!$B265,H$15),2)</f>
        <v>0</v>
      </c>
      <c r="I265" s="5">
        <f>ROUND(INDEX($C$9:$L$13,$D265,$C265)/INDEX($B$9:$B$13,$D265)*装备总表!F$19*INDEX(装备总表!$C$23:$J$30,装备强化!$B265,I$15),2)</f>
        <v>4.88</v>
      </c>
      <c r="J265" s="5">
        <f>ROUND(INDEX($C$9:$L$13,$D265,$C265)/INDEX($B$9:$B$13,$D265)*装备总表!G$19*INDEX(装备总表!$C$23:$J$30,装备强化!$B265,J$15),2)</f>
        <v>0</v>
      </c>
      <c r="K265" s="5">
        <f>ROUND(INDEX($C$9:$L$13,$D265,$C265)/INDEX($B$9:$B$13,$D265)*装备总表!H$19*INDEX(装备总表!$C$23:$J$30,装备强化!$B265,K$15),2)</f>
        <v>0</v>
      </c>
      <c r="L265" s="5">
        <f>ROUND(INDEX($C$9:$L$13,$D265,$C265)/INDEX($B$9:$B$13,$D265)*装备总表!I$19*INDEX(装备总表!$C$23:$J$30,装备强化!$B265,L$15),2)</f>
        <v>0</v>
      </c>
    </row>
    <row r="266" spans="1:12" ht="16.5" x14ac:dyDescent="0.15">
      <c r="A266" s="6" t="s">
        <v>28</v>
      </c>
      <c r="B266" s="2">
        <v>1</v>
      </c>
      <c r="C266" s="2">
        <v>2</v>
      </c>
      <c r="D266" s="2">
        <v>4</v>
      </c>
      <c r="E266" s="5">
        <f>ROUND(INDEX($C$9:$L$13,$D266,$C266)/INDEX($B$9:$B$13,$D266)*装备总表!B$19*INDEX(装备总表!$C$23:$J$30,装备强化!$B266,E$15),2)</f>
        <v>0</v>
      </c>
      <c r="F266" s="5">
        <f>ROUND(INDEX($C$9:$L$13,$D266,$C266)/INDEX($B$9:$B$13,$D266)*装备总表!C$19*INDEX(装备总表!$C$23:$J$30,装备强化!$B266,F$15),2)</f>
        <v>9.1199999999999992</v>
      </c>
      <c r="G266" s="5">
        <f>ROUND(INDEX($C$9:$L$13,$D266,$C266)/INDEX($B$9:$B$13,$D266)*装备总表!D$19*INDEX(装备总表!$C$23:$J$30,装备强化!$B266,G$15),2)</f>
        <v>0</v>
      </c>
      <c r="H266" s="5">
        <f>ROUND(INDEX($C$9:$L$13,$D266,$C266)/INDEX($B$9:$B$13,$D266)*装备总表!E$19*INDEX(装备总表!$C$23:$J$30,装备强化!$B266,H$15),2)</f>
        <v>0</v>
      </c>
      <c r="I266" s="5">
        <f>ROUND(INDEX($C$9:$L$13,$D266,$C266)/INDEX($B$9:$B$13,$D266)*装备总表!F$19*INDEX(装备总表!$C$23:$J$30,装备强化!$B266,I$15),2)</f>
        <v>5.7</v>
      </c>
      <c r="J266" s="5">
        <f>ROUND(INDEX($C$9:$L$13,$D266,$C266)/INDEX($B$9:$B$13,$D266)*装备总表!G$19*INDEX(装备总表!$C$23:$J$30,装备强化!$B266,J$15),2)</f>
        <v>0</v>
      </c>
      <c r="K266" s="5">
        <f>ROUND(INDEX($C$9:$L$13,$D266,$C266)/INDEX($B$9:$B$13,$D266)*装备总表!H$19*INDEX(装备总表!$C$23:$J$30,装备强化!$B266,K$15),2)</f>
        <v>0</v>
      </c>
      <c r="L266" s="5">
        <f>ROUND(INDEX($C$9:$L$13,$D266,$C266)/INDEX($B$9:$B$13,$D266)*装备总表!I$19*INDEX(装备总表!$C$23:$J$30,装备强化!$B266,L$15),2)</f>
        <v>0</v>
      </c>
    </row>
    <row r="267" spans="1:12" ht="16.5" x14ac:dyDescent="0.15">
      <c r="A267" s="6" t="s">
        <v>29</v>
      </c>
      <c r="B267" s="2">
        <v>2</v>
      </c>
      <c r="C267" s="2">
        <v>2</v>
      </c>
      <c r="D267" s="2">
        <v>4</v>
      </c>
      <c r="E267" s="5">
        <f>ROUND(INDEX($C$9:$L$13,$D267,$C267)/INDEX($B$9:$B$13,$D267)*装备总表!B$19*INDEX(装备总表!$C$23:$J$30,装备强化!$B267,E$15),2)</f>
        <v>85.47</v>
      </c>
      <c r="F267" s="5">
        <f>ROUND(INDEX($C$9:$L$13,$D267,$C267)/INDEX($B$9:$B$13,$D267)*装备总表!C$19*INDEX(装备总表!$C$23:$J$30,装备强化!$B267,F$15),2)</f>
        <v>0</v>
      </c>
      <c r="G267" s="5">
        <f>ROUND(INDEX($C$9:$L$13,$D267,$C267)/INDEX($B$9:$B$13,$D267)*装备总表!D$19*INDEX(装备总表!$C$23:$J$30,装备强化!$B267,G$15),2)</f>
        <v>5.7</v>
      </c>
      <c r="H267" s="5">
        <f>ROUND(INDEX($C$9:$L$13,$D267,$C267)/INDEX($B$9:$B$13,$D267)*装备总表!E$19*INDEX(装备总表!$C$23:$J$30,装备强化!$B267,H$15),2)</f>
        <v>2.85</v>
      </c>
      <c r="I267" s="5">
        <f>ROUND(INDEX($C$9:$L$13,$D267,$C267)/INDEX($B$9:$B$13,$D267)*装备总表!F$19*INDEX(装备总表!$C$23:$J$30,装备强化!$B267,I$15),2)</f>
        <v>0</v>
      </c>
      <c r="J267" s="5">
        <f>ROUND(INDEX($C$9:$L$13,$D267,$C267)/INDEX($B$9:$B$13,$D267)*装备总表!G$19*INDEX(装备总表!$C$23:$J$30,装备强化!$B267,J$15),2)</f>
        <v>0</v>
      </c>
      <c r="K267" s="5">
        <f>ROUND(INDEX($C$9:$L$13,$D267,$C267)/INDEX($B$9:$B$13,$D267)*装备总表!H$19*INDEX(装备总表!$C$23:$J$30,装备强化!$B267,K$15),2)</f>
        <v>0</v>
      </c>
      <c r="L267" s="5">
        <f>ROUND(INDEX($C$9:$L$13,$D267,$C267)/INDEX($B$9:$B$13,$D267)*装备总表!I$19*INDEX(装备总表!$C$23:$J$30,装备强化!$B267,L$15),2)</f>
        <v>0</v>
      </c>
    </row>
    <row r="268" spans="1:12" ht="16.5" x14ac:dyDescent="0.15">
      <c r="A268" s="6" t="s">
        <v>30</v>
      </c>
      <c r="B268" s="2">
        <v>3</v>
      </c>
      <c r="C268" s="2">
        <v>2</v>
      </c>
      <c r="D268" s="2">
        <v>4</v>
      </c>
      <c r="E268" s="5">
        <f>ROUND(INDEX($C$9:$L$13,$D268,$C268)/INDEX($B$9:$B$13,$D268)*装备总表!B$19*INDEX(装备总表!$C$23:$J$30,装备强化!$B268,E$15),2)</f>
        <v>71.22</v>
      </c>
      <c r="F268" s="5">
        <f>ROUND(INDEX($C$9:$L$13,$D268,$C268)/INDEX($B$9:$B$13,$D268)*装备总表!C$19*INDEX(装备总表!$C$23:$J$30,装备强化!$B268,F$15),2)</f>
        <v>4.5599999999999996</v>
      </c>
      <c r="G268" s="5">
        <f>ROUND(INDEX($C$9:$L$13,$D268,$C268)/INDEX($B$9:$B$13,$D268)*装备总表!D$19*INDEX(装备总表!$C$23:$J$30,装备强化!$B268,G$15),2)</f>
        <v>0</v>
      </c>
      <c r="H268" s="5">
        <f>ROUND(INDEX($C$9:$L$13,$D268,$C268)/INDEX($B$9:$B$13,$D268)*装备总表!E$19*INDEX(装备总表!$C$23:$J$30,装备强化!$B268,H$15),2)</f>
        <v>0</v>
      </c>
      <c r="I268" s="5">
        <f>ROUND(INDEX($C$9:$L$13,$D268,$C268)/INDEX($B$9:$B$13,$D268)*装备总表!F$19*INDEX(装备总表!$C$23:$J$30,装备强化!$B268,I$15),2)</f>
        <v>3.42</v>
      </c>
      <c r="J268" s="5">
        <f>ROUND(INDEX($C$9:$L$13,$D268,$C268)/INDEX($B$9:$B$13,$D268)*装备总表!G$19*INDEX(装备总表!$C$23:$J$30,装备强化!$B268,J$15),2)</f>
        <v>0</v>
      </c>
      <c r="K268" s="5">
        <f>ROUND(INDEX($C$9:$L$13,$D268,$C268)/INDEX($B$9:$B$13,$D268)*装备总表!H$19*INDEX(装备总表!$C$23:$J$30,装备强化!$B268,K$15),2)</f>
        <v>0</v>
      </c>
      <c r="L268" s="5">
        <f>ROUND(INDEX($C$9:$L$13,$D268,$C268)/INDEX($B$9:$B$13,$D268)*装备总表!I$19*INDEX(装备总表!$C$23:$J$30,装备强化!$B268,L$15),2)</f>
        <v>0</v>
      </c>
    </row>
    <row r="269" spans="1:12" ht="16.5" x14ac:dyDescent="0.15">
      <c r="A269" s="6" t="s">
        <v>31</v>
      </c>
      <c r="B269" s="2">
        <v>4</v>
      </c>
      <c r="C269" s="2">
        <v>2</v>
      </c>
      <c r="D269" s="2">
        <v>4</v>
      </c>
      <c r="E269" s="5">
        <f>ROUND(INDEX($C$9:$L$13,$D269,$C269)/INDEX($B$9:$B$13,$D269)*装备总表!B$19*INDEX(装备总表!$C$23:$J$30,装备强化!$B269,E$15),2)</f>
        <v>42.73</v>
      </c>
      <c r="F269" s="5">
        <f>ROUND(INDEX($C$9:$L$13,$D269,$C269)/INDEX($B$9:$B$13,$D269)*装备总表!C$19*INDEX(装备总表!$C$23:$J$30,装备强化!$B269,F$15),2)</f>
        <v>0</v>
      </c>
      <c r="G269" s="5">
        <f>ROUND(INDEX($C$9:$L$13,$D269,$C269)/INDEX($B$9:$B$13,$D269)*装备总表!D$19*INDEX(装备总表!$C$23:$J$30,装备强化!$B269,G$15),2)</f>
        <v>3.42</v>
      </c>
      <c r="H269" s="5">
        <f>ROUND(INDEX($C$9:$L$13,$D269,$C269)/INDEX($B$9:$B$13,$D269)*装备总表!E$19*INDEX(装备总表!$C$23:$J$30,装备强化!$B269,H$15),2)</f>
        <v>1.71</v>
      </c>
      <c r="I269" s="5">
        <f>ROUND(INDEX($C$9:$L$13,$D269,$C269)/INDEX($B$9:$B$13,$D269)*装备总表!F$19*INDEX(装备总表!$C$23:$J$30,装备强化!$B269,I$15),2)</f>
        <v>0</v>
      </c>
      <c r="J269" s="5">
        <f>ROUND(INDEX($C$9:$L$13,$D269,$C269)/INDEX($B$9:$B$13,$D269)*装备总表!G$19*INDEX(装备总表!$C$23:$J$30,装备强化!$B269,J$15),2)</f>
        <v>11.4</v>
      </c>
      <c r="K269" s="5">
        <f>ROUND(INDEX($C$9:$L$13,$D269,$C269)/INDEX($B$9:$B$13,$D269)*装备总表!H$19*INDEX(装备总表!$C$23:$J$30,装备强化!$B269,K$15),2)</f>
        <v>0</v>
      </c>
      <c r="L269" s="5">
        <f>ROUND(INDEX($C$9:$L$13,$D269,$C269)/INDEX($B$9:$B$13,$D269)*装备总表!I$19*INDEX(装备总表!$C$23:$J$30,装备强化!$B269,L$15),2)</f>
        <v>0</v>
      </c>
    </row>
    <row r="270" spans="1:12" ht="16.5" x14ac:dyDescent="0.15">
      <c r="A270" s="6" t="s">
        <v>32</v>
      </c>
      <c r="B270" s="2">
        <v>5</v>
      </c>
      <c r="C270" s="2">
        <v>2</v>
      </c>
      <c r="D270" s="2">
        <v>4</v>
      </c>
      <c r="E270" s="5">
        <f>ROUND(INDEX($C$9:$L$13,$D270,$C270)/INDEX($B$9:$B$13,$D270)*装备总表!B$19*INDEX(装备总表!$C$23:$J$30,装备强化!$B270,E$15),2)</f>
        <v>42.73</v>
      </c>
      <c r="F270" s="5">
        <f>ROUND(INDEX($C$9:$L$13,$D270,$C270)/INDEX($B$9:$B$13,$D270)*装备总表!C$19*INDEX(装备总表!$C$23:$J$30,装备强化!$B270,F$15),2)</f>
        <v>0</v>
      </c>
      <c r="G270" s="5">
        <f>ROUND(INDEX($C$9:$L$13,$D270,$C270)/INDEX($B$9:$B$13,$D270)*装备总表!D$19*INDEX(装备总表!$C$23:$J$30,装备强化!$B270,G$15),2)</f>
        <v>1.1399999999999999</v>
      </c>
      <c r="H270" s="5">
        <f>ROUND(INDEX($C$9:$L$13,$D270,$C270)/INDEX($B$9:$B$13,$D270)*装备总表!E$19*INDEX(装备总表!$C$23:$J$30,装备强化!$B270,H$15),2)</f>
        <v>3.42</v>
      </c>
      <c r="I270" s="5">
        <f>ROUND(INDEX($C$9:$L$13,$D270,$C270)/INDEX($B$9:$B$13,$D270)*装备总表!F$19*INDEX(装备总表!$C$23:$J$30,装备强化!$B270,I$15),2)</f>
        <v>0</v>
      </c>
      <c r="J270" s="5">
        <f>ROUND(INDEX($C$9:$L$13,$D270,$C270)/INDEX($B$9:$B$13,$D270)*装备总表!G$19*INDEX(装备总表!$C$23:$J$30,装备强化!$B270,J$15),2)</f>
        <v>0</v>
      </c>
      <c r="K270" s="5">
        <f>ROUND(INDEX($C$9:$L$13,$D270,$C270)/INDEX($B$9:$B$13,$D270)*装备总表!H$19*INDEX(装备总表!$C$23:$J$30,装备强化!$B270,K$15),2)</f>
        <v>11.4</v>
      </c>
      <c r="L270" s="5">
        <f>ROUND(INDEX($C$9:$L$13,$D270,$C270)/INDEX($B$9:$B$13,$D270)*装备总表!I$19*INDEX(装备总表!$C$23:$J$30,装备强化!$B270,L$15),2)</f>
        <v>0</v>
      </c>
    </row>
    <row r="271" spans="1:12" ht="16.5" x14ac:dyDescent="0.15">
      <c r="A271" s="6" t="s">
        <v>33</v>
      </c>
      <c r="B271" s="2">
        <v>6</v>
      </c>
      <c r="C271" s="2">
        <v>2</v>
      </c>
      <c r="D271" s="2">
        <v>4</v>
      </c>
      <c r="E271" s="5">
        <f>ROUND(INDEX($C$9:$L$13,$D271,$C271)/INDEX($B$9:$B$13,$D271)*装备总表!B$19*INDEX(装备总表!$C$23:$J$30,装备强化!$B271,E$15),2)</f>
        <v>42.73</v>
      </c>
      <c r="F271" s="5">
        <f>ROUND(INDEX($C$9:$L$13,$D271,$C271)/INDEX($B$9:$B$13,$D271)*装备总表!C$19*INDEX(装备总表!$C$23:$J$30,装备强化!$B271,F$15),2)</f>
        <v>0</v>
      </c>
      <c r="G271" s="5">
        <f>ROUND(INDEX($C$9:$L$13,$D271,$C271)/INDEX($B$9:$B$13,$D271)*装备总表!D$19*INDEX(装备总表!$C$23:$J$30,装备强化!$B271,G$15),2)</f>
        <v>1.1399999999999999</v>
      </c>
      <c r="H271" s="5">
        <f>ROUND(INDEX($C$9:$L$13,$D271,$C271)/INDEX($B$9:$B$13,$D271)*装备总表!E$19*INDEX(装备总表!$C$23:$J$30,装备强化!$B271,H$15),2)</f>
        <v>3.42</v>
      </c>
      <c r="I271" s="5">
        <f>ROUND(INDEX($C$9:$L$13,$D271,$C271)/INDEX($B$9:$B$13,$D271)*装备总表!F$19*INDEX(装备总表!$C$23:$J$30,装备强化!$B271,I$15),2)</f>
        <v>0</v>
      </c>
      <c r="J271" s="5">
        <f>ROUND(INDEX($C$9:$L$13,$D271,$C271)/INDEX($B$9:$B$13,$D271)*装备总表!G$19*INDEX(装备总表!$C$23:$J$30,装备强化!$B271,J$15),2)</f>
        <v>0</v>
      </c>
      <c r="K271" s="5">
        <f>ROUND(INDEX($C$9:$L$13,$D271,$C271)/INDEX($B$9:$B$13,$D271)*装备总表!H$19*INDEX(装备总表!$C$23:$J$30,装备强化!$B271,K$15),2)</f>
        <v>0</v>
      </c>
      <c r="L271" s="5">
        <f>ROUND(INDEX($C$9:$L$13,$D271,$C271)/INDEX($B$9:$B$13,$D271)*装备总表!I$19*INDEX(装备总表!$C$23:$J$30,装备强化!$B271,L$15),2)</f>
        <v>11.4</v>
      </c>
    </row>
    <row r="272" spans="1:12" ht="16.5" x14ac:dyDescent="0.15">
      <c r="A272" s="6" t="s">
        <v>34</v>
      </c>
      <c r="B272" s="2">
        <v>7</v>
      </c>
      <c r="C272" s="2">
        <v>2</v>
      </c>
      <c r="D272" s="2">
        <v>4</v>
      </c>
      <c r="E272" s="5">
        <f>ROUND(INDEX($C$9:$L$13,$D272,$C272)/INDEX($B$9:$B$13,$D272)*装备总表!B$19*INDEX(装备总表!$C$23:$J$30,装备强化!$B272,E$15),2)</f>
        <v>0</v>
      </c>
      <c r="F272" s="5">
        <f>ROUND(INDEX($C$9:$L$13,$D272,$C272)/INDEX($B$9:$B$13,$D272)*装备总表!C$19*INDEX(装备总表!$C$23:$J$30,装备强化!$B272,F$15),2)</f>
        <v>4.5599999999999996</v>
      </c>
      <c r="G272" s="5">
        <f>ROUND(INDEX($C$9:$L$13,$D272,$C272)/INDEX($B$9:$B$13,$D272)*装备总表!D$19*INDEX(装备总表!$C$23:$J$30,装备强化!$B272,G$15),2)</f>
        <v>0</v>
      </c>
      <c r="H272" s="5">
        <f>ROUND(INDEX($C$9:$L$13,$D272,$C272)/INDEX($B$9:$B$13,$D272)*装备总表!E$19*INDEX(装备总表!$C$23:$J$30,装备强化!$B272,H$15),2)</f>
        <v>0</v>
      </c>
      <c r="I272" s="5">
        <f>ROUND(INDEX($C$9:$L$13,$D272,$C272)/INDEX($B$9:$B$13,$D272)*装备总表!F$19*INDEX(装备总表!$C$23:$J$30,装备强化!$B272,I$15),2)</f>
        <v>6.84</v>
      </c>
      <c r="J272" s="5">
        <f>ROUND(INDEX($C$9:$L$13,$D272,$C272)/INDEX($B$9:$B$13,$D272)*装备总表!G$19*INDEX(装备总表!$C$23:$J$30,装备强化!$B272,J$15),2)</f>
        <v>0</v>
      </c>
      <c r="K272" s="5">
        <f>ROUND(INDEX($C$9:$L$13,$D272,$C272)/INDEX($B$9:$B$13,$D272)*装备总表!H$19*INDEX(装备总表!$C$23:$J$30,装备强化!$B272,K$15),2)</f>
        <v>0</v>
      </c>
      <c r="L272" s="5">
        <f>ROUND(INDEX($C$9:$L$13,$D272,$C272)/INDEX($B$9:$B$13,$D272)*装备总表!I$19*INDEX(装备总表!$C$23:$J$30,装备强化!$B272,L$15),2)</f>
        <v>0</v>
      </c>
    </row>
    <row r="273" spans="1:12" ht="16.5" x14ac:dyDescent="0.15">
      <c r="A273" s="6" t="s">
        <v>35</v>
      </c>
      <c r="B273" s="2">
        <v>8</v>
      </c>
      <c r="C273" s="2">
        <v>2</v>
      </c>
      <c r="D273" s="2">
        <v>4</v>
      </c>
      <c r="E273" s="5">
        <f>ROUND(INDEX($C$9:$L$13,$D273,$C273)/INDEX($B$9:$B$13,$D273)*装备总表!B$19*INDEX(装备总表!$C$23:$J$30,装备强化!$B273,E$15),2)</f>
        <v>0</v>
      </c>
      <c r="F273" s="5">
        <f>ROUND(INDEX($C$9:$L$13,$D273,$C273)/INDEX($B$9:$B$13,$D273)*装备总表!C$19*INDEX(装备总表!$C$23:$J$30,装备强化!$B273,F$15),2)</f>
        <v>4.5599999999999996</v>
      </c>
      <c r="G273" s="5">
        <f>ROUND(INDEX($C$9:$L$13,$D273,$C273)/INDEX($B$9:$B$13,$D273)*装备总表!D$19*INDEX(装备总表!$C$23:$J$30,装备强化!$B273,G$15),2)</f>
        <v>0</v>
      </c>
      <c r="H273" s="5">
        <f>ROUND(INDEX($C$9:$L$13,$D273,$C273)/INDEX($B$9:$B$13,$D273)*装备总表!E$19*INDEX(装备总表!$C$23:$J$30,装备强化!$B273,H$15),2)</f>
        <v>0</v>
      </c>
      <c r="I273" s="5">
        <f>ROUND(INDEX($C$9:$L$13,$D273,$C273)/INDEX($B$9:$B$13,$D273)*装备总表!F$19*INDEX(装备总表!$C$23:$J$30,装备强化!$B273,I$15),2)</f>
        <v>6.84</v>
      </c>
      <c r="J273" s="5">
        <f>ROUND(INDEX($C$9:$L$13,$D273,$C273)/INDEX($B$9:$B$13,$D273)*装备总表!G$19*INDEX(装备总表!$C$23:$J$30,装备强化!$B273,J$15),2)</f>
        <v>0</v>
      </c>
      <c r="K273" s="5">
        <f>ROUND(INDEX($C$9:$L$13,$D273,$C273)/INDEX($B$9:$B$13,$D273)*装备总表!H$19*INDEX(装备总表!$C$23:$J$30,装备强化!$B273,K$15),2)</f>
        <v>0</v>
      </c>
      <c r="L273" s="5">
        <f>ROUND(INDEX($C$9:$L$13,$D273,$C273)/INDEX($B$9:$B$13,$D273)*装备总表!I$19*INDEX(装备总表!$C$23:$J$30,装备强化!$B273,L$15),2)</f>
        <v>0</v>
      </c>
    </row>
    <row r="274" spans="1:12" ht="16.5" x14ac:dyDescent="0.15">
      <c r="A274" s="6" t="s">
        <v>28</v>
      </c>
      <c r="B274" s="2">
        <v>1</v>
      </c>
      <c r="C274" s="2">
        <v>3</v>
      </c>
      <c r="D274" s="2">
        <v>4</v>
      </c>
      <c r="E274" s="5">
        <f>ROUND(INDEX($C$9:$L$13,$D274,$C274)/INDEX($B$9:$B$13,$D274)*装备总表!B$19*INDEX(装备总表!$C$23:$J$30,装备强化!$B274,E$15),2)</f>
        <v>0</v>
      </c>
      <c r="F274" s="5">
        <f>ROUND(INDEX($C$9:$L$13,$D274,$C274)/INDEX($B$9:$B$13,$D274)*装备总表!C$19*INDEX(装备总表!$C$23:$J$30,装备强化!$B274,F$15),2)</f>
        <v>11.72</v>
      </c>
      <c r="G274" s="5">
        <f>ROUND(INDEX($C$9:$L$13,$D274,$C274)/INDEX($B$9:$B$13,$D274)*装备总表!D$19*INDEX(装备总表!$C$23:$J$30,装备强化!$B274,G$15),2)</f>
        <v>0</v>
      </c>
      <c r="H274" s="5">
        <f>ROUND(INDEX($C$9:$L$13,$D274,$C274)/INDEX($B$9:$B$13,$D274)*装备总表!E$19*INDEX(装备总表!$C$23:$J$30,装备强化!$B274,H$15),2)</f>
        <v>0</v>
      </c>
      <c r="I274" s="5">
        <f>ROUND(INDEX($C$9:$L$13,$D274,$C274)/INDEX($B$9:$B$13,$D274)*装备总表!F$19*INDEX(装备总表!$C$23:$J$30,装备强化!$B274,I$15),2)</f>
        <v>7.33</v>
      </c>
      <c r="J274" s="5">
        <f>ROUND(INDEX($C$9:$L$13,$D274,$C274)/INDEX($B$9:$B$13,$D274)*装备总表!G$19*INDEX(装备总表!$C$23:$J$30,装备强化!$B274,J$15),2)</f>
        <v>0</v>
      </c>
      <c r="K274" s="5">
        <f>ROUND(INDEX($C$9:$L$13,$D274,$C274)/INDEX($B$9:$B$13,$D274)*装备总表!H$19*INDEX(装备总表!$C$23:$J$30,装备强化!$B274,K$15),2)</f>
        <v>0</v>
      </c>
      <c r="L274" s="5">
        <f>ROUND(INDEX($C$9:$L$13,$D274,$C274)/INDEX($B$9:$B$13,$D274)*装备总表!I$19*INDEX(装备总表!$C$23:$J$30,装备强化!$B274,L$15),2)</f>
        <v>0</v>
      </c>
    </row>
    <row r="275" spans="1:12" ht="16.5" x14ac:dyDescent="0.15">
      <c r="A275" s="6" t="s">
        <v>29</v>
      </c>
      <c r="B275" s="2">
        <v>2</v>
      </c>
      <c r="C275" s="2">
        <v>3</v>
      </c>
      <c r="D275" s="2">
        <v>4</v>
      </c>
      <c r="E275" s="5">
        <f>ROUND(INDEX($C$9:$L$13,$D275,$C275)/INDEX($B$9:$B$13,$D275)*装备总表!B$19*INDEX(装备总表!$C$23:$J$30,装备强化!$B275,E$15),2)</f>
        <v>109.88</v>
      </c>
      <c r="F275" s="5">
        <f>ROUND(INDEX($C$9:$L$13,$D275,$C275)/INDEX($B$9:$B$13,$D275)*装备总表!C$19*INDEX(装备总表!$C$23:$J$30,装备强化!$B275,F$15),2)</f>
        <v>0</v>
      </c>
      <c r="G275" s="5">
        <f>ROUND(INDEX($C$9:$L$13,$D275,$C275)/INDEX($B$9:$B$13,$D275)*装备总表!D$19*INDEX(装备总表!$C$23:$J$30,装备强化!$B275,G$15),2)</f>
        <v>7.33</v>
      </c>
      <c r="H275" s="5">
        <f>ROUND(INDEX($C$9:$L$13,$D275,$C275)/INDEX($B$9:$B$13,$D275)*装备总表!E$19*INDEX(装备总表!$C$23:$J$30,装备强化!$B275,H$15),2)</f>
        <v>3.66</v>
      </c>
      <c r="I275" s="5">
        <f>ROUND(INDEX($C$9:$L$13,$D275,$C275)/INDEX($B$9:$B$13,$D275)*装备总表!F$19*INDEX(装备总表!$C$23:$J$30,装备强化!$B275,I$15),2)</f>
        <v>0</v>
      </c>
      <c r="J275" s="5">
        <f>ROUND(INDEX($C$9:$L$13,$D275,$C275)/INDEX($B$9:$B$13,$D275)*装备总表!G$19*INDEX(装备总表!$C$23:$J$30,装备强化!$B275,J$15),2)</f>
        <v>0</v>
      </c>
      <c r="K275" s="5">
        <f>ROUND(INDEX($C$9:$L$13,$D275,$C275)/INDEX($B$9:$B$13,$D275)*装备总表!H$19*INDEX(装备总表!$C$23:$J$30,装备强化!$B275,K$15),2)</f>
        <v>0</v>
      </c>
      <c r="L275" s="5">
        <f>ROUND(INDEX($C$9:$L$13,$D275,$C275)/INDEX($B$9:$B$13,$D275)*装备总表!I$19*INDEX(装备总表!$C$23:$J$30,装备强化!$B275,L$15),2)</f>
        <v>0</v>
      </c>
    </row>
    <row r="276" spans="1:12" ht="16.5" x14ac:dyDescent="0.15">
      <c r="A276" s="6" t="s">
        <v>30</v>
      </c>
      <c r="B276" s="2">
        <v>3</v>
      </c>
      <c r="C276" s="2">
        <v>3</v>
      </c>
      <c r="D276" s="2">
        <v>4</v>
      </c>
      <c r="E276" s="5">
        <f>ROUND(INDEX($C$9:$L$13,$D276,$C276)/INDEX($B$9:$B$13,$D276)*装备总表!B$19*INDEX(装备总表!$C$23:$J$30,装备强化!$B276,E$15),2)</f>
        <v>91.57</v>
      </c>
      <c r="F276" s="5">
        <f>ROUND(INDEX($C$9:$L$13,$D276,$C276)/INDEX($B$9:$B$13,$D276)*装备总表!C$19*INDEX(装备总表!$C$23:$J$30,装备强化!$B276,F$15),2)</f>
        <v>5.86</v>
      </c>
      <c r="G276" s="5">
        <f>ROUND(INDEX($C$9:$L$13,$D276,$C276)/INDEX($B$9:$B$13,$D276)*装备总表!D$19*INDEX(装备总表!$C$23:$J$30,装备强化!$B276,G$15),2)</f>
        <v>0</v>
      </c>
      <c r="H276" s="5">
        <f>ROUND(INDEX($C$9:$L$13,$D276,$C276)/INDEX($B$9:$B$13,$D276)*装备总表!E$19*INDEX(装备总表!$C$23:$J$30,装备强化!$B276,H$15),2)</f>
        <v>0</v>
      </c>
      <c r="I276" s="5">
        <f>ROUND(INDEX($C$9:$L$13,$D276,$C276)/INDEX($B$9:$B$13,$D276)*装备总表!F$19*INDEX(装备总表!$C$23:$J$30,装备强化!$B276,I$15),2)</f>
        <v>4.4000000000000004</v>
      </c>
      <c r="J276" s="5">
        <f>ROUND(INDEX($C$9:$L$13,$D276,$C276)/INDEX($B$9:$B$13,$D276)*装备总表!G$19*INDEX(装备总表!$C$23:$J$30,装备强化!$B276,J$15),2)</f>
        <v>0</v>
      </c>
      <c r="K276" s="5">
        <f>ROUND(INDEX($C$9:$L$13,$D276,$C276)/INDEX($B$9:$B$13,$D276)*装备总表!H$19*INDEX(装备总表!$C$23:$J$30,装备强化!$B276,K$15),2)</f>
        <v>0</v>
      </c>
      <c r="L276" s="5">
        <f>ROUND(INDEX($C$9:$L$13,$D276,$C276)/INDEX($B$9:$B$13,$D276)*装备总表!I$19*INDEX(装备总表!$C$23:$J$30,装备强化!$B276,L$15),2)</f>
        <v>0</v>
      </c>
    </row>
    <row r="277" spans="1:12" ht="16.5" x14ac:dyDescent="0.15">
      <c r="A277" s="6" t="s">
        <v>31</v>
      </c>
      <c r="B277" s="2">
        <v>4</v>
      </c>
      <c r="C277" s="2">
        <v>3</v>
      </c>
      <c r="D277" s="2">
        <v>4</v>
      </c>
      <c r="E277" s="5">
        <f>ROUND(INDEX($C$9:$L$13,$D277,$C277)/INDEX($B$9:$B$13,$D277)*装备总表!B$19*INDEX(装备总表!$C$23:$J$30,装备强化!$B277,E$15),2)</f>
        <v>54.94</v>
      </c>
      <c r="F277" s="5">
        <f>ROUND(INDEX($C$9:$L$13,$D277,$C277)/INDEX($B$9:$B$13,$D277)*装备总表!C$19*INDEX(装备总表!$C$23:$J$30,装备强化!$B277,F$15),2)</f>
        <v>0</v>
      </c>
      <c r="G277" s="5">
        <f>ROUND(INDEX($C$9:$L$13,$D277,$C277)/INDEX($B$9:$B$13,$D277)*装备总表!D$19*INDEX(装备总表!$C$23:$J$30,装备强化!$B277,G$15),2)</f>
        <v>4.4000000000000004</v>
      </c>
      <c r="H277" s="5">
        <f>ROUND(INDEX($C$9:$L$13,$D277,$C277)/INDEX($B$9:$B$13,$D277)*装备总表!E$19*INDEX(装备总表!$C$23:$J$30,装备强化!$B277,H$15),2)</f>
        <v>2.2000000000000002</v>
      </c>
      <c r="I277" s="5">
        <f>ROUND(INDEX($C$9:$L$13,$D277,$C277)/INDEX($B$9:$B$13,$D277)*装备总表!F$19*INDEX(装备总表!$C$23:$J$30,装备强化!$B277,I$15),2)</f>
        <v>0</v>
      </c>
      <c r="J277" s="5">
        <f>ROUND(INDEX($C$9:$L$13,$D277,$C277)/INDEX($B$9:$B$13,$D277)*装备总表!G$19*INDEX(装备总表!$C$23:$J$30,装备强化!$B277,J$15),2)</f>
        <v>14.65</v>
      </c>
      <c r="K277" s="5">
        <f>ROUND(INDEX($C$9:$L$13,$D277,$C277)/INDEX($B$9:$B$13,$D277)*装备总表!H$19*INDEX(装备总表!$C$23:$J$30,装备强化!$B277,K$15),2)</f>
        <v>0</v>
      </c>
      <c r="L277" s="5">
        <f>ROUND(INDEX($C$9:$L$13,$D277,$C277)/INDEX($B$9:$B$13,$D277)*装备总表!I$19*INDEX(装备总表!$C$23:$J$30,装备强化!$B277,L$15),2)</f>
        <v>0</v>
      </c>
    </row>
    <row r="278" spans="1:12" ht="16.5" x14ac:dyDescent="0.15">
      <c r="A278" s="6" t="s">
        <v>32</v>
      </c>
      <c r="B278" s="2">
        <v>5</v>
      </c>
      <c r="C278" s="2">
        <v>3</v>
      </c>
      <c r="D278" s="2">
        <v>4</v>
      </c>
      <c r="E278" s="5">
        <f>ROUND(INDEX($C$9:$L$13,$D278,$C278)/INDEX($B$9:$B$13,$D278)*装备总表!B$19*INDEX(装备总表!$C$23:$J$30,装备强化!$B278,E$15),2)</f>
        <v>54.94</v>
      </c>
      <c r="F278" s="5">
        <f>ROUND(INDEX($C$9:$L$13,$D278,$C278)/INDEX($B$9:$B$13,$D278)*装备总表!C$19*INDEX(装备总表!$C$23:$J$30,装备强化!$B278,F$15),2)</f>
        <v>0</v>
      </c>
      <c r="G278" s="5">
        <f>ROUND(INDEX($C$9:$L$13,$D278,$C278)/INDEX($B$9:$B$13,$D278)*装备总表!D$19*INDEX(装备总表!$C$23:$J$30,装备强化!$B278,G$15),2)</f>
        <v>1.47</v>
      </c>
      <c r="H278" s="5">
        <f>ROUND(INDEX($C$9:$L$13,$D278,$C278)/INDEX($B$9:$B$13,$D278)*装备总表!E$19*INDEX(装备总表!$C$23:$J$30,装备强化!$B278,H$15),2)</f>
        <v>4.4000000000000004</v>
      </c>
      <c r="I278" s="5">
        <f>ROUND(INDEX($C$9:$L$13,$D278,$C278)/INDEX($B$9:$B$13,$D278)*装备总表!F$19*INDEX(装备总表!$C$23:$J$30,装备强化!$B278,I$15),2)</f>
        <v>0</v>
      </c>
      <c r="J278" s="5">
        <f>ROUND(INDEX($C$9:$L$13,$D278,$C278)/INDEX($B$9:$B$13,$D278)*装备总表!G$19*INDEX(装备总表!$C$23:$J$30,装备强化!$B278,J$15),2)</f>
        <v>0</v>
      </c>
      <c r="K278" s="5">
        <f>ROUND(INDEX($C$9:$L$13,$D278,$C278)/INDEX($B$9:$B$13,$D278)*装备总表!H$19*INDEX(装备总表!$C$23:$J$30,装备强化!$B278,K$15),2)</f>
        <v>14.65</v>
      </c>
      <c r="L278" s="5">
        <f>ROUND(INDEX($C$9:$L$13,$D278,$C278)/INDEX($B$9:$B$13,$D278)*装备总表!I$19*INDEX(装备总表!$C$23:$J$30,装备强化!$B278,L$15),2)</f>
        <v>0</v>
      </c>
    </row>
    <row r="279" spans="1:12" ht="16.5" x14ac:dyDescent="0.15">
      <c r="A279" s="6" t="s">
        <v>33</v>
      </c>
      <c r="B279" s="2">
        <v>6</v>
      </c>
      <c r="C279" s="2">
        <v>3</v>
      </c>
      <c r="D279" s="2">
        <v>4</v>
      </c>
      <c r="E279" s="5">
        <f>ROUND(INDEX($C$9:$L$13,$D279,$C279)/INDEX($B$9:$B$13,$D279)*装备总表!B$19*INDEX(装备总表!$C$23:$J$30,装备强化!$B279,E$15),2)</f>
        <v>54.94</v>
      </c>
      <c r="F279" s="5">
        <f>ROUND(INDEX($C$9:$L$13,$D279,$C279)/INDEX($B$9:$B$13,$D279)*装备总表!C$19*INDEX(装备总表!$C$23:$J$30,装备强化!$B279,F$15),2)</f>
        <v>0</v>
      </c>
      <c r="G279" s="5">
        <f>ROUND(INDEX($C$9:$L$13,$D279,$C279)/INDEX($B$9:$B$13,$D279)*装备总表!D$19*INDEX(装备总表!$C$23:$J$30,装备强化!$B279,G$15),2)</f>
        <v>1.47</v>
      </c>
      <c r="H279" s="5">
        <f>ROUND(INDEX($C$9:$L$13,$D279,$C279)/INDEX($B$9:$B$13,$D279)*装备总表!E$19*INDEX(装备总表!$C$23:$J$30,装备强化!$B279,H$15),2)</f>
        <v>4.4000000000000004</v>
      </c>
      <c r="I279" s="5">
        <f>ROUND(INDEX($C$9:$L$13,$D279,$C279)/INDEX($B$9:$B$13,$D279)*装备总表!F$19*INDEX(装备总表!$C$23:$J$30,装备强化!$B279,I$15),2)</f>
        <v>0</v>
      </c>
      <c r="J279" s="5">
        <f>ROUND(INDEX($C$9:$L$13,$D279,$C279)/INDEX($B$9:$B$13,$D279)*装备总表!G$19*INDEX(装备总表!$C$23:$J$30,装备强化!$B279,J$15),2)</f>
        <v>0</v>
      </c>
      <c r="K279" s="5">
        <f>ROUND(INDEX($C$9:$L$13,$D279,$C279)/INDEX($B$9:$B$13,$D279)*装备总表!H$19*INDEX(装备总表!$C$23:$J$30,装备强化!$B279,K$15),2)</f>
        <v>0</v>
      </c>
      <c r="L279" s="5">
        <f>ROUND(INDEX($C$9:$L$13,$D279,$C279)/INDEX($B$9:$B$13,$D279)*装备总表!I$19*INDEX(装备总表!$C$23:$J$30,装备强化!$B279,L$15),2)</f>
        <v>14.65</v>
      </c>
    </row>
    <row r="280" spans="1:12" ht="16.5" x14ac:dyDescent="0.15">
      <c r="A280" s="6" t="s">
        <v>34</v>
      </c>
      <c r="B280" s="2">
        <v>7</v>
      </c>
      <c r="C280" s="2">
        <v>3</v>
      </c>
      <c r="D280" s="2">
        <v>4</v>
      </c>
      <c r="E280" s="5">
        <f>ROUND(INDEX($C$9:$L$13,$D280,$C280)/INDEX($B$9:$B$13,$D280)*装备总表!B$19*INDEX(装备总表!$C$23:$J$30,装备强化!$B280,E$15),2)</f>
        <v>0</v>
      </c>
      <c r="F280" s="5">
        <f>ROUND(INDEX($C$9:$L$13,$D280,$C280)/INDEX($B$9:$B$13,$D280)*装备总表!C$19*INDEX(装备总表!$C$23:$J$30,装备强化!$B280,F$15),2)</f>
        <v>5.86</v>
      </c>
      <c r="G280" s="5">
        <f>ROUND(INDEX($C$9:$L$13,$D280,$C280)/INDEX($B$9:$B$13,$D280)*装备总表!D$19*INDEX(装备总表!$C$23:$J$30,装备强化!$B280,G$15),2)</f>
        <v>0</v>
      </c>
      <c r="H280" s="5">
        <f>ROUND(INDEX($C$9:$L$13,$D280,$C280)/INDEX($B$9:$B$13,$D280)*装备总表!E$19*INDEX(装备总表!$C$23:$J$30,装备强化!$B280,H$15),2)</f>
        <v>0</v>
      </c>
      <c r="I280" s="5">
        <f>ROUND(INDEX($C$9:$L$13,$D280,$C280)/INDEX($B$9:$B$13,$D280)*装备总表!F$19*INDEX(装备总表!$C$23:$J$30,装备强化!$B280,I$15),2)</f>
        <v>8.7899999999999991</v>
      </c>
      <c r="J280" s="5">
        <f>ROUND(INDEX($C$9:$L$13,$D280,$C280)/INDEX($B$9:$B$13,$D280)*装备总表!G$19*INDEX(装备总表!$C$23:$J$30,装备强化!$B280,J$15),2)</f>
        <v>0</v>
      </c>
      <c r="K280" s="5">
        <f>ROUND(INDEX($C$9:$L$13,$D280,$C280)/INDEX($B$9:$B$13,$D280)*装备总表!H$19*INDEX(装备总表!$C$23:$J$30,装备强化!$B280,K$15),2)</f>
        <v>0</v>
      </c>
      <c r="L280" s="5">
        <f>ROUND(INDEX($C$9:$L$13,$D280,$C280)/INDEX($B$9:$B$13,$D280)*装备总表!I$19*INDEX(装备总表!$C$23:$J$30,装备强化!$B280,L$15),2)</f>
        <v>0</v>
      </c>
    </row>
    <row r="281" spans="1:12" ht="16.5" x14ac:dyDescent="0.15">
      <c r="A281" s="6" t="s">
        <v>35</v>
      </c>
      <c r="B281" s="2">
        <v>8</v>
      </c>
      <c r="C281" s="2">
        <v>3</v>
      </c>
      <c r="D281" s="2">
        <v>4</v>
      </c>
      <c r="E281" s="5">
        <f>ROUND(INDEX($C$9:$L$13,$D281,$C281)/INDEX($B$9:$B$13,$D281)*装备总表!B$19*INDEX(装备总表!$C$23:$J$30,装备强化!$B281,E$15),2)</f>
        <v>0</v>
      </c>
      <c r="F281" s="5">
        <f>ROUND(INDEX($C$9:$L$13,$D281,$C281)/INDEX($B$9:$B$13,$D281)*装备总表!C$19*INDEX(装备总表!$C$23:$J$30,装备强化!$B281,F$15),2)</f>
        <v>5.86</v>
      </c>
      <c r="G281" s="5">
        <f>ROUND(INDEX($C$9:$L$13,$D281,$C281)/INDEX($B$9:$B$13,$D281)*装备总表!D$19*INDEX(装备总表!$C$23:$J$30,装备强化!$B281,G$15),2)</f>
        <v>0</v>
      </c>
      <c r="H281" s="5">
        <f>ROUND(INDEX($C$9:$L$13,$D281,$C281)/INDEX($B$9:$B$13,$D281)*装备总表!E$19*INDEX(装备总表!$C$23:$J$30,装备强化!$B281,H$15),2)</f>
        <v>0</v>
      </c>
      <c r="I281" s="5">
        <f>ROUND(INDEX($C$9:$L$13,$D281,$C281)/INDEX($B$9:$B$13,$D281)*装备总表!F$19*INDEX(装备总表!$C$23:$J$30,装备强化!$B281,I$15),2)</f>
        <v>8.7899999999999991</v>
      </c>
      <c r="J281" s="5">
        <f>ROUND(INDEX($C$9:$L$13,$D281,$C281)/INDEX($B$9:$B$13,$D281)*装备总表!G$19*INDEX(装备总表!$C$23:$J$30,装备强化!$B281,J$15),2)</f>
        <v>0</v>
      </c>
      <c r="K281" s="5">
        <f>ROUND(INDEX($C$9:$L$13,$D281,$C281)/INDEX($B$9:$B$13,$D281)*装备总表!H$19*INDEX(装备总表!$C$23:$J$30,装备强化!$B281,K$15),2)</f>
        <v>0</v>
      </c>
      <c r="L281" s="5">
        <f>ROUND(INDEX($C$9:$L$13,$D281,$C281)/INDEX($B$9:$B$13,$D281)*装备总表!I$19*INDEX(装备总表!$C$23:$J$30,装备强化!$B281,L$15),2)</f>
        <v>0</v>
      </c>
    </row>
    <row r="282" spans="1:12" ht="16.5" x14ac:dyDescent="0.15">
      <c r="A282" s="6" t="s">
        <v>28</v>
      </c>
      <c r="B282" s="2">
        <v>1</v>
      </c>
      <c r="C282" s="2">
        <v>4</v>
      </c>
      <c r="D282" s="2">
        <v>4</v>
      </c>
      <c r="E282" s="5">
        <f>ROUND(INDEX($C$9:$L$13,$D282,$C282)/INDEX($B$9:$B$13,$D282)*装备总表!B$19*INDEX(装备总表!$C$23:$J$30,装备强化!$B282,E$15),2)</f>
        <v>0</v>
      </c>
      <c r="F282" s="5">
        <f>ROUND(INDEX($C$9:$L$13,$D282,$C282)/INDEX($B$9:$B$13,$D282)*装备总表!C$19*INDEX(装备总表!$C$23:$J$30,装备强化!$B282,F$15),2)</f>
        <v>14.33</v>
      </c>
      <c r="G282" s="5">
        <f>ROUND(INDEX($C$9:$L$13,$D282,$C282)/INDEX($B$9:$B$13,$D282)*装备总表!D$19*INDEX(装备总表!$C$23:$J$30,装备强化!$B282,G$15),2)</f>
        <v>0</v>
      </c>
      <c r="H282" s="5">
        <f>ROUND(INDEX($C$9:$L$13,$D282,$C282)/INDEX($B$9:$B$13,$D282)*装备总表!E$19*INDEX(装备总表!$C$23:$J$30,装备强化!$B282,H$15),2)</f>
        <v>0</v>
      </c>
      <c r="I282" s="5">
        <f>ROUND(INDEX($C$9:$L$13,$D282,$C282)/INDEX($B$9:$B$13,$D282)*装备总表!F$19*INDEX(装备总表!$C$23:$J$30,装备强化!$B282,I$15),2)</f>
        <v>8.9499999999999993</v>
      </c>
      <c r="J282" s="5">
        <f>ROUND(INDEX($C$9:$L$13,$D282,$C282)/INDEX($B$9:$B$13,$D282)*装备总表!G$19*INDEX(装备总表!$C$23:$J$30,装备强化!$B282,J$15),2)</f>
        <v>0</v>
      </c>
      <c r="K282" s="5">
        <f>ROUND(INDEX($C$9:$L$13,$D282,$C282)/INDEX($B$9:$B$13,$D282)*装备总表!H$19*INDEX(装备总表!$C$23:$J$30,装备强化!$B282,K$15),2)</f>
        <v>0</v>
      </c>
      <c r="L282" s="5">
        <f>ROUND(INDEX($C$9:$L$13,$D282,$C282)/INDEX($B$9:$B$13,$D282)*装备总表!I$19*INDEX(装备总表!$C$23:$J$30,装备强化!$B282,L$15),2)</f>
        <v>0</v>
      </c>
    </row>
    <row r="283" spans="1:12" ht="16.5" x14ac:dyDescent="0.15">
      <c r="A283" s="6" t="s">
        <v>29</v>
      </c>
      <c r="B283" s="2">
        <v>2</v>
      </c>
      <c r="C283" s="2">
        <v>4</v>
      </c>
      <c r="D283" s="2">
        <v>4</v>
      </c>
      <c r="E283" s="5">
        <f>ROUND(INDEX($C$9:$L$13,$D283,$C283)/INDEX($B$9:$B$13,$D283)*装备总表!B$19*INDEX(装备总表!$C$23:$J$30,装备强化!$B283,E$15),2)</f>
        <v>134.30000000000001</v>
      </c>
      <c r="F283" s="5">
        <f>ROUND(INDEX($C$9:$L$13,$D283,$C283)/INDEX($B$9:$B$13,$D283)*装备总表!C$19*INDEX(装备总表!$C$23:$J$30,装备强化!$B283,F$15),2)</f>
        <v>0</v>
      </c>
      <c r="G283" s="5">
        <f>ROUND(INDEX($C$9:$L$13,$D283,$C283)/INDEX($B$9:$B$13,$D283)*装备总表!D$19*INDEX(装备总表!$C$23:$J$30,装备强化!$B283,G$15),2)</f>
        <v>8.9499999999999993</v>
      </c>
      <c r="H283" s="5">
        <f>ROUND(INDEX($C$9:$L$13,$D283,$C283)/INDEX($B$9:$B$13,$D283)*装备总表!E$19*INDEX(装备总表!$C$23:$J$30,装备强化!$B283,H$15),2)</f>
        <v>4.4800000000000004</v>
      </c>
      <c r="I283" s="5">
        <f>ROUND(INDEX($C$9:$L$13,$D283,$C283)/INDEX($B$9:$B$13,$D283)*装备总表!F$19*INDEX(装备总表!$C$23:$J$30,装备强化!$B283,I$15),2)</f>
        <v>0</v>
      </c>
      <c r="J283" s="5">
        <f>ROUND(INDEX($C$9:$L$13,$D283,$C283)/INDEX($B$9:$B$13,$D283)*装备总表!G$19*INDEX(装备总表!$C$23:$J$30,装备强化!$B283,J$15),2)</f>
        <v>0</v>
      </c>
      <c r="K283" s="5">
        <f>ROUND(INDEX($C$9:$L$13,$D283,$C283)/INDEX($B$9:$B$13,$D283)*装备总表!H$19*INDEX(装备总表!$C$23:$J$30,装备强化!$B283,K$15),2)</f>
        <v>0</v>
      </c>
      <c r="L283" s="5">
        <f>ROUND(INDEX($C$9:$L$13,$D283,$C283)/INDEX($B$9:$B$13,$D283)*装备总表!I$19*INDEX(装备总表!$C$23:$J$30,装备强化!$B283,L$15),2)</f>
        <v>0</v>
      </c>
    </row>
    <row r="284" spans="1:12" ht="16.5" x14ac:dyDescent="0.15">
      <c r="A284" s="6" t="s">
        <v>30</v>
      </c>
      <c r="B284" s="2">
        <v>3</v>
      </c>
      <c r="C284" s="2">
        <v>4</v>
      </c>
      <c r="D284" s="2">
        <v>4</v>
      </c>
      <c r="E284" s="5">
        <f>ROUND(INDEX($C$9:$L$13,$D284,$C284)/INDEX($B$9:$B$13,$D284)*装备总表!B$19*INDEX(装备总表!$C$23:$J$30,装备强化!$B284,E$15),2)</f>
        <v>111.92</v>
      </c>
      <c r="F284" s="5">
        <f>ROUND(INDEX($C$9:$L$13,$D284,$C284)/INDEX($B$9:$B$13,$D284)*装备总表!C$19*INDEX(装备总表!$C$23:$J$30,装备强化!$B284,F$15),2)</f>
        <v>7.16</v>
      </c>
      <c r="G284" s="5">
        <f>ROUND(INDEX($C$9:$L$13,$D284,$C284)/INDEX($B$9:$B$13,$D284)*装备总表!D$19*INDEX(装备总表!$C$23:$J$30,装备强化!$B284,G$15),2)</f>
        <v>0</v>
      </c>
      <c r="H284" s="5">
        <f>ROUND(INDEX($C$9:$L$13,$D284,$C284)/INDEX($B$9:$B$13,$D284)*装备总表!E$19*INDEX(装备总表!$C$23:$J$30,装备强化!$B284,H$15),2)</f>
        <v>0</v>
      </c>
      <c r="I284" s="5">
        <f>ROUND(INDEX($C$9:$L$13,$D284,$C284)/INDEX($B$9:$B$13,$D284)*装备总表!F$19*INDEX(装备总表!$C$23:$J$30,装备强化!$B284,I$15),2)</f>
        <v>5.37</v>
      </c>
      <c r="J284" s="5">
        <f>ROUND(INDEX($C$9:$L$13,$D284,$C284)/INDEX($B$9:$B$13,$D284)*装备总表!G$19*INDEX(装备总表!$C$23:$J$30,装备强化!$B284,J$15),2)</f>
        <v>0</v>
      </c>
      <c r="K284" s="5">
        <f>ROUND(INDEX($C$9:$L$13,$D284,$C284)/INDEX($B$9:$B$13,$D284)*装备总表!H$19*INDEX(装备总表!$C$23:$J$30,装备强化!$B284,K$15),2)</f>
        <v>0</v>
      </c>
      <c r="L284" s="5">
        <f>ROUND(INDEX($C$9:$L$13,$D284,$C284)/INDEX($B$9:$B$13,$D284)*装备总表!I$19*INDEX(装备总表!$C$23:$J$30,装备强化!$B284,L$15),2)</f>
        <v>0</v>
      </c>
    </row>
    <row r="285" spans="1:12" ht="16.5" x14ac:dyDescent="0.15">
      <c r="A285" s="6" t="s">
        <v>31</v>
      </c>
      <c r="B285" s="2">
        <v>4</v>
      </c>
      <c r="C285" s="2">
        <v>4</v>
      </c>
      <c r="D285" s="2">
        <v>4</v>
      </c>
      <c r="E285" s="5">
        <f>ROUND(INDEX($C$9:$L$13,$D285,$C285)/INDEX($B$9:$B$13,$D285)*装备总表!B$19*INDEX(装备总表!$C$23:$J$30,装备强化!$B285,E$15),2)</f>
        <v>67.150000000000006</v>
      </c>
      <c r="F285" s="5">
        <f>ROUND(INDEX($C$9:$L$13,$D285,$C285)/INDEX($B$9:$B$13,$D285)*装备总表!C$19*INDEX(装备总表!$C$23:$J$30,装备强化!$B285,F$15),2)</f>
        <v>0</v>
      </c>
      <c r="G285" s="5">
        <f>ROUND(INDEX($C$9:$L$13,$D285,$C285)/INDEX($B$9:$B$13,$D285)*装备总表!D$19*INDEX(装备总表!$C$23:$J$30,装备强化!$B285,G$15),2)</f>
        <v>5.37</v>
      </c>
      <c r="H285" s="5">
        <f>ROUND(INDEX($C$9:$L$13,$D285,$C285)/INDEX($B$9:$B$13,$D285)*装备总表!E$19*INDEX(装备总表!$C$23:$J$30,装备强化!$B285,H$15),2)</f>
        <v>2.69</v>
      </c>
      <c r="I285" s="5">
        <f>ROUND(INDEX($C$9:$L$13,$D285,$C285)/INDEX($B$9:$B$13,$D285)*装备总表!F$19*INDEX(装备总表!$C$23:$J$30,装备强化!$B285,I$15),2)</f>
        <v>0</v>
      </c>
      <c r="J285" s="5">
        <f>ROUND(INDEX($C$9:$L$13,$D285,$C285)/INDEX($B$9:$B$13,$D285)*装备总表!G$19*INDEX(装备总表!$C$23:$J$30,装备强化!$B285,J$15),2)</f>
        <v>17.91</v>
      </c>
      <c r="K285" s="5">
        <f>ROUND(INDEX($C$9:$L$13,$D285,$C285)/INDEX($B$9:$B$13,$D285)*装备总表!H$19*INDEX(装备总表!$C$23:$J$30,装备强化!$B285,K$15),2)</f>
        <v>0</v>
      </c>
      <c r="L285" s="5">
        <f>ROUND(INDEX($C$9:$L$13,$D285,$C285)/INDEX($B$9:$B$13,$D285)*装备总表!I$19*INDEX(装备总表!$C$23:$J$30,装备强化!$B285,L$15),2)</f>
        <v>0</v>
      </c>
    </row>
    <row r="286" spans="1:12" ht="16.5" x14ac:dyDescent="0.15">
      <c r="A286" s="6" t="s">
        <v>32</v>
      </c>
      <c r="B286" s="2">
        <v>5</v>
      </c>
      <c r="C286" s="2">
        <v>4</v>
      </c>
      <c r="D286" s="2">
        <v>4</v>
      </c>
      <c r="E286" s="5">
        <f>ROUND(INDEX($C$9:$L$13,$D286,$C286)/INDEX($B$9:$B$13,$D286)*装备总表!B$19*INDEX(装备总表!$C$23:$J$30,装备强化!$B286,E$15),2)</f>
        <v>67.150000000000006</v>
      </c>
      <c r="F286" s="5">
        <f>ROUND(INDEX($C$9:$L$13,$D286,$C286)/INDEX($B$9:$B$13,$D286)*装备总表!C$19*INDEX(装备总表!$C$23:$J$30,装备强化!$B286,F$15),2)</f>
        <v>0</v>
      </c>
      <c r="G286" s="5">
        <f>ROUND(INDEX($C$9:$L$13,$D286,$C286)/INDEX($B$9:$B$13,$D286)*装备总表!D$19*INDEX(装备总表!$C$23:$J$30,装备强化!$B286,G$15),2)</f>
        <v>1.79</v>
      </c>
      <c r="H286" s="5">
        <f>ROUND(INDEX($C$9:$L$13,$D286,$C286)/INDEX($B$9:$B$13,$D286)*装备总表!E$19*INDEX(装备总表!$C$23:$J$30,装备强化!$B286,H$15),2)</f>
        <v>5.37</v>
      </c>
      <c r="I286" s="5">
        <f>ROUND(INDEX($C$9:$L$13,$D286,$C286)/INDEX($B$9:$B$13,$D286)*装备总表!F$19*INDEX(装备总表!$C$23:$J$30,装备强化!$B286,I$15),2)</f>
        <v>0</v>
      </c>
      <c r="J286" s="5">
        <f>ROUND(INDEX($C$9:$L$13,$D286,$C286)/INDEX($B$9:$B$13,$D286)*装备总表!G$19*INDEX(装备总表!$C$23:$J$30,装备强化!$B286,J$15),2)</f>
        <v>0</v>
      </c>
      <c r="K286" s="5">
        <f>ROUND(INDEX($C$9:$L$13,$D286,$C286)/INDEX($B$9:$B$13,$D286)*装备总表!H$19*INDEX(装备总表!$C$23:$J$30,装备强化!$B286,K$15),2)</f>
        <v>17.91</v>
      </c>
      <c r="L286" s="5">
        <f>ROUND(INDEX($C$9:$L$13,$D286,$C286)/INDEX($B$9:$B$13,$D286)*装备总表!I$19*INDEX(装备总表!$C$23:$J$30,装备强化!$B286,L$15),2)</f>
        <v>0</v>
      </c>
    </row>
    <row r="287" spans="1:12" ht="16.5" x14ac:dyDescent="0.15">
      <c r="A287" s="6" t="s">
        <v>33</v>
      </c>
      <c r="B287" s="2">
        <v>6</v>
      </c>
      <c r="C287" s="2">
        <v>4</v>
      </c>
      <c r="D287" s="2">
        <v>4</v>
      </c>
      <c r="E287" s="5">
        <f>ROUND(INDEX($C$9:$L$13,$D287,$C287)/INDEX($B$9:$B$13,$D287)*装备总表!B$19*INDEX(装备总表!$C$23:$J$30,装备强化!$B287,E$15),2)</f>
        <v>67.150000000000006</v>
      </c>
      <c r="F287" s="5">
        <f>ROUND(INDEX($C$9:$L$13,$D287,$C287)/INDEX($B$9:$B$13,$D287)*装备总表!C$19*INDEX(装备总表!$C$23:$J$30,装备强化!$B287,F$15),2)</f>
        <v>0</v>
      </c>
      <c r="G287" s="5">
        <f>ROUND(INDEX($C$9:$L$13,$D287,$C287)/INDEX($B$9:$B$13,$D287)*装备总表!D$19*INDEX(装备总表!$C$23:$J$30,装备强化!$B287,G$15),2)</f>
        <v>1.79</v>
      </c>
      <c r="H287" s="5">
        <f>ROUND(INDEX($C$9:$L$13,$D287,$C287)/INDEX($B$9:$B$13,$D287)*装备总表!E$19*INDEX(装备总表!$C$23:$J$30,装备强化!$B287,H$15),2)</f>
        <v>5.37</v>
      </c>
      <c r="I287" s="5">
        <f>ROUND(INDEX($C$9:$L$13,$D287,$C287)/INDEX($B$9:$B$13,$D287)*装备总表!F$19*INDEX(装备总表!$C$23:$J$30,装备强化!$B287,I$15),2)</f>
        <v>0</v>
      </c>
      <c r="J287" s="5">
        <f>ROUND(INDEX($C$9:$L$13,$D287,$C287)/INDEX($B$9:$B$13,$D287)*装备总表!G$19*INDEX(装备总表!$C$23:$J$30,装备强化!$B287,J$15),2)</f>
        <v>0</v>
      </c>
      <c r="K287" s="5">
        <f>ROUND(INDEX($C$9:$L$13,$D287,$C287)/INDEX($B$9:$B$13,$D287)*装备总表!H$19*INDEX(装备总表!$C$23:$J$30,装备强化!$B287,K$15),2)</f>
        <v>0</v>
      </c>
      <c r="L287" s="5">
        <f>ROUND(INDEX($C$9:$L$13,$D287,$C287)/INDEX($B$9:$B$13,$D287)*装备总表!I$19*INDEX(装备总表!$C$23:$J$30,装备强化!$B287,L$15),2)</f>
        <v>17.91</v>
      </c>
    </row>
    <row r="288" spans="1:12" ht="16.5" x14ac:dyDescent="0.15">
      <c r="A288" s="6" t="s">
        <v>34</v>
      </c>
      <c r="B288" s="2">
        <v>7</v>
      </c>
      <c r="C288" s="2">
        <v>4</v>
      </c>
      <c r="D288" s="2">
        <v>4</v>
      </c>
      <c r="E288" s="5">
        <f>ROUND(INDEX($C$9:$L$13,$D288,$C288)/INDEX($B$9:$B$13,$D288)*装备总表!B$19*INDEX(装备总表!$C$23:$J$30,装备强化!$B288,E$15),2)</f>
        <v>0</v>
      </c>
      <c r="F288" s="5">
        <f>ROUND(INDEX($C$9:$L$13,$D288,$C288)/INDEX($B$9:$B$13,$D288)*装备总表!C$19*INDEX(装备总表!$C$23:$J$30,装备强化!$B288,F$15),2)</f>
        <v>7.16</v>
      </c>
      <c r="G288" s="5">
        <f>ROUND(INDEX($C$9:$L$13,$D288,$C288)/INDEX($B$9:$B$13,$D288)*装备总表!D$19*INDEX(装备总表!$C$23:$J$30,装备强化!$B288,G$15),2)</f>
        <v>0</v>
      </c>
      <c r="H288" s="5">
        <f>ROUND(INDEX($C$9:$L$13,$D288,$C288)/INDEX($B$9:$B$13,$D288)*装备总表!E$19*INDEX(装备总表!$C$23:$J$30,装备强化!$B288,H$15),2)</f>
        <v>0</v>
      </c>
      <c r="I288" s="5">
        <f>ROUND(INDEX($C$9:$L$13,$D288,$C288)/INDEX($B$9:$B$13,$D288)*装备总表!F$19*INDEX(装备总表!$C$23:$J$30,装备强化!$B288,I$15),2)</f>
        <v>10.74</v>
      </c>
      <c r="J288" s="5">
        <f>ROUND(INDEX($C$9:$L$13,$D288,$C288)/INDEX($B$9:$B$13,$D288)*装备总表!G$19*INDEX(装备总表!$C$23:$J$30,装备强化!$B288,J$15),2)</f>
        <v>0</v>
      </c>
      <c r="K288" s="5">
        <f>ROUND(INDEX($C$9:$L$13,$D288,$C288)/INDEX($B$9:$B$13,$D288)*装备总表!H$19*INDEX(装备总表!$C$23:$J$30,装备强化!$B288,K$15),2)</f>
        <v>0</v>
      </c>
      <c r="L288" s="5">
        <f>ROUND(INDEX($C$9:$L$13,$D288,$C288)/INDEX($B$9:$B$13,$D288)*装备总表!I$19*INDEX(装备总表!$C$23:$J$30,装备强化!$B288,L$15),2)</f>
        <v>0</v>
      </c>
    </row>
    <row r="289" spans="1:12" ht="16.5" x14ac:dyDescent="0.15">
      <c r="A289" s="6" t="s">
        <v>35</v>
      </c>
      <c r="B289" s="2">
        <v>8</v>
      </c>
      <c r="C289" s="2">
        <v>4</v>
      </c>
      <c r="D289" s="2">
        <v>4</v>
      </c>
      <c r="E289" s="5">
        <f>ROUND(INDEX($C$9:$L$13,$D289,$C289)/INDEX($B$9:$B$13,$D289)*装备总表!B$19*INDEX(装备总表!$C$23:$J$30,装备强化!$B289,E$15),2)</f>
        <v>0</v>
      </c>
      <c r="F289" s="5">
        <f>ROUND(INDEX($C$9:$L$13,$D289,$C289)/INDEX($B$9:$B$13,$D289)*装备总表!C$19*INDEX(装备总表!$C$23:$J$30,装备强化!$B289,F$15),2)</f>
        <v>7.16</v>
      </c>
      <c r="G289" s="5">
        <f>ROUND(INDEX($C$9:$L$13,$D289,$C289)/INDEX($B$9:$B$13,$D289)*装备总表!D$19*INDEX(装备总表!$C$23:$J$30,装备强化!$B289,G$15),2)</f>
        <v>0</v>
      </c>
      <c r="H289" s="5">
        <f>ROUND(INDEX($C$9:$L$13,$D289,$C289)/INDEX($B$9:$B$13,$D289)*装备总表!E$19*INDEX(装备总表!$C$23:$J$30,装备强化!$B289,H$15),2)</f>
        <v>0</v>
      </c>
      <c r="I289" s="5">
        <f>ROUND(INDEX($C$9:$L$13,$D289,$C289)/INDEX($B$9:$B$13,$D289)*装备总表!F$19*INDEX(装备总表!$C$23:$J$30,装备强化!$B289,I$15),2)</f>
        <v>10.74</v>
      </c>
      <c r="J289" s="5">
        <f>ROUND(INDEX($C$9:$L$13,$D289,$C289)/INDEX($B$9:$B$13,$D289)*装备总表!G$19*INDEX(装备总表!$C$23:$J$30,装备强化!$B289,J$15),2)</f>
        <v>0</v>
      </c>
      <c r="K289" s="5">
        <f>ROUND(INDEX($C$9:$L$13,$D289,$C289)/INDEX($B$9:$B$13,$D289)*装备总表!H$19*INDEX(装备总表!$C$23:$J$30,装备强化!$B289,K$15),2)</f>
        <v>0</v>
      </c>
      <c r="L289" s="5">
        <f>ROUND(INDEX($C$9:$L$13,$D289,$C289)/INDEX($B$9:$B$13,$D289)*装备总表!I$19*INDEX(装备总表!$C$23:$J$30,装备强化!$B289,L$15),2)</f>
        <v>0</v>
      </c>
    </row>
    <row r="290" spans="1:12" ht="16.5" x14ac:dyDescent="0.15">
      <c r="A290" s="6" t="s">
        <v>28</v>
      </c>
      <c r="B290" s="2">
        <v>1</v>
      </c>
      <c r="C290" s="2">
        <v>5</v>
      </c>
      <c r="D290" s="2">
        <v>4</v>
      </c>
      <c r="E290" s="5">
        <f>ROUND(INDEX($C$9:$L$13,$D290,$C290)/INDEX($B$9:$B$13,$D290)*装备总表!B$19*INDEX(装备总表!$C$23:$J$30,装备强化!$B290,E$15),2)</f>
        <v>0</v>
      </c>
      <c r="F290" s="5">
        <f>ROUND(INDEX($C$9:$L$13,$D290,$C290)/INDEX($B$9:$B$13,$D290)*装备总表!C$19*INDEX(装备总表!$C$23:$J$30,装备强化!$B290,F$15),2)</f>
        <v>16.93</v>
      </c>
      <c r="G290" s="5">
        <f>ROUND(INDEX($C$9:$L$13,$D290,$C290)/INDEX($B$9:$B$13,$D290)*装备总表!D$19*INDEX(装备总表!$C$23:$J$30,装备强化!$B290,G$15),2)</f>
        <v>0</v>
      </c>
      <c r="H290" s="5">
        <f>ROUND(INDEX($C$9:$L$13,$D290,$C290)/INDEX($B$9:$B$13,$D290)*装备总表!E$19*INDEX(装备总表!$C$23:$J$30,装备强化!$B290,H$15),2)</f>
        <v>0</v>
      </c>
      <c r="I290" s="5">
        <f>ROUND(INDEX($C$9:$L$13,$D290,$C290)/INDEX($B$9:$B$13,$D290)*装备总表!F$19*INDEX(装备总表!$C$23:$J$30,装备强化!$B290,I$15),2)</f>
        <v>10.58</v>
      </c>
      <c r="J290" s="5">
        <f>ROUND(INDEX($C$9:$L$13,$D290,$C290)/INDEX($B$9:$B$13,$D290)*装备总表!G$19*INDEX(装备总表!$C$23:$J$30,装备强化!$B290,J$15),2)</f>
        <v>0</v>
      </c>
      <c r="K290" s="5">
        <f>ROUND(INDEX($C$9:$L$13,$D290,$C290)/INDEX($B$9:$B$13,$D290)*装备总表!H$19*INDEX(装备总表!$C$23:$J$30,装备强化!$B290,K$15),2)</f>
        <v>0</v>
      </c>
      <c r="L290" s="5">
        <f>ROUND(INDEX($C$9:$L$13,$D290,$C290)/INDEX($B$9:$B$13,$D290)*装备总表!I$19*INDEX(装备总表!$C$23:$J$30,装备强化!$B290,L$15),2)</f>
        <v>0</v>
      </c>
    </row>
    <row r="291" spans="1:12" ht="16.5" x14ac:dyDescent="0.15">
      <c r="A291" s="6" t="s">
        <v>29</v>
      </c>
      <c r="B291" s="2">
        <v>2</v>
      </c>
      <c r="C291" s="2">
        <v>5</v>
      </c>
      <c r="D291" s="2">
        <v>4</v>
      </c>
      <c r="E291" s="5">
        <f>ROUND(INDEX($C$9:$L$13,$D291,$C291)/INDEX($B$9:$B$13,$D291)*装备总表!B$19*INDEX(装备总表!$C$23:$J$30,装备强化!$B291,E$15),2)</f>
        <v>158.72</v>
      </c>
      <c r="F291" s="5">
        <f>ROUND(INDEX($C$9:$L$13,$D291,$C291)/INDEX($B$9:$B$13,$D291)*装备总表!C$19*INDEX(装备总表!$C$23:$J$30,装备强化!$B291,F$15),2)</f>
        <v>0</v>
      </c>
      <c r="G291" s="5">
        <f>ROUND(INDEX($C$9:$L$13,$D291,$C291)/INDEX($B$9:$B$13,$D291)*装备总表!D$19*INDEX(装备总表!$C$23:$J$30,装备强化!$B291,G$15),2)</f>
        <v>10.58</v>
      </c>
      <c r="H291" s="5">
        <f>ROUND(INDEX($C$9:$L$13,$D291,$C291)/INDEX($B$9:$B$13,$D291)*装备总表!E$19*INDEX(装备总表!$C$23:$J$30,装备强化!$B291,H$15),2)</f>
        <v>5.29</v>
      </c>
      <c r="I291" s="5">
        <f>ROUND(INDEX($C$9:$L$13,$D291,$C291)/INDEX($B$9:$B$13,$D291)*装备总表!F$19*INDEX(装备总表!$C$23:$J$30,装备强化!$B291,I$15),2)</f>
        <v>0</v>
      </c>
      <c r="J291" s="5">
        <f>ROUND(INDEX($C$9:$L$13,$D291,$C291)/INDEX($B$9:$B$13,$D291)*装备总表!G$19*INDEX(装备总表!$C$23:$J$30,装备强化!$B291,J$15),2)</f>
        <v>0</v>
      </c>
      <c r="K291" s="5">
        <f>ROUND(INDEX($C$9:$L$13,$D291,$C291)/INDEX($B$9:$B$13,$D291)*装备总表!H$19*INDEX(装备总表!$C$23:$J$30,装备强化!$B291,K$15),2)</f>
        <v>0</v>
      </c>
      <c r="L291" s="5">
        <f>ROUND(INDEX($C$9:$L$13,$D291,$C291)/INDEX($B$9:$B$13,$D291)*装备总表!I$19*INDEX(装备总表!$C$23:$J$30,装备强化!$B291,L$15),2)</f>
        <v>0</v>
      </c>
    </row>
    <row r="292" spans="1:12" ht="16.5" x14ac:dyDescent="0.15">
      <c r="A292" s="6" t="s">
        <v>30</v>
      </c>
      <c r="B292" s="2">
        <v>3</v>
      </c>
      <c r="C292" s="2">
        <v>5</v>
      </c>
      <c r="D292" s="2">
        <v>4</v>
      </c>
      <c r="E292" s="5">
        <f>ROUND(INDEX($C$9:$L$13,$D292,$C292)/INDEX($B$9:$B$13,$D292)*装备总表!B$19*INDEX(装备总表!$C$23:$J$30,装备强化!$B292,E$15),2)</f>
        <v>132.27000000000001</v>
      </c>
      <c r="F292" s="5">
        <f>ROUND(INDEX($C$9:$L$13,$D292,$C292)/INDEX($B$9:$B$13,$D292)*装备总表!C$19*INDEX(装备总表!$C$23:$J$30,装备强化!$B292,F$15),2)</f>
        <v>8.4700000000000006</v>
      </c>
      <c r="G292" s="5">
        <f>ROUND(INDEX($C$9:$L$13,$D292,$C292)/INDEX($B$9:$B$13,$D292)*装备总表!D$19*INDEX(装备总表!$C$23:$J$30,装备强化!$B292,G$15),2)</f>
        <v>0</v>
      </c>
      <c r="H292" s="5">
        <f>ROUND(INDEX($C$9:$L$13,$D292,$C292)/INDEX($B$9:$B$13,$D292)*装备总表!E$19*INDEX(装备总表!$C$23:$J$30,装备强化!$B292,H$15),2)</f>
        <v>0</v>
      </c>
      <c r="I292" s="5">
        <f>ROUND(INDEX($C$9:$L$13,$D292,$C292)/INDEX($B$9:$B$13,$D292)*装备总表!F$19*INDEX(装备总表!$C$23:$J$30,装备强化!$B292,I$15),2)</f>
        <v>6.35</v>
      </c>
      <c r="J292" s="5">
        <f>ROUND(INDEX($C$9:$L$13,$D292,$C292)/INDEX($B$9:$B$13,$D292)*装备总表!G$19*INDEX(装备总表!$C$23:$J$30,装备强化!$B292,J$15),2)</f>
        <v>0</v>
      </c>
      <c r="K292" s="5">
        <f>ROUND(INDEX($C$9:$L$13,$D292,$C292)/INDEX($B$9:$B$13,$D292)*装备总表!H$19*INDEX(装备总表!$C$23:$J$30,装备强化!$B292,K$15),2)</f>
        <v>0</v>
      </c>
      <c r="L292" s="5">
        <f>ROUND(INDEX($C$9:$L$13,$D292,$C292)/INDEX($B$9:$B$13,$D292)*装备总表!I$19*INDEX(装备总表!$C$23:$J$30,装备强化!$B292,L$15),2)</f>
        <v>0</v>
      </c>
    </row>
    <row r="293" spans="1:12" ht="16.5" x14ac:dyDescent="0.15">
      <c r="A293" s="6" t="s">
        <v>31</v>
      </c>
      <c r="B293" s="2">
        <v>4</v>
      </c>
      <c r="C293" s="2">
        <v>5</v>
      </c>
      <c r="D293" s="2">
        <v>4</v>
      </c>
      <c r="E293" s="5">
        <f>ROUND(INDEX($C$9:$L$13,$D293,$C293)/INDEX($B$9:$B$13,$D293)*装备总表!B$19*INDEX(装备总表!$C$23:$J$30,装备强化!$B293,E$15),2)</f>
        <v>79.36</v>
      </c>
      <c r="F293" s="5">
        <f>ROUND(INDEX($C$9:$L$13,$D293,$C293)/INDEX($B$9:$B$13,$D293)*装备总表!C$19*INDEX(装备总表!$C$23:$J$30,装备强化!$B293,F$15),2)</f>
        <v>0</v>
      </c>
      <c r="G293" s="5">
        <f>ROUND(INDEX($C$9:$L$13,$D293,$C293)/INDEX($B$9:$B$13,$D293)*装备总表!D$19*INDEX(装备总表!$C$23:$J$30,装备强化!$B293,G$15),2)</f>
        <v>6.35</v>
      </c>
      <c r="H293" s="5">
        <f>ROUND(INDEX($C$9:$L$13,$D293,$C293)/INDEX($B$9:$B$13,$D293)*装备总表!E$19*INDEX(装备总表!$C$23:$J$30,装备强化!$B293,H$15),2)</f>
        <v>3.17</v>
      </c>
      <c r="I293" s="5">
        <f>ROUND(INDEX($C$9:$L$13,$D293,$C293)/INDEX($B$9:$B$13,$D293)*装备总表!F$19*INDEX(装备总表!$C$23:$J$30,装备强化!$B293,I$15),2)</f>
        <v>0</v>
      </c>
      <c r="J293" s="5">
        <f>ROUND(INDEX($C$9:$L$13,$D293,$C293)/INDEX($B$9:$B$13,$D293)*装备总表!G$19*INDEX(装备总表!$C$23:$J$30,装备强化!$B293,J$15),2)</f>
        <v>21.16</v>
      </c>
      <c r="K293" s="5">
        <f>ROUND(INDEX($C$9:$L$13,$D293,$C293)/INDEX($B$9:$B$13,$D293)*装备总表!H$19*INDEX(装备总表!$C$23:$J$30,装备强化!$B293,K$15),2)</f>
        <v>0</v>
      </c>
      <c r="L293" s="5">
        <f>ROUND(INDEX($C$9:$L$13,$D293,$C293)/INDEX($B$9:$B$13,$D293)*装备总表!I$19*INDEX(装备总表!$C$23:$J$30,装备强化!$B293,L$15),2)</f>
        <v>0</v>
      </c>
    </row>
    <row r="294" spans="1:12" ht="16.5" x14ac:dyDescent="0.15">
      <c r="A294" s="6" t="s">
        <v>32</v>
      </c>
      <c r="B294" s="2">
        <v>5</v>
      </c>
      <c r="C294" s="2">
        <v>5</v>
      </c>
      <c r="D294" s="2">
        <v>4</v>
      </c>
      <c r="E294" s="5">
        <f>ROUND(INDEX($C$9:$L$13,$D294,$C294)/INDEX($B$9:$B$13,$D294)*装备总表!B$19*INDEX(装备总表!$C$23:$J$30,装备强化!$B294,E$15),2)</f>
        <v>79.36</v>
      </c>
      <c r="F294" s="5">
        <f>ROUND(INDEX($C$9:$L$13,$D294,$C294)/INDEX($B$9:$B$13,$D294)*装备总表!C$19*INDEX(装备总表!$C$23:$J$30,装备强化!$B294,F$15),2)</f>
        <v>0</v>
      </c>
      <c r="G294" s="5">
        <f>ROUND(INDEX($C$9:$L$13,$D294,$C294)/INDEX($B$9:$B$13,$D294)*装备总表!D$19*INDEX(装备总表!$C$23:$J$30,装备强化!$B294,G$15),2)</f>
        <v>2.12</v>
      </c>
      <c r="H294" s="5">
        <f>ROUND(INDEX($C$9:$L$13,$D294,$C294)/INDEX($B$9:$B$13,$D294)*装备总表!E$19*INDEX(装备总表!$C$23:$J$30,装备强化!$B294,H$15),2)</f>
        <v>6.35</v>
      </c>
      <c r="I294" s="5">
        <f>ROUND(INDEX($C$9:$L$13,$D294,$C294)/INDEX($B$9:$B$13,$D294)*装备总表!F$19*INDEX(装备总表!$C$23:$J$30,装备强化!$B294,I$15),2)</f>
        <v>0</v>
      </c>
      <c r="J294" s="5">
        <f>ROUND(INDEX($C$9:$L$13,$D294,$C294)/INDEX($B$9:$B$13,$D294)*装备总表!G$19*INDEX(装备总表!$C$23:$J$30,装备强化!$B294,J$15),2)</f>
        <v>0</v>
      </c>
      <c r="K294" s="5">
        <f>ROUND(INDEX($C$9:$L$13,$D294,$C294)/INDEX($B$9:$B$13,$D294)*装备总表!H$19*INDEX(装备总表!$C$23:$J$30,装备强化!$B294,K$15),2)</f>
        <v>21.16</v>
      </c>
      <c r="L294" s="5">
        <f>ROUND(INDEX($C$9:$L$13,$D294,$C294)/INDEX($B$9:$B$13,$D294)*装备总表!I$19*INDEX(装备总表!$C$23:$J$30,装备强化!$B294,L$15),2)</f>
        <v>0</v>
      </c>
    </row>
    <row r="295" spans="1:12" ht="16.5" x14ac:dyDescent="0.15">
      <c r="A295" s="6" t="s">
        <v>33</v>
      </c>
      <c r="B295" s="2">
        <v>6</v>
      </c>
      <c r="C295" s="2">
        <v>5</v>
      </c>
      <c r="D295" s="2">
        <v>4</v>
      </c>
      <c r="E295" s="5">
        <f>ROUND(INDEX($C$9:$L$13,$D295,$C295)/INDEX($B$9:$B$13,$D295)*装备总表!B$19*INDEX(装备总表!$C$23:$J$30,装备强化!$B295,E$15),2)</f>
        <v>79.36</v>
      </c>
      <c r="F295" s="5">
        <f>ROUND(INDEX($C$9:$L$13,$D295,$C295)/INDEX($B$9:$B$13,$D295)*装备总表!C$19*INDEX(装备总表!$C$23:$J$30,装备强化!$B295,F$15),2)</f>
        <v>0</v>
      </c>
      <c r="G295" s="5">
        <f>ROUND(INDEX($C$9:$L$13,$D295,$C295)/INDEX($B$9:$B$13,$D295)*装备总表!D$19*INDEX(装备总表!$C$23:$J$30,装备强化!$B295,G$15),2)</f>
        <v>2.12</v>
      </c>
      <c r="H295" s="5">
        <f>ROUND(INDEX($C$9:$L$13,$D295,$C295)/INDEX($B$9:$B$13,$D295)*装备总表!E$19*INDEX(装备总表!$C$23:$J$30,装备强化!$B295,H$15),2)</f>
        <v>6.35</v>
      </c>
      <c r="I295" s="5">
        <f>ROUND(INDEX($C$9:$L$13,$D295,$C295)/INDEX($B$9:$B$13,$D295)*装备总表!F$19*INDEX(装备总表!$C$23:$J$30,装备强化!$B295,I$15),2)</f>
        <v>0</v>
      </c>
      <c r="J295" s="5">
        <f>ROUND(INDEX($C$9:$L$13,$D295,$C295)/INDEX($B$9:$B$13,$D295)*装备总表!G$19*INDEX(装备总表!$C$23:$J$30,装备强化!$B295,J$15),2)</f>
        <v>0</v>
      </c>
      <c r="K295" s="5">
        <f>ROUND(INDEX($C$9:$L$13,$D295,$C295)/INDEX($B$9:$B$13,$D295)*装备总表!H$19*INDEX(装备总表!$C$23:$J$30,装备强化!$B295,K$15),2)</f>
        <v>0</v>
      </c>
      <c r="L295" s="5">
        <f>ROUND(INDEX($C$9:$L$13,$D295,$C295)/INDEX($B$9:$B$13,$D295)*装备总表!I$19*INDEX(装备总表!$C$23:$J$30,装备强化!$B295,L$15),2)</f>
        <v>21.16</v>
      </c>
    </row>
    <row r="296" spans="1:12" ht="16.5" x14ac:dyDescent="0.15">
      <c r="A296" s="6" t="s">
        <v>34</v>
      </c>
      <c r="B296" s="2">
        <v>7</v>
      </c>
      <c r="C296" s="2">
        <v>5</v>
      </c>
      <c r="D296" s="2">
        <v>4</v>
      </c>
      <c r="E296" s="5">
        <f>ROUND(INDEX($C$9:$L$13,$D296,$C296)/INDEX($B$9:$B$13,$D296)*装备总表!B$19*INDEX(装备总表!$C$23:$J$30,装备强化!$B296,E$15),2)</f>
        <v>0</v>
      </c>
      <c r="F296" s="5">
        <f>ROUND(INDEX($C$9:$L$13,$D296,$C296)/INDEX($B$9:$B$13,$D296)*装备总表!C$19*INDEX(装备总表!$C$23:$J$30,装备强化!$B296,F$15),2)</f>
        <v>8.4700000000000006</v>
      </c>
      <c r="G296" s="5">
        <f>ROUND(INDEX($C$9:$L$13,$D296,$C296)/INDEX($B$9:$B$13,$D296)*装备总表!D$19*INDEX(装备总表!$C$23:$J$30,装备强化!$B296,G$15),2)</f>
        <v>0</v>
      </c>
      <c r="H296" s="5">
        <f>ROUND(INDEX($C$9:$L$13,$D296,$C296)/INDEX($B$9:$B$13,$D296)*装备总表!E$19*INDEX(装备总表!$C$23:$J$30,装备强化!$B296,H$15),2)</f>
        <v>0</v>
      </c>
      <c r="I296" s="5">
        <f>ROUND(INDEX($C$9:$L$13,$D296,$C296)/INDEX($B$9:$B$13,$D296)*装备总表!F$19*INDEX(装备总表!$C$23:$J$30,装备强化!$B296,I$15),2)</f>
        <v>12.7</v>
      </c>
      <c r="J296" s="5">
        <f>ROUND(INDEX($C$9:$L$13,$D296,$C296)/INDEX($B$9:$B$13,$D296)*装备总表!G$19*INDEX(装备总表!$C$23:$J$30,装备强化!$B296,J$15),2)</f>
        <v>0</v>
      </c>
      <c r="K296" s="5">
        <f>ROUND(INDEX($C$9:$L$13,$D296,$C296)/INDEX($B$9:$B$13,$D296)*装备总表!H$19*INDEX(装备总表!$C$23:$J$30,装备强化!$B296,K$15),2)</f>
        <v>0</v>
      </c>
      <c r="L296" s="5">
        <f>ROUND(INDEX($C$9:$L$13,$D296,$C296)/INDEX($B$9:$B$13,$D296)*装备总表!I$19*INDEX(装备总表!$C$23:$J$30,装备强化!$B296,L$15),2)</f>
        <v>0</v>
      </c>
    </row>
    <row r="297" spans="1:12" ht="16.5" x14ac:dyDescent="0.15">
      <c r="A297" s="6" t="s">
        <v>35</v>
      </c>
      <c r="B297" s="2">
        <v>8</v>
      </c>
      <c r="C297" s="2">
        <v>5</v>
      </c>
      <c r="D297" s="2">
        <v>4</v>
      </c>
      <c r="E297" s="5">
        <f>ROUND(INDEX($C$9:$L$13,$D297,$C297)/INDEX($B$9:$B$13,$D297)*装备总表!B$19*INDEX(装备总表!$C$23:$J$30,装备强化!$B297,E$15),2)</f>
        <v>0</v>
      </c>
      <c r="F297" s="5">
        <f>ROUND(INDEX($C$9:$L$13,$D297,$C297)/INDEX($B$9:$B$13,$D297)*装备总表!C$19*INDEX(装备总表!$C$23:$J$30,装备强化!$B297,F$15),2)</f>
        <v>8.4700000000000006</v>
      </c>
      <c r="G297" s="5">
        <f>ROUND(INDEX($C$9:$L$13,$D297,$C297)/INDEX($B$9:$B$13,$D297)*装备总表!D$19*INDEX(装备总表!$C$23:$J$30,装备强化!$B297,G$15),2)</f>
        <v>0</v>
      </c>
      <c r="H297" s="5">
        <f>ROUND(INDEX($C$9:$L$13,$D297,$C297)/INDEX($B$9:$B$13,$D297)*装备总表!E$19*INDEX(装备总表!$C$23:$J$30,装备强化!$B297,H$15),2)</f>
        <v>0</v>
      </c>
      <c r="I297" s="5">
        <f>ROUND(INDEX($C$9:$L$13,$D297,$C297)/INDEX($B$9:$B$13,$D297)*装备总表!F$19*INDEX(装备总表!$C$23:$J$30,装备强化!$B297,I$15),2)</f>
        <v>12.7</v>
      </c>
      <c r="J297" s="5">
        <f>ROUND(INDEX($C$9:$L$13,$D297,$C297)/INDEX($B$9:$B$13,$D297)*装备总表!G$19*INDEX(装备总表!$C$23:$J$30,装备强化!$B297,J$15),2)</f>
        <v>0</v>
      </c>
      <c r="K297" s="5">
        <f>ROUND(INDEX($C$9:$L$13,$D297,$C297)/INDEX($B$9:$B$13,$D297)*装备总表!H$19*INDEX(装备总表!$C$23:$J$30,装备强化!$B297,K$15),2)</f>
        <v>0</v>
      </c>
      <c r="L297" s="5">
        <f>ROUND(INDEX($C$9:$L$13,$D297,$C297)/INDEX($B$9:$B$13,$D297)*装备总表!I$19*INDEX(装备总表!$C$23:$J$30,装备强化!$B297,L$15),2)</f>
        <v>0</v>
      </c>
    </row>
    <row r="298" spans="1:12" ht="16.5" x14ac:dyDescent="0.15">
      <c r="A298" s="6" t="s">
        <v>28</v>
      </c>
      <c r="B298" s="2">
        <v>1</v>
      </c>
      <c r="C298" s="2">
        <v>6</v>
      </c>
      <c r="D298" s="2">
        <v>4</v>
      </c>
      <c r="E298" s="5">
        <f>ROUND(INDEX($C$9:$L$13,$D298,$C298)/INDEX($B$9:$B$13,$D298)*装备总表!B$19*INDEX(装备总表!$C$23:$J$30,装备强化!$B298,E$15),2)</f>
        <v>0</v>
      </c>
      <c r="F298" s="5">
        <f>ROUND(INDEX($C$9:$L$13,$D298,$C298)/INDEX($B$9:$B$13,$D298)*装备总表!C$19*INDEX(装备总表!$C$23:$J$30,装备强化!$B298,F$15),2)</f>
        <v>19.53</v>
      </c>
      <c r="G298" s="5">
        <f>ROUND(INDEX($C$9:$L$13,$D298,$C298)/INDEX($B$9:$B$13,$D298)*装备总表!D$19*INDEX(装备总表!$C$23:$J$30,装备强化!$B298,G$15),2)</f>
        <v>0</v>
      </c>
      <c r="H298" s="5">
        <f>ROUND(INDEX($C$9:$L$13,$D298,$C298)/INDEX($B$9:$B$13,$D298)*装备总表!E$19*INDEX(装备总表!$C$23:$J$30,装备强化!$B298,H$15),2)</f>
        <v>0</v>
      </c>
      <c r="I298" s="5">
        <f>ROUND(INDEX($C$9:$L$13,$D298,$C298)/INDEX($B$9:$B$13,$D298)*装备总表!F$19*INDEX(装备总表!$C$23:$J$30,装备强化!$B298,I$15),2)</f>
        <v>12.21</v>
      </c>
      <c r="J298" s="5">
        <f>ROUND(INDEX($C$9:$L$13,$D298,$C298)/INDEX($B$9:$B$13,$D298)*装备总表!G$19*INDEX(装备总表!$C$23:$J$30,装备强化!$B298,J$15),2)</f>
        <v>0</v>
      </c>
      <c r="K298" s="5">
        <f>ROUND(INDEX($C$9:$L$13,$D298,$C298)/INDEX($B$9:$B$13,$D298)*装备总表!H$19*INDEX(装备总表!$C$23:$J$30,装备强化!$B298,K$15),2)</f>
        <v>0</v>
      </c>
      <c r="L298" s="5">
        <f>ROUND(INDEX($C$9:$L$13,$D298,$C298)/INDEX($B$9:$B$13,$D298)*装备总表!I$19*INDEX(装备总表!$C$23:$J$30,装备强化!$B298,L$15),2)</f>
        <v>0</v>
      </c>
    </row>
    <row r="299" spans="1:12" ht="16.5" x14ac:dyDescent="0.15">
      <c r="A299" s="6" t="s">
        <v>29</v>
      </c>
      <c r="B299" s="2">
        <v>2</v>
      </c>
      <c r="C299" s="2">
        <v>6</v>
      </c>
      <c r="D299" s="2">
        <v>4</v>
      </c>
      <c r="E299" s="5">
        <f>ROUND(INDEX($C$9:$L$13,$D299,$C299)/INDEX($B$9:$B$13,$D299)*装备总表!B$19*INDEX(装备总表!$C$23:$J$30,装备强化!$B299,E$15),2)</f>
        <v>183.14</v>
      </c>
      <c r="F299" s="5">
        <f>ROUND(INDEX($C$9:$L$13,$D299,$C299)/INDEX($B$9:$B$13,$D299)*装备总表!C$19*INDEX(装备总表!$C$23:$J$30,装备强化!$B299,F$15),2)</f>
        <v>0</v>
      </c>
      <c r="G299" s="5">
        <f>ROUND(INDEX($C$9:$L$13,$D299,$C299)/INDEX($B$9:$B$13,$D299)*装备总表!D$19*INDEX(装备总表!$C$23:$J$30,装备强化!$B299,G$15),2)</f>
        <v>12.21</v>
      </c>
      <c r="H299" s="5">
        <f>ROUND(INDEX($C$9:$L$13,$D299,$C299)/INDEX($B$9:$B$13,$D299)*装备总表!E$19*INDEX(装备总表!$C$23:$J$30,装备强化!$B299,H$15),2)</f>
        <v>6.1</v>
      </c>
      <c r="I299" s="5">
        <f>ROUND(INDEX($C$9:$L$13,$D299,$C299)/INDEX($B$9:$B$13,$D299)*装备总表!F$19*INDEX(装备总表!$C$23:$J$30,装备强化!$B299,I$15),2)</f>
        <v>0</v>
      </c>
      <c r="J299" s="5">
        <f>ROUND(INDEX($C$9:$L$13,$D299,$C299)/INDEX($B$9:$B$13,$D299)*装备总表!G$19*INDEX(装备总表!$C$23:$J$30,装备强化!$B299,J$15),2)</f>
        <v>0</v>
      </c>
      <c r="K299" s="5">
        <f>ROUND(INDEX($C$9:$L$13,$D299,$C299)/INDEX($B$9:$B$13,$D299)*装备总表!H$19*INDEX(装备总表!$C$23:$J$30,装备强化!$B299,K$15),2)</f>
        <v>0</v>
      </c>
      <c r="L299" s="5">
        <f>ROUND(INDEX($C$9:$L$13,$D299,$C299)/INDEX($B$9:$B$13,$D299)*装备总表!I$19*INDEX(装备总表!$C$23:$J$30,装备强化!$B299,L$15),2)</f>
        <v>0</v>
      </c>
    </row>
    <row r="300" spans="1:12" ht="16.5" x14ac:dyDescent="0.15">
      <c r="A300" s="6" t="s">
        <v>30</v>
      </c>
      <c r="B300" s="2">
        <v>3</v>
      </c>
      <c r="C300" s="2">
        <v>6</v>
      </c>
      <c r="D300" s="2">
        <v>4</v>
      </c>
      <c r="E300" s="5">
        <f>ROUND(INDEX($C$9:$L$13,$D300,$C300)/INDEX($B$9:$B$13,$D300)*装备总表!B$19*INDEX(装备总表!$C$23:$J$30,装备强化!$B300,E$15),2)</f>
        <v>152.62</v>
      </c>
      <c r="F300" s="5">
        <f>ROUND(INDEX($C$9:$L$13,$D300,$C300)/INDEX($B$9:$B$13,$D300)*装备总表!C$19*INDEX(装备总表!$C$23:$J$30,装备强化!$B300,F$15),2)</f>
        <v>9.77</v>
      </c>
      <c r="G300" s="5">
        <f>ROUND(INDEX($C$9:$L$13,$D300,$C300)/INDEX($B$9:$B$13,$D300)*装备总表!D$19*INDEX(装备总表!$C$23:$J$30,装备强化!$B300,G$15),2)</f>
        <v>0</v>
      </c>
      <c r="H300" s="5">
        <f>ROUND(INDEX($C$9:$L$13,$D300,$C300)/INDEX($B$9:$B$13,$D300)*装备总表!E$19*INDEX(装备总表!$C$23:$J$30,装备强化!$B300,H$15),2)</f>
        <v>0</v>
      </c>
      <c r="I300" s="5">
        <f>ROUND(INDEX($C$9:$L$13,$D300,$C300)/INDEX($B$9:$B$13,$D300)*装备总表!F$19*INDEX(装备总表!$C$23:$J$30,装备强化!$B300,I$15),2)</f>
        <v>7.33</v>
      </c>
      <c r="J300" s="5">
        <f>ROUND(INDEX($C$9:$L$13,$D300,$C300)/INDEX($B$9:$B$13,$D300)*装备总表!G$19*INDEX(装备总表!$C$23:$J$30,装备强化!$B300,J$15),2)</f>
        <v>0</v>
      </c>
      <c r="K300" s="5">
        <f>ROUND(INDEX($C$9:$L$13,$D300,$C300)/INDEX($B$9:$B$13,$D300)*装备总表!H$19*INDEX(装备总表!$C$23:$J$30,装备强化!$B300,K$15),2)</f>
        <v>0</v>
      </c>
      <c r="L300" s="5">
        <f>ROUND(INDEX($C$9:$L$13,$D300,$C300)/INDEX($B$9:$B$13,$D300)*装备总表!I$19*INDEX(装备总表!$C$23:$J$30,装备强化!$B300,L$15),2)</f>
        <v>0</v>
      </c>
    </row>
    <row r="301" spans="1:12" ht="16.5" x14ac:dyDescent="0.15">
      <c r="A301" s="6" t="s">
        <v>31</v>
      </c>
      <c r="B301" s="2">
        <v>4</v>
      </c>
      <c r="C301" s="2">
        <v>6</v>
      </c>
      <c r="D301" s="2">
        <v>4</v>
      </c>
      <c r="E301" s="5">
        <f>ROUND(INDEX($C$9:$L$13,$D301,$C301)/INDEX($B$9:$B$13,$D301)*装备总表!B$19*INDEX(装备总表!$C$23:$J$30,装备强化!$B301,E$15),2)</f>
        <v>91.57</v>
      </c>
      <c r="F301" s="5">
        <f>ROUND(INDEX($C$9:$L$13,$D301,$C301)/INDEX($B$9:$B$13,$D301)*装备总表!C$19*INDEX(装备总表!$C$23:$J$30,装备强化!$B301,F$15),2)</f>
        <v>0</v>
      </c>
      <c r="G301" s="5">
        <f>ROUND(INDEX($C$9:$L$13,$D301,$C301)/INDEX($B$9:$B$13,$D301)*装备总表!D$19*INDEX(装备总表!$C$23:$J$30,装备强化!$B301,G$15),2)</f>
        <v>7.33</v>
      </c>
      <c r="H301" s="5">
        <f>ROUND(INDEX($C$9:$L$13,$D301,$C301)/INDEX($B$9:$B$13,$D301)*装备总表!E$19*INDEX(装备总表!$C$23:$J$30,装备强化!$B301,H$15),2)</f>
        <v>3.66</v>
      </c>
      <c r="I301" s="5">
        <f>ROUND(INDEX($C$9:$L$13,$D301,$C301)/INDEX($B$9:$B$13,$D301)*装备总表!F$19*INDEX(装备总表!$C$23:$J$30,装备强化!$B301,I$15),2)</f>
        <v>0</v>
      </c>
      <c r="J301" s="5">
        <f>ROUND(INDEX($C$9:$L$13,$D301,$C301)/INDEX($B$9:$B$13,$D301)*装备总表!G$19*INDEX(装备总表!$C$23:$J$30,装备强化!$B301,J$15),2)</f>
        <v>24.42</v>
      </c>
      <c r="K301" s="5">
        <f>ROUND(INDEX($C$9:$L$13,$D301,$C301)/INDEX($B$9:$B$13,$D301)*装备总表!H$19*INDEX(装备总表!$C$23:$J$30,装备强化!$B301,K$15),2)</f>
        <v>0</v>
      </c>
      <c r="L301" s="5">
        <f>ROUND(INDEX($C$9:$L$13,$D301,$C301)/INDEX($B$9:$B$13,$D301)*装备总表!I$19*INDEX(装备总表!$C$23:$J$30,装备强化!$B301,L$15),2)</f>
        <v>0</v>
      </c>
    </row>
    <row r="302" spans="1:12" ht="16.5" x14ac:dyDescent="0.15">
      <c r="A302" s="6" t="s">
        <v>32</v>
      </c>
      <c r="B302" s="2">
        <v>5</v>
      </c>
      <c r="C302" s="2">
        <v>6</v>
      </c>
      <c r="D302" s="2">
        <v>4</v>
      </c>
      <c r="E302" s="5">
        <f>ROUND(INDEX($C$9:$L$13,$D302,$C302)/INDEX($B$9:$B$13,$D302)*装备总表!B$19*INDEX(装备总表!$C$23:$J$30,装备强化!$B302,E$15),2)</f>
        <v>91.57</v>
      </c>
      <c r="F302" s="5">
        <f>ROUND(INDEX($C$9:$L$13,$D302,$C302)/INDEX($B$9:$B$13,$D302)*装备总表!C$19*INDEX(装备总表!$C$23:$J$30,装备强化!$B302,F$15),2)</f>
        <v>0</v>
      </c>
      <c r="G302" s="5">
        <f>ROUND(INDEX($C$9:$L$13,$D302,$C302)/INDEX($B$9:$B$13,$D302)*装备总表!D$19*INDEX(装备总表!$C$23:$J$30,装备强化!$B302,G$15),2)</f>
        <v>2.44</v>
      </c>
      <c r="H302" s="5">
        <f>ROUND(INDEX($C$9:$L$13,$D302,$C302)/INDEX($B$9:$B$13,$D302)*装备总表!E$19*INDEX(装备总表!$C$23:$J$30,装备强化!$B302,H$15),2)</f>
        <v>7.33</v>
      </c>
      <c r="I302" s="5">
        <f>ROUND(INDEX($C$9:$L$13,$D302,$C302)/INDEX($B$9:$B$13,$D302)*装备总表!F$19*INDEX(装备总表!$C$23:$J$30,装备强化!$B302,I$15),2)</f>
        <v>0</v>
      </c>
      <c r="J302" s="5">
        <f>ROUND(INDEX($C$9:$L$13,$D302,$C302)/INDEX($B$9:$B$13,$D302)*装备总表!G$19*INDEX(装备总表!$C$23:$J$30,装备强化!$B302,J$15),2)</f>
        <v>0</v>
      </c>
      <c r="K302" s="5">
        <f>ROUND(INDEX($C$9:$L$13,$D302,$C302)/INDEX($B$9:$B$13,$D302)*装备总表!H$19*INDEX(装备总表!$C$23:$J$30,装备强化!$B302,K$15),2)</f>
        <v>24.42</v>
      </c>
      <c r="L302" s="5">
        <f>ROUND(INDEX($C$9:$L$13,$D302,$C302)/INDEX($B$9:$B$13,$D302)*装备总表!I$19*INDEX(装备总表!$C$23:$J$30,装备强化!$B302,L$15),2)</f>
        <v>0</v>
      </c>
    </row>
    <row r="303" spans="1:12" ht="16.5" x14ac:dyDescent="0.15">
      <c r="A303" s="6" t="s">
        <v>33</v>
      </c>
      <c r="B303" s="2">
        <v>6</v>
      </c>
      <c r="C303" s="2">
        <v>6</v>
      </c>
      <c r="D303" s="2">
        <v>4</v>
      </c>
      <c r="E303" s="5">
        <f>ROUND(INDEX($C$9:$L$13,$D303,$C303)/INDEX($B$9:$B$13,$D303)*装备总表!B$19*INDEX(装备总表!$C$23:$J$30,装备强化!$B303,E$15),2)</f>
        <v>91.57</v>
      </c>
      <c r="F303" s="5">
        <f>ROUND(INDEX($C$9:$L$13,$D303,$C303)/INDEX($B$9:$B$13,$D303)*装备总表!C$19*INDEX(装备总表!$C$23:$J$30,装备强化!$B303,F$15),2)</f>
        <v>0</v>
      </c>
      <c r="G303" s="5">
        <f>ROUND(INDEX($C$9:$L$13,$D303,$C303)/INDEX($B$9:$B$13,$D303)*装备总表!D$19*INDEX(装备总表!$C$23:$J$30,装备强化!$B303,G$15),2)</f>
        <v>2.44</v>
      </c>
      <c r="H303" s="5">
        <f>ROUND(INDEX($C$9:$L$13,$D303,$C303)/INDEX($B$9:$B$13,$D303)*装备总表!E$19*INDEX(装备总表!$C$23:$J$30,装备强化!$B303,H$15),2)</f>
        <v>7.33</v>
      </c>
      <c r="I303" s="5">
        <f>ROUND(INDEX($C$9:$L$13,$D303,$C303)/INDEX($B$9:$B$13,$D303)*装备总表!F$19*INDEX(装备总表!$C$23:$J$30,装备强化!$B303,I$15),2)</f>
        <v>0</v>
      </c>
      <c r="J303" s="5">
        <f>ROUND(INDEX($C$9:$L$13,$D303,$C303)/INDEX($B$9:$B$13,$D303)*装备总表!G$19*INDEX(装备总表!$C$23:$J$30,装备强化!$B303,J$15),2)</f>
        <v>0</v>
      </c>
      <c r="K303" s="5">
        <f>ROUND(INDEX($C$9:$L$13,$D303,$C303)/INDEX($B$9:$B$13,$D303)*装备总表!H$19*INDEX(装备总表!$C$23:$J$30,装备强化!$B303,K$15),2)</f>
        <v>0</v>
      </c>
      <c r="L303" s="5">
        <f>ROUND(INDEX($C$9:$L$13,$D303,$C303)/INDEX($B$9:$B$13,$D303)*装备总表!I$19*INDEX(装备总表!$C$23:$J$30,装备强化!$B303,L$15),2)</f>
        <v>24.42</v>
      </c>
    </row>
    <row r="304" spans="1:12" ht="16.5" x14ac:dyDescent="0.15">
      <c r="A304" s="6" t="s">
        <v>34</v>
      </c>
      <c r="B304" s="2">
        <v>7</v>
      </c>
      <c r="C304" s="2">
        <v>6</v>
      </c>
      <c r="D304" s="2">
        <v>4</v>
      </c>
      <c r="E304" s="5">
        <f>ROUND(INDEX($C$9:$L$13,$D304,$C304)/INDEX($B$9:$B$13,$D304)*装备总表!B$19*INDEX(装备总表!$C$23:$J$30,装备强化!$B304,E$15),2)</f>
        <v>0</v>
      </c>
      <c r="F304" s="5">
        <f>ROUND(INDEX($C$9:$L$13,$D304,$C304)/INDEX($B$9:$B$13,$D304)*装备总表!C$19*INDEX(装备总表!$C$23:$J$30,装备强化!$B304,F$15),2)</f>
        <v>9.77</v>
      </c>
      <c r="G304" s="5">
        <f>ROUND(INDEX($C$9:$L$13,$D304,$C304)/INDEX($B$9:$B$13,$D304)*装备总表!D$19*INDEX(装备总表!$C$23:$J$30,装备强化!$B304,G$15),2)</f>
        <v>0</v>
      </c>
      <c r="H304" s="5">
        <f>ROUND(INDEX($C$9:$L$13,$D304,$C304)/INDEX($B$9:$B$13,$D304)*装备总表!E$19*INDEX(装备总表!$C$23:$J$30,装备强化!$B304,H$15),2)</f>
        <v>0</v>
      </c>
      <c r="I304" s="5">
        <f>ROUND(INDEX($C$9:$L$13,$D304,$C304)/INDEX($B$9:$B$13,$D304)*装备总表!F$19*INDEX(装备总表!$C$23:$J$30,装备强化!$B304,I$15),2)</f>
        <v>14.65</v>
      </c>
      <c r="J304" s="5">
        <f>ROUND(INDEX($C$9:$L$13,$D304,$C304)/INDEX($B$9:$B$13,$D304)*装备总表!G$19*INDEX(装备总表!$C$23:$J$30,装备强化!$B304,J$15),2)</f>
        <v>0</v>
      </c>
      <c r="K304" s="5">
        <f>ROUND(INDEX($C$9:$L$13,$D304,$C304)/INDEX($B$9:$B$13,$D304)*装备总表!H$19*INDEX(装备总表!$C$23:$J$30,装备强化!$B304,K$15),2)</f>
        <v>0</v>
      </c>
      <c r="L304" s="5">
        <f>ROUND(INDEX($C$9:$L$13,$D304,$C304)/INDEX($B$9:$B$13,$D304)*装备总表!I$19*INDEX(装备总表!$C$23:$J$30,装备强化!$B304,L$15),2)</f>
        <v>0</v>
      </c>
    </row>
    <row r="305" spans="1:12" ht="16.5" x14ac:dyDescent="0.15">
      <c r="A305" s="6" t="s">
        <v>35</v>
      </c>
      <c r="B305" s="2">
        <v>8</v>
      </c>
      <c r="C305" s="2">
        <v>6</v>
      </c>
      <c r="D305" s="2">
        <v>4</v>
      </c>
      <c r="E305" s="5">
        <f>ROUND(INDEX($C$9:$L$13,$D305,$C305)/INDEX($B$9:$B$13,$D305)*装备总表!B$19*INDEX(装备总表!$C$23:$J$30,装备强化!$B305,E$15),2)</f>
        <v>0</v>
      </c>
      <c r="F305" s="5">
        <f>ROUND(INDEX($C$9:$L$13,$D305,$C305)/INDEX($B$9:$B$13,$D305)*装备总表!C$19*INDEX(装备总表!$C$23:$J$30,装备强化!$B305,F$15),2)</f>
        <v>9.77</v>
      </c>
      <c r="G305" s="5">
        <f>ROUND(INDEX($C$9:$L$13,$D305,$C305)/INDEX($B$9:$B$13,$D305)*装备总表!D$19*INDEX(装备总表!$C$23:$J$30,装备强化!$B305,G$15),2)</f>
        <v>0</v>
      </c>
      <c r="H305" s="5">
        <f>ROUND(INDEX($C$9:$L$13,$D305,$C305)/INDEX($B$9:$B$13,$D305)*装备总表!E$19*INDEX(装备总表!$C$23:$J$30,装备强化!$B305,H$15),2)</f>
        <v>0</v>
      </c>
      <c r="I305" s="5">
        <f>ROUND(INDEX($C$9:$L$13,$D305,$C305)/INDEX($B$9:$B$13,$D305)*装备总表!F$19*INDEX(装备总表!$C$23:$J$30,装备强化!$B305,I$15),2)</f>
        <v>14.65</v>
      </c>
      <c r="J305" s="5">
        <f>ROUND(INDEX($C$9:$L$13,$D305,$C305)/INDEX($B$9:$B$13,$D305)*装备总表!G$19*INDEX(装备总表!$C$23:$J$30,装备强化!$B305,J$15),2)</f>
        <v>0</v>
      </c>
      <c r="K305" s="5">
        <f>ROUND(INDEX($C$9:$L$13,$D305,$C305)/INDEX($B$9:$B$13,$D305)*装备总表!H$19*INDEX(装备总表!$C$23:$J$30,装备强化!$B305,K$15),2)</f>
        <v>0</v>
      </c>
      <c r="L305" s="5">
        <f>ROUND(INDEX($C$9:$L$13,$D305,$C305)/INDEX($B$9:$B$13,$D305)*装备总表!I$19*INDEX(装备总表!$C$23:$J$30,装备强化!$B305,L$15),2)</f>
        <v>0</v>
      </c>
    </row>
    <row r="306" spans="1:12" ht="16.5" x14ac:dyDescent="0.15">
      <c r="A306" s="6" t="s">
        <v>28</v>
      </c>
      <c r="B306" s="2">
        <v>1</v>
      </c>
      <c r="C306" s="2">
        <v>7</v>
      </c>
      <c r="D306" s="2">
        <v>4</v>
      </c>
      <c r="E306" s="5">
        <f>ROUND(INDEX($C$9:$L$13,$D306,$C306)/INDEX($B$9:$B$13,$D306)*装备总表!B$19*INDEX(装备总表!$C$23:$J$30,装备强化!$B306,E$15),2)</f>
        <v>0</v>
      </c>
      <c r="F306" s="5">
        <f>ROUND(INDEX($C$9:$L$13,$D306,$C306)/INDEX($B$9:$B$13,$D306)*装备总表!C$19*INDEX(装备总表!$C$23:$J$30,装备强化!$B306,F$15),2)</f>
        <v>22.14</v>
      </c>
      <c r="G306" s="5">
        <f>ROUND(INDEX($C$9:$L$13,$D306,$C306)/INDEX($B$9:$B$13,$D306)*装备总表!D$19*INDEX(装备总表!$C$23:$J$30,装备强化!$B306,G$15),2)</f>
        <v>0</v>
      </c>
      <c r="H306" s="5">
        <f>ROUND(INDEX($C$9:$L$13,$D306,$C306)/INDEX($B$9:$B$13,$D306)*装备总表!E$19*INDEX(装备总表!$C$23:$J$30,装备强化!$B306,H$15),2)</f>
        <v>0</v>
      </c>
      <c r="I306" s="5">
        <f>ROUND(INDEX($C$9:$L$13,$D306,$C306)/INDEX($B$9:$B$13,$D306)*装备总表!F$19*INDEX(装备总表!$C$23:$J$30,装备强化!$B306,I$15),2)</f>
        <v>13.84</v>
      </c>
      <c r="J306" s="5">
        <f>ROUND(INDEX($C$9:$L$13,$D306,$C306)/INDEX($B$9:$B$13,$D306)*装备总表!G$19*INDEX(装备总表!$C$23:$J$30,装备强化!$B306,J$15),2)</f>
        <v>0</v>
      </c>
      <c r="K306" s="5">
        <f>ROUND(INDEX($C$9:$L$13,$D306,$C306)/INDEX($B$9:$B$13,$D306)*装备总表!H$19*INDEX(装备总表!$C$23:$J$30,装备强化!$B306,K$15),2)</f>
        <v>0</v>
      </c>
      <c r="L306" s="5">
        <f>ROUND(INDEX($C$9:$L$13,$D306,$C306)/INDEX($B$9:$B$13,$D306)*装备总表!I$19*INDEX(装备总表!$C$23:$J$30,装备强化!$B306,L$15),2)</f>
        <v>0</v>
      </c>
    </row>
    <row r="307" spans="1:12" ht="16.5" x14ac:dyDescent="0.15">
      <c r="A307" s="6" t="s">
        <v>29</v>
      </c>
      <c r="B307" s="2">
        <v>2</v>
      </c>
      <c r="C307" s="2">
        <v>7</v>
      </c>
      <c r="D307" s="2">
        <v>4</v>
      </c>
      <c r="E307" s="5">
        <f>ROUND(INDEX($C$9:$L$13,$D307,$C307)/INDEX($B$9:$B$13,$D307)*装备总表!B$19*INDEX(装备总表!$C$23:$J$30,装备强化!$B307,E$15),2)</f>
        <v>207.56</v>
      </c>
      <c r="F307" s="5">
        <f>ROUND(INDEX($C$9:$L$13,$D307,$C307)/INDEX($B$9:$B$13,$D307)*装备总表!C$19*INDEX(装备总表!$C$23:$J$30,装备强化!$B307,F$15),2)</f>
        <v>0</v>
      </c>
      <c r="G307" s="5">
        <f>ROUND(INDEX($C$9:$L$13,$D307,$C307)/INDEX($B$9:$B$13,$D307)*装备总表!D$19*INDEX(装备总表!$C$23:$J$30,装备强化!$B307,G$15),2)</f>
        <v>13.84</v>
      </c>
      <c r="H307" s="5">
        <f>ROUND(INDEX($C$9:$L$13,$D307,$C307)/INDEX($B$9:$B$13,$D307)*装备总表!E$19*INDEX(装备总表!$C$23:$J$30,装备强化!$B307,H$15),2)</f>
        <v>6.92</v>
      </c>
      <c r="I307" s="5">
        <f>ROUND(INDEX($C$9:$L$13,$D307,$C307)/INDEX($B$9:$B$13,$D307)*装备总表!F$19*INDEX(装备总表!$C$23:$J$30,装备强化!$B307,I$15),2)</f>
        <v>0</v>
      </c>
      <c r="J307" s="5">
        <f>ROUND(INDEX($C$9:$L$13,$D307,$C307)/INDEX($B$9:$B$13,$D307)*装备总表!G$19*INDEX(装备总表!$C$23:$J$30,装备强化!$B307,J$15),2)</f>
        <v>0</v>
      </c>
      <c r="K307" s="5">
        <f>ROUND(INDEX($C$9:$L$13,$D307,$C307)/INDEX($B$9:$B$13,$D307)*装备总表!H$19*INDEX(装备总表!$C$23:$J$30,装备强化!$B307,K$15),2)</f>
        <v>0</v>
      </c>
      <c r="L307" s="5">
        <f>ROUND(INDEX($C$9:$L$13,$D307,$C307)/INDEX($B$9:$B$13,$D307)*装备总表!I$19*INDEX(装备总表!$C$23:$J$30,装备强化!$B307,L$15),2)</f>
        <v>0</v>
      </c>
    </row>
    <row r="308" spans="1:12" ht="16.5" x14ac:dyDescent="0.15">
      <c r="A308" s="6" t="s">
        <v>30</v>
      </c>
      <c r="B308" s="2">
        <v>3</v>
      </c>
      <c r="C308" s="2">
        <v>7</v>
      </c>
      <c r="D308" s="2">
        <v>4</v>
      </c>
      <c r="E308" s="5">
        <f>ROUND(INDEX($C$9:$L$13,$D308,$C308)/INDEX($B$9:$B$13,$D308)*装备总表!B$19*INDEX(装备总表!$C$23:$J$30,装备强化!$B308,E$15),2)</f>
        <v>172.97</v>
      </c>
      <c r="F308" s="5">
        <f>ROUND(INDEX($C$9:$L$13,$D308,$C308)/INDEX($B$9:$B$13,$D308)*装备总表!C$19*INDEX(装备总表!$C$23:$J$30,装备强化!$B308,F$15),2)</f>
        <v>11.07</v>
      </c>
      <c r="G308" s="5">
        <f>ROUND(INDEX($C$9:$L$13,$D308,$C308)/INDEX($B$9:$B$13,$D308)*装备总表!D$19*INDEX(装备总表!$C$23:$J$30,装备强化!$B308,G$15),2)</f>
        <v>0</v>
      </c>
      <c r="H308" s="5">
        <f>ROUND(INDEX($C$9:$L$13,$D308,$C308)/INDEX($B$9:$B$13,$D308)*装备总表!E$19*INDEX(装备总表!$C$23:$J$30,装备强化!$B308,H$15),2)</f>
        <v>0</v>
      </c>
      <c r="I308" s="5">
        <f>ROUND(INDEX($C$9:$L$13,$D308,$C308)/INDEX($B$9:$B$13,$D308)*装备总表!F$19*INDEX(装备总表!$C$23:$J$30,装备强化!$B308,I$15),2)</f>
        <v>8.3000000000000007</v>
      </c>
      <c r="J308" s="5">
        <f>ROUND(INDEX($C$9:$L$13,$D308,$C308)/INDEX($B$9:$B$13,$D308)*装备总表!G$19*INDEX(装备总表!$C$23:$J$30,装备强化!$B308,J$15),2)</f>
        <v>0</v>
      </c>
      <c r="K308" s="5">
        <f>ROUND(INDEX($C$9:$L$13,$D308,$C308)/INDEX($B$9:$B$13,$D308)*装备总表!H$19*INDEX(装备总表!$C$23:$J$30,装备强化!$B308,K$15),2)</f>
        <v>0</v>
      </c>
      <c r="L308" s="5">
        <f>ROUND(INDEX($C$9:$L$13,$D308,$C308)/INDEX($B$9:$B$13,$D308)*装备总表!I$19*INDEX(装备总表!$C$23:$J$30,装备强化!$B308,L$15),2)</f>
        <v>0</v>
      </c>
    </row>
    <row r="309" spans="1:12" ht="16.5" x14ac:dyDescent="0.15">
      <c r="A309" s="6" t="s">
        <v>31</v>
      </c>
      <c r="B309" s="2">
        <v>4</v>
      </c>
      <c r="C309" s="2">
        <v>7</v>
      </c>
      <c r="D309" s="2">
        <v>4</v>
      </c>
      <c r="E309" s="5">
        <f>ROUND(INDEX($C$9:$L$13,$D309,$C309)/INDEX($B$9:$B$13,$D309)*装备总表!B$19*INDEX(装备总表!$C$23:$J$30,装备强化!$B309,E$15),2)</f>
        <v>103.78</v>
      </c>
      <c r="F309" s="5">
        <f>ROUND(INDEX($C$9:$L$13,$D309,$C309)/INDEX($B$9:$B$13,$D309)*装备总表!C$19*INDEX(装备总表!$C$23:$J$30,装备强化!$B309,F$15),2)</f>
        <v>0</v>
      </c>
      <c r="G309" s="5">
        <f>ROUND(INDEX($C$9:$L$13,$D309,$C309)/INDEX($B$9:$B$13,$D309)*装备总表!D$19*INDEX(装备总表!$C$23:$J$30,装备强化!$B309,G$15),2)</f>
        <v>8.3000000000000007</v>
      </c>
      <c r="H309" s="5">
        <f>ROUND(INDEX($C$9:$L$13,$D309,$C309)/INDEX($B$9:$B$13,$D309)*装备总表!E$19*INDEX(装备总表!$C$23:$J$30,装备强化!$B309,H$15),2)</f>
        <v>4.1500000000000004</v>
      </c>
      <c r="I309" s="5">
        <f>ROUND(INDEX($C$9:$L$13,$D309,$C309)/INDEX($B$9:$B$13,$D309)*装备总表!F$19*INDEX(装备总表!$C$23:$J$30,装备强化!$B309,I$15),2)</f>
        <v>0</v>
      </c>
      <c r="J309" s="5">
        <f>ROUND(INDEX($C$9:$L$13,$D309,$C309)/INDEX($B$9:$B$13,$D309)*装备总表!G$19*INDEX(装备总表!$C$23:$J$30,装备强化!$B309,J$15),2)</f>
        <v>27.67</v>
      </c>
      <c r="K309" s="5">
        <f>ROUND(INDEX($C$9:$L$13,$D309,$C309)/INDEX($B$9:$B$13,$D309)*装备总表!H$19*INDEX(装备总表!$C$23:$J$30,装备强化!$B309,K$15),2)</f>
        <v>0</v>
      </c>
      <c r="L309" s="5">
        <f>ROUND(INDEX($C$9:$L$13,$D309,$C309)/INDEX($B$9:$B$13,$D309)*装备总表!I$19*INDEX(装备总表!$C$23:$J$30,装备强化!$B309,L$15),2)</f>
        <v>0</v>
      </c>
    </row>
    <row r="310" spans="1:12" ht="16.5" x14ac:dyDescent="0.15">
      <c r="A310" s="6" t="s">
        <v>32</v>
      </c>
      <c r="B310" s="2">
        <v>5</v>
      </c>
      <c r="C310" s="2">
        <v>7</v>
      </c>
      <c r="D310" s="2">
        <v>4</v>
      </c>
      <c r="E310" s="5">
        <f>ROUND(INDEX($C$9:$L$13,$D310,$C310)/INDEX($B$9:$B$13,$D310)*装备总表!B$19*INDEX(装备总表!$C$23:$J$30,装备强化!$B310,E$15),2)</f>
        <v>103.78</v>
      </c>
      <c r="F310" s="5">
        <f>ROUND(INDEX($C$9:$L$13,$D310,$C310)/INDEX($B$9:$B$13,$D310)*装备总表!C$19*INDEX(装备总表!$C$23:$J$30,装备强化!$B310,F$15),2)</f>
        <v>0</v>
      </c>
      <c r="G310" s="5">
        <f>ROUND(INDEX($C$9:$L$13,$D310,$C310)/INDEX($B$9:$B$13,$D310)*装备总表!D$19*INDEX(装备总表!$C$23:$J$30,装备强化!$B310,G$15),2)</f>
        <v>2.77</v>
      </c>
      <c r="H310" s="5">
        <f>ROUND(INDEX($C$9:$L$13,$D310,$C310)/INDEX($B$9:$B$13,$D310)*装备总表!E$19*INDEX(装备总表!$C$23:$J$30,装备强化!$B310,H$15),2)</f>
        <v>8.3000000000000007</v>
      </c>
      <c r="I310" s="5">
        <f>ROUND(INDEX($C$9:$L$13,$D310,$C310)/INDEX($B$9:$B$13,$D310)*装备总表!F$19*INDEX(装备总表!$C$23:$J$30,装备强化!$B310,I$15),2)</f>
        <v>0</v>
      </c>
      <c r="J310" s="5">
        <f>ROUND(INDEX($C$9:$L$13,$D310,$C310)/INDEX($B$9:$B$13,$D310)*装备总表!G$19*INDEX(装备总表!$C$23:$J$30,装备强化!$B310,J$15),2)</f>
        <v>0</v>
      </c>
      <c r="K310" s="5">
        <f>ROUND(INDEX($C$9:$L$13,$D310,$C310)/INDEX($B$9:$B$13,$D310)*装备总表!H$19*INDEX(装备总表!$C$23:$J$30,装备强化!$B310,K$15),2)</f>
        <v>27.67</v>
      </c>
      <c r="L310" s="5">
        <f>ROUND(INDEX($C$9:$L$13,$D310,$C310)/INDEX($B$9:$B$13,$D310)*装备总表!I$19*INDEX(装备总表!$C$23:$J$30,装备强化!$B310,L$15),2)</f>
        <v>0</v>
      </c>
    </row>
    <row r="311" spans="1:12" ht="16.5" x14ac:dyDescent="0.15">
      <c r="A311" s="6" t="s">
        <v>33</v>
      </c>
      <c r="B311" s="2">
        <v>6</v>
      </c>
      <c r="C311" s="2">
        <v>7</v>
      </c>
      <c r="D311" s="2">
        <v>4</v>
      </c>
      <c r="E311" s="5">
        <f>ROUND(INDEX($C$9:$L$13,$D311,$C311)/INDEX($B$9:$B$13,$D311)*装备总表!B$19*INDEX(装备总表!$C$23:$J$30,装备强化!$B311,E$15),2)</f>
        <v>103.78</v>
      </c>
      <c r="F311" s="5">
        <f>ROUND(INDEX($C$9:$L$13,$D311,$C311)/INDEX($B$9:$B$13,$D311)*装备总表!C$19*INDEX(装备总表!$C$23:$J$30,装备强化!$B311,F$15),2)</f>
        <v>0</v>
      </c>
      <c r="G311" s="5">
        <f>ROUND(INDEX($C$9:$L$13,$D311,$C311)/INDEX($B$9:$B$13,$D311)*装备总表!D$19*INDEX(装备总表!$C$23:$J$30,装备强化!$B311,G$15),2)</f>
        <v>2.77</v>
      </c>
      <c r="H311" s="5">
        <f>ROUND(INDEX($C$9:$L$13,$D311,$C311)/INDEX($B$9:$B$13,$D311)*装备总表!E$19*INDEX(装备总表!$C$23:$J$30,装备强化!$B311,H$15),2)</f>
        <v>8.3000000000000007</v>
      </c>
      <c r="I311" s="5">
        <f>ROUND(INDEX($C$9:$L$13,$D311,$C311)/INDEX($B$9:$B$13,$D311)*装备总表!F$19*INDEX(装备总表!$C$23:$J$30,装备强化!$B311,I$15),2)</f>
        <v>0</v>
      </c>
      <c r="J311" s="5">
        <f>ROUND(INDEX($C$9:$L$13,$D311,$C311)/INDEX($B$9:$B$13,$D311)*装备总表!G$19*INDEX(装备总表!$C$23:$J$30,装备强化!$B311,J$15),2)</f>
        <v>0</v>
      </c>
      <c r="K311" s="5">
        <f>ROUND(INDEX($C$9:$L$13,$D311,$C311)/INDEX($B$9:$B$13,$D311)*装备总表!H$19*INDEX(装备总表!$C$23:$J$30,装备强化!$B311,K$15),2)</f>
        <v>0</v>
      </c>
      <c r="L311" s="5">
        <f>ROUND(INDEX($C$9:$L$13,$D311,$C311)/INDEX($B$9:$B$13,$D311)*装备总表!I$19*INDEX(装备总表!$C$23:$J$30,装备强化!$B311,L$15),2)</f>
        <v>27.67</v>
      </c>
    </row>
    <row r="312" spans="1:12" ht="16.5" x14ac:dyDescent="0.15">
      <c r="A312" s="6" t="s">
        <v>34</v>
      </c>
      <c r="B312" s="2">
        <v>7</v>
      </c>
      <c r="C312" s="2">
        <v>7</v>
      </c>
      <c r="D312" s="2">
        <v>4</v>
      </c>
      <c r="E312" s="5">
        <f>ROUND(INDEX($C$9:$L$13,$D312,$C312)/INDEX($B$9:$B$13,$D312)*装备总表!B$19*INDEX(装备总表!$C$23:$J$30,装备强化!$B312,E$15),2)</f>
        <v>0</v>
      </c>
      <c r="F312" s="5">
        <f>ROUND(INDEX($C$9:$L$13,$D312,$C312)/INDEX($B$9:$B$13,$D312)*装备总表!C$19*INDEX(装备总表!$C$23:$J$30,装备强化!$B312,F$15),2)</f>
        <v>11.07</v>
      </c>
      <c r="G312" s="5">
        <f>ROUND(INDEX($C$9:$L$13,$D312,$C312)/INDEX($B$9:$B$13,$D312)*装备总表!D$19*INDEX(装备总表!$C$23:$J$30,装备强化!$B312,G$15),2)</f>
        <v>0</v>
      </c>
      <c r="H312" s="5">
        <f>ROUND(INDEX($C$9:$L$13,$D312,$C312)/INDEX($B$9:$B$13,$D312)*装备总表!E$19*INDEX(装备总表!$C$23:$J$30,装备强化!$B312,H$15),2)</f>
        <v>0</v>
      </c>
      <c r="I312" s="5">
        <f>ROUND(INDEX($C$9:$L$13,$D312,$C312)/INDEX($B$9:$B$13,$D312)*装备总表!F$19*INDEX(装备总表!$C$23:$J$30,装备强化!$B312,I$15),2)</f>
        <v>16.600000000000001</v>
      </c>
      <c r="J312" s="5">
        <f>ROUND(INDEX($C$9:$L$13,$D312,$C312)/INDEX($B$9:$B$13,$D312)*装备总表!G$19*INDEX(装备总表!$C$23:$J$30,装备强化!$B312,J$15),2)</f>
        <v>0</v>
      </c>
      <c r="K312" s="5">
        <f>ROUND(INDEX($C$9:$L$13,$D312,$C312)/INDEX($B$9:$B$13,$D312)*装备总表!H$19*INDEX(装备总表!$C$23:$J$30,装备强化!$B312,K$15),2)</f>
        <v>0</v>
      </c>
      <c r="L312" s="5">
        <f>ROUND(INDEX($C$9:$L$13,$D312,$C312)/INDEX($B$9:$B$13,$D312)*装备总表!I$19*INDEX(装备总表!$C$23:$J$30,装备强化!$B312,L$15),2)</f>
        <v>0</v>
      </c>
    </row>
    <row r="313" spans="1:12" ht="16.5" x14ac:dyDescent="0.15">
      <c r="A313" s="6" t="s">
        <v>35</v>
      </c>
      <c r="B313" s="2">
        <v>8</v>
      </c>
      <c r="C313" s="2">
        <v>7</v>
      </c>
      <c r="D313" s="2">
        <v>4</v>
      </c>
      <c r="E313" s="5">
        <f>ROUND(INDEX($C$9:$L$13,$D313,$C313)/INDEX($B$9:$B$13,$D313)*装备总表!B$19*INDEX(装备总表!$C$23:$J$30,装备强化!$B313,E$15),2)</f>
        <v>0</v>
      </c>
      <c r="F313" s="5">
        <f>ROUND(INDEX($C$9:$L$13,$D313,$C313)/INDEX($B$9:$B$13,$D313)*装备总表!C$19*INDEX(装备总表!$C$23:$J$30,装备强化!$B313,F$15),2)</f>
        <v>11.07</v>
      </c>
      <c r="G313" s="5">
        <f>ROUND(INDEX($C$9:$L$13,$D313,$C313)/INDEX($B$9:$B$13,$D313)*装备总表!D$19*INDEX(装备总表!$C$23:$J$30,装备强化!$B313,G$15),2)</f>
        <v>0</v>
      </c>
      <c r="H313" s="5">
        <f>ROUND(INDEX($C$9:$L$13,$D313,$C313)/INDEX($B$9:$B$13,$D313)*装备总表!E$19*INDEX(装备总表!$C$23:$J$30,装备强化!$B313,H$15),2)</f>
        <v>0</v>
      </c>
      <c r="I313" s="5">
        <f>ROUND(INDEX($C$9:$L$13,$D313,$C313)/INDEX($B$9:$B$13,$D313)*装备总表!F$19*INDEX(装备总表!$C$23:$J$30,装备强化!$B313,I$15),2)</f>
        <v>16.600000000000001</v>
      </c>
      <c r="J313" s="5">
        <f>ROUND(INDEX($C$9:$L$13,$D313,$C313)/INDEX($B$9:$B$13,$D313)*装备总表!G$19*INDEX(装备总表!$C$23:$J$30,装备强化!$B313,J$15),2)</f>
        <v>0</v>
      </c>
      <c r="K313" s="5">
        <f>ROUND(INDEX($C$9:$L$13,$D313,$C313)/INDEX($B$9:$B$13,$D313)*装备总表!H$19*INDEX(装备总表!$C$23:$J$30,装备强化!$B313,K$15),2)</f>
        <v>0</v>
      </c>
      <c r="L313" s="5">
        <f>ROUND(INDEX($C$9:$L$13,$D313,$C313)/INDEX($B$9:$B$13,$D313)*装备总表!I$19*INDEX(装备总表!$C$23:$J$30,装备强化!$B313,L$15),2)</f>
        <v>0</v>
      </c>
    </row>
    <row r="314" spans="1:12" ht="16.5" x14ac:dyDescent="0.15">
      <c r="A314" s="6" t="s">
        <v>28</v>
      </c>
      <c r="B314" s="2">
        <v>1</v>
      </c>
      <c r="C314" s="2">
        <v>8</v>
      </c>
      <c r="D314" s="2">
        <v>4</v>
      </c>
      <c r="E314" s="5">
        <f>ROUND(INDEX($C$9:$L$13,$D314,$C314)/INDEX($B$9:$B$13,$D314)*装备总表!B$19*INDEX(装备总表!$C$23:$J$30,装备强化!$B314,E$15),2)</f>
        <v>0</v>
      </c>
      <c r="F314" s="5">
        <f>ROUND(INDEX($C$9:$L$13,$D314,$C314)/INDEX($B$9:$B$13,$D314)*装备总表!C$19*INDEX(装备总表!$C$23:$J$30,装备强化!$B314,F$15),2)</f>
        <v>26.05</v>
      </c>
      <c r="G314" s="5">
        <f>ROUND(INDEX($C$9:$L$13,$D314,$C314)/INDEX($B$9:$B$13,$D314)*装备总表!D$19*INDEX(装备总表!$C$23:$J$30,装备强化!$B314,G$15),2)</f>
        <v>0</v>
      </c>
      <c r="H314" s="5">
        <f>ROUND(INDEX($C$9:$L$13,$D314,$C314)/INDEX($B$9:$B$13,$D314)*装备总表!E$19*INDEX(装备总表!$C$23:$J$30,装备强化!$B314,H$15),2)</f>
        <v>0</v>
      </c>
      <c r="I314" s="5">
        <f>ROUND(INDEX($C$9:$L$13,$D314,$C314)/INDEX($B$9:$B$13,$D314)*装备总表!F$19*INDEX(装备总表!$C$23:$J$30,装备强化!$B314,I$15),2)</f>
        <v>16.28</v>
      </c>
      <c r="J314" s="5">
        <f>ROUND(INDEX($C$9:$L$13,$D314,$C314)/INDEX($B$9:$B$13,$D314)*装备总表!G$19*INDEX(装备总表!$C$23:$J$30,装备强化!$B314,J$15),2)</f>
        <v>0</v>
      </c>
      <c r="K314" s="5">
        <f>ROUND(INDEX($C$9:$L$13,$D314,$C314)/INDEX($B$9:$B$13,$D314)*装备总表!H$19*INDEX(装备总表!$C$23:$J$30,装备强化!$B314,K$15),2)</f>
        <v>0</v>
      </c>
      <c r="L314" s="5">
        <f>ROUND(INDEX($C$9:$L$13,$D314,$C314)/INDEX($B$9:$B$13,$D314)*装备总表!I$19*INDEX(装备总表!$C$23:$J$30,装备强化!$B314,L$15),2)</f>
        <v>0</v>
      </c>
    </row>
    <row r="315" spans="1:12" ht="16.5" x14ac:dyDescent="0.15">
      <c r="A315" s="6" t="s">
        <v>29</v>
      </c>
      <c r="B315" s="2">
        <v>2</v>
      </c>
      <c r="C315" s="2">
        <v>8</v>
      </c>
      <c r="D315" s="2">
        <v>4</v>
      </c>
      <c r="E315" s="5">
        <f>ROUND(INDEX($C$9:$L$13,$D315,$C315)/INDEX($B$9:$B$13,$D315)*装备总表!B$19*INDEX(装备总表!$C$23:$J$30,装备强化!$B315,E$15),2)</f>
        <v>244.19</v>
      </c>
      <c r="F315" s="5">
        <f>ROUND(INDEX($C$9:$L$13,$D315,$C315)/INDEX($B$9:$B$13,$D315)*装备总表!C$19*INDEX(装备总表!$C$23:$J$30,装备强化!$B315,F$15),2)</f>
        <v>0</v>
      </c>
      <c r="G315" s="5">
        <f>ROUND(INDEX($C$9:$L$13,$D315,$C315)/INDEX($B$9:$B$13,$D315)*装备总表!D$19*INDEX(装备总表!$C$23:$J$30,装备强化!$B315,G$15),2)</f>
        <v>16.28</v>
      </c>
      <c r="H315" s="5">
        <f>ROUND(INDEX($C$9:$L$13,$D315,$C315)/INDEX($B$9:$B$13,$D315)*装备总表!E$19*INDEX(装备总表!$C$23:$J$30,装备强化!$B315,H$15),2)</f>
        <v>8.14</v>
      </c>
      <c r="I315" s="5">
        <f>ROUND(INDEX($C$9:$L$13,$D315,$C315)/INDEX($B$9:$B$13,$D315)*装备总表!F$19*INDEX(装备总表!$C$23:$J$30,装备强化!$B315,I$15),2)</f>
        <v>0</v>
      </c>
      <c r="J315" s="5">
        <f>ROUND(INDEX($C$9:$L$13,$D315,$C315)/INDEX($B$9:$B$13,$D315)*装备总表!G$19*INDEX(装备总表!$C$23:$J$30,装备强化!$B315,J$15),2)</f>
        <v>0</v>
      </c>
      <c r="K315" s="5">
        <f>ROUND(INDEX($C$9:$L$13,$D315,$C315)/INDEX($B$9:$B$13,$D315)*装备总表!H$19*INDEX(装备总表!$C$23:$J$30,装备强化!$B315,K$15),2)</f>
        <v>0</v>
      </c>
      <c r="L315" s="5">
        <f>ROUND(INDEX($C$9:$L$13,$D315,$C315)/INDEX($B$9:$B$13,$D315)*装备总表!I$19*INDEX(装备总表!$C$23:$J$30,装备强化!$B315,L$15),2)</f>
        <v>0</v>
      </c>
    </row>
    <row r="316" spans="1:12" ht="16.5" x14ac:dyDescent="0.15">
      <c r="A316" s="6" t="s">
        <v>30</v>
      </c>
      <c r="B316" s="2">
        <v>3</v>
      </c>
      <c r="C316" s="2">
        <v>8</v>
      </c>
      <c r="D316" s="2">
        <v>4</v>
      </c>
      <c r="E316" s="5">
        <f>ROUND(INDEX($C$9:$L$13,$D316,$C316)/INDEX($B$9:$B$13,$D316)*装备总表!B$19*INDEX(装备总表!$C$23:$J$30,装备强化!$B316,E$15),2)</f>
        <v>203.49</v>
      </c>
      <c r="F316" s="5">
        <f>ROUND(INDEX($C$9:$L$13,$D316,$C316)/INDEX($B$9:$B$13,$D316)*装备总表!C$19*INDEX(装备总表!$C$23:$J$30,装备强化!$B316,F$15),2)</f>
        <v>13.02</v>
      </c>
      <c r="G316" s="5">
        <f>ROUND(INDEX($C$9:$L$13,$D316,$C316)/INDEX($B$9:$B$13,$D316)*装备总表!D$19*INDEX(装备总表!$C$23:$J$30,装备强化!$B316,G$15),2)</f>
        <v>0</v>
      </c>
      <c r="H316" s="5">
        <f>ROUND(INDEX($C$9:$L$13,$D316,$C316)/INDEX($B$9:$B$13,$D316)*装备总表!E$19*INDEX(装备总表!$C$23:$J$30,装备强化!$B316,H$15),2)</f>
        <v>0</v>
      </c>
      <c r="I316" s="5">
        <f>ROUND(INDEX($C$9:$L$13,$D316,$C316)/INDEX($B$9:$B$13,$D316)*装备总表!F$19*INDEX(装备总表!$C$23:$J$30,装备强化!$B316,I$15),2)</f>
        <v>9.77</v>
      </c>
      <c r="J316" s="5">
        <f>ROUND(INDEX($C$9:$L$13,$D316,$C316)/INDEX($B$9:$B$13,$D316)*装备总表!G$19*INDEX(装备总表!$C$23:$J$30,装备强化!$B316,J$15),2)</f>
        <v>0</v>
      </c>
      <c r="K316" s="5">
        <f>ROUND(INDEX($C$9:$L$13,$D316,$C316)/INDEX($B$9:$B$13,$D316)*装备总表!H$19*INDEX(装备总表!$C$23:$J$30,装备强化!$B316,K$15),2)</f>
        <v>0</v>
      </c>
      <c r="L316" s="5">
        <f>ROUND(INDEX($C$9:$L$13,$D316,$C316)/INDEX($B$9:$B$13,$D316)*装备总表!I$19*INDEX(装备总表!$C$23:$J$30,装备强化!$B316,L$15),2)</f>
        <v>0</v>
      </c>
    </row>
    <row r="317" spans="1:12" ht="16.5" x14ac:dyDescent="0.15">
      <c r="A317" s="6" t="s">
        <v>31</v>
      </c>
      <c r="B317" s="2">
        <v>4</v>
      </c>
      <c r="C317" s="2">
        <v>8</v>
      </c>
      <c r="D317" s="2">
        <v>4</v>
      </c>
      <c r="E317" s="5">
        <f>ROUND(INDEX($C$9:$L$13,$D317,$C317)/INDEX($B$9:$B$13,$D317)*装备总表!B$19*INDEX(装备总表!$C$23:$J$30,装备强化!$B317,E$15),2)</f>
        <v>122.09</v>
      </c>
      <c r="F317" s="5">
        <f>ROUND(INDEX($C$9:$L$13,$D317,$C317)/INDEX($B$9:$B$13,$D317)*装备总表!C$19*INDEX(装备总表!$C$23:$J$30,装备强化!$B317,F$15),2)</f>
        <v>0</v>
      </c>
      <c r="G317" s="5">
        <f>ROUND(INDEX($C$9:$L$13,$D317,$C317)/INDEX($B$9:$B$13,$D317)*装备总表!D$19*INDEX(装备总表!$C$23:$J$30,装备强化!$B317,G$15),2)</f>
        <v>9.77</v>
      </c>
      <c r="H317" s="5">
        <f>ROUND(INDEX($C$9:$L$13,$D317,$C317)/INDEX($B$9:$B$13,$D317)*装备总表!E$19*INDEX(装备总表!$C$23:$J$30,装备强化!$B317,H$15),2)</f>
        <v>4.88</v>
      </c>
      <c r="I317" s="5">
        <f>ROUND(INDEX($C$9:$L$13,$D317,$C317)/INDEX($B$9:$B$13,$D317)*装备总表!F$19*INDEX(装备总表!$C$23:$J$30,装备强化!$B317,I$15),2)</f>
        <v>0</v>
      </c>
      <c r="J317" s="5">
        <f>ROUND(INDEX($C$9:$L$13,$D317,$C317)/INDEX($B$9:$B$13,$D317)*装备总表!G$19*INDEX(装备总表!$C$23:$J$30,装备强化!$B317,J$15),2)</f>
        <v>32.56</v>
      </c>
      <c r="K317" s="5">
        <f>ROUND(INDEX($C$9:$L$13,$D317,$C317)/INDEX($B$9:$B$13,$D317)*装备总表!H$19*INDEX(装备总表!$C$23:$J$30,装备强化!$B317,K$15),2)</f>
        <v>0</v>
      </c>
      <c r="L317" s="5">
        <f>ROUND(INDEX($C$9:$L$13,$D317,$C317)/INDEX($B$9:$B$13,$D317)*装备总表!I$19*INDEX(装备总表!$C$23:$J$30,装备强化!$B317,L$15),2)</f>
        <v>0</v>
      </c>
    </row>
    <row r="318" spans="1:12" ht="16.5" x14ac:dyDescent="0.15">
      <c r="A318" s="6" t="s">
        <v>32</v>
      </c>
      <c r="B318" s="2">
        <v>5</v>
      </c>
      <c r="C318" s="2">
        <v>8</v>
      </c>
      <c r="D318" s="2">
        <v>4</v>
      </c>
      <c r="E318" s="5">
        <f>ROUND(INDEX($C$9:$L$13,$D318,$C318)/INDEX($B$9:$B$13,$D318)*装备总表!B$19*INDEX(装备总表!$C$23:$J$30,装备强化!$B318,E$15),2)</f>
        <v>122.09</v>
      </c>
      <c r="F318" s="5">
        <f>ROUND(INDEX($C$9:$L$13,$D318,$C318)/INDEX($B$9:$B$13,$D318)*装备总表!C$19*INDEX(装备总表!$C$23:$J$30,装备强化!$B318,F$15),2)</f>
        <v>0</v>
      </c>
      <c r="G318" s="5">
        <f>ROUND(INDEX($C$9:$L$13,$D318,$C318)/INDEX($B$9:$B$13,$D318)*装备总表!D$19*INDEX(装备总表!$C$23:$J$30,装备强化!$B318,G$15),2)</f>
        <v>3.26</v>
      </c>
      <c r="H318" s="5">
        <f>ROUND(INDEX($C$9:$L$13,$D318,$C318)/INDEX($B$9:$B$13,$D318)*装备总表!E$19*INDEX(装备总表!$C$23:$J$30,装备强化!$B318,H$15),2)</f>
        <v>9.77</v>
      </c>
      <c r="I318" s="5">
        <f>ROUND(INDEX($C$9:$L$13,$D318,$C318)/INDEX($B$9:$B$13,$D318)*装备总表!F$19*INDEX(装备总表!$C$23:$J$30,装备强化!$B318,I$15),2)</f>
        <v>0</v>
      </c>
      <c r="J318" s="5">
        <f>ROUND(INDEX($C$9:$L$13,$D318,$C318)/INDEX($B$9:$B$13,$D318)*装备总表!G$19*INDEX(装备总表!$C$23:$J$30,装备强化!$B318,J$15),2)</f>
        <v>0</v>
      </c>
      <c r="K318" s="5">
        <f>ROUND(INDEX($C$9:$L$13,$D318,$C318)/INDEX($B$9:$B$13,$D318)*装备总表!H$19*INDEX(装备总表!$C$23:$J$30,装备强化!$B318,K$15),2)</f>
        <v>32.56</v>
      </c>
      <c r="L318" s="5">
        <f>ROUND(INDEX($C$9:$L$13,$D318,$C318)/INDEX($B$9:$B$13,$D318)*装备总表!I$19*INDEX(装备总表!$C$23:$J$30,装备强化!$B318,L$15),2)</f>
        <v>0</v>
      </c>
    </row>
    <row r="319" spans="1:12" ht="16.5" x14ac:dyDescent="0.15">
      <c r="A319" s="6" t="s">
        <v>33</v>
      </c>
      <c r="B319" s="2">
        <v>6</v>
      </c>
      <c r="C319" s="2">
        <v>8</v>
      </c>
      <c r="D319" s="2">
        <v>4</v>
      </c>
      <c r="E319" s="5">
        <f>ROUND(INDEX($C$9:$L$13,$D319,$C319)/INDEX($B$9:$B$13,$D319)*装备总表!B$19*INDEX(装备总表!$C$23:$J$30,装备强化!$B319,E$15),2)</f>
        <v>122.09</v>
      </c>
      <c r="F319" s="5">
        <f>ROUND(INDEX($C$9:$L$13,$D319,$C319)/INDEX($B$9:$B$13,$D319)*装备总表!C$19*INDEX(装备总表!$C$23:$J$30,装备强化!$B319,F$15),2)</f>
        <v>0</v>
      </c>
      <c r="G319" s="5">
        <f>ROUND(INDEX($C$9:$L$13,$D319,$C319)/INDEX($B$9:$B$13,$D319)*装备总表!D$19*INDEX(装备总表!$C$23:$J$30,装备强化!$B319,G$15),2)</f>
        <v>3.26</v>
      </c>
      <c r="H319" s="5">
        <f>ROUND(INDEX($C$9:$L$13,$D319,$C319)/INDEX($B$9:$B$13,$D319)*装备总表!E$19*INDEX(装备总表!$C$23:$J$30,装备强化!$B319,H$15),2)</f>
        <v>9.77</v>
      </c>
      <c r="I319" s="5">
        <f>ROUND(INDEX($C$9:$L$13,$D319,$C319)/INDEX($B$9:$B$13,$D319)*装备总表!F$19*INDEX(装备总表!$C$23:$J$30,装备强化!$B319,I$15),2)</f>
        <v>0</v>
      </c>
      <c r="J319" s="5">
        <f>ROUND(INDEX($C$9:$L$13,$D319,$C319)/INDEX($B$9:$B$13,$D319)*装备总表!G$19*INDEX(装备总表!$C$23:$J$30,装备强化!$B319,J$15),2)</f>
        <v>0</v>
      </c>
      <c r="K319" s="5">
        <f>ROUND(INDEX($C$9:$L$13,$D319,$C319)/INDEX($B$9:$B$13,$D319)*装备总表!H$19*INDEX(装备总表!$C$23:$J$30,装备强化!$B319,K$15),2)</f>
        <v>0</v>
      </c>
      <c r="L319" s="5">
        <f>ROUND(INDEX($C$9:$L$13,$D319,$C319)/INDEX($B$9:$B$13,$D319)*装备总表!I$19*INDEX(装备总表!$C$23:$J$30,装备强化!$B319,L$15),2)</f>
        <v>32.56</v>
      </c>
    </row>
    <row r="320" spans="1:12" ht="16.5" x14ac:dyDescent="0.15">
      <c r="A320" s="6" t="s">
        <v>34</v>
      </c>
      <c r="B320" s="2">
        <v>7</v>
      </c>
      <c r="C320" s="2">
        <v>8</v>
      </c>
      <c r="D320" s="2">
        <v>4</v>
      </c>
      <c r="E320" s="5">
        <f>ROUND(INDEX($C$9:$L$13,$D320,$C320)/INDEX($B$9:$B$13,$D320)*装备总表!B$19*INDEX(装备总表!$C$23:$J$30,装备强化!$B320,E$15),2)</f>
        <v>0</v>
      </c>
      <c r="F320" s="5">
        <f>ROUND(INDEX($C$9:$L$13,$D320,$C320)/INDEX($B$9:$B$13,$D320)*装备总表!C$19*INDEX(装备总表!$C$23:$J$30,装备强化!$B320,F$15),2)</f>
        <v>13.02</v>
      </c>
      <c r="G320" s="5">
        <f>ROUND(INDEX($C$9:$L$13,$D320,$C320)/INDEX($B$9:$B$13,$D320)*装备总表!D$19*INDEX(装备总表!$C$23:$J$30,装备强化!$B320,G$15),2)</f>
        <v>0</v>
      </c>
      <c r="H320" s="5">
        <f>ROUND(INDEX($C$9:$L$13,$D320,$C320)/INDEX($B$9:$B$13,$D320)*装备总表!E$19*INDEX(装备总表!$C$23:$J$30,装备强化!$B320,H$15),2)</f>
        <v>0</v>
      </c>
      <c r="I320" s="5">
        <f>ROUND(INDEX($C$9:$L$13,$D320,$C320)/INDEX($B$9:$B$13,$D320)*装备总表!F$19*INDEX(装备总表!$C$23:$J$30,装备强化!$B320,I$15),2)</f>
        <v>19.53</v>
      </c>
      <c r="J320" s="5">
        <f>ROUND(INDEX($C$9:$L$13,$D320,$C320)/INDEX($B$9:$B$13,$D320)*装备总表!G$19*INDEX(装备总表!$C$23:$J$30,装备强化!$B320,J$15),2)</f>
        <v>0</v>
      </c>
      <c r="K320" s="5">
        <f>ROUND(INDEX($C$9:$L$13,$D320,$C320)/INDEX($B$9:$B$13,$D320)*装备总表!H$19*INDEX(装备总表!$C$23:$J$30,装备强化!$B320,K$15),2)</f>
        <v>0</v>
      </c>
      <c r="L320" s="5">
        <f>ROUND(INDEX($C$9:$L$13,$D320,$C320)/INDEX($B$9:$B$13,$D320)*装备总表!I$19*INDEX(装备总表!$C$23:$J$30,装备强化!$B320,L$15),2)</f>
        <v>0</v>
      </c>
    </row>
    <row r="321" spans="1:12" ht="16.5" x14ac:dyDescent="0.15">
      <c r="A321" s="6" t="s">
        <v>35</v>
      </c>
      <c r="B321" s="2">
        <v>8</v>
      </c>
      <c r="C321" s="2">
        <v>8</v>
      </c>
      <c r="D321" s="2">
        <v>4</v>
      </c>
      <c r="E321" s="5">
        <f>ROUND(INDEX($C$9:$L$13,$D321,$C321)/INDEX($B$9:$B$13,$D321)*装备总表!B$19*INDEX(装备总表!$C$23:$J$30,装备强化!$B321,E$15),2)</f>
        <v>0</v>
      </c>
      <c r="F321" s="5">
        <f>ROUND(INDEX($C$9:$L$13,$D321,$C321)/INDEX($B$9:$B$13,$D321)*装备总表!C$19*INDEX(装备总表!$C$23:$J$30,装备强化!$B321,F$15),2)</f>
        <v>13.02</v>
      </c>
      <c r="G321" s="5">
        <f>ROUND(INDEX($C$9:$L$13,$D321,$C321)/INDEX($B$9:$B$13,$D321)*装备总表!D$19*INDEX(装备总表!$C$23:$J$30,装备强化!$B321,G$15),2)</f>
        <v>0</v>
      </c>
      <c r="H321" s="5">
        <f>ROUND(INDEX($C$9:$L$13,$D321,$C321)/INDEX($B$9:$B$13,$D321)*装备总表!E$19*INDEX(装备总表!$C$23:$J$30,装备强化!$B321,H$15),2)</f>
        <v>0</v>
      </c>
      <c r="I321" s="5">
        <f>ROUND(INDEX($C$9:$L$13,$D321,$C321)/INDEX($B$9:$B$13,$D321)*装备总表!F$19*INDEX(装备总表!$C$23:$J$30,装备强化!$B321,I$15),2)</f>
        <v>19.53</v>
      </c>
      <c r="J321" s="5">
        <f>ROUND(INDEX($C$9:$L$13,$D321,$C321)/INDEX($B$9:$B$13,$D321)*装备总表!G$19*INDEX(装备总表!$C$23:$J$30,装备强化!$B321,J$15),2)</f>
        <v>0</v>
      </c>
      <c r="K321" s="5">
        <f>ROUND(INDEX($C$9:$L$13,$D321,$C321)/INDEX($B$9:$B$13,$D321)*装备总表!H$19*INDEX(装备总表!$C$23:$J$30,装备强化!$B321,K$15),2)</f>
        <v>0</v>
      </c>
      <c r="L321" s="5">
        <f>ROUND(INDEX($C$9:$L$13,$D321,$C321)/INDEX($B$9:$B$13,$D321)*装备总表!I$19*INDEX(装备总表!$C$23:$J$30,装备强化!$B321,L$15),2)</f>
        <v>0</v>
      </c>
    </row>
    <row r="322" spans="1:12" ht="16.5" x14ac:dyDescent="0.15">
      <c r="A322" s="6" t="s">
        <v>28</v>
      </c>
      <c r="B322" s="2">
        <v>1</v>
      </c>
      <c r="C322" s="2">
        <v>9</v>
      </c>
      <c r="D322" s="2">
        <v>4</v>
      </c>
      <c r="E322" s="5">
        <f>ROUND(INDEX($C$9:$L$13,$D322,$C322)/INDEX($B$9:$B$13,$D322)*装备总表!B$19*INDEX(装备总表!$C$23:$J$30,装备强化!$B322,E$15),2)</f>
        <v>0</v>
      </c>
      <c r="F322" s="5">
        <f>ROUND(INDEX($C$9:$L$13,$D322,$C322)/INDEX($B$9:$B$13,$D322)*装备总表!C$19*INDEX(装备总表!$C$23:$J$30,装备强化!$B322,F$15),2)</f>
        <v>31.26</v>
      </c>
      <c r="G322" s="5">
        <f>ROUND(INDEX($C$9:$L$13,$D322,$C322)/INDEX($B$9:$B$13,$D322)*装备总表!D$19*INDEX(装备总表!$C$23:$J$30,装备强化!$B322,G$15),2)</f>
        <v>0</v>
      </c>
      <c r="H322" s="5">
        <f>ROUND(INDEX($C$9:$L$13,$D322,$C322)/INDEX($B$9:$B$13,$D322)*装备总表!E$19*INDEX(装备总表!$C$23:$J$30,装备强化!$B322,H$15),2)</f>
        <v>0</v>
      </c>
      <c r="I322" s="5">
        <f>ROUND(INDEX($C$9:$L$13,$D322,$C322)/INDEX($B$9:$B$13,$D322)*装备总表!F$19*INDEX(装备总表!$C$23:$J$30,装备强化!$B322,I$15),2)</f>
        <v>19.53</v>
      </c>
      <c r="J322" s="5">
        <f>ROUND(INDEX($C$9:$L$13,$D322,$C322)/INDEX($B$9:$B$13,$D322)*装备总表!G$19*INDEX(装备总表!$C$23:$J$30,装备强化!$B322,J$15),2)</f>
        <v>0</v>
      </c>
      <c r="K322" s="5">
        <f>ROUND(INDEX($C$9:$L$13,$D322,$C322)/INDEX($B$9:$B$13,$D322)*装备总表!H$19*INDEX(装备总表!$C$23:$J$30,装备强化!$B322,K$15),2)</f>
        <v>0</v>
      </c>
      <c r="L322" s="5">
        <f>ROUND(INDEX($C$9:$L$13,$D322,$C322)/INDEX($B$9:$B$13,$D322)*装备总表!I$19*INDEX(装备总表!$C$23:$J$30,装备强化!$B322,L$15),2)</f>
        <v>0</v>
      </c>
    </row>
    <row r="323" spans="1:12" ht="16.5" x14ac:dyDescent="0.15">
      <c r="A323" s="6" t="s">
        <v>29</v>
      </c>
      <c r="B323" s="2">
        <v>2</v>
      </c>
      <c r="C323" s="2">
        <v>9</v>
      </c>
      <c r="D323" s="2">
        <v>4</v>
      </c>
      <c r="E323" s="5">
        <f>ROUND(INDEX($C$9:$L$13,$D323,$C323)/INDEX($B$9:$B$13,$D323)*装备总表!B$19*INDEX(装备总表!$C$23:$J$30,装备强化!$B323,E$15),2)</f>
        <v>293.02</v>
      </c>
      <c r="F323" s="5">
        <f>ROUND(INDEX($C$9:$L$13,$D323,$C323)/INDEX($B$9:$B$13,$D323)*装备总表!C$19*INDEX(装备总表!$C$23:$J$30,装备强化!$B323,F$15),2)</f>
        <v>0</v>
      </c>
      <c r="G323" s="5">
        <f>ROUND(INDEX($C$9:$L$13,$D323,$C323)/INDEX($B$9:$B$13,$D323)*装备总表!D$19*INDEX(装备总表!$C$23:$J$30,装备强化!$B323,G$15),2)</f>
        <v>19.53</v>
      </c>
      <c r="H323" s="5">
        <f>ROUND(INDEX($C$9:$L$13,$D323,$C323)/INDEX($B$9:$B$13,$D323)*装备总表!E$19*INDEX(装备总表!$C$23:$J$30,装备强化!$B323,H$15),2)</f>
        <v>9.77</v>
      </c>
      <c r="I323" s="5">
        <f>ROUND(INDEX($C$9:$L$13,$D323,$C323)/INDEX($B$9:$B$13,$D323)*装备总表!F$19*INDEX(装备总表!$C$23:$J$30,装备强化!$B323,I$15),2)</f>
        <v>0</v>
      </c>
      <c r="J323" s="5">
        <f>ROUND(INDEX($C$9:$L$13,$D323,$C323)/INDEX($B$9:$B$13,$D323)*装备总表!G$19*INDEX(装备总表!$C$23:$J$30,装备强化!$B323,J$15),2)</f>
        <v>0</v>
      </c>
      <c r="K323" s="5">
        <f>ROUND(INDEX($C$9:$L$13,$D323,$C323)/INDEX($B$9:$B$13,$D323)*装备总表!H$19*INDEX(装备总表!$C$23:$J$30,装备强化!$B323,K$15),2)</f>
        <v>0</v>
      </c>
      <c r="L323" s="5">
        <f>ROUND(INDEX($C$9:$L$13,$D323,$C323)/INDEX($B$9:$B$13,$D323)*装备总表!I$19*INDEX(装备总表!$C$23:$J$30,装备强化!$B323,L$15),2)</f>
        <v>0</v>
      </c>
    </row>
    <row r="324" spans="1:12" ht="16.5" x14ac:dyDescent="0.15">
      <c r="A324" s="6" t="s">
        <v>30</v>
      </c>
      <c r="B324" s="2">
        <v>3</v>
      </c>
      <c r="C324" s="2">
        <v>9</v>
      </c>
      <c r="D324" s="2">
        <v>4</v>
      </c>
      <c r="E324" s="5">
        <f>ROUND(INDEX($C$9:$L$13,$D324,$C324)/INDEX($B$9:$B$13,$D324)*装备总表!B$19*INDEX(装备总表!$C$23:$J$30,装备强化!$B324,E$15),2)</f>
        <v>244.19</v>
      </c>
      <c r="F324" s="5">
        <f>ROUND(INDEX($C$9:$L$13,$D324,$C324)/INDEX($B$9:$B$13,$D324)*装备总表!C$19*INDEX(装备总表!$C$23:$J$30,装备强化!$B324,F$15),2)</f>
        <v>15.63</v>
      </c>
      <c r="G324" s="5">
        <f>ROUND(INDEX($C$9:$L$13,$D324,$C324)/INDEX($B$9:$B$13,$D324)*装备总表!D$19*INDEX(装备总表!$C$23:$J$30,装备强化!$B324,G$15),2)</f>
        <v>0</v>
      </c>
      <c r="H324" s="5">
        <f>ROUND(INDEX($C$9:$L$13,$D324,$C324)/INDEX($B$9:$B$13,$D324)*装备总表!E$19*INDEX(装备总表!$C$23:$J$30,装备强化!$B324,H$15),2)</f>
        <v>0</v>
      </c>
      <c r="I324" s="5">
        <f>ROUND(INDEX($C$9:$L$13,$D324,$C324)/INDEX($B$9:$B$13,$D324)*装备总表!F$19*INDEX(装备总表!$C$23:$J$30,装备强化!$B324,I$15),2)</f>
        <v>11.72</v>
      </c>
      <c r="J324" s="5">
        <f>ROUND(INDEX($C$9:$L$13,$D324,$C324)/INDEX($B$9:$B$13,$D324)*装备总表!G$19*INDEX(装备总表!$C$23:$J$30,装备强化!$B324,J$15),2)</f>
        <v>0</v>
      </c>
      <c r="K324" s="5">
        <f>ROUND(INDEX($C$9:$L$13,$D324,$C324)/INDEX($B$9:$B$13,$D324)*装备总表!H$19*INDEX(装备总表!$C$23:$J$30,装备强化!$B324,K$15),2)</f>
        <v>0</v>
      </c>
      <c r="L324" s="5">
        <f>ROUND(INDEX($C$9:$L$13,$D324,$C324)/INDEX($B$9:$B$13,$D324)*装备总表!I$19*INDEX(装备总表!$C$23:$J$30,装备强化!$B324,L$15),2)</f>
        <v>0</v>
      </c>
    </row>
    <row r="325" spans="1:12" ht="16.5" x14ac:dyDescent="0.15">
      <c r="A325" s="6" t="s">
        <v>31</v>
      </c>
      <c r="B325" s="2">
        <v>4</v>
      </c>
      <c r="C325" s="2">
        <v>9</v>
      </c>
      <c r="D325" s="2">
        <v>4</v>
      </c>
      <c r="E325" s="5">
        <f>ROUND(INDEX($C$9:$L$13,$D325,$C325)/INDEX($B$9:$B$13,$D325)*装备总表!B$19*INDEX(装备总表!$C$23:$J$30,装备强化!$B325,E$15),2)</f>
        <v>146.51</v>
      </c>
      <c r="F325" s="5">
        <f>ROUND(INDEX($C$9:$L$13,$D325,$C325)/INDEX($B$9:$B$13,$D325)*装备总表!C$19*INDEX(装备总表!$C$23:$J$30,装备强化!$B325,F$15),2)</f>
        <v>0</v>
      </c>
      <c r="G325" s="5">
        <f>ROUND(INDEX($C$9:$L$13,$D325,$C325)/INDEX($B$9:$B$13,$D325)*装备总表!D$19*INDEX(装备总表!$C$23:$J$30,装备强化!$B325,G$15),2)</f>
        <v>11.72</v>
      </c>
      <c r="H325" s="5">
        <f>ROUND(INDEX($C$9:$L$13,$D325,$C325)/INDEX($B$9:$B$13,$D325)*装备总表!E$19*INDEX(装备总表!$C$23:$J$30,装备强化!$B325,H$15),2)</f>
        <v>5.86</v>
      </c>
      <c r="I325" s="5">
        <f>ROUND(INDEX($C$9:$L$13,$D325,$C325)/INDEX($B$9:$B$13,$D325)*装备总表!F$19*INDEX(装备总表!$C$23:$J$30,装备强化!$B325,I$15),2)</f>
        <v>0</v>
      </c>
      <c r="J325" s="5">
        <f>ROUND(INDEX($C$9:$L$13,$D325,$C325)/INDEX($B$9:$B$13,$D325)*装备总表!G$19*INDEX(装备总表!$C$23:$J$30,装备强化!$B325,J$15),2)</f>
        <v>39.07</v>
      </c>
      <c r="K325" s="5">
        <f>ROUND(INDEX($C$9:$L$13,$D325,$C325)/INDEX($B$9:$B$13,$D325)*装备总表!H$19*INDEX(装备总表!$C$23:$J$30,装备强化!$B325,K$15),2)</f>
        <v>0</v>
      </c>
      <c r="L325" s="5">
        <f>ROUND(INDEX($C$9:$L$13,$D325,$C325)/INDEX($B$9:$B$13,$D325)*装备总表!I$19*INDEX(装备总表!$C$23:$J$30,装备强化!$B325,L$15),2)</f>
        <v>0</v>
      </c>
    </row>
    <row r="326" spans="1:12" ht="16.5" x14ac:dyDescent="0.15">
      <c r="A326" s="6" t="s">
        <v>32</v>
      </c>
      <c r="B326" s="2">
        <v>5</v>
      </c>
      <c r="C326" s="2">
        <v>9</v>
      </c>
      <c r="D326" s="2">
        <v>4</v>
      </c>
      <c r="E326" s="5">
        <f>ROUND(INDEX($C$9:$L$13,$D326,$C326)/INDEX($B$9:$B$13,$D326)*装备总表!B$19*INDEX(装备总表!$C$23:$J$30,装备强化!$B326,E$15),2)</f>
        <v>146.51</v>
      </c>
      <c r="F326" s="5">
        <f>ROUND(INDEX($C$9:$L$13,$D326,$C326)/INDEX($B$9:$B$13,$D326)*装备总表!C$19*INDEX(装备总表!$C$23:$J$30,装备强化!$B326,F$15),2)</f>
        <v>0</v>
      </c>
      <c r="G326" s="5">
        <f>ROUND(INDEX($C$9:$L$13,$D326,$C326)/INDEX($B$9:$B$13,$D326)*装备总表!D$19*INDEX(装备总表!$C$23:$J$30,装备强化!$B326,G$15),2)</f>
        <v>3.91</v>
      </c>
      <c r="H326" s="5">
        <f>ROUND(INDEX($C$9:$L$13,$D326,$C326)/INDEX($B$9:$B$13,$D326)*装备总表!E$19*INDEX(装备总表!$C$23:$J$30,装备强化!$B326,H$15),2)</f>
        <v>11.72</v>
      </c>
      <c r="I326" s="5">
        <f>ROUND(INDEX($C$9:$L$13,$D326,$C326)/INDEX($B$9:$B$13,$D326)*装备总表!F$19*INDEX(装备总表!$C$23:$J$30,装备强化!$B326,I$15),2)</f>
        <v>0</v>
      </c>
      <c r="J326" s="5">
        <f>ROUND(INDEX($C$9:$L$13,$D326,$C326)/INDEX($B$9:$B$13,$D326)*装备总表!G$19*INDEX(装备总表!$C$23:$J$30,装备强化!$B326,J$15),2)</f>
        <v>0</v>
      </c>
      <c r="K326" s="5">
        <f>ROUND(INDEX($C$9:$L$13,$D326,$C326)/INDEX($B$9:$B$13,$D326)*装备总表!H$19*INDEX(装备总表!$C$23:$J$30,装备强化!$B326,K$15),2)</f>
        <v>39.07</v>
      </c>
      <c r="L326" s="5">
        <f>ROUND(INDEX($C$9:$L$13,$D326,$C326)/INDEX($B$9:$B$13,$D326)*装备总表!I$19*INDEX(装备总表!$C$23:$J$30,装备强化!$B326,L$15),2)</f>
        <v>0</v>
      </c>
    </row>
    <row r="327" spans="1:12" ht="16.5" x14ac:dyDescent="0.15">
      <c r="A327" s="6" t="s">
        <v>33</v>
      </c>
      <c r="B327" s="2">
        <v>6</v>
      </c>
      <c r="C327" s="2">
        <v>9</v>
      </c>
      <c r="D327" s="2">
        <v>4</v>
      </c>
      <c r="E327" s="5">
        <f>ROUND(INDEX($C$9:$L$13,$D327,$C327)/INDEX($B$9:$B$13,$D327)*装备总表!B$19*INDEX(装备总表!$C$23:$J$30,装备强化!$B327,E$15),2)</f>
        <v>146.51</v>
      </c>
      <c r="F327" s="5">
        <f>ROUND(INDEX($C$9:$L$13,$D327,$C327)/INDEX($B$9:$B$13,$D327)*装备总表!C$19*INDEX(装备总表!$C$23:$J$30,装备强化!$B327,F$15),2)</f>
        <v>0</v>
      </c>
      <c r="G327" s="5">
        <f>ROUND(INDEX($C$9:$L$13,$D327,$C327)/INDEX($B$9:$B$13,$D327)*装备总表!D$19*INDEX(装备总表!$C$23:$J$30,装备强化!$B327,G$15),2)</f>
        <v>3.91</v>
      </c>
      <c r="H327" s="5">
        <f>ROUND(INDEX($C$9:$L$13,$D327,$C327)/INDEX($B$9:$B$13,$D327)*装备总表!E$19*INDEX(装备总表!$C$23:$J$30,装备强化!$B327,H$15),2)</f>
        <v>11.72</v>
      </c>
      <c r="I327" s="5">
        <f>ROUND(INDEX($C$9:$L$13,$D327,$C327)/INDEX($B$9:$B$13,$D327)*装备总表!F$19*INDEX(装备总表!$C$23:$J$30,装备强化!$B327,I$15),2)</f>
        <v>0</v>
      </c>
      <c r="J327" s="5">
        <f>ROUND(INDEX($C$9:$L$13,$D327,$C327)/INDEX($B$9:$B$13,$D327)*装备总表!G$19*INDEX(装备总表!$C$23:$J$30,装备强化!$B327,J$15),2)</f>
        <v>0</v>
      </c>
      <c r="K327" s="5">
        <f>ROUND(INDEX($C$9:$L$13,$D327,$C327)/INDEX($B$9:$B$13,$D327)*装备总表!H$19*INDEX(装备总表!$C$23:$J$30,装备强化!$B327,K$15),2)</f>
        <v>0</v>
      </c>
      <c r="L327" s="5">
        <f>ROUND(INDEX($C$9:$L$13,$D327,$C327)/INDEX($B$9:$B$13,$D327)*装备总表!I$19*INDEX(装备总表!$C$23:$J$30,装备强化!$B327,L$15),2)</f>
        <v>39.07</v>
      </c>
    </row>
    <row r="328" spans="1:12" ht="16.5" x14ac:dyDescent="0.15">
      <c r="A328" s="6" t="s">
        <v>34</v>
      </c>
      <c r="B328" s="2">
        <v>7</v>
      </c>
      <c r="C328" s="2">
        <v>9</v>
      </c>
      <c r="D328" s="2">
        <v>4</v>
      </c>
      <c r="E328" s="5">
        <f>ROUND(INDEX($C$9:$L$13,$D328,$C328)/INDEX($B$9:$B$13,$D328)*装备总表!B$19*INDEX(装备总表!$C$23:$J$30,装备强化!$B328,E$15),2)</f>
        <v>0</v>
      </c>
      <c r="F328" s="5">
        <f>ROUND(INDEX($C$9:$L$13,$D328,$C328)/INDEX($B$9:$B$13,$D328)*装备总表!C$19*INDEX(装备总表!$C$23:$J$30,装备强化!$B328,F$15),2)</f>
        <v>15.63</v>
      </c>
      <c r="G328" s="5">
        <f>ROUND(INDEX($C$9:$L$13,$D328,$C328)/INDEX($B$9:$B$13,$D328)*装备总表!D$19*INDEX(装备总表!$C$23:$J$30,装备强化!$B328,G$15),2)</f>
        <v>0</v>
      </c>
      <c r="H328" s="5">
        <f>ROUND(INDEX($C$9:$L$13,$D328,$C328)/INDEX($B$9:$B$13,$D328)*装备总表!E$19*INDEX(装备总表!$C$23:$J$30,装备强化!$B328,H$15),2)</f>
        <v>0</v>
      </c>
      <c r="I328" s="5">
        <f>ROUND(INDEX($C$9:$L$13,$D328,$C328)/INDEX($B$9:$B$13,$D328)*装备总表!F$19*INDEX(装备总表!$C$23:$J$30,装备强化!$B328,I$15),2)</f>
        <v>23.44</v>
      </c>
      <c r="J328" s="5">
        <f>ROUND(INDEX($C$9:$L$13,$D328,$C328)/INDEX($B$9:$B$13,$D328)*装备总表!G$19*INDEX(装备总表!$C$23:$J$30,装备强化!$B328,J$15),2)</f>
        <v>0</v>
      </c>
      <c r="K328" s="5">
        <f>ROUND(INDEX($C$9:$L$13,$D328,$C328)/INDEX($B$9:$B$13,$D328)*装备总表!H$19*INDEX(装备总表!$C$23:$J$30,装备强化!$B328,K$15),2)</f>
        <v>0</v>
      </c>
      <c r="L328" s="5">
        <f>ROUND(INDEX($C$9:$L$13,$D328,$C328)/INDEX($B$9:$B$13,$D328)*装备总表!I$19*INDEX(装备总表!$C$23:$J$30,装备强化!$B328,L$15),2)</f>
        <v>0</v>
      </c>
    </row>
    <row r="329" spans="1:12" ht="16.5" x14ac:dyDescent="0.15">
      <c r="A329" s="6" t="s">
        <v>35</v>
      </c>
      <c r="B329" s="2">
        <v>8</v>
      </c>
      <c r="C329" s="2">
        <v>9</v>
      </c>
      <c r="D329" s="2">
        <v>4</v>
      </c>
      <c r="E329" s="5">
        <f>ROUND(INDEX($C$9:$L$13,$D329,$C329)/INDEX($B$9:$B$13,$D329)*装备总表!B$19*INDEX(装备总表!$C$23:$J$30,装备强化!$B329,E$15),2)</f>
        <v>0</v>
      </c>
      <c r="F329" s="5">
        <f>ROUND(INDEX($C$9:$L$13,$D329,$C329)/INDEX($B$9:$B$13,$D329)*装备总表!C$19*INDEX(装备总表!$C$23:$J$30,装备强化!$B329,F$15),2)</f>
        <v>15.63</v>
      </c>
      <c r="G329" s="5">
        <f>ROUND(INDEX($C$9:$L$13,$D329,$C329)/INDEX($B$9:$B$13,$D329)*装备总表!D$19*INDEX(装备总表!$C$23:$J$30,装备强化!$B329,G$15),2)</f>
        <v>0</v>
      </c>
      <c r="H329" s="5">
        <f>ROUND(INDEX($C$9:$L$13,$D329,$C329)/INDEX($B$9:$B$13,$D329)*装备总表!E$19*INDEX(装备总表!$C$23:$J$30,装备强化!$B329,H$15),2)</f>
        <v>0</v>
      </c>
      <c r="I329" s="5">
        <f>ROUND(INDEX($C$9:$L$13,$D329,$C329)/INDEX($B$9:$B$13,$D329)*装备总表!F$19*INDEX(装备总表!$C$23:$J$30,装备强化!$B329,I$15),2)</f>
        <v>23.44</v>
      </c>
      <c r="J329" s="5">
        <f>ROUND(INDEX($C$9:$L$13,$D329,$C329)/INDEX($B$9:$B$13,$D329)*装备总表!G$19*INDEX(装备总表!$C$23:$J$30,装备强化!$B329,J$15),2)</f>
        <v>0</v>
      </c>
      <c r="K329" s="5">
        <f>ROUND(INDEX($C$9:$L$13,$D329,$C329)/INDEX($B$9:$B$13,$D329)*装备总表!H$19*INDEX(装备总表!$C$23:$J$30,装备强化!$B329,K$15),2)</f>
        <v>0</v>
      </c>
      <c r="L329" s="5">
        <f>ROUND(INDEX($C$9:$L$13,$D329,$C329)/INDEX($B$9:$B$13,$D329)*装备总表!I$19*INDEX(装备总表!$C$23:$J$30,装备强化!$B329,L$15),2)</f>
        <v>0</v>
      </c>
    </row>
    <row r="330" spans="1:12" ht="16.5" x14ac:dyDescent="0.15">
      <c r="A330" s="6" t="s">
        <v>28</v>
      </c>
      <c r="B330" s="2">
        <v>1</v>
      </c>
      <c r="C330" s="2">
        <v>10</v>
      </c>
      <c r="D330" s="2">
        <v>4</v>
      </c>
      <c r="E330" s="5">
        <f>ROUND(INDEX($C$9:$L$13,$D330,$C330)/INDEX($B$9:$B$13,$D330)*装备总表!B$19*INDEX(装备总表!$C$23:$J$30,装备强化!$B330,E$15),2)</f>
        <v>0</v>
      </c>
      <c r="F330" s="5">
        <f>ROUND(INDEX($C$9:$L$13,$D330,$C330)/INDEX($B$9:$B$13,$D330)*装备总表!C$19*INDEX(装备总表!$C$23:$J$30,装备强化!$B330,F$15),2)</f>
        <v>39.07</v>
      </c>
      <c r="G330" s="5">
        <f>ROUND(INDEX($C$9:$L$13,$D330,$C330)/INDEX($B$9:$B$13,$D330)*装备总表!D$19*INDEX(装备总表!$C$23:$J$30,装备强化!$B330,G$15),2)</f>
        <v>0</v>
      </c>
      <c r="H330" s="5">
        <f>ROUND(INDEX($C$9:$L$13,$D330,$C330)/INDEX($B$9:$B$13,$D330)*装备总表!E$19*INDEX(装备总表!$C$23:$J$30,装备强化!$B330,H$15),2)</f>
        <v>0</v>
      </c>
      <c r="I330" s="5">
        <f>ROUND(INDEX($C$9:$L$13,$D330,$C330)/INDEX($B$9:$B$13,$D330)*装备总表!F$19*INDEX(装备总表!$C$23:$J$30,装备强化!$B330,I$15),2)</f>
        <v>24.42</v>
      </c>
      <c r="J330" s="5">
        <f>ROUND(INDEX($C$9:$L$13,$D330,$C330)/INDEX($B$9:$B$13,$D330)*装备总表!G$19*INDEX(装备总表!$C$23:$J$30,装备强化!$B330,J$15),2)</f>
        <v>0</v>
      </c>
      <c r="K330" s="5">
        <f>ROUND(INDEX($C$9:$L$13,$D330,$C330)/INDEX($B$9:$B$13,$D330)*装备总表!H$19*INDEX(装备总表!$C$23:$J$30,装备强化!$B330,K$15),2)</f>
        <v>0</v>
      </c>
      <c r="L330" s="5">
        <f>ROUND(INDEX($C$9:$L$13,$D330,$C330)/INDEX($B$9:$B$13,$D330)*装备总表!I$19*INDEX(装备总表!$C$23:$J$30,装备强化!$B330,L$15),2)</f>
        <v>0</v>
      </c>
    </row>
    <row r="331" spans="1:12" ht="16.5" x14ac:dyDescent="0.15">
      <c r="A331" s="6" t="s">
        <v>29</v>
      </c>
      <c r="B331" s="2">
        <v>2</v>
      </c>
      <c r="C331" s="2">
        <v>10</v>
      </c>
      <c r="D331" s="2">
        <v>4</v>
      </c>
      <c r="E331" s="5">
        <f>ROUND(INDEX($C$9:$L$13,$D331,$C331)/INDEX($B$9:$B$13,$D331)*装备总表!B$19*INDEX(装备总表!$C$23:$J$30,装备强化!$B331,E$15),2)</f>
        <v>366.28</v>
      </c>
      <c r="F331" s="5">
        <f>ROUND(INDEX($C$9:$L$13,$D331,$C331)/INDEX($B$9:$B$13,$D331)*装备总表!C$19*INDEX(装备总表!$C$23:$J$30,装备强化!$B331,F$15),2)</f>
        <v>0</v>
      </c>
      <c r="G331" s="5">
        <f>ROUND(INDEX($C$9:$L$13,$D331,$C331)/INDEX($B$9:$B$13,$D331)*装备总表!D$19*INDEX(装备总表!$C$23:$J$30,装备强化!$B331,G$15),2)</f>
        <v>24.42</v>
      </c>
      <c r="H331" s="5">
        <f>ROUND(INDEX($C$9:$L$13,$D331,$C331)/INDEX($B$9:$B$13,$D331)*装备总表!E$19*INDEX(装备总表!$C$23:$J$30,装备强化!$B331,H$15),2)</f>
        <v>12.21</v>
      </c>
      <c r="I331" s="5">
        <f>ROUND(INDEX($C$9:$L$13,$D331,$C331)/INDEX($B$9:$B$13,$D331)*装备总表!F$19*INDEX(装备总表!$C$23:$J$30,装备强化!$B331,I$15),2)</f>
        <v>0</v>
      </c>
      <c r="J331" s="5">
        <f>ROUND(INDEX($C$9:$L$13,$D331,$C331)/INDEX($B$9:$B$13,$D331)*装备总表!G$19*INDEX(装备总表!$C$23:$J$30,装备强化!$B331,J$15),2)</f>
        <v>0</v>
      </c>
      <c r="K331" s="5">
        <f>ROUND(INDEX($C$9:$L$13,$D331,$C331)/INDEX($B$9:$B$13,$D331)*装备总表!H$19*INDEX(装备总表!$C$23:$J$30,装备强化!$B331,K$15),2)</f>
        <v>0</v>
      </c>
      <c r="L331" s="5">
        <f>ROUND(INDEX($C$9:$L$13,$D331,$C331)/INDEX($B$9:$B$13,$D331)*装备总表!I$19*INDEX(装备总表!$C$23:$J$30,装备强化!$B331,L$15),2)</f>
        <v>0</v>
      </c>
    </row>
    <row r="332" spans="1:12" ht="16.5" x14ac:dyDescent="0.15">
      <c r="A332" s="6" t="s">
        <v>30</v>
      </c>
      <c r="B332" s="2">
        <v>3</v>
      </c>
      <c r="C332" s="2">
        <v>10</v>
      </c>
      <c r="D332" s="2">
        <v>4</v>
      </c>
      <c r="E332" s="5">
        <f>ROUND(INDEX($C$9:$L$13,$D332,$C332)/INDEX($B$9:$B$13,$D332)*装备总表!B$19*INDEX(装备总表!$C$23:$J$30,装备强化!$B332,E$15),2)</f>
        <v>305.23</v>
      </c>
      <c r="F332" s="5">
        <f>ROUND(INDEX($C$9:$L$13,$D332,$C332)/INDEX($B$9:$B$13,$D332)*装备总表!C$19*INDEX(装备总表!$C$23:$J$30,装备强化!$B332,F$15),2)</f>
        <v>19.53</v>
      </c>
      <c r="G332" s="5">
        <f>ROUND(INDEX($C$9:$L$13,$D332,$C332)/INDEX($B$9:$B$13,$D332)*装备总表!D$19*INDEX(装备总表!$C$23:$J$30,装备强化!$B332,G$15),2)</f>
        <v>0</v>
      </c>
      <c r="H332" s="5">
        <f>ROUND(INDEX($C$9:$L$13,$D332,$C332)/INDEX($B$9:$B$13,$D332)*装备总表!E$19*INDEX(装备总表!$C$23:$J$30,装备强化!$B332,H$15),2)</f>
        <v>0</v>
      </c>
      <c r="I332" s="5">
        <f>ROUND(INDEX($C$9:$L$13,$D332,$C332)/INDEX($B$9:$B$13,$D332)*装备总表!F$19*INDEX(装备总表!$C$23:$J$30,装备强化!$B332,I$15),2)</f>
        <v>14.65</v>
      </c>
      <c r="J332" s="5">
        <f>ROUND(INDEX($C$9:$L$13,$D332,$C332)/INDEX($B$9:$B$13,$D332)*装备总表!G$19*INDEX(装备总表!$C$23:$J$30,装备强化!$B332,J$15),2)</f>
        <v>0</v>
      </c>
      <c r="K332" s="5">
        <f>ROUND(INDEX($C$9:$L$13,$D332,$C332)/INDEX($B$9:$B$13,$D332)*装备总表!H$19*INDEX(装备总表!$C$23:$J$30,装备强化!$B332,K$15),2)</f>
        <v>0</v>
      </c>
      <c r="L332" s="5">
        <f>ROUND(INDEX($C$9:$L$13,$D332,$C332)/INDEX($B$9:$B$13,$D332)*装备总表!I$19*INDEX(装备总表!$C$23:$J$30,装备强化!$B332,L$15),2)</f>
        <v>0</v>
      </c>
    </row>
    <row r="333" spans="1:12" ht="16.5" x14ac:dyDescent="0.15">
      <c r="A333" s="6" t="s">
        <v>31</v>
      </c>
      <c r="B333" s="2">
        <v>4</v>
      </c>
      <c r="C333" s="2">
        <v>10</v>
      </c>
      <c r="D333" s="2">
        <v>4</v>
      </c>
      <c r="E333" s="5">
        <f>ROUND(INDEX($C$9:$L$13,$D333,$C333)/INDEX($B$9:$B$13,$D333)*装备总表!B$19*INDEX(装备总表!$C$23:$J$30,装备强化!$B333,E$15),2)</f>
        <v>183.14</v>
      </c>
      <c r="F333" s="5">
        <f>ROUND(INDEX($C$9:$L$13,$D333,$C333)/INDEX($B$9:$B$13,$D333)*装备总表!C$19*INDEX(装备总表!$C$23:$J$30,装备强化!$B333,F$15),2)</f>
        <v>0</v>
      </c>
      <c r="G333" s="5">
        <f>ROUND(INDEX($C$9:$L$13,$D333,$C333)/INDEX($B$9:$B$13,$D333)*装备总表!D$19*INDEX(装备总表!$C$23:$J$30,装备强化!$B333,G$15),2)</f>
        <v>14.65</v>
      </c>
      <c r="H333" s="5">
        <f>ROUND(INDEX($C$9:$L$13,$D333,$C333)/INDEX($B$9:$B$13,$D333)*装备总表!E$19*INDEX(装备总表!$C$23:$J$30,装备强化!$B333,H$15),2)</f>
        <v>7.33</v>
      </c>
      <c r="I333" s="5">
        <f>ROUND(INDEX($C$9:$L$13,$D333,$C333)/INDEX($B$9:$B$13,$D333)*装备总表!F$19*INDEX(装备总表!$C$23:$J$30,装备强化!$B333,I$15),2)</f>
        <v>0</v>
      </c>
      <c r="J333" s="5">
        <f>ROUND(INDEX($C$9:$L$13,$D333,$C333)/INDEX($B$9:$B$13,$D333)*装备总表!G$19*INDEX(装备总表!$C$23:$J$30,装备强化!$B333,J$15),2)</f>
        <v>48.84</v>
      </c>
      <c r="K333" s="5">
        <f>ROUND(INDEX($C$9:$L$13,$D333,$C333)/INDEX($B$9:$B$13,$D333)*装备总表!H$19*INDEX(装备总表!$C$23:$J$30,装备强化!$B333,K$15),2)</f>
        <v>0</v>
      </c>
      <c r="L333" s="5">
        <f>ROUND(INDEX($C$9:$L$13,$D333,$C333)/INDEX($B$9:$B$13,$D333)*装备总表!I$19*INDEX(装备总表!$C$23:$J$30,装备强化!$B333,L$15),2)</f>
        <v>0</v>
      </c>
    </row>
    <row r="334" spans="1:12" ht="16.5" x14ac:dyDescent="0.15">
      <c r="A334" s="6" t="s">
        <v>32</v>
      </c>
      <c r="B334" s="2">
        <v>5</v>
      </c>
      <c r="C334" s="2">
        <v>10</v>
      </c>
      <c r="D334" s="2">
        <v>4</v>
      </c>
      <c r="E334" s="5">
        <f>ROUND(INDEX($C$9:$L$13,$D334,$C334)/INDEX($B$9:$B$13,$D334)*装备总表!B$19*INDEX(装备总表!$C$23:$J$30,装备强化!$B334,E$15),2)</f>
        <v>183.14</v>
      </c>
      <c r="F334" s="5">
        <f>ROUND(INDEX($C$9:$L$13,$D334,$C334)/INDEX($B$9:$B$13,$D334)*装备总表!C$19*INDEX(装备总表!$C$23:$J$30,装备强化!$B334,F$15),2)</f>
        <v>0</v>
      </c>
      <c r="G334" s="5">
        <f>ROUND(INDEX($C$9:$L$13,$D334,$C334)/INDEX($B$9:$B$13,$D334)*装备总表!D$19*INDEX(装备总表!$C$23:$J$30,装备强化!$B334,G$15),2)</f>
        <v>4.88</v>
      </c>
      <c r="H334" s="5">
        <f>ROUND(INDEX($C$9:$L$13,$D334,$C334)/INDEX($B$9:$B$13,$D334)*装备总表!E$19*INDEX(装备总表!$C$23:$J$30,装备强化!$B334,H$15),2)</f>
        <v>14.65</v>
      </c>
      <c r="I334" s="5">
        <f>ROUND(INDEX($C$9:$L$13,$D334,$C334)/INDEX($B$9:$B$13,$D334)*装备总表!F$19*INDEX(装备总表!$C$23:$J$30,装备强化!$B334,I$15),2)</f>
        <v>0</v>
      </c>
      <c r="J334" s="5">
        <f>ROUND(INDEX($C$9:$L$13,$D334,$C334)/INDEX($B$9:$B$13,$D334)*装备总表!G$19*INDEX(装备总表!$C$23:$J$30,装备强化!$B334,J$15),2)</f>
        <v>0</v>
      </c>
      <c r="K334" s="5">
        <f>ROUND(INDEX($C$9:$L$13,$D334,$C334)/INDEX($B$9:$B$13,$D334)*装备总表!H$19*INDEX(装备总表!$C$23:$J$30,装备强化!$B334,K$15),2)</f>
        <v>48.84</v>
      </c>
      <c r="L334" s="5">
        <f>ROUND(INDEX($C$9:$L$13,$D334,$C334)/INDEX($B$9:$B$13,$D334)*装备总表!I$19*INDEX(装备总表!$C$23:$J$30,装备强化!$B334,L$15),2)</f>
        <v>0</v>
      </c>
    </row>
    <row r="335" spans="1:12" ht="16.5" x14ac:dyDescent="0.15">
      <c r="A335" s="6" t="s">
        <v>33</v>
      </c>
      <c r="B335" s="2">
        <v>6</v>
      </c>
      <c r="C335" s="2">
        <v>10</v>
      </c>
      <c r="D335" s="2">
        <v>4</v>
      </c>
      <c r="E335" s="5">
        <f>ROUND(INDEX($C$9:$L$13,$D335,$C335)/INDEX($B$9:$B$13,$D335)*装备总表!B$19*INDEX(装备总表!$C$23:$J$30,装备强化!$B335,E$15),2)</f>
        <v>183.14</v>
      </c>
      <c r="F335" s="5">
        <f>ROUND(INDEX($C$9:$L$13,$D335,$C335)/INDEX($B$9:$B$13,$D335)*装备总表!C$19*INDEX(装备总表!$C$23:$J$30,装备强化!$B335,F$15),2)</f>
        <v>0</v>
      </c>
      <c r="G335" s="5">
        <f>ROUND(INDEX($C$9:$L$13,$D335,$C335)/INDEX($B$9:$B$13,$D335)*装备总表!D$19*INDEX(装备总表!$C$23:$J$30,装备强化!$B335,G$15),2)</f>
        <v>4.88</v>
      </c>
      <c r="H335" s="5">
        <f>ROUND(INDEX($C$9:$L$13,$D335,$C335)/INDEX($B$9:$B$13,$D335)*装备总表!E$19*INDEX(装备总表!$C$23:$J$30,装备强化!$B335,H$15),2)</f>
        <v>14.65</v>
      </c>
      <c r="I335" s="5">
        <f>ROUND(INDEX($C$9:$L$13,$D335,$C335)/INDEX($B$9:$B$13,$D335)*装备总表!F$19*INDEX(装备总表!$C$23:$J$30,装备强化!$B335,I$15),2)</f>
        <v>0</v>
      </c>
      <c r="J335" s="5">
        <f>ROUND(INDEX($C$9:$L$13,$D335,$C335)/INDEX($B$9:$B$13,$D335)*装备总表!G$19*INDEX(装备总表!$C$23:$J$30,装备强化!$B335,J$15),2)</f>
        <v>0</v>
      </c>
      <c r="K335" s="5">
        <f>ROUND(INDEX($C$9:$L$13,$D335,$C335)/INDEX($B$9:$B$13,$D335)*装备总表!H$19*INDEX(装备总表!$C$23:$J$30,装备强化!$B335,K$15),2)</f>
        <v>0</v>
      </c>
      <c r="L335" s="5">
        <f>ROUND(INDEX($C$9:$L$13,$D335,$C335)/INDEX($B$9:$B$13,$D335)*装备总表!I$19*INDEX(装备总表!$C$23:$J$30,装备强化!$B335,L$15),2)</f>
        <v>48.84</v>
      </c>
    </row>
    <row r="336" spans="1:12" ht="16.5" x14ac:dyDescent="0.15">
      <c r="A336" s="6" t="s">
        <v>34</v>
      </c>
      <c r="B336" s="2">
        <v>7</v>
      </c>
      <c r="C336" s="2">
        <v>10</v>
      </c>
      <c r="D336" s="2">
        <v>4</v>
      </c>
      <c r="E336" s="5">
        <f>ROUND(INDEX($C$9:$L$13,$D336,$C336)/INDEX($B$9:$B$13,$D336)*装备总表!B$19*INDEX(装备总表!$C$23:$J$30,装备强化!$B336,E$15),2)</f>
        <v>0</v>
      </c>
      <c r="F336" s="5">
        <f>ROUND(INDEX($C$9:$L$13,$D336,$C336)/INDEX($B$9:$B$13,$D336)*装备总表!C$19*INDEX(装备总表!$C$23:$J$30,装备强化!$B336,F$15),2)</f>
        <v>19.53</v>
      </c>
      <c r="G336" s="5">
        <f>ROUND(INDEX($C$9:$L$13,$D336,$C336)/INDEX($B$9:$B$13,$D336)*装备总表!D$19*INDEX(装备总表!$C$23:$J$30,装备强化!$B336,G$15),2)</f>
        <v>0</v>
      </c>
      <c r="H336" s="5">
        <f>ROUND(INDEX($C$9:$L$13,$D336,$C336)/INDEX($B$9:$B$13,$D336)*装备总表!E$19*INDEX(装备总表!$C$23:$J$30,装备强化!$B336,H$15),2)</f>
        <v>0</v>
      </c>
      <c r="I336" s="5">
        <f>ROUND(INDEX($C$9:$L$13,$D336,$C336)/INDEX($B$9:$B$13,$D336)*装备总表!F$19*INDEX(装备总表!$C$23:$J$30,装备强化!$B336,I$15),2)</f>
        <v>29.3</v>
      </c>
      <c r="J336" s="5">
        <f>ROUND(INDEX($C$9:$L$13,$D336,$C336)/INDEX($B$9:$B$13,$D336)*装备总表!G$19*INDEX(装备总表!$C$23:$J$30,装备强化!$B336,J$15),2)</f>
        <v>0</v>
      </c>
      <c r="K336" s="5">
        <f>ROUND(INDEX($C$9:$L$13,$D336,$C336)/INDEX($B$9:$B$13,$D336)*装备总表!H$19*INDEX(装备总表!$C$23:$J$30,装备强化!$B336,K$15),2)</f>
        <v>0</v>
      </c>
      <c r="L336" s="5">
        <f>ROUND(INDEX($C$9:$L$13,$D336,$C336)/INDEX($B$9:$B$13,$D336)*装备总表!I$19*INDEX(装备总表!$C$23:$J$30,装备强化!$B336,L$15),2)</f>
        <v>0</v>
      </c>
    </row>
    <row r="337" spans="1:12" ht="16.5" x14ac:dyDescent="0.15">
      <c r="A337" s="6" t="s">
        <v>35</v>
      </c>
      <c r="B337" s="2">
        <v>8</v>
      </c>
      <c r="C337" s="2">
        <v>10</v>
      </c>
      <c r="D337" s="2">
        <v>4</v>
      </c>
      <c r="E337" s="5">
        <f>ROUND(INDEX($C$9:$L$13,$D337,$C337)/INDEX($B$9:$B$13,$D337)*装备总表!B$19*INDEX(装备总表!$C$23:$J$30,装备强化!$B337,E$15),2)</f>
        <v>0</v>
      </c>
      <c r="F337" s="5">
        <f>ROUND(INDEX($C$9:$L$13,$D337,$C337)/INDEX($B$9:$B$13,$D337)*装备总表!C$19*INDEX(装备总表!$C$23:$J$30,装备强化!$B337,F$15),2)</f>
        <v>19.53</v>
      </c>
      <c r="G337" s="5">
        <f>ROUND(INDEX($C$9:$L$13,$D337,$C337)/INDEX($B$9:$B$13,$D337)*装备总表!D$19*INDEX(装备总表!$C$23:$J$30,装备强化!$B337,G$15),2)</f>
        <v>0</v>
      </c>
      <c r="H337" s="5">
        <f>ROUND(INDEX($C$9:$L$13,$D337,$C337)/INDEX($B$9:$B$13,$D337)*装备总表!E$19*INDEX(装备总表!$C$23:$J$30,装备强化!$B337,H$15),2)</f>
        <v>0</v>
      </c>
      <c r="I337" s="5">
        <f>ROUND(INDEX($C$9:$L$13,$D337,$C337)/INDEX($B$9:$B$13,$D337)*装备总表!F$19*INDEX(装备总表!$C$23:$J$30,装备强化!$B337,I$15),2)</f>
        <v>29.3</v>
      </c>
      <c r="J337" s="5">
        <f>ROUND(INDEX($C$9:$L$13,$D337,$C337)/INDEX($B$9:$B$13,$D337)*装备总表!G$19*INDEX(装备总表!$C$23:$J$30,装备强化!$B337,J$15),2)</f>
        <v>0</v>
      </c>
      <c r="K337" s="5">
        <f>ROUND(INDEX($C$9:$L$13,$D337,$C337)/INDEX($B$9:$B$13,$D337)*装备总表!H$19*INDEX(装备总表!$C$23:$J$30,装备强化!$B337,K$15),2)</f>
        <v>0</v>
      </c>
      <c r="L337" s="5">
        <f>ROUND(INDEX($C$9:$L$13,$D337,$C337)/INDEX($B$9:$B$13,$D337)*装备总表!I$19*INDEX(装备总表!$C$23:$J$30,装备强化!$B337,L$15),2)</f>
        <v>0</v>
      </c>
    </row>
    <row r="338" spans="1:12" ht="16.5" x14ac:dyDescent="0.15">
      <c r="A338" s="6" t="s">
        <v>28</v>
      </c>
      <c r="B338" s="2">
        <v>1</v>
      </c>
      <c r="C338" s="2">
        <v>1</v>
      </c>
      <c r="D338" s="2">
        <v>5</v>
      </c>
      <c r="E338" s="5">
        <f>ROUND(INDEX($C$9:$L$13,$D338,$C338)/INDEX($B$9:$B$13,$D338)*装备总表!B$19*INDEX(装备总表!$C$23:$J$30,装备强化!$B338,E$15),2)</f>
        <v>0</v>
      </c>
      <c r="F338" s="5">
        <f>ROUND(INDEX($C$9:$L$13,$D338,$C338)/INDEX($B$9:$B$13,$D338)*装备总表!C$19*INDEX(装备总表!$C$23:$J$30,装备强化!$B338,F$15),2)</f>
        <v>8.76</v>
      </c>
      <c r="G338" s="5">
        <f>ROUND(INDEX($C$9:$L$13,$D338,$C338)/INDEX($B$9:$B$13,$D338)*装备总表!D$19*INDEX(装备总表!$C$23:$J$30,装备强化!$B338,G$15),2)</f>
        <v>0</v>
      </c>
      <c r="H338" s="5">
        <f>ROUND(INDEX($C$9:$L$13,$D338,$C338)/INDEX($B$9:$B$13,$D338)*装备总表!E$19*INDEX(装备总表!$C$23:$J$30,装备强化!$B338,H$15),2)</f>
        <v>0</v>
      </c>
      <c r="I338" s="5">
        <f>ROUND(INDEX($C$9:$L$13,$D338,$C338)/INDEX($B$9:$B$13,$D338)*装备总表!F$19*INDEX(装备总表!$C$23:$J$30,装备强化!$B338,I$15),2)</f>
        <v>5.47</v>
      </c>
      <c r="J338" s="5">
        <f>ROUND(INDEX($C$9:$L$13,$D338,$C338)/INDEX($B$9:$B$13,$D338)*装备总表!G$19*INDEX(装备总表!$C$23:$J$30,装备强化!$B338,J$15),2)</f>
        <v>0</v>
      </c>
      <c r="K338" s="5">
        <f>ROUND(INDEX($C$9:$L$13,$D338,$C338)/INDEX($B$9:$B$13,$D338)*装备总表!H$19*INDEX(装备总表!$C$23:$J$30,装备强化!$B338,K$15),2)</f>
        <v>0</v>
      </c>
      <c r="L338" s="5">
        <f>ROUND(INDEX($C$9:$L$13,$D338,$C338)/INDEX($B$9:$B$13,$D338)*装备总表!I$19*INDEX(装备总表!$C$23:$J$30,装备强化!$B338,L$15),2)</f>
        <v>0</v>
      </c>
    </row>
    <row r="339" spans="1:12" ht="16.5" x14ac:dyDescent="0.15">
      <c r="A339" s="6" t="s">
        <v>29</v>
      </c>
      <c r="B339" s="2">
        <v>2</v>
      </c>
      <c r="C339" s="2">
        <v>1</v>
      </c>
      <c r="D339" s="2">
        <v>5</v>
      </c>
      <c r="E339" s="5">
        <f>ROUND(INDEX($C$9:$L$13,$D339,$C339)/INDEX($B$9:$B$13,$D339)*装备总表!B$19*INDEX(装备总表!$C$23:$J$30,装备强化!$B339,E$15),2)</f>
        <v>82.08</v>
      </c>
      <c r="F339" s="5">
        <f>ROUND(INDEX($C$9:$L$13,$D339,$C339)/INDEX($B$9:$B$13,$D339)*装备总表!C$19*INDEX(装备总表!$C$23:$J$30,装备强化!$B339,F$15),2)</f>
        <v>0</v>
      </c>
      <c r="G339" s="5">
        <f>ROUND(INDEX($C$9:$L$13,$D339,$C339)/INDEX($B$9:$B$13,$D339)*装备总表!D$19*INDEX(装备总表!$C$23:$J$30,装备强化!$B339,G$15),2)</f>
        <v>5.47</v>
      </c>
      <c r="H339" s="5">
        <f>ROUND(INDEX($C$9:$L$13,$D339,$C339)/INDEX($B$9:$B$13,$D339)*装备总表!E$19*INDEX(装备总表!$C$23:$J$30,装备强化!$B339,H$15),2)</f>
        <v>2.74</v>
      </c>
      <c r="I339" s="5">
        <f>ROUND(INDEX($C$9:$L$13,$D339,$C339)/INDEX($B$9:$B$13,$D339)*装备总表!F$19*INDEX(装备总表!$C$23:$J$30,装备强化!$B339,I$15),2)</f>
        <v>0</v>
      </c>
      <c r="J339" s="5">
        <f>ROUND(INDEX($C$9:$L$13,$D339,$C339)/INDEX($B$9:$B$13,$D339)*装备总表!G$19*INDEX(装备总表!$C$23:$J$30,装备强化!$B339,J$15),2)</f>
        <v>0</v>
      </c>
      <c r="K339" s="5">
        <f>ROUND(INDEX($C$9:$L$13,$D339,$C339)/INDEX($B$9:$B$13,$D339)*装备总表!H$19*INDEX(装备总表!$C$23:$J$30,装备强化!$B339,K$15),2)</f>
        <v>0</v>
      </c>
      <c r="L339" s="5">
        <f>ROUND(INDEX($C$9:$L$13,$D339,$C339)/INDEX($B$9:$B$13,$D339)*装备总表!I$19*INDEX(装备总表!$C$23:$J$30,装备强化!$B339,L$15),2)</f>
        <v>0</v>
      </c>
    </row>
    <row r="340" spans="1:12" ht="16.5" x14ac:dyDescent="0.15">
      <c r="A340" s="6" t="s">
        <v>30</v>
      </c>
      <c r="B340" s="2">
        <v>3</v>
      </c>
      <c r="C340" s="2">
        <v>1</v>
      </c>
      <c r="D340" s="2">
        <v>5</v>
      </c>
      <c r="E340" s="5">
        <f>ROUND(INDEX($C$9:$L$13,$D340,$C340)/INDEX($B$9:$B$13,$D340)*装备总表!B$19*INDEX(装备总表!$C$23:$J$30,装备强化!$B340,E$15),2)</f>
        <v>68.400000000000006</v>
      </c>
      <c r="F340" s="5">
        <f>ROUND(INDEX($C$9:$L$13,$D340,$C340)/INDEX($B$9:$B$13,$D340)*装备总表!C$19*INDEX(装备总表!$C$23:$J$30,装备强化!$B340,F$15),2)</f>
        <v>4.38</v>
      </c>
      <c r="G340" s="5">
        <f>ROUND(INDEX($C$9:$L$13,$D340,$C340)/INDEX($B$9:$B$13,$D340)*装备总表!D$19*INDEX(装备总表!$C$23:$J$30,装备强化!$B340,G$15),2)</f>
        <v>0</v>
      </c>
      <c r="H340" s="5">
        <f>ROUND(INDEX($C$9:$L$13,$D340,$C340)/INDEX($B$9:$B$13,$D340)*装备总表!E$19*INDEX(装备总表!$C$23:$J$30,装备强化!$B340,H$15),2)</f>
        <v>0</v>
      </c>
      <c r="I340" s="5">
        <f>ROUND(INDEX($C$9:$L$13,$D340,$C340)/INDEX($B$9:$B$13,$D340)*装备总表!F$19*INDEX(装备总表!$C$23:$J$30,装备强化!$B340,I$15),2)</f>
        <v>3.28</v>
      </c>
      <c r="J340" s="5">
        <f>ROUND(INDEX($C$9:$L$13,$D340,$C340)/INDEX($B$9:$B$13,$D340)*装备总表!G$19*INDEX(装备总表!$C$23:$J$30,装备强化!$B340,J$15),2)</f>
        <v>0</v>
      </c>
      <c r="K340" s="5">
        <f>ROUND(INDEX($C$9:$L$13,$D340,$C340)/INDEX($B$9:$B$13,$D340)*装备总表!H$19*INDEX(装备总表!$C$23:$J$30,装备强化!$B340,K$15),2)</f>
        <v>0</v>
      </c>
      <c r="L340" s="5">
        <f>ROUND(INDEX($C$9:$L$13,$D340,$C340)/INDEX($B$9:$B$13,$D340)*装备总表!I$19*INDEX(装备总表!$C$23:$J$30,装备强化!$B340,L$15),2)</f>
        <v>0</v>
      </c>
    </row>
    <row r="341" spans="1:12" ht="16.5" x14ac:dyDescent="0.15">
      <c r="A341" s="6" t="s">
        <v>31</v>
      </c>
      <c r="B341" s="2">
        <v>4</v>
      </c>
      <c r="C341" s="2">
        <v>1</v>
      </c>
      <c r="D341" s="2">
        <v>5</v>
      </c>
      <c r="E341" s="5">
        <f>ROUND(INDEX($C$9:$L$13,$D341,$C341)/INDEX($B$9:$B$13,$D341)*装备总表!B$19*INDEX(装备总表!$C$23:$J$30,装备强化!$B341,E$15),2)</f>
        <v>41.04</v>
      </c>
      <c r="F341" s="5">
        <f>ROUND(INDEX($C$9:$L$13,$D341,$C341)/INDEX($B$9:$B$13,$D341)*装备总表!C$19*INDEX(装备总表!$C$23:$J$30,装备强化!$B341,F$15),2)</f>
        <v>0</v>
      </c>
      <c r="G341" s="5">
        <f>ROUND(INDEX($C$9:$L$13,$D341,$C341)/INDEX($B$9:$B$13,$D341)*装备总表!D$19*INDEX(装备总表!$C$23:$J$30,装备强化!$B341,G$15),2)</f>
        <v>3.28</v>
      </c>
      <c r="H341" s="5">
        <f>ROUND(INDEX($C$9:$L$13,$D341,$C341)/INDEX($B$9:$B$13,$D341)*装备总表!E$19*INDEX(装备总表!$C$23:$J$30,装备强化!$B341,H$15),2)</f>
        <v>1.64</v>
      </c>
      <c r="I341" s="5">
        <f>ROUND(INDEX($C$9:$L$13,$D341,$C341)/INDEX($B$9:$B$13,$D341)*装备总表!F$19*INDEX(装备总表!$C$23:$J$30,装备强化!$B341,I$15),2)</f>
        <v>0</v>
      </c>
      <c r="J341" s="5">
        <f>ROUND(INDEX($C$9:$L$13,$D341,$C341)/INDEX($B$9:$B$13,$D341)*装备总表!G$19*INDEX(装备总表!$C$23:$J$30,装备强化!$B341,J$15),2)</f>
        <v>10.94</v>
      </c>
      <c r="K341" s="5">
        <f>ROUND(INDEX($C$9:$L$13,$D341,$C341)/INDEX($B$9:$B$13,$D341)*装备总表!H$19*INDEX(装备总表!$C$23:$J$30,装备强化!$B341,K$15),2)</f>
        <v>0</v>
      </c>
      <c r="L341" s="5">
        <f>ROUND(INDEX($C$9:$L$13,$D341,$C341)/INDEX($B$9:$B$13,$D341)*装备总表!I$19*INDEX(装备总表!$C$23:$J$30,装备强化!$B341,L$15),2)</f>
        <v>0</v>
      </c>
    </row>
    <row r="342" spans="1:12" ht="16.5" x14ac:dyDescent="0.15">
      <c r="A342" s="6" t="s">
        <v>32</v>
      </c>
      <c r="B342" s="2">
        <v>5</v>
      </c>
      <c r="C342" s="2">
        <v>1</v>
      </c>
      <c r="D342" s="2">
        <v>5</v>
      </c>
      <c r="E342" s="5">
        <f>ROUND(INDEX($C$9:$L$13,$D342,$C342)/INDEX($B$9:$B$13,$D342)*装备总表!B$19*INDEX(装备总表!$C$23:$J$30,装备强化!$B342,E$15),2)</f>
        <v>41.04</v>
      </c>
      <c r="F342" s="5">
        <f>ROUND(INDEX($C$9:$L$13,$D342,$C342)/INDEX($B$9:$B$13,$D342)*装备总表!C$19*INDEX(装备总表!$C$23:$J$30,装备强化!$B342,F$15),2)</f>
        <v>0</v>
      </c>
      <c r="G342" s="5">
        <f>ROUND(INDEX($C$9:$L$13,$D342,$C342)/INDEX($B$9:$B$13,$D342)*装备总表!D$19*INDEX(装备总表!$C$23:$J$30,装备强化!$B342,G$15),2)</f>
        <v>1.0900000000000001</v>
      </c>
      <c r="H342" s="5">
        <f>ROUND(INDEX($C$9:$L$13,$D342,$C342)/INDEX($B$9:$B$13,$D342)*装备总表!E$19*INDEX(装备总表!$C$23:$J$30,装备强化!$B342,H$15),2)</f>
        <v>3.28</v>
      </c>
      <c r="I342" s="5">
        <f>ROUND(INDEX($C$9:$L$13,$D342,$C342)/INDEX($B$9:$B$13,$D342)*装备总表!F$19*INDEX(装备总表!$C$23:$J$30,装备强化!$B342,I$15),2)</f>
        <v>0</v>
      </c>
      <c r="J342" s="5">
        <f>ROUND(INDEX($C$9:$L$13,$D342,$C342)/INDEX($B$9:$B$13,$D342)*装备总表!G$19*INDEX(装备总表!$C$23:$J$30,装备强化!$B342,J$15),2)</f>
        <v>0</v>
      </c>
      <c r="K342" s="5">
        <f>ROUND(INDEX($C$9:$L$13,$D342,$C342)/INDEX($B$9:$B$13,$D342)*装备总表!H$19*INDEX(装备总表!$C$23:$J$30,装备强化!$B342,K$15),2)</f>
        <v>10.94</v>
      </c>
      <c r="L342" s="5">
        <f>ROUND(INDEX($C$9:$L$13,$D342,$C342)/INDEX($B$9:$B$13,$D342)*装备总表!I$19*INDEX(装备总表!$C$23:$J$30,装备强化!$B342,L$15),2)</f>
        <v>0</v>
      </c>
    </row>
    <row r="343" spans="1:12" ht="16.5" x14ac:dyDescent="0.15">
      <c r="A343" s="6" t="s">
        <v>33</v>
      </c>
      <c r="B343" s="2">
        <v>6</v>
      </c>
      <c r="C343" s="2">
        <v>1</v>
      </c>
      <c r="D343" s="2">
        <v>5</v>
      </c>
      <c r="E343" s="5">
        <f>ROUND(INDEX($C$9:$L$13,$D343,$C343)/INDEX($B$9:$B$13,$D343)*装备总表!B$19*INDEX(装备总表!$C$23:$J$30,装备强化!$B343,E$15),2)</f>
        <v>41.04</v>
      </c>
      <c r="F343" s="5">
        <f>ROUND(INDEX($C$9:$L$13,$D343,$C343)/INDEX($B$9:$B$13,$D343)*装备总表!C$19*INDEX(装备总表!$C$23:$J$30,装备强化!$B343,F$15),2)</f>
        <v>0</v>
      </c>
      <c r="G343" s="5">
        <f>ROUND(INDEX($C$9:$L$13,$D343,$C343)/INDEX($B$9:$B$13,$D343)*装备总表!D$19*INDEX(装备总表!$C$23:$J$30,装备强化!$B343,G$15),2)</f>
        <v>1.0900000000000001</v>
      </c>
      <c r="H343" s="5">
        <f>ROUND(INDEX($C$9:$L$13,$D343,$C343)/INDEX($B$9:$B$13,$D343)*装备总表!E$19*INDEX(装备总表!$C$23:$J$30,装备强化!$B343,H$15),2)</f>
        <v>3.28</v>
      </c>
      <c r="I343" s="5">
        <f>ROUND(INDEX($C$9:$L$13,$D343,$C343)/INDEX($B$9:$B$13,$D343)*装备总表!F$19*INDEX(装备总表!$C$23:$J$30,装备强化!$B343,I$15),2)</f>
        <v>0</v>
      </c>
      <c r="J343" s="5">
        <f>ROUND(INDEX($C$9:$L$13,$D343,$C343)/INDEX($B$9:$B$13,$D343)*装备总表!G$19*INDEX(装备总表!$C$23:$J$30,装备强化!$B343,J$15),2)</f>
        <v>0</v>
      </c>
      <c r="K343" s="5">
        <f>ROUND(INDEX($C$9:$L$13,$D343,$C343)/INDEX($B$9:$B$13,$D343)*装备总表!H$19*INDEX(装备总表!$C$23:$J$30,装备强化!$B343,K$15),2)</f>
        <v>0</v>
      </c>
      <c r="L343" s="5">
        <f>ROUND(INDEX($C$9:$L$13,$D343,$C343)/INDEX($B$9:$B$13,$D343)*装备总表!I$19*INDEX(装备总表!$C$23:$J$30,装备强化!$B343,L$15),2)</f>
        <v>10.94</v>
      </c>
    </row>
    <row r="344" spans="1:12" ht="16.5" x14ac:dyDescent="0.15">
      <c r="A344" s="6" t="s">
        <v>34</v>
      </c>
      <c r="B344" s="2">
        <v>7</v>
      </c>
      <c r="C344" s="2">
        <v>1</v>
      </c>
      <c r="D344" s="2">
        <v>5</v>
      </c>
      <c r="E344" s="5">
        <f>ROUND(INDEX($C$9:$L$13,$D344,$C344)/INDEX($B$9:$B$13,$D344)*装备总表!B$19*INDEX(装备总表!$C$23:$J$30,装备强化!$B344,E$15),2)</f>
        <v>0</v>
      </c>
      <c r="F344" s="5">
        <f>ROUND(INDEX($C$9:$L$13,$D344,$C344)/INDEX($B$9:$B$13,$D344)*装备总表!C$19*INDEX(装备总表!$C$23:$J$30,装备强化!$B344,F$15),2)</f>
        <v>4.38</v>
      </c>
      <c r="G344" s="5">
        <f>ROUND(INDEX($C$9:$L$13,$D344,$C344)/INDEX($B$9:$B$13,$D344)*装备总表!D$19*INDEX(装备总表!$C$23:$J$30,装备强化!$B344,G$15),2)</f>
        <v>0</v>
      </c>
      <c r="H344" s="5">
        <f>ROUND(INDEX($C$9:$L$13,$D344,$C344)/INDEX($B$9:$B$13,$D344)*装备总表!E$19*INDEX(装备总表!$C$23:$J$30,装备强化!$B344,H$15),2)</f>
        <v>0</v>
      </c>
      <c r="I344" s="5">
        <f>ROUND(INDEX($C$9:$L$13,$D344,$C344)/INDEX($B$9:$B$13,$D344)*装备总表!F$19*INDEX(装备总表!$C$23:$J$30,装备强化!$B344,I$15),2)</f>
        <v>6.57</v>
      </c>
      <c r="J344" s="5">
        <f>ROUND(INDEX($C$9:$L$13,$D344,$C344)/INDEX($B$9:$B$13,$D344)*装备总表!G$19*INDEX(装备总表!$C$23:$J$30,装备强化!$B344,J$15),2)</f>
        <v>0</v>
      </c>
      <c r="K344" s="5">
        <f>ROUND(INDEX($C$9:$L$13,$D344,$C344)/INDEX($B$9:$B$13,$D344)*装备总表!H$19*INDEX(装备总表!$C$23:$J$30,装备强化!$B344,K$15),2)</f>
        <v>0</v>
      </c>
      <c r="L344" s="5">
        <f>ROUND(INDEX($C$9:$L$13,$D344,$C344)/INDEX($B$9:$B$13,$D344)*装备总表!I$19*INDEX(装备总表!$C$23:$J$30,装备强化!$B344,L$15),2)</f>
        <v>0</v>
      </c>
    </row>
    <row r="345" spans="1:12" ht="16.5" x14ac:dyDescent="0.15">
      <c r="A345" s="6" t="s">
        <v>35</v>
      </c>
      <c r="B345" s="2">
        <v>8</v>
      </c>
      <c r="C345" s="2">
        <v>1</v>
      </c>
      <c r="D345" s="2">
        <v>5</v>
      </c>
      <c r="E345" s="5">
        <f>ROUND(INDEX($C$9:$L$13,$D345,$C345)/INDEX($B$9:$B$13,$D345)*装备总表!B$19*INDEX(装备总表!$C$23:$J$30,装备强化!$B345,E$15),2)</f>
        <v>0</v>
      </c>
      <c r="F345" s="5">
        <f>ROUND(INDEX($C$9:$L$13,$D345,$C345)/INDEX($B$9:$B$13,$D345)*装备总表!C$19*INDEX(装备总表!$C$23:$J$30,装备强化!$B345,F$15),2)</f>
        <v>4.38</v>
      </c>
      <c r="G345" s="5">
        <f>ROUND(INDEX($C$9:$L$13,$D345,$C345)/INDEX($B$9:$B$13,$D345)*装备总表!D$19*INDEX(装备总表!$C$23:$J$30,装备强化!$B345,G$15),2)</f>
        <v>0</v>
      </c>
      <c r="H345" s="5">
        <f>ROUND(INDEX($C$9:$L$13,$D345,$C345)/INDEX($B$9:$B$13,$D345)*装备总表!E$19*INDEX(装备总表!$C$23:$J$30,装备强化!$B345,H$15),2)</f>
        <v>0</v>
      </c>
      <c r="I345" s="5">
        <f>ROUND(INDEX($C$9:$L$13,$D345,$C345)/INDEX($B$9:$B$13,$D345)*装备总表!F$19*INDEX(装备总表!$C$23:$J$30,装备强化!$B345,I$15),2)</f>
        <v>6.57</v>
      </c>
      <c r="J345" s="5">
        <f>ROUND(INDEX($C$9:$L$13,$D345,$C345)/INDEX($B$9:$B$13,$D345)*装备总表!G$19*INDEX(装备总表!$C$23:$J$30,装备强化!$B345,J$15),2)</f>
        <v>0</v>
      </c>
      <c r="K345" s="5">
        <f>ROUND(INDEX($C$9:$L$13,$D345,$C345)/INDEX($B$9:$B$13,$D345)*装备总表!H$19*INDEX(装备总表!$C$23:$J$30,装备强化!$B345,K$15),2)</f>
        <v>0</v>
      </c>
      <c r="L345" s="5">
        <f>ROUND(INDEX($C$9:$L$13,$D345,$C345)/INDEX($B$9:$B$13,$D345)*装备总表!I$19*INDEX(装备总表!$C$23:$J$30,装备强化!$B345,L$15),2)</f>
        <v>0</v>
      </c>
    </row>
    <row r="346" spans="1:12" ht="16.5" x14ac:dyDescent="0.15">
      <c r="A346" s="6" t="s">
        <v>28</v>
      </c>
      <c r="B346" s="2">
        <v>1</v>
      </c>
      <c r="C346" s="2">
        <v>2</v>
      </c>
      <c r="D346" s="2">
        <v>5</v>
      </c>
      <c r="E346" s="5">
        <f>ROUND(INDEX($C$9:$L$13,$D346,$C346)/INDEX($B$9:$B$13,$D346)*装备总表!B$19*INDEX(装备总表!$C$23:$J$30,装备强化!$B346,E$15),2)</f>
        <v>0</v>
      </c>
      <c r="F346" s="5">
        <f>ROUND(INDEX($C$9:$L$13,$D346,$C346)/INDEX($B$9:$B$13,$D346)*装备总表!C$19*INDEX(装备总表!$C$23:$J$30,装备强化!$B346,F$15),2)</f>
        <v>12.26</v>
      </c>
      <c r="G346" s="5">
        <f>ROUND(INDEX($C$9:$L$13,$D346,$C346)/INDEX($B$9:$B$13,$D346)*装备总表!D$19*INDEX(装备总表!$C$23:$J$30,装备强化!$B346,G$15),2)</f>
        <v>0</v>
      </c>
      <c r="H346" s="5">
        <f>ROUND(INDEX($C$9:$L$13,$D346,$C346)/INDEX($B$9:$B$13,$D346)*装备总表!E$19*INDEX(装备总表!$C$23:$J$30,装备强化!$B346,H$15),2)</f>
        <v>0</v>
      </c>
      <c r="I346" s="5">
        <f>ROUND(INDEX($C$9:$L$13,$D346,$C346)/INDEX($B$9:$B$13,$D346)*装备总表!F$19*INDEX(装备总表!$C$23:$J$30,装备强化!$B346,I$15),2)</f>
        <v>7.66</v>
      </c>
      <c r="J346" s="5">
        <f>ROUND(INDEX($C$9:$L$13,$D346,$C346)/INDEX($B$9:$B$13,$D346)*装备总表!G$19*INDEX(装备总表!$C$23:$J$30,装备强化!$B346,J$15),2)</f>
        <v>0</v>
      </c>
      <c r="K346" s="5">
        <f>ROUND(INDEX($C$9:$L$13,$D346,$C346)/INDEX($B$9:$B$13,$D346)*装备总表!H$19*INDEX(装备总表!$C$23:$J$30,装备强化!$B346,K$15),2)</f>
        <v>0</v>
      </c>
      <c r="L346" s="5">
        <f>ROUND(INDEX($C$9:$L$13,$D346,$C346)/INDEX($B$9:$B$13,$D346)*装备总表!I$19*INDEX(装备总表!$C$23:$J$30,装备强化!$B346,L$15),2)</f>
        <v>0</v>
      </c>
    </row>
    <row r="347" spans="1:12" ht="16.5" x14ac:dyDescent="0.15">
      <c r="A347" s="6" t="s">
        <v>29</v>
      </c>
      <c r="B347" s="2">
        <v>2</v>
      </c>
      <c r="C347" s="2">
        <v>2</v>
      </c>
      <c r="D347" s="2">
        <v>5</v>
      </c>
      <c r="E347" s="5">
        <f>ROUND(INDEX($C$9:$L$13,$D347,$C347)/INDEX($B$9:$B$13,$D347)*装备总表!B$19*INDEX(装备总表!$C$23:$J$30,装备强化!$B347,E$15),2)</f>
        <v>114.91</v>
      </c>
      <c r="F347" s="5">
        <f>ROUND(INDEX($C$9:$L$13,$D347,$C347)/INDEX($B$9:$B$13,$D347)*装备总表!C$19*INDEX(装备总表!$C$23:$J$30,装备强化!$B347,F$15),2)</f>
        <v>0</v>
      </c>
      <c r="G347" s="5">
        <f>ROUND(INDEX($C$9:$L$13,$D347,$C347)/INDEX($B$9:$B$13,$D347)*装备总表!D$19*INDEX(装备总表!$C$23:$J$30,装备强化!$B347,G$15),2)</f>
        <v>7.66</v>
      </c>
      <c r="H347" s="5">
        <f>ROUND(INDEX($C$9:$L$13,$D347,$C347)/INDEX($B$9:$B$13,$D347)*装备总表!E$19*INDEX(装备总表!$C$23:$J$30,装备强化!$B347,H$15),2)</f>
        <v>3.83</v>
      </c>
      <c r="I347" s="5">
        <f>ROUND(INDEX($C$9:$L$13,$D347,$C347)/INDEX($B$9:$B$13,$D347)*装备总表!F$19*INDEX(装备总表!$C$23:$J$30,装备强化!$B347,I$15),2)</f>
        <v>0</v>
      </c>
      <c r="J347" s="5">
        <f>ROUND(INDEX($C$9:$L$13,$D347,$C347)/INDEX($B$9:$B$13,$D347)*装备总表!G$19*INDEX(装备总表!$C$23:$J$30,装备强化!$B347,J$15),2)</f>
        <v>0</v>
      </c>
      <c r="K347" s="5">
        <f>ROUND(INDEX($C$9:$L$13,$D347,$C347)/INDEX($B$9:$B$13,$D347)*装备总表!H$19*INDEX(装备总表!$C$23:$J$30,装备强化!$B347,K$15),2)</f>
        <v>0</v>
      </c>
      <c r="L347" s="5">
        <f>ROUND(INDEX($C$9:$L$13,$D347,$C347)/INDEX($B$9:$B$13,$D347)*装备总表!I$19*INDEX(装备总表!$C$23:$J$30,装备强化!$B347,L$15),2)</f>
        <v>0</v>
      </c>
    </row>
    <row r="348" spans="1:12" ht="16.5" x14ac:dyDescent="0.15">
      <c r="A348" s="6" t="s">
        <v>30</v>
      </c>
      <c r="B348" s="2">
        <v>3</v>
      </c>
      <c r="C348" s="2">
        <v>2</v>
      </c>
      <c r="D348" s="2">
        <v>5</v>
      </c>
      <c r="E348" s="5">
        <f>ROUND(INDEX($C$9:$L$13,$D348,$C348)/INDEX($B$9:$B$13,$D348)*装备总表!B$19*INDEX(装备总表!$C$23:$J$30,装备强化!$B348,E$15),2)</f>
        <v>95.76</v>
      </c>
      <c r="F348" s="5">
        <f>ROUND(INDEX($C$9:$L$13,$D348,$C348)/INDEX($B$9:$B$13,$D348)*装备总表!C$19*INDEX(装备总表!$C$23:$J$30,装备强化!$B348,F$15),2)</f>
        <v>6.13</v>
      </c>
      <c r="G348" s="5">
        <f>ROUND(INDEX($C$9:$L$13,$D348,$C348)/INDEX($B$9:$B$13,$D348)*装备总表!D$19*INDEX(装备总表!$C$23:$J$30,装备强化!$B348,G$15),2)</f>
        <v>0</v>
      </c>
      <c r="H348" s="5">
        <f>ROUND(INDEX($C$9:$L$13,$D348,$C348)/INDEX($B$9:$B$13,$D348)*装备总表!E$19*INDEX(装备总表!$C$23:$J$30,装备强化!$B348,H$15),2)</f>
        <v>0</v>
      </c>
      <c r="I348" s="5">
        <f>ROUND(INDEX($C$9:$L$13,$D348,$C348)/INDEX($B$9:$B$13,$D348)*装备总表!F$19*INDEX(装备总表!$C$23:$J$30,装备强化!$B348,I$15),2)</f>
        <v>4.5999999999999996</v>
      </c>
      <c r="J348" s="5">
        <f>ROUND(INDEX($C$9:$L$13,$D348,$C348)/INDEX($B$9:$B$13,$D348)*装备总表!G$19*INDEX(装备总表!$C$23:$J$30,装备强化!$B348,J$15),2)</f>
        <v>0</v>
      </c>
      <c r="K348" s="5">
        <f>ROUND(INDEX($C$9:$L$13,$D348,$C348)/INDEX($B$9:$B$13,$D348)*装备总表!H$19*INDEX(装备总表!$C$23:$J$30,装备强化!$B348,K$15),2)</f>
        <v>0</v>
      </c>
      <c r="L348" s="5">
        <f>ROUND(INDEX($C$9:$L$13,$D348,$C348)/INDEX($B$9:$B$13,$D348)*装备总表!I$19*INDEX(装备总表!$C$23:$J$30,装备强化!$B348,L$15),2)</f>
        <v>0</v>
      </c>
    </row>
    <row r="349" spans="1:12" ht="16.5" x14ac:dyDescent="0.15">
      <c r="A349" s="6" t="s">
        <v>31</v>
      </c>
      <c r="B349" s="2">
        <v>4</v>
      </c>
      <c r="C349" s="2">
        <v>2</v>
      </c>
      <c r="D349" s="2">
        <v>5</v>
      </c>
      <c r="E349" s="5">
        <f>ROUND(INDEX($C$9:$L$13,$D349,$C349)/INDEX($B$9:$B$13,$D349)*装备总表!B$19*INDEX(装备总表!$C$23:$J$30,装备强化!$B349,E$15),2)</f>
        <v>57.46</v>
      </c>
      <c r="F349" s="5">
        <f>ROUND(INDEX($C$9:$L$13,$D349,$C349)/INDEX($B$9:$B$13,$D349)*装备总表!C$19*INDEX(装备总表!$C$23:$J$30,装备强化!$B349,F$15),2)</f>
        <v>0</v>
      </c>
      <c r="G349" s="5">
        <f>ROUND(INDEX($C$9:$L$13,$D349,$C349)/INDEX($B$9:$B$13,$D349)*装备总表!D$19*INDEX(装备总表!$C$23:$J$30,装备强化!$B349,G$15),2)</f>
        <v>4.5999999999999996</v>
      </c>
      <c r="H349" s="5">
        <f>ROUND(INDEX($C$9:$L$13,$D349,$C349)/INDEX($B$9:$B$13,$D349)*装备总表!E$19*INDEX(装备总表!$C$23:$J$30,装备强化!$B349,H$15),2)</f>
        <v>2.2999999999999998</v>
      </c>
      <c r="I349" s="5">
        <f>ROUND(INDEX($C$9:$L$13,$D349,$C349)/INDEX($B$9:$B$13,$D349)*装备总表!F$19*INDEX(装备总表!$C$23:$J$30,装备强化!$B349,I$15),2)</f>
        <v>0</v>
      </c>
      <c r="J349" s="5">
        <f>ROUND(INDEX($C$9:$L$13,$D349,$C349)/INDEX($B$9:$B$13,$D349)*装备总表!G$19*INDEX(装备总表!$C$23:$J$30,装备强化!$B349,J$15),2)</f>
        <v>15.32</v>
      </c>
      <c r="K349" s="5">
        <f>ROUND(INDEX($C$9:$L$13,$D349,$C349)/INDEX($B$9:$B$13,$D349)*装备总表!H$19*INDEX(装备总表!$C$23:$J$30,装备强化!$B349,K$15),2)</f>
        <v>0</v>
      </c>
      <c r="L349" s="5">
        <f>ROUND(INDEX($C$9:$L$13,$D349,$C349)/INDEX($B$9:$B$13,$D349)*装备总表!I$19*INDEX(装备总表!$C$23:$J$30,装备强化!$B349,L$15),2)</f>
        <v>0</v>
      </c>
    </row>
    <row r="350" spans="1:12" ht="16.5" x14ac:dyDescent="0.15">
      <c r="A350" s="6" t="s">
        <v>32</v>
      </c>
      <c r="B350" s="2">
        <v>5</v>
      </c>
      <c r="C350" s="2">
        <v>2</v>
      </c>
      <c r="D350" s="2">
        <v>5</v>
      </c>
      <c r="E350" s="5">
        <f>ROUND(INDEX($C$9:$L$13,$D350,$C350)/INDEX($B$9:$B$13,$D350)*装备总表!B$19*INDEX(装备总表!$C$23:$J$30,装备强化!$B350,E$15),2)</f>
        <v>57.46</v>
      </c>
      <c r="F350" s="5">
        <f>ROUND(INDEX($C$9:$L$13,$D350,$C350)/INDEX($B$9:$B$13,$D350)*装备总表!C$19*INDEX(装备总表!$C$23:$J$30,装备强化!$B350,F$15),2)</f>
        <v>0</v>
      </c>
      <c r="G350" s="5">
        <f>ROUND(INDEX($C$9:$L$13,$D350,$C350)/INDEX($B$9:$B$13,$D350)*装备总表!D$19*INDEX(装备总表!$C$23:$J$30,装备强化!$B350,G$15),2)</f>
        <v>1.53</v>
      </c>
      <c r="H350" s="5">
        <f>ROUND(INDEX($C$9:$L$13,$D350,$C350)/INDEX($B$9:$B$13,$D350)*装备总表!E$19*INDEX(装备总表!$C$23:$J$30,装备强化!$B350,H$15),2)</f>
        <v>4.5999999999999996</v>
      </c>
      <c r="I350" s="5">
        <f>ROUND(INDEX($C$9:$L$13,$D350,$C350)/INDEX($B$9:$B$13,$D350)*装备总表!F$19*INDEX(装备总表!$C$23:$J$30,装备强化!$B350,I$15),2)</f>
        <v>0</v>
      </c>
      <c r="J350" s="5">
        <f>ROUND(INDEX($C$9:$L$13,$D350,$C350)/INDEX($B$9:$B$13,$D350)*装备总表!G$19*INDEX(装备总表!$C$23:$J$30,装备强化!$B350,J$15),2)</f>
        <v>0</v>
      </c>
      <c r="K350" s="5">
        <f>ROUND(INDEX($C$9:$L$13,$D350,$C350)/INDEX($B$9:$B$13,$D350)*装备总表!H$19*INDEX(装备总表!$C$23:$J$30,装备强化!$B350,K$15),2)</f>
        <v>15.32</v>
      </c>
      <c r="L350" s="5">
        <f>ROUND(INDEX($C$9:$L$13,$D350,$C350)/INDEX($B$9:$B$13,$D350)*装备总表!I$19*INDEX(装备总表!$C$23:$J$30,装备强化!$B350,L$15),2)</f>
        <v>0</v>
      </c>
    </row>
    <row r="351" spans="1:12" ht="16.5" x14ac:dyDescent="0.15">
      <c r="A351" s="6" t="s">
        <v>33</v>
      </c>
      <c r="B351" s="2">
        <v>6</v>
      </c>
      <c r="C351" s="2">
        <v>2</v>
      </c>
      <c r="D351" s="2">
        <v>5</v>
      </c>
      <c r="E351" s="5">
        <f>ROUND(INDEX($C$9:$L$13,$D351,$C351)/INDEX($B$9:$B$13,$D351)*装备总表!B$19*INDEX(装备总表!$C$23:$J$30,装备强化!$B351,E$15),2)</f>
        <v>57.46</v>
      </c>
      <c r="F351" s="5">
        <f>ROUND(INDEX($C$9:$L$13,$D351,$C351)/INDEX($B$9:$B$13,$D351)*装备总表!C$19*INDEX(装备总表!$C$23:$J$30,装备强化!$B351,F$15),2)</f>
        <v>0</v>
      </c>
      <c r="G351" s="5">
        <f>ROUND(INDEX($C$9:$L$13,$D351,$C351)/INDEX($B$9:$B$13,$D351)*装备总表!D$19*INDEX(装备总表!$C$23:$J$30,装备强化!$B351,G$15),2)</f>
        <v>1.53</v>
      </c>
      <c r="H351" s="5">
        <f>ROUND(INDEX($C$9:$L$13,$D351,$C351)/INDEX($B$9:$B$13,$D351)*装备总表!E$19*INDEX(装备总表!$C$23:$J$30,装备强化!$B351,H$15),2)</f>
        <v>4.5999999999999996</v>
      </c>
      <c r="I351" s="5">
        <f>ROUND(INDEX($C$9:$L$13,$D351,$C351)/INDEX($B$9:$B$13,$D351)*装备总表!F$19*INDEX(装备总表!$C$23:$J$30,装备强化!$B351,I$15),2)</f>
        <v>0</v>
      </c>
      <c r="J351" s="5">
        <f>ROUND(INDEX($C$9:$L$13,$D351,$C351)/INDEX($B$9:$B$13,$D351)*装备总表!G$19*INDEX(装备总表!$C$23:$J$30,装备强化!$B351,J$15),2)</f>
        <v>0</v>
      </c>
      <c r="K351" s="5">
        <f>ROUND(INDEX($C$9:$L$13,$D351,$C351)/INDEX($B$9:$B$13,$D351)*装备总表!H$19*INDEX(装备总表!$C$23:$J$30,装备强化!$B351,K$15),2)</f>
        <v>0</v>
      </c>
      <c r="L351" s="5">
        <f>ROUND(INDEX($C$9:$L$13,$D351,$C351)/INDEX($B$9:$B$13,$D351)*装备总表!I$19*INDEX(装备总表!$C$23:$J$30,装备强化!$B351,L$15),2)</f>
        <v>15.32</v>
      </c>
    </row>
    <row r="352" spans="1:12" ht="16.5" x14ac:dyDescent="0.15">
      <c r="A352" s="6" t="s">
        <v>34</v>
      </c>
      <c r="B352" s="2">
        <v>7</v>
      </c>
      <c r="C352" s="2">
        <v>2</v>
      </c>
      <c r="D352" s="2">
        <v>5</v>
      </c>
      <c r="E352" s="5">
        <f>ROUND(INDEX($C$9:$L$13,$D352,$C352)/INDEX($B$9:$B$13,$D352)*装备总表!B$19*INDEX(装备总表!$C$23:$J$30,装备强化!$B352,E$15),2)</f>
        <v>0</v>
      </c>
      <c r="F352" s="5">
        <f>ROUND(INDEX($C$9:$L$13,$D352,$C352)/INDEX($B$9:$B$13,$D352)*装备总表!C$19*INDEX(装备总表!$C$23:$J$30,装备强化!$B352,F$15),2)</f>
        <v>6.13</v>
      </c>
      <c r="G352" s="5">
        <f>ROUND(INDEX($C$9:$L$13,$D352,$C352)/INDEX($B$9:$B$13,$D352)*装备总表!D$19*INDEX(装备总表!$C$23:$J$30,装备强化!$B352,G$15),2)</f>
        <v>0</v>
      </c>
      <c r="H352" s="5">
        <f>ROUND(INDEX($C$9:$L$13,$D352,$C352)/INDEX($B$9:$B$13,$D352)*装备总表!E$19*INDEX(装备总表!$C$23:$J$30,装备强化!$B352,H$15),2)</f>
        <v>0</v>
      </c>
      <c r="I352" s="5">
        <f>ROUND(INDEX($C$9:$L$13,$D352,$C352)/INDEX($B$9:$B$13,$D352)*装备总表!F$19*INDEX(装备总表!$C$23:$J$30,装备强化!$B352,I$15),2)</f>
        <v>9.19</v>
      </c>
      <c r="J352" s="5">
        <f>ROUND(INDEX($C$9:$L$13,$D352,$C352)/INDEX($B$9:$B$13,$D352)*装备总表!G$19*INDEX(装备总表!$C$23:$J$30,装备强化!$B352,J$15),2)</f>
        <v>0</v>
      </c>
      <c r="K352" s="5">
        <f>ROUND(INDEX($C$9:$L$13,$D352,$C352)/INDEX($B$9:$B$13,$D352)*装备总表!H$19*INDEX(装备总表!$C$23:$J$30,装备强化!$B352,K$15),2)</f>
        <v>0</v>
      </c>
      <c r="L352" s="5">
        <f>ROUND(INDEX($C$9:$L$13,$D352,$C352)/INDEX($B$9:$B$13,$D352)*装备总表!I$19*INDEX(装备总表!$C$23:$J$30,装备强化!$B352,L$15),2)</f>
        <v>0</v>
      </c>
    </row>
    <row r="353" spans="1:12" ht="16.5" x14ac:dyDescent="0.15">
      <c r="A353" s="6" t="s">
        <v>35</v>
      </c>
      <c r="B353" s="2">
        <v>8</v>
      </c>
      <c r="C353" s="2">
        <v>2</v>
      </c>
      <c r="D353" s="2">
        <v>5</v>
      </c>
      <c r="E353" s="5">
        <f>ROUND(INDEX($C$9:$L$13,$D353,$C353)/INDEX($B$9:$B$13,$D353)*装备总表!B$19*INDEX(装备总表!$C$23:$J$30,装备强化!$B353,E$15),2)</f>
        <v>0</v>
      </c>
      <c r="F353" s="5">
        <f>ROUND(INDEX($C$9:$L$13,$D353,$C353)/INDEX($B$9:$B$13,$D353)*装备总表!C$19*INDEX(装备总表!$C$23:$J$30,装备强化!$B353,F$15),2)</f>
        <v>6.13</v>
      </c>
      <c r="G353" s="5">
        <f>ROUND(INDEX($C$9:$L$13,$D353,$C353)/INDEX($B$9:$B$13,$D353)*装备总表!D$19*INDEX(装备总表!$C$23:$J$30,装备强化!$B353,G$15),2)</f>
        <v>0</v>
      </c>
      <c r="H353" s="5">
        <f>ROUND(INDEX($C$9:$L$13,$D353,$C353)/INDEX($B$9:$B$13,$D353)*装备总表!E$19*INDEX(装备总表!$C$23:$J$30,装备强化!$B353,H$15),2)</f>
        <v>0</v>
      </c>
      <c r="I353" s="5">
        <f>ROUND(INDEX($C$9:$L$13,$D353,$C353)/INDEX($B$9:$B$13,$D353)*装备总表!F$19*INDEX(装备总表!$C$23:$J$30,装备强化!$B353,I$15),2)</f>
        <v>9.19</v>
      </c>
      <c r="J353" s="5">
        <f>ROUND(INDEX($C$9:$L$13,$D353,$C353)/INDEX($B$9:$B$13,$D353)*装备总表!G$19*INDEX(装备总表!$C$23:$J$30,装备强化!$B353,J$15),2)</f>
        <v>0</v>
      </c>
      <c r="K353" s="5">
        <f>ROUND(INDEX($C$9:$L$13,$D353,$C353)/INDEX($B$9:$B$13,$D353)*装备总表!H$19*INDEX(装备总表!$C$23:$J$30,装备强化!$B353,K$15),2)</f>
        <v>0</v>
      </c>
      <c r="L353" s="5">
        <f>ROUND(INDEX($C$9:$L$13,$D353,$C353)/INDEX($B$9:$B$13,$D353)*装备总表!I$19*INDEX(装备总表!$C$23:$J$30,装备强化!$B353,L$15),2)</f>
        <v>0</v>
      </c>
    </row>
    <row r="354" spans="1:12" ht="16.5" x14ac:dyDescent="0.15">
      <c r="A354" s="6" t="s">
        <v>28</v>
      </c>
      <c r="B354" s="2">
        <v>1</v>
      </c>
      <c r="C354" s="2">
        <v>3</v>
      </c>
      <c r="D354" s="2">
        <v>5</v>
      </c>
      <c r="E354" s="5">
        <f>ROUND(INDEX($C$9:$L$13,$D354,$C354)/INDEX($B$9:$B$13,$D354)*装备总表!B$19*INDEX(装备总表!$C$23:$J$30,装备强化!$B354,E$15),2)</f>
        <v>0</v>
      </c>
      <c r="F354" s="5">
        <f>ROUND(INDEX($C$9:$L$13,$D354,$C354)/INDEX($B$9:$B$13,$D354)*装备总表!C$19*INDEX(装备总表!$C$23:$J$30,装备强化!$B354,F$15),2)</f>
        <v>15.76</v>
      </c>
      <c r="G354" s="5">
        <f>ROUND(INDEX($C$9:$L$13,$D354,$C354)/INDEX($B$9:$B$13,$D354)*装备总表!D$19*INDEX(装备总表!$C$23:$J$30,装备强化!$B354,G$15),2)</f>
        <v>0</v>
      </c>
      <c r="H354" s="5">
        <f>ROUND(INDEX($C$9:$L$13,$D354,$C354)/INDEX($B$9:$B$13,$D354)*装备总表!E$19*INDEX(装备总表!$C$23:$J$30,装备强化!$B354,H$15),2)</f>
        <v>0</v>
      </c>
      <c r="I354" s="5">
        <f>ROUND(INDEX($C$9:$L$13,$D354,$C354)/INDEX($B$9:$B$13,$D354)*装备总表!F$19*INDEX(装备总表!$C$23:$J$30,装备强化!$B354,I$15),2)</f>
        <v>9.85</v>
      </c>
      <c r="J354" s="5">
        <f>ROUND(INDEX($C$9:$L$13,$D354,$C354)/INDEX($B$9:$B$13,$D354)*装备总表!G$19*INDEX(装备总表!$C$23:$J$30,装备强化!$B354,J$15),2)</f>
        <v>0</v>
      </c>
      <c r="K354" s="5">
        <f>ROUND(INDEX($C$9:$L$13,$D354,$C354)/INDEX($B$9:$B$13,$D354)*装备总表!H$19*INDEX(装备总表!$C$23:$J$30,装备强化!$B354,K$15),2)</f>
        <v>0</v>
      </c>
      <c r="L354" s="5">
        <f>ROUND(INDEX($C$9:$L$13,$D354,$C354)/INDEX($B$9:$B$13,$D354)*装备总表!I$19*INDEX(装备总表!$C$23:$J$30,装备强化!$B354,L$15),2)</f>
        <v>0</v>
      </c>
    </row>
    <row r="355" spans="1:12" ht="16.5" x14ac:dyDescent="0.15">
      <c r="A355" s="6" t="s">
        <v>29</v>
      </c>
      <c r="B355" s="2">
        <v>2</v>
      </c>
      <c r="C355" s="2">
        <v>3</v>
      </c>
      <c r="D355" s="2">
        <v>5</v>
      </c>
      <c r="E355" s="5">
        <f>ROUND(INDEX($C$9:$L$13,$D355,$C355)/INDEX($B$9:$B$13,$D355)*装备总表!B$19*INDEX(装备总表!$C$23:$J$30,装备强化!$B355,E$15),2)</f>
        <v>147.74</v>
      </c>
      <c r="F355" s="5">
        <f>ROUND(INDEX($C$9:$L$13,$D355,$C355)/INDEX($B$9:$B$13,$D355)*装备总表!C$19*INDEX(装备总表!$C$23:$J$30,装备强化!$B355,F$15),2)</f>
        <v>0</v>
      </c>
      <c r="G355" s="5">
        <f>ROUND(INDEX($C$9:$L$13,$D355,$C355)/INDEX($B$9:$B$13,$D355)*装备总表!D$19*INDEX(装备总表!$C$23:$J$30,装备强化!$B355,G$15),2)</f>
        <v>9.85</v>
      </c>
      <c r="H355" s="5">
        <f>ROUND(INDEX($C$9:$L$13,$D355,$C355)/INDEX($B$9:$B$13,$D355)*装备总表!E$19*INDEX(装备总表!$C$23:$J$30,装备强化!$B355,H$15),2)</f>
        <v>4.92</v>
      </c>
      <c r="I355" s="5">
        <f>ROUND(INDEX($C$9:$L$13,$D355,$C355)/INDEX($B$9:$B$13,$D355)*装备总表!F$19*INDEX(装备总表!$C$23:$J$30,装备强化!$B355,I$15),2)</f>
        <v>0</v>
      </c>
      <c r="J355" s="5">
        <f>ROUND(INDEX($C$9:$L$13,$D355,$C355)/INDEX($B$9:$B$13,$D355)*装备总表!G$19*INDEX(装备总表!$C$23:$J$30,装备强化!$B355,J$15),2)</f>
        <v>0</v>
      </c>
      <c r="K355" s="5">
        <f>ROUND(INDEX($C$9:$L$13,$D355,$C355)/INDEX($B$9:$B$13,$D355)*装备总表!H$19*INDEX(装备总表!$C$23:$J$30,装备强化!$B355,K$15),2)</f>
        <v>0</v>
      </c>
      <c r="L355" s="5">
        <f>ROUND(INDEX($C$9:$L$13,$D355,$C355)/INDEX($B$9:$B$13,$D355)*装备总表!I$19*INDEX(装备总表!$C$23:$J$30,装备强化!$B355,L$15),2)</f>
        <v>0</v>
      </c>
    </row>
    <row r="356" spans="1:12" ht="16.5" x14ac:dyDescent="0.15">
      <c r="A356" s="6" t="s">
        <v>30</v>
      </c>
      <c r="B356" s="2">
        <v>3</v>
      </c>
      <c r="C356" s="2">
        <v>3</v>
      </c>
      <c r="D356" s="2">
        <v>5</v>
      </c>
      <c r="E356" s="5">
        <f>ROUND(INDEX($C$9:$L$13,$D356,$C356)/INDEX($B$9:$B$13,$D356)*装备总表!B$19*INDEX(装备总表!$C$23:$J$30,装备强化!$B356,E$15),2)</f>
        <v>123.12</v>
      </c>
      <c r="F356" s="5">
        <f>ROUND(INDEX($C$9:$L$13,$D356,$C356)/INDEX($B$9:$B$13,$D356)*装备总表!C$19*INDEX(装备总表!$C$23:$J$30,装备强化!$B356,F$15),2)</f>
        <v>7.88</v>
      </c>
      <c r="G356" s="5">
        <f>ROUND(INDEX($C$9:$L$13,$D356,$C356)/INDEX($B$9:$B$13,$D356)*装备总表!D$19*INDEX(装备总表!$C$23:$J$30,装备强化!$B356,G$15),2)</f>
        <v>0</v>
      </c>
      <c r="H356" s="5">
        <f>ROUND(INDEX($C$9:$L$13,$D356,$C356)/INDEX($B$9:$B$13,$D356)*装备总表!E$19*INDEX(装备总表!$C$23:$J$30,装备强化!$B356,H$15),2)</f>
        <v>0</v>
      </c>
      <c r="I356" s="5">
        <f>ROUND(INDEX($C$9:$L$13,$D356,$C356)/INDEX($B$9:$B$13,$D356)*装备总表!F$19*INDEX(装备总表!$C$23:$J$30,装备强化!$B356,I$15),2)</f>
        <v>5.91</v>
      </c>
      <c r="J356" s="5">
        <f>ROUND(INDEX($C$9:$L$13,$D356,$C356)/INDEX($B$9:$B$13,$D356)*装备总表!G$19*INDEX(装备总表!$C$23:$J$30,装备强化!$B356,J$15),2)</f>
        <v>0</v>
      </c>
      <c r="K356" s="5">
        <f>ROUND(INDEX($C$9:$L$13,$D356,$C356)/INDEX($B$9:$B$13,$D356)*装备总表!H$19*INDEX(装备总表!$C$23:$J$30,装备强化!$B356,K$15),2)</f>
        <v>0</v>
      </c>
      <c r="L356" s="5">
        <f>ROUND(INDEX($C$9:$L$13,$D356,$C356)/INDEX($B$9:$B$13,$D356)*装备总表!I$19*INDEX(装备总表!$C$23:$J$30,装备强化!$B356,L$15),2)</f>
        <v>0</v>
      </c>
    </row>
    <row r="357" spans="1:12" ht="16.5" x14ac:dyDescent="0.15">
      <c r="A357" s="6" t="s">
        <v>31</v>
      </c>
      <c r="B357" s="2">
        <v>4</v>
      </c>
      <c r="C357" s="2">
        <v>3</v>
      </c>
      <c r="D357" s="2">
        <v>5</v>
      </c>
      <c r="E357" s="5">
        <f>ROUND(INDEX($C$9:$L$13,$D357,$C357)/INDEX($B$9:$B$13,$D357)*装备总表!B$19*INDEX(装备总表!$C$23:$J$30,装备强化!$B357,E$15),2)</f>
        <v>73.87</v>
      </c>
      <c r="F357" s="5">
        <f>ROUND(INDEX($C$9:$L$13,$D357,$C357)/INDEX($B$9:$B$13,$D357)*装备总表!C$19*INDEX(装备总表!$C$23:$J$30,装备强化!$B357,F$15),2)</f>
        <v>0</v>
      </c>
      <c r="G357" s="5">
        <f>ROUND(INDEX($C$9:$L$13,$D357,$C357)/INDEX($B$9:$B$13,$D357)*装备总表!D$19*INDEX(装备总表!$C$23:$J$30,装备强化!$B357,G$15),2)</f>
        <v>5.91</v>
      </c>
      <c r="H357" s="5">
        <f>ROUND(INDEX($C$9:$L$13,$D357,$C357)/INDEX($B$9:$B$13,$D357)*装备总表!E$19*INDEX(装备总表!$C$23:$J$30,装备强化!$B357,H$15),2)</f>
        <v>2.95</v>
      </c>
      <c r="I357" s="5">
        <f>ROUND(INDEX($C$9:$L$13,$D357,$C357)/INDEX($B$9:$B$13,$D357)*装备总表!F$19*INDEX(装备总表!$C$23:$J$30,装备强化!$B357,I$15),2)</f>
        <v>0</v>
      </c>
      <c r="J357" s="5">
        <f>ROUND(INDEX($C$9:$L$13,$D357,$C357)/INDEX($B$9:$B$13,$D357)*装备总表!G$19*INDEX(装备总表!$C$23:$J$30,装备强化!$B357,J$15),2)</f>
        <v>19.7</v>
      </c>
      <c r="K357" s="5">
        <f>ROUND(INDEX($C$9:$L$13,$D357,$C357)/INDEX($B$9:$B$13,$D357)*装备总表!H$19*INDEX(装备总表!$C$23:$J$30,装备强化!$B357,K$15),2)</f>
        <v>0</v>
      </c>
      <c r="L357" s="5">
        <f>ROUND(INDEX($C$9:$L$13,$D357,$C357)/INDEX($B$9:$B$13,$D357)*装备总表!I$19*INDEX(装备总表!$C$23:$J$30,装备强化!$B357,L$15),2)</f>
        <v>0</v>
      </c>
    </row>
    <row r="358" spans="1:12" ht="16.5" x14ac:dyDescent="0.15">
      <c r="A358" s="6" t="s">
        <v>32</v>
      </c>
      <c r="B358" s="2">
        <v>5</v>
      </c>
      <c r="C358" s="2">
        <v>3</v>
      </c>
      <c r="D358" s="2">
        <v>5</v>
      </c>
      <c r="E358" s="5">
        <f>ROUND(INDEX($C$9:$L$13,$D358,$C358)/INDEX($B$9:$B$13,$D358)*装备总表!B$19*INDEX(装备总表!$C$23:$J$30,装备强化!$B358,E$15),2)</f>
        <v>73.87</v>
      </c>
      <c r="F358" s="5">
        <f>ROUND(INDEX($C$9:$L$13,$D358,$C358)/INDEX($B$9:$B$13,$D358)*装备总表!C$19*INDEX(装备总表!$C$23:$J$30,装备强化!$B358,F$15),2)</f>
        <v>0</v>
      </c>
      <c r="G358" s="5">
        <f>ROUND(INDEX($C$9:$L$13,$D358,$C358)/INDEX($B$9:$B$13,$D358)*装备总表!D$19*INDEX(装备总表!$C$23:$J$30,装备强化!$B358,G$15),2)</f>
        <v>1.97</v>
      </c>
      <c r="H358" s="5">
        <f>ROUND(INDEX($C$9:$L$13,$D358,$C358)/INDEX($B$9:$B$13,$D358)*装备总表!E$19*INDEX(装备总表!$C$23:$J$30,装备强化!$B358,H$15),2)</f>
        <v>5.91</v>
      </c>
      <c r="I358" s="5">
        <f>ROUND(INDEX($C$9:$L$13,$D358,$C358)/INDEX($B$9:$B$13,$D358)*装备总表!F$19*INDEX(装备总表!$C$23:$J$30,装备强化!$B358,I$15),2)</f>
        <v>0</v>
      </c>
      <c r="J358" s="5">
        <f>ROUND(INDEX($C$9:$L$13,$D358,$C358)/INDEX($B$9:$B$13,$D358)*装备总表!G$19*INDEX(装备总表!$C$23:$J$30,装备强化!$B358,J$15),2)</f>
        <v>0</v>
      </c>
      <c r="K358" s="5">
        <f>ROUND(INDEX($C$9:$L$13,$D358,$C358)/INDEX($B$9:$B$13,$D358)*装备总表!H$19*INDEX(装备总表!$C$23:$J$30,装备强化!$B358,K$15),2)</f>
        <v>19.7</v>
      </c>
      <c r="L358" s="5">
        <f>ROUND(INDEX($C$9:$L$13,$D358,$C358)/INDEX($B$9:$B$13,$D358)*装备总表!I$19*INDEX(装备总表!$C$23:$J$30,装备强化!$B358,L$15),2)</f>
        <v>0</v>
      </c>
    </row>
    <row r="359" spans="1:12" ht="16.5" x14ac:dyDescent="0.15">
      <c r="A359" s="6" t="s">
        <v>33</v>
      </c>
      <c r="B359" s="2">
        <v>6</v>
      </c>
      <c r="C359" s="2">
        <v>3</v>
      </c>
      <c r="D359" s="2">
        <v>5</v>
      </c>
      <c r="E359" s="5">
        <f>ROUND(INDEX($C$9:$L$13,$D359,$C359)/INDEX($B$9:$B$13,$D359)*装备总表!B$19*INDEX(装备总表!$C$23:$J$30,装备强化!$B359,E$15),2)</f>
        <v>73.87</v>
      </c>
      <c r="F359" s="5">
        <f>ROUND(INDEX($C$9:$L$13,$D359,$C359)/INDEX($B$9:$B$13,$D359)*装备总表!C$19*INDEX(装备总表!$C$23:$J$30,装备强化!$B359,F$15),2)</f>
        <v>0</v>
      </c>
      <c r="G359" s="5">
        <f>ROUND(INDEX($C$9:$L$13,$D359,$C359)/INDEX($B$9:$B$13,$D359)*装备总表!D$19*INDEX(装备总表!$C$23:$J$30,装备强化!$B359,G$15),2)</f>
        <v>1.97</v>
      </c>
      <c r="H359" s="5">
        <f>ROUND(INDEX($C$9:$L$13,$D359,$C359)/INDEX($B$9:$B$13,$D359)*装备总表!E$19*INDEX(装备总表!$C$23:$J$30,装备强化!$B359,H$15),2)</f>
        <v>5.91</v>
      </c>
      <c r="I359" s="5">
        <f>ROUND(INDEX($C$9:$L$13,$D359,$C359)/INDEX($B$9:$B$13,$D359)*装备总表!F$19*INDEX(装备总表!$C$23:$J$30,装备强化!$B359,I$15),2)</f>
        <v>0</v>
      </c>
      <c r="J359" s="5">
        <f>ROUND(INDEX($C$9:$L$13,$D359,$C359)/INDEX($B$9:$B$13,$D359)*装备总表!G$19*INDEX(装备总表!$C$23:$J$30,装备强化!$B359,J$15),2)</f>
        <v>0</v>
      </c>
      <c r="K359" s="5">
        <f>ROUND(INDEX($C$9:$L$13,$D359,$C359)/INDEX($B$9:$B$13,$D359)*装备总表!H$19*INDEX(装备总表!$C$23:$J$30,装备强化!$B359,K$15),2)</f>
        <v>0</v>
      </c>
      <c r="L359" s="5">
        <f>ROUND(INDEX($C$9:$L$13,$D359,$C359)/INDEX($B$9:$B$13,$D359)*装备总表!I$19*INDEX(装备总表!$C$23:$J$30,装备强化!$B359,L$15),2)</f>
        <v>19.7</v>
      </c>
    </row>
    <row r="360" spans="1:12" ht="16.5" x14ac:dyDescent="0.15">
      <c r="A360" s="6" t="s">
        <v>34</v>
      </c>
      <c r="B360" s="2">
        <v>7</v>
      </c>
      <c r="C360" s="2">
        <v>3</v>
      </c>
      <c r="D360" s="2">
        <v>5</v>
      </c>
      <c r="E360" s="5">
        <f>ROUND(INDEX($C$9:$L$13,$D360,$C360)/INDEX($B$9:$B$13,$D360)*装备总表!B$19*INDEX(装备总表!$C$23:$J$30,装备强化!$B360,E$15),2)</f>
        <v>0</v>
      </c>
      <c r="F360" s="5">
        <f>ROUND(INDEX($C$9:$L$13,$D360,$C360)/INDEX($B$9:$B$13,$D360)*装备总表!C$19*INDEX(装备总表!$C$23:$J$30,装备强化!$B360,F$15),2)</f>
        <v>7.88</v>
      </c>
      <c r="G360" s="5">
        <f>ROUND(INDEX($C$9:$L$13,$D360,$C360)/INDEX($B$9:$B$13,$D360)*装备总表!D$19*INDEX(装备总表!$C$23:$J$30,装备强化!$B360,G$15),2)</f>
        <v>0</v>
      </c>
      <c r="H360" s="5">
        <f>ROUND(INDEX($C$9:$L$13,$D360,$C360)/INDEX($B$9:$B$13,$D360)*装备总表!E$19*INDEX(装备总表!$C$23:$J$30,装备强化!$B360,H$15),2)</f>
        <v>0</v>
      </c>
      <c r="I360" s="5">
        <f>ROUND(INDEX($C$9:$L$13,$D360,$C360)/INDEX($B$9:$B$13,$D360)*装备总表!F$19*INDEX(装备总表!$C$23:$J$30,装备强化!$B360,I$15),2)</f>
        <v>11.82</v>
      </c>
      <c r="J360" s="5">
        <f>ROUND(INDEX($C$9:$L$13,$D360,$C360)/INDEX($B$9:$B$13,$D360)*装备总表!G$19*INDEX(装备总表!$C$23:$J$30,装备强化!$B360,J$15),2)</f>
        <v>0</v>
      </c>
      <c r="K360" s="5">
        <f>ROUND(INDEX($C$9:$L$13,$D360,$C360)/INDEX($B$9:$B$13,$D360)*装备总表!H$19*INDEX(装备总表!$C$23:$J$30,装备强化!$B360,K$15),2)</f>
        <v>0</v>
      </c>
      <c r="L360" s="5">
        <f>ROUND(INDEX($C$9:$L$13,$D360,$C360)/INDEX($B$9:$B$13,$D360)*装备总表!I$19*INDEX(装备总表!$C$23:$J$30,装备强化!$B360,L$15),2)</f>
        <v>0</v>
      </c>
    </row>
    <row r="361" spans="1:12" ht="16.5" x14ac:dyDescent="0.15">
      <c r="A361" s="6" t="s">
        <v>35</v>
      </c>
      <c r="B361" s="2">
        <v>8</v>
      </c>
      <c r="C361" s="2">
        <v>3</v>
      </c>
      <c r="D361" s="2">
        <v>5</v>
      </c>
      <c r="E361" s="5">
        <f>ROUND(INDEX($C$9:$L$13,$D361,$C361)/INDEX($B$9:$B$13,$D361)*装备总表!B$19*INDEX(装备总表!$C$23:$J$30,装备强化!$B361,E$15),2)</f>
        <v>0</v>
      </c>
      <c r="F361" s="5">
        <f>ROUND(INDEX($C$9:$L$13,$D361,$C361)/INDEX($B$9:$B$13,$D361)*装备总表!C$19*INDEX(装备总表!$C$23:$J$30,装备强化!$B361,F$15),2)</f>
        <v>7.88</v>
      </c>
      <c r="G361" s="5">
        <f>ROUND(INDEX($C$9:$L$13,$D361,$C361)/INDEX($B$9:$B$13,$D361)*装备总表!D$19*INDEX(装备总表!$C$23:$J$30,装备强化!$B361,G$15),2)</f>
        <v>0</v>
      </c>
      <c r="H361" s="5">
        <f>ROUND(INDEX($C$9:$L$13,$D361,$C361)/INDEX($B$9:$B$13,$D361)*装备总表!E$19*INDEX(装备总表!$C$23:$J$30,装备强化!$B361,H$15),2)</f>
        <v>0</v>
      </c>
      <c r="I361" s="5">
        <f>ROUND(INDEX($C$9:$L$13,$D361,$C361)/INDEX($B$9:$B$13,$D361)*装备总表!F$19*INDEX(装备总表!$C$23:$J$30,装备强化!$B361,I$15),2)</f>
        <v>11.82</v>
      </c>
      <c r="J361" s="5">
        <f>ROUND(INDEX($C$9:$L$13,$D361,$C361)/INDEX($B$9:$B$13,$D361)*装备总表!G$19*INDEX(装备总表!$C$23:$J$30,装备强化!$B361,J$15),2)</f>
        <v>0</v>
      </c>
      <c r="K361" s="5">
        <f>ROUND(INDEX($C$9:$L$13,$D361,$C361)/INDEX($B$9:$B$13,$D361)*装备总表!H$19*INDEX(装备总表!$C$23:$J$30,装备强化!$B361,K$15),2)</f>
        <v>0</v>
      </c>
      <c r="L361" s="5">
        <f>ROUND(INDEX($C$9:$L$13,$D361,$C361)/INDEX($B$9:$B$13,$D361)*装备总表!I$19*INDEX(装备总表!$C$23:$J$30,装备强化!$B361,L$15),2)</f>
        <v>0</v>
      </c>
    </row>
    <row r="362" spans="1:12" ht="16.5" x14ac:dyDescent="0.15">
      <c r="A362" s="6" t="s">
        <v>28</v>
      </c>
      <c r="B362" s="2">
        <v>1</v>
      </c>
      <c r="C362" s="2">
        <v>4</v>
      </c>
      <c r="D362" s="2">
        <v>5</v>
      </c>
      <c r="E362" s="5">
        <f>ROUND(INDEX($C$9:$L$13,$D362,$C362)/INDEX($B$9:$B$13,$D362)*装备总表!B$19*INDEX(装备总表!$C$23:$J$30,装备强化!$B362,E$15),2)</f>
        <v>0</v>
      </c>
      <c r="F362" s="5">
        <f>ROUND(INDEX($C$9:$L$13,$D362,$C362)/INDEX($B$9:$B$13,$D362)*装备总表!C$19*INDEX(装备总表!$C$23:$J$30,装备强化!$B362,F$15),2)</f>
        <v>19.260000000000002</v>
      </c>
      <c r="G362" s="5">
        <f>ROUND(INDEX($C$9:$L$13,$D362,$C362)/INDEX($B$9:$B$13,$D362)*装备总表!D$19*INDEX(装备总表!$C$23:$J$30,装备强化!$B362,G$15),2)</f>
        <v>0</v>
      </c>
      <c r="H362" s="5">
        <f>ROUND(INDEX($C$9:$L$13,$D362,$C362)/INDEX($B$9:$B$13,$D362)*装备总表!E$19*INDEX(装备总表!$C$23:$J$30,装备强化!$B362,H$15),2)</f>
        <v>0</v>
      </c>
      <c r="I362" s="5">
        <f>ROUND(INDEX($C$9:$L$13,$D362,$C362)/INDEX($B$9:$B$13,$D362)*装备总表!F$19*INDEX(装备总表!$C$23:$J$30,装备强化!$B362,I$15),2)</f>
        <v>12.04</v>
      </c>
      <c r="J362" s="5">
        <f>ROUND(INDEX($C$9:$L$13,$D362,$C362)/INDEX($B$9:$B$13,$D362)*装备总表!G$19*INDEX(装备总表!$C$23:$J$30,装备强化!$B362,J$15),2)</f>
        <v>0</v>
      </c>
      <c r="K362" s="5">
        <f>ROUND(INDEX($C$9:$L$13,$D362,$C362)/INDEX($B$9:$B$13,$D362)*装备总表!H$19*INDEX(装备总表!$C$23:$J$30,装备强化!$B362,K$15),2)</f>
        <v>0</v>
      </c>
      <c r="L362" s="5">
        <f>ROUND(INDEX($C$9:$L$13,$D362,$C362)/INDEX($B$9:$B$13,$D362)*装备总表!I$19*INDEX(装备总表!$C$23:$J$30,装备强化!$B362,L$15),2)</f>
        <v>0</v>
      </c>
    </row>
    <row r="363" spans="1:12" ht="16.5" x14ac:dyDescent="0.15">
      <c r="A363" s="6" t="s">
        <v>29</v>
      </c>
      <c r="B363" s="2">
        <v>2</v>
      </c>
      <c r="C363" s="2">
        <v>4</v>
      </c>
      <c r="D363" s="2">
        <v>5</v>
      </c>
      <c r="E363" s="5">
        <f>ROUND(INDEX($C$9:$L$13,$D363,$C363)/INDEX($B$9:$B$13,$D363)*装备总表!B$19*INDEX(装备总表!$C$23:$J$30,装备强化!$B363,E$15),2)</f>
        <v>180.57</v>
      </c>
      <c r="F363" s="5">
        <f>ROUND(INDEX($C$9:$L$13,$D363,$C363)/INDEX($B$9:$B$13,$D363)*装备总表!C$19*INDEX(装备总表!$C$23:$J$30,装备强化!$B363,F$15),2)</f>
        <v>0</v>
      </c>
      <c r="G363" s="5">
        <f>ROUND(INDEX($C$9:$L$13,$D363,$C363)/INDEX($B$9:$B$13,$D363)*装备总表!D$19*INDEX(装备总表!$C$23:$J$30,装备强化!$B363,G$15),2)</f>
        <v>12.04</v>
      </c>
      <c r="H363" s="5">
        <f>ROUND(INDEX($C$9:$L$13,$D363,$C363)/INDEX($B$9:$B$13,$D363)*装备总表!E$19*INDEX(装备总表!$C$23:$J$30,装备强化!$B363,H$15),2)</f>
        <v>6.02</v>
      </c>
      <c r="I363" s="5">
        <f>ROUND(INDEX($C$9:$L$13,$D363,$C363)/INDEX($B$9:$B$13,$D363)*装备总表!F$19*INDEX(装备总表!$C$23:$J$30,装备强化!$B363,I$15),2)</f>
        <v>0</v>
      </c>
      <c r="J363" s="5">
        <f>ROUND(INDEX($C$9:$L$13,$D363,$C363)/INDEX($B$9:$B$13,$D363)*装备总表!G$19*INDEX(装备总表!$C$23:$J$30,装备强化!$B363,J$15),2)</f>
        <v>0</v>
      </c>
      <c r="K363" s="5">
        <f>ROUND(INDEX($C$9:$L$13,$D363,$C363)/INDEX($B$9:$B$13,$D363)*装备总表!H$19*INDEX(装备总表!$C$23:$J$30,装备强化!$B363,K$15),2)</f>
        <v>0</v>
      </c>
      <c r="L363" s="5">
        <f>ROUND(INDEX($C$9:$L$13,$D363,$C363)/INDEX($B$9:$B$13,$D363)*装备总表!I$19*INDEX(装备总表!$C$23:$J$30,装备强化!$B363,L$15),2)</f>
        <v>0</v>
      </c>
    </row>
    <row r="364" spans="1:12" ht="16.5" x14ac:dyDescent="0.15">
      <c r="A364" s="6" t="s">
        <v>30</v>
      </c>
      <c r="B364" s="2">
        <v>3</v>
      </c>
      <c r="C364" s="2">
        <v>4</v>
      </c>
      <c r="D364" s="2">
        <v>5</v>
      </c>
      <c r="E364" s="5">
        <f>ROUND(INDEX($C$9:$L$13,$D364,$C364)/INDEX($B$9:$B$13,$D364)*装备总表!B$19*INDEX(装备总表!$C$23:$J$30,装备强化!$B364,E$15),2)</f>
        <v>150.47999999999999</v>
      </c>
      <c r="F364" s="5">
        <f>ROUND(INDEX($C$9:$L$13,$D364,$C364)/INDEX($B$9:$B$13,$D364)*装备总表!C$19*INDEX(装备总表!$C$23:$J$30,装备强化!$B364,F$15),2)</f>
        <v>9.6300000000000008</v>
      </c>
      <c r="G364" s="5">
        <f>ROUND(INDEX($C$9:$L$13,$D364,$C364)/INDEX($B$9:$B$13,$D364)*装备总表!D$19*INDEX(装备总表!$C$23:$J$30,装备强化!$B364,G$15),2)</f>
        <v>0</v>
      </c>
      <c r="H364" s="5">
        <f>ROUND(INDEX($C$9:$L$13,$D364,$C364)/INDEX($B$9:$B$13,$D364)*装备总表!E$19*INDEX(装备总表!$C$23:$J$30,装备强化!$B364,H$15),2)</f>
        <v>0</v>
      </c>
      <c r="I364" s="5">
        <f>ROUND(INDEX($C$9:$L$13,$D364,$C364)/INDEX($B$9:$B$13,$D364)*装备总表!F$19*INDEX(装备总表!$C$23:$J$30,装备强化!$B364,I$15),2)</f>
        <v>7.22</v>
      </c>
      <c r="J364" s="5">
        <f>ROUND(INDEX($C$9:$L$13,$D364,$C364)/INDEX($B$9:$B$13,$D364)*装备总表!G$19*INDEX(装备总表!$C$23:$J$30,装备强化!$B364,J$15),2)</f>
        <v>0</v>
      </c>
      <c r="K364" s="5">
        <f>ROUND(INDEX($C$9:$L$13,$D364,$C364)/INDEX($B$9:$B$13,$D364)*装备总表!H$19*INDEX(装备总表!$C$23:$J$30,装备强化!$B364,K$15),2)</f>
        <v>0</v>
      </c>
      <c r="L364" s="5">
        <f>ROUND(INDEX($C$9:$L$13,$D364,$C364)/INDEX($B$9:$B$13,$D364)*装备总表!I$19*INDEX(装备总表!$C$23:$J$30,装备强化!$B364,L$15),2)</f>
        <v>0</v>
      </c>
    </row>
    <row r="365" spans="1:12" ht="16.5" x14ac:dyDescent="0.15">
      <c r="A365" s="6" t="s">
        <v>31</v>
      </c>
      <c r="B365" s="2">
        <v>4</v>
      </c>
      <c r="C365" s="2">
        <v>4</v>
      </c>
      <c r="D365" s="2">
        <v>5</v>
      </c>
      <c r="E365" s="5">
        <f>ROUND(INDEX($C$9:$L$13,$D365,$C365)/INDEX($B$9:$B$13,$D365)*装备总表!B$19*INDEX(装备总表!$C$23:$J$30,装备强化!$B365,E$15),2)</f>
        <v>90.29</v>
      </c>
      <c r="F365" s="5">
        <f>ROUND(INDEX($C$9:$L$13,$D365,$C365)/INDEX($B$9:$B$13,$D365)*装备总表!C$19*INDEX(装备总表!$C$23:$J$30,装备强化!$B365,F$15),2)</f>
        <v>0</v>
      </c>
      <c r="G365" s="5">
        <f>ROUND(INDEX($C$9:$L$13,$D365,$C365)/INDEX($B$9:$B$13,$D365)*装备总表!D$19*INDEX(装备总表!$C$23:$J$30,装备强化!$B365,G$15),2)</f>
        <v>7.22</v>
      </c>
      <c r="H365" s="5">
        <f>ROUND(INDEX($C$9:$L$13,$D365,$C365)/INDEX($B$9:$B$13,$D365)*装备总表!E$19*INDEX(装备总表!$C$23:$J$30,装备强化!$B365,H$15),2)</f>
        <v>3.61</v>
      </c>
      <c r="I365" s="5">
        <f>ROUND(INDEX($C$9:$L$13,$D365,$C365)/INDEX($B$9:$B$13,$D365)*装备总表!F$19*INDEX(装备总表!$C$23:$J$30,装备强化!$B365,I$15),2)</f>
        <v>0</v>
      </c>
      <c r="J365" s="5">
        <f>ROUND(INDEX($C$9:$L$13,$D365,$C365)/INDEX($B$9:$B$13,$D365)*装备总表!G$19*INDEX(装备总表!$C$23:$J$30,装备强化!$B365,J$15),2)</f>
        <v>24.08</v>
      </c>
      <c r="K365" s="5">
        <f>ROUND(INDEX($C$9:$L$13,$D365,$C365)/INDEX($B$9:$B$13,$D365)*装备总表!H$19*INDEX(装备总表!$C$23:$J$30,装备强化!$B365,K$15),2)</f>
        <v>0</v>
      </c>
      <c r="L365" s="5">
        <f>ROUND(INDEX($C$9:$L$13,$D365,$C365)/INDEX($B$9:$B$13,$D365)*装备总表!I$19*INDEX(装备总表!$C$23:$J$30,装备强化!$B365,L$15),2)</f>
        <v>0</v>
      </c>
    </row>
    <row r="366" spans="1:12" ht="16.5" x14ac:dyDescent="0.15">
      <c r="A366" s="6" t="s">
        <v>32</v>
      </c>
      <c r="B366" s="2">
        <v>5</v>
      </c>
      <c r="C366" s="2">
        <v>4</v>
      </c>
      <c r="D366" s="2">
        <v>5</v>
      </c>
      <c r="E366" s="5">
        <f>ROUND(INDEX($C$9:$L$13,$D366,$C366)/INDEX($B$9:$B$13,$D366)*装备总表!B$19*INDEX(装备总表!$C$23:$J$30,装备强化!$B366,E$15),2)</f>
        <v>90.29</v>
      </c>
      <c r="F366" s="5">
        <f>ROUND(INDEX($C$9:$L$13,$D366,$C366)/INDEX($B$9:$B$13,$D366)*装备总表!C$19*INDEX(装备总表!$C$23:$J$30,装备强化!$B366,F$15),2)</f>
        <v>0</v>
      </c>
      <c r="G366" s="5">
        <f>ROUND(INDEX($C$9:$L$13,$D366,$C366)/INDEX($B$9:$B$13,$D366)*装备总表!D$19*INDEX(装备总表!$C$23:$J$30,装备强化!$B366,G$15),2)</f>
        <v>2.41</v>
      </c>
      <c r="H366" s="5">
        <f>ROUND(INDEX($C$9:$L$13,$D366,$C366)/INDEX($B$9:$B$13,$D366)*装备总表!E$19*INDEX(装备总表!$C$23:$J$30,装备强化!$B366,H$15),2)</f>
        <v>7.22</v>
      </c>
      <c r="I366" s="5">
        <f>ROUND(INDEX($C$9:$L$13,$D366,$C366)/INDEX($B$9:$B$13,$D366)*装备总表!F$19*INDEX(装备总表!$C$23:$J$30,装备强化!$B366,I$15),2)</f>
        <v>0</v>
      </c>
      <c r="J366" s="5">
        <f>ROUND(INDEX($C$9:$L$13,$D366,$C366)/INDEX($B$9:$B$13,$D366)*装备总表!G$19*INDEX(装备总表!$C$23:$J$30,装备强化!$B366,J$15),2)</f>
        <v>0</v>
      </c>
      <c r="K366" s="5">
        <f>ROUND(INDEX($C$9:$L$13,$D366,$C366)/INDEX($B$9:$B$13,$D366)*装备总表!H$19*INDEX(装备总表!$C$23:$J$30,装备强化!$B366,K$15),2)</f>
        <v>24.08</v>
      </c>
      <c r="L366" s="5">
        <f>ROUND(INDEX($C$9:$L$13,$D366,$C366)/INDEX($B$9:$B$13,$D366)*装备总表!I$19*INDEX(装备总表!$C$23:$J$30,装备强化!$B366,L$15),2)</f>
        <v>0</v>
      </c>
    </row>
    <row r="367" spans="1:12" ht="16.5" x14ac:dyDescent="0.15">
      <c r="A367" s="6" t="s">
        <v>33</v>
      </c>
      <c r="B367" s="2">
        <v>6</v>
      </c>
      <c r="C367" s="2">
        <v>4</v>
      </c>
      <c r="D367" s="2">
        <v>5</v>
      </c>
      <c r="E367" s="5">
        <f>ROUND(INDEX($C$9:$L$13,$D367,$C367)/INDEX($B$9:$B$13,$D367)*装备总表!B$19*INDEX(装备总表!$C$23:$J$30,装备强化!$B367,E$15),2)</f>
        <v>90.29</v>
      </c>
      <c r="F367" s="5">
        <f>ROUND(INDEX($C$9:$L$13,$D367,$C367)/INDEX($B$9:$B$13,$D367)*装备总表!C$19*INDEX(装备总表!$C$23:$J$30,装备强化!$B367,F$15),2)</f>
        <v>0</v>
      </c>
      <c r="G367" s="5">
        <f>ROUND(INDEX($C$9:$L$13,$D367,$C367)/INDEX($B$9:$B$13,$D367)*装备总表!D$19*INDEX(装备总表!$C$23:$J$30,装备强化!$B367,G$15),2)</f>
        <v>2.41</v>
      </c>
      <c r="H367" s="5">
        <f>ROUND(INDEX($C$9:$L$13,$D367,$C367)/INDEX($B$9:$B$13,$D367)*装备总表!E$19*INDEX(装备总表!$C$23:$J$30,装备强化!$B367,H$15),2)</f>
        <v>7.22</v>
      </c>
      <c r="I367" s="5">
        <f>ROUND(INDEX($C$9:$L$13,$D367,$C367)/INDEX($B$9:$B$13,$D367)*装备总表!F$19*INDEX(装备总表!$C$23:$J$30,装备强化!$B367,I$15),2)</f>
        <v>0</v>
      </c>
      <c r="J367" s="5">
        <f>ROUND(INDEX($C$9:$L$13,$D367,$C367)/INDEX($B$9:$B$13,$D367)*装备总表!G$19*INDEX(装备总表!$C$23:$J$30,装备强化!$B367,J$15),2)</f>
        <v>0</v>
      </c>
      <c r="K367" s="5">
        <f>ROUND(INDEX($C$9:$L$13,$D367,$C367)/INDEX($B$9:$B$13,$D367)*装备总表!H$19*INDEX(装备总表!$C$23:$J$30,装备强化!$B367,K$15),2)</f>
        <v>0</v>
      </c>
      <c r="L367" s="5">
        <f>ROUND(INDEX($C$9:$L$13,$D367,$C367)/INDEX($B$9:$B$13,$D367)*装备总表!I$19*INDEX(装备总表!$C$23:$J$30,装备强化!$B367,L$15),2)</f>
        <v>24.08</v>
      </c>
    </row>
    <row r="368" spans="1:12" ht="16.5" x14ac:dyDescent="0.15">
      <c r="A368" s="6" t="s">
        <v>34</v>
      </c>
      <c r="B368" s="2">
        <v>7</v>
      </c>
      <c r="C368" s="2">
        <v>4</v>
      </c>
      <c r="D368" s="2">
        <v>5</v>
      </c>
      <c r="E368" s="5">
        <f>ROUND(INDEX($C$9:$L$13,$D368,$C368)/INDEX($B$9:$B$13,$D368)*装备总表!B$19*INDEX(装备总表!$C$23:$J$30,装备强化!$B368,E$15),2)</f>
        <v>0</v>
      </c>
      <c r="F368" s="5">
        <f>ROUND(INDEX($C$9:$L$13,$D368,$C368)/INDEX($B$9:$B$13,$D368)*装备总表!C$19*INDEX(装备总表!$C$23:$J$30,装备强化!$B368,F$15),2)</f>
        <v>9.6300000000000008</v>
      </c>
      <c r="G368" s="5">
        <f>ROUND(INDEX($C$9:$L$13,$D368,$C368)/INDEX($B$9:$B$13,$D368)*装备总表!D$19*INDEX(装备总表!$C$23:$J$30,装备强化!$B368,G$15),2)</f>
        <v>0</v>
      </c>
      <c r="H368" s="5">
        <f>ROUND(INDEX($C$9:$L$13,$D368,$C368)/INDEX($B$9:$B$13,$D368)*装备总表!E$19*INDEX(装备总表!$C$23:$J$30,装备强化!$B368,H$15),2)</f>
        <v>0</v>
      </c>
      <c r="I368" s="5">
        <f>ROUND(INDEX($C$9:$L$13,$D368,$C368)/INDEX($B$9:$B$13,$D368)*装备总表!F$19*INDEX(装备总表!$C$23:$J$30,装备强化!$B368,I$15),2)</f>
        <v>14.45</v>
      </c>
      <c r="J368" s="5">
        <f>ROUND(INDEX($C$9:$L$13,$D368,$C368)/INDEX($B$9:$B$13,$D368)*装备总表!G$19*INDEX(装备总表!$C$23:$J$30,装备强化!$B368,J$15),2)</f>
        <v>0</v>
      </c>
      <c r="K368" s="5">
        <f>ROUND(INDEX($C$9:$L$13,$D368,$C368)/INDEX($B$9:$B$13,$D368)*装备总表!H$19*INDEX(装备总表!$C$23:$J$30,装备强化!$B368,K$15),2)</f>
        <v>0</v>
      </c>
      <c r="L368" s="5">
        <f>ROUND(INDEX($C$9:$L$13,$D368,$C368)/INDEX($B$9:$B$13,$D368)*装备总表!I$19*INDEX(装备总表!$C$23:$J$30,装备强化!$B368,L$15),2)</f>
        <v>0</v>
      </c>
    </row>
    <row r="369" spans="1:12" ht="16.5" x14ac:dyDescent="0.15">
      <c r="A369" s="6" t="s">
        <v>35</v>
      </c>
      <c r="B369" s="2">
        <v>8</v>
      </c>
      <c r="C369" s="2">
        <v>4</v>
      </c>
      <c r="D369" s="2">
        <v>5</v>
      </c>
      <c r="E369" s="5">
        <f>ROUND(INDEX($C$9:$L$13,$D369,$C369)/INDEX($B$9:$B$13,$D369)*装备总表!B$19*INDEX(装备总表!$C$23:$J$30,装备强化!$B369,E$15),2)</f>
        <v>0</v>
      </c>
      <c r="F369" s="5">
        <f>ROUND(INDEX($C$9:$L$13,$D369,$C369)/INDEX($B$9:$B$13,$D369)*装备总表!C$19*INDEX(装备总表!$C$23:$J$30,装备强化!$B369,F$15),2)</f>
        <v>9.6300000000000008</v>
      </c>
      <c r="G369" s="5">
        <f>ROUND(INDEX($C$9:$L$13,$D369,$C369)/INDEX($B$9:$B$13,$D369)*装备总表!D$19*INDEX(装备总表!$C$23:$J$30,装备强化!$B369,G$15),2)</f>
        <v>0</v>
      </c>
      <c r="H369" s="5">
        <f>ROUND(INDEX($C$9:$L$13,$D369,$C369)/INDEX($B$9:$B$13,$D369)*装备总表!E$19*INDEX(装备总表!$C$23:$J$30,装备强化!$B369,H$15),2)</f>
        <v>0</v>
      </c>
      <c r="I369" s="5">
        <f>ROUND(INDEX($C$9:$L$13,$D369,$C369)/INDEX($B$9:$B$13,$D369)*装备总表!F$19*INDEX(装备总表!$C$23:$J$30,装备强化!$B369,I$15),2)</f>
        <v>14.45</v>
      </c>
      <c r="J369" s="5">
        <f>ROUND(INDEX($C$9:$L$13,$D369,$C369)/INDEX($B$9:$B$13,$D369)*装备总表!G$19*INDEX(装备总表!$C$23:$J$30,装备强化!$B369,J$15),2)</f>
        <v>0</v>
      </c>
      <c r="K369" s="5">
        <f>ROUND(INDEX($C$9:$L$13,$D369,$C369)/INDEX($B$9:$B$13,$D369)*装备总表!H$19*INDEX(装备总表!$C$23:$J$30,装备强化!$B369,K$15),2)</f>
        <v>0</v>
      </c>
      <c r="L369" s="5">
        <f>ROUND(INDEX($C$9:$L$13,$D369,$C369)/INDEX($B$9:$B$13,$D369)*装备总表!I$19*INDEX(装备总表!$C$23:$J$30,装备强化!$B369,L$15),2)</f>
        <v>0</v>
      </c>
    </row>
    <row r="370" spans="1:12" ht="16.5" x14ac:dyDescent="0.15">
      <c r="A370" s="6" t="s">
        <v>28</v>
      </c>
      <c r="B370" s="2">
        <v>1</v>
      </c>
      <c r="C370" s="2">
        <v>5</v>
      </c>
      <c r="D370" s="2">
        <v>5</v>
      </c>
      <c r="E370" s="5">
        <f>ROUND(INDEX($C$9:$L$13,$D370,$C370)/INDEX($B$9:$B$13,$D370)*装备总表!B$19*INDEX(装备总表!$C$23:$J$30,装备强化!$B370,E$15),2)</f>
        <v>0</v>
      </c>
      <c r="F370" s="5">
        <f>ROUND(INDEX($C$9:$L$13,$D370,$C370)/INDEX($B$9:$B$13,$D370)*装备总表!C$19*INDEX(装备总表!$C$23:$J$30,装备强化!$B370,F$15),2)</f>
        <v>22.76</v>
      </c>
      <c r="G370" s="5">
        <f>ROUND(INDEX($C$9:$L$13,$D370,$C370)/INDEX($B$9:$B$13,$D370)*装备总表!D$19*INDEX(装备总表!$C$23:$J$30,装备强化!$B370,G$15),2)</f>
        <v>0</v>
      </c>
      <c r="H370" s="5">
        <f>ROUND(INDEX($C$9:$L$13,$D370,$C370)/INDEX($B$9:$B$13,$D370)*装备总表!E$19*INDEX(装备总表!$C$23:$J$30,装备强化!$B370,H$15),2)</f>
        <v>0</v>
      </c>
      <c r="I370" s="5">
        <f>ROUND(INDEX($C$9:$L$13,$D370,$C370)/INDEX($B$9:$B$13,$D370)*装备总表!F$19*INDEX(装备总表!$C$23:$J$30,装备强化!$B370,I$15),2)</f>
        <v>14.23</v>
      </c>
      <c r="J370" s="5">
        <f>ROUND(INDEX($C$9:$L$13,$D370,$C370)/INDEX($B$9:$B$13,$D370)*装备总表!G$19*INDEX(装备总表!$C$23:$J$30,装备强化!$B370,J$15),2)</f>
        <v>0</v>
      </c>
      <c r="K370" s="5">
        <f>ROUND(INDEX($C$9:$L$13,$D370,$C370)/INDEX($B$9:$B$13,$D370)*装备总表!H$19*INDEX(装备总表!$C$23:$J$30,装备强化!$B370,K$15),2)</f>
        <v>0</v>
      </c>
      <c r="L370" s="5">
        <f>ROUND(INDEX($C$9:$L$13,$D370,$C370)/INDEX($B$9:$B$13,$D370)*装备总表!I$19*INDEX(装备总表!$C$23:$J$30,装备强化!$B370,L$15),2)</f>
        <v>0</v>
      </c>
    </row>
    <row r="371" spans="1:12" ht="16.5" x14ac:dyDescent="0.15">
      <c r="A371" s="6" t="s">
        <v>29</v>
      </c>
      <c r="B371" s="2">
        <v>2</v>
      </c>
      <c r="C371" s="2">
        <v>5</v>
      </c>
      <c r="D371" s="2">
        <v>5</v>
      </c>
      <c r="E371" s="5">
        <f>ROUND(INDEX($C$9:$L$13,$D371,$C371)/INDEX($B$9:$B$13,$D371)*装备总表!B$19*INDEX(装备总表!$C$23:$J$30,装备强化!$B371,E$15),2)</f>
        <v>213.41</v>
      </c>
      <c r="F371" s="5">
        <f>ROUND(INDEX($C$9:$L$13,$D371,$C371)/INDEX($B$9:$B$13,$D371)*装备总表!C$19*INDEX(装备总表!$C$23:$J$30,装备强化!$B371,F$15),2)</f>
        <v>0</v>
      </c>
      <c r="G371" s="5">
        <f>ROUND(INDEX($C$9:$L$13,$D371,$C371)/INDEX($B$9:$B$13,$D371)*装备总表!D$19*INDEX(装备总表!$C$23:$J$30,装备强化!$B371,G$15),2)</f>
        <v>14.23</v>
      </c>
      <c r="H371" s="5">
        <f>ROUND(INDEX($C$9:$L$13,$D371,$C371)/INDEX($B$9:$B$13,$D371)*装备总表!E$19*INDEX(装备总表!$C$23:$J$30,装备强化!$B371,H$15),2)</f>
        <v>7.11</v>
      </c>
      <c r="I371" s="5">
        <f>ROUND(INDEX($C$9:$L$13,$D371,$C371)/INDEX($B$9:$B$13,$D371)*装备总表!F$19*INDEX(装备总表!$C$23:$J$30,装备强化!$B371,I$15),2)</f>
        <v>0</v>
      </c>
      <c r="J371" s="5">
        <f>ROUND(INDEX($C$9:$L$13,$D371,$C371)/INDEX($B$9:$B$13,$D371)*装备总表!G$19*INDEX(装备总表!$C$23:$J$30,装备强化!$B371,J$15),2)</f>
        <v>0</v>
      </c>
      <c r="K371" s="5">
        <f>ROUND(INDEX($C$9:$L$13,$D371,$C371)/INDEX($B$9:$B$13,$D371)*装备总表!H$19*INDEX(装备总表!$C$23:$J$30,装备强化!$B371,K$15),2)</f>
        <v>0</v>
      </c>
      <c r="L371" s="5">
        <f>ROUND(INDEX($C$9:$L$13,$D371,$C371)/INDEX($B$9:$B$13,$D371)*装备总表!I$19*INDEX(装备总表!$C$23:$J$30,装备强化!$B371,L$15),2)</f>
        <v>0</v>
      </c>
    </row>
    <row r="372" spans="1:12" ht="16.5" x14ac:dyDescent="0.15">
      <c r="A372" s="6" t="s">
        <v>30</v>
      </c>
      <c r="B372" s="2">
        <v>3</v>
      </c>
      <c r="C372" s="2">
        <v>5</v>
      </c>
      <c r="D372" s="2">
        <v>5</v>
      </c>
      <c r="E372" s="5">
        <f>ROUND(INDEX($C$9:$L$13,$D372,$C372)/INDEX($B$9:$B$13,$D372)*装备总表!B$19*INDEX(装备总表!$C$23:$J$30,装备强化!$B372,E$15),2)</f>
        <v>177.84</v>
      </c>
      <c r="F372" s="5">
        <f>ROUND(INDEX($C$9:$L$13,$D372,$C372)/INDEX($B$9:$B$13,$D372)*装备总表!C$19*INDEX(装备总表!$C$23:$J$30,装备强化!$B372,F$15),2)</f>
        <v>11.38</v>
      </c>
      <c r="G372" s="5">
        <f>ROUND(INDEX($C$9:$L$13,$D372,$C372)/INDEX($B$9:$B$13,$D372)*装备总表!D$19*INDEX(装备总表!$C$23:$J$30,装备强化!$B372,G$15),2)</f>
        <v>0</v>
      </c>
      <c r="H372" s="5">
        <f>ROUND(INDEX($C$9:$L$13,$D372,$C372)/INDEX($B$9:$B$13,$D372)*装备总表!E$19*INDEX(装备总表!$C$23:$J$30,装备强化!$B372,H$15),2)</f>
        <v>0</v>
      </c>
      <c r="I372" s="5">
        <f>ROUND(INDEX($C$9:$L$13,$D372,$C372)/INDEX($B$9:$B$13,$D372)*装备总表!F$19*INDEX(装备总表!$C$23:$J$30,装备强化!$B372,I$15),2)</f>
        <v>8.5399999999999991</v>
      </c>
      <c r="J372" s="5">
        <f>ROUND(INDEX($C$9:$L$13,$D372,$C372)/INDEX($B$9:$B$13,$D372)*装备总表!G$19*INDEX(装备总表!$C$23:$J$30,装备强化!$B372,J$15),2)</f>
        <v>0</v>
      </c>
      <c r="K372" s="5">
        <f>ROUND(INDEX($C$9:$L$13,$D372,$C372)/INDEX($B$9:$B$13,$D372)*装备总表!H$19*INDEX(装备总表!$C$23:$J$30,装备强化!$B372,K$15),2)</f>
        <v>0</v>
      </c>
      <c r="L372" s="5">
        <f>ROUND(INDEX($C$9:$L$13,$D372,$C372)/INDEX($B$9:$B$13,$D372)*装备总表!I$19*INDEX(装备总表!$C$23:$J$30,装备强化!$B372,L$15),2)</f>
        <v>0</v>
      </c>
    </row>
    <row r="373" spans="1:12" ht="16.5" x14ac:dyDescent="0.15">
      <c r="A373" s="6" t="s">
        <v>31</v>
      </c>
      <c r="B373" s="2">
        <v>4</v>
      </c>
      <c r="C373" s="2">
        <v>5</v>
      </c>
      <c r="D373" s="2">
        <v>5</v>
      </c>
      <c r="E373" s="5">
        <f>ROUND(INDEX($C$9:$L$13,$D373,$C373)/INDEX($B$9:$B$13,$D373)*装备总表!B$19*INDEX(装备总表!$C$23:$J$30,装备强化!$B373,E$15),2)</f>
        <v>106.7</v>
      </c>
      <c r="F373" s="5">
        <f>ROUND(INDEX($C$9:$L$13,$D373,$C373)/INDEX($B$9:$B$13,$D373)*装备总表!C$19*INDEX(装备总表!$C$23:$J$30,装备强化!$B373,F$15),2)</f>
        <v>0</v>
      </c>
      <c r="G373" s="5">
        <f>ROUND(INDEX($C$9:$L$13,$D373,$C373)/INDEX($B$9:$B$13,$D373)*装备总表!D$19*INDEX(装备总表!$C$23:$J$30,装备强化!$B373,G$15),2)</f>
        <v>8.5399999999999991</v>
      </c>
      <c r="H373" s="5">
        <f>ROUND(INDEX($C$9:$L$13,$D373,$C373)/INDEX($B$9:$B$13,$D373)*装备总表!E$19*INDEX(装备总表!$C$23:$J$30,装备强化!$B373,H$15),2)</f>
        <v>4.2699999999999996</v>
      </c>
      <c r="I373" s="5">
        <f>ROUND(INDEX($C$9:$L$13,$D373,$C373)/INDEX($B$9:$B$13,$D373)*装备总表!F$19*INDEX(装备总表!$C$23:$J$30,装备强化!$B373,I$15),2)</f>
        <v>0</v>
      </c>
      <c r="J373" s="5">
        <f>ROUND(INDEX($C$9:$L$13,$D373,$C373)/INDEX($B$9:$B$13,$D373)*装备总表!G$19*INDEX(装备总表!$C$23:$J$30,装备强化!$B373,J$15),2)</f>
        <v>28.45</v>
      </c>
      <c r="K373" s="5">
        <f>ROUND(INDEX($C$9:$L$13,$D373,$C373)/INDEX($B$9:$B$13,$D373)*装备总表!H$19*INDEX(装备总表!$C$23:$J$30,装备强化!$B373,K$15),2)</f>
        <v>0</v>
      </c>
      <c r="L373" s="5">
        <f>ROUND(INDEX($C$9:$L$13,$D373,$C373)/INDEX($B$9:$B$13,$D373)*装备总表!I$19*INDEX(装备总表!$C$23:$J$30,装备强化!$B373,L$15),2)</f>
        <v>0</v>
      </c>
    </row>
    <row r="374" spans="1:12" ht="16.5" x14ac:dyDescent="0.15">
      <c r="A374" s="6" t="s">
        <v>32</v>
      </c>
      <c r="B374" s="2">
        <v>5</v>
      </c>
      <c r="C374" s="2">
        <v>5</v>
      </c>
      <c r="D374" s="2">
        <v>5</v>
      </c>
      <c r="E374" s="5">
        <f>ROUND(INDEX($C$9:$L$13,$D374,$C374)/INDEX($B$9:$B$13,$D374)*装备总表!B$19*INDEX(装备总表!$C$23:$J$30,装备强化!$B374,E$15),2)</f>
        <v>106.7</v>
      </c>
      <c r="F374" s="5">
        <f>ROUND(INDEX($C$9:$L$13,$D374,$C374)/INDEX($B$9:$B$13,$D374)*装备总表!C$19*INDEX(装备总表!$C$23:$J$30,装备强化!$B374,F$15),2)</f>
        <v>0</v>
      </c>
      <c r="G374" s="5">
        <f>ROUND(INDEX($C$9:$L$13,$D374,$C374)/INDEX($B$9:$B$13,$D374)*装备总表!D$19*INDEX(装备总表!$C$23:$J$30,装备强化!$B374,G$15),2)</f>
        <v>2.85</v>
      </c>
      <c r="H374" s="5">
        <f>ROUND(INDEX($C$9:$L$13,$D374,$C374)/INDEX($B$9:$B$13,$D374)*装备总表!E$19*INDEX(装备总表!$C$23:$J$30,装备强化!$B374,H$15),2)</f>
        <v>8.5399999999999991</v>
      </c>
      <c r="I374" s="5">
        <f>ROUND(INDEX($C$9:$L$13,$D374,$C374)/INDEX($B$9:$B$13,$D374)*装备总表!F$19*INDEX(装备总表!$C$23:$J$30,装备强化!$B374,I$15),2)</f>
        <v>0</v>
      </c>
      <c r="J374" s="5">
        <f>ROUND(INDEX($C$9:$L$13,$D374,$C374)/INDEX($B$9:$B$13,$D374)*装备总表!G$19*INDEX(装备总表!$C$23:$J$30,装备强化!$B374,J$15),2)</f>
        <v>0</v>
      </c>
      <c r="K374" s="5">
        <f>ROUND(INDEX($C$9:$L$13,$D374,$C374)/INDEX($B$9:$B$13,$D374)*装备总表!H$19*INDEX(装备总表!$C$23:$J$30,装备强化!$B374,K$15),2)</f>
        <v>28.45</v>
      </c>
      <c r="L374" s="5">
        <f>ROUND(INDEX($C$9:$L$13,$D374,$C374)/INDEX($B$9:$B$13,$D374)*装备总表!I$19*INDEX(装备总表!$C$23:$J$30,装备强化!$B374,L$15),2)</f>
        <v>0</v>
      </c>
    </row>
    <row r="375" spans="1:12" ht="16.5" x14ac:dyDescent="0.15">
      <c r="A375" s="6" t="s">
        <v>33</v>
      </c>
      <c r="B375" s="2">
        <v>6</v>
      </c>
      <c r="C375" s="2">
        <v>5</v>
      </c>
      <c r="D375" s="2">
        <v>5</v>
      </c>
      <c r="E375" s="5">
        <f>ROUND(INDEX($C$9:$L$13,$D375,$C375)/INDEX($B$9:$B$13,$D375)*装备总表!B$19*INDEX(装备总表!$C$23:$J$30,装备强化!$B375,E$15),2)</f>
        <v>106.7</v>
      </c>
      <c r="F375" s="5">
        <f>ROUND(INDEX($C$9:$L$13,$D375,$C375)/INDEX($B$9:$B$13,$D375)*装备总表!C$19*INDEX(装备总表!$C$23:$J$30,装备强化!$B375,F$15),2)</f>
        <v>0</v>
      </c>
      <c r="G375" s="5">
        <f>ROUND(INDEX($C$9:$L$13,$D375,$C375)/INDEX($B$9:$B$13,$D375)*装备总表!D$19*INDEX(装备总表!$C$23:$J$30,装备强化!$B375,G$15),2)</f>
        <v>2.85</v>
      </c>
      <c r="H375" s="5">
        <f>ROUND(INDEX($C$9:$L$13,$D375,$C375)/INDEX($B$9:$B$13,$D375)*装备总表!E$19*INDEX(装备总表!$C$23:$J$30,装备强化!$B375,H$15),2)</f>
        <v>8.5399999999999991</v>
      </c>
      <c r="I375" s="5">
        <f>ROUND(INDEX($C$9:$L$13,$D375,$C375)/INDEX($B$9:$B$13,$D375)*装备总表!F$19*INDEX(装备总表!$C$23:$J$30,装备强化!$B375,I$15),2)</f>
        <v>0</v>
      </c>
      <c r="J375" s="5">
        <f>ROUND(INDEX($C$9:$L$13,$D375,$C375)/INDEX($B$9:$B$13,$D375)*装备总表!G$19*INDEX(装备总表!$C$23:$J$30,装备强化!$B375,J$15),2)</f>
        <v>0</v>
      </c>
      <c r="K375" s="5">
        <f>ROUND(INDEX($C$9:$L$13,$D375,$C375)/INDEX($B$9:$B$13,$D375)*装备总表!H$19*INDEX(装备总表!$C$23:$J$30,装备强化!$B375,K$15),2)</f>
        <v>0</v>
      </c>
      <c r="L375" s="5">
        <f>ROUND(INDEX($C$9:$L$13,$D375,$C375)/INDEX($B$9:$B$13,$D375)*装备总表!I$19*INDEX(装备总表!$C$23:$J$30,装备强化!$B375,L$15),2)</f>
        <v>28.45</v>
      </c>
    </row>
    <row r="376" spans="1:12" ht="16.5" x14ac:dyDescent="0.15">
      <c r="A376" s="6" t="s">
        <v>34</v>
      </c>
      <c r="B376" s="2">
        <v>7</v>
      </c>
      <c r="C376" s="2">
        <v>5</v>
      </c>
      <c r="D376" s="2">
        <v>5</v>
      </c>
      <c r="E376" s="5">
        <f>ROUND(INDEX($C$9:$L$13,$D376,$C376)/INDEX($B$9:$B$13,$D376)*装备总表!B$19*INDEX(装备总表!$C$23:$J$30,装备强化!$B376,E$15),2)</f>
        <v>0</v>
      </c>
      <c r="F376" s="5">
        <f>ROUND(INDEX($C$9:$L$13,$D376,$C376)/INDEX($B$9:$B$13,$D376)*装备总表!C$19*INDEX(装备总表!$C$23:$J$30,装备强化!$B376,F$15),2)</f>
        <v>11.38</v>
      </c>
      <c r="G376" s="5">
        <f>ROUND(INDEX($C$9:$L$13,$D376,$C376)/INDEX($B$9:$B$13,$D376)*装备总表!D$19*INDEX(装备总表!$C$23:$J$30,装备强化!$B376,G$15),2)</f>
        <v>0</v>
      </c>
      <c r="H376" s="5">
        <f>ROUND(INDEX($C$9:$L$13,$D376,$C376)/INDEX($B$9:$B$13,$D376)*装备总表!E$19*INDEX(装备总表!$C$23:$J$30,装备强化!$B376,H$15),2)</f>
        <v>0</v>
      </c>
      <c r="I376" s="5">
        <f>ROUND(INDEX($C$9:$L$13,$D376,$C376)/INDEX($B$9:$B$13,$D376)*装备总表!F$19*INDEX(装备总表!$C$23:$J$30,装备强化!$B376,I$15),2)</f>
        <v>17.07</v>
      </c>
      <c r="J376" s="5">
        <f>ROUND(INDEX($C$9:$L$13,$D376,$C376)/INDEX($B$9:$B$13,$D376)*装备总表!G$19*INDEX(装备总表!$C$23:$J$30,装备强化!$B376,J$15),2)</f>
        <v>0</v>
      </c>
      <c r="K376" s="5">
        <f>ROUND(INDEX($C$9:$L$13,$D376,$C376)/INDEX($B$9:$B$13,$D376)*装备总表!H$19*INDEX(装备总表!$C$23:$J$30,装备强化!$B376,K$15),2)</f>
        <v>0</v>
      </c>
      <c r="L376" s="5">
        <f>ROUND(INDEX($C$9:$L$13,$D376,$C376)/INDEX($B$9:$B$13,$D376)*装备总表!I$19*INDEX(装备总表!$C$23:$J$30,装备强化!$B376,L$15),2)</f>
        <v>0</v>
      </c>
    </row>
    <row r="377" spans="1:12" ht="16.5" x14ac:dyDescent="0.15">
      <c r="A377" s="6" t="s">
        <v>35</v>
      </c>
      <c r="B377" s="2">
        <v>8</v>
      </c>
      <c r="C377" s="2">
        <v>5</v>
      </c>
      <c r="D377" s="2">
        <v>5</v>
      </c>
      <c r="E377" s="5">
        <f>ROUND(INDEX($C$9:$L$13,$D377,$C377)/INDEX($B$9:$B$13,$D377)*装备总表!B$19*INDEX(装备总表!$C$23:$J$30,装备强化!$B377,E$15),2)</f>
        <v>0</v>
      </c>
      <c r="F377" s="5">
        <f>ROUND(INDEX($C$9:$L$13,$D377,$C377)/INDEX($B$9:$B$13,$D377)*装备总表!C$19*INDEX(装备总表!$C$23:$J$30,装备强化!$B377,F$15),2)</f>
        <v>11.38</v>
      </c>
      <c r="G377" s="5">
        <f>ROUND(INDEX($C$9:$L$13,$D377,$C377)/INDEX($B$9:$B$13,$D377)*装备总表!D$19*INDEX(装备总表!$C$23:$J$30,装备强化!$B377,G$15),2)</f>
        <v>0</v>
      </c>
      <c r="H377" s="5">
        <f>ROUND(INDEX($C$9:$L$13,$D377,$C377)/INDEX($B$9:$B$13,$D377)*装备总表!E$19*INDEX(装备总表!$C$23:$J$30,装备强化!$B377,H$15),2)</f>
        <v>0</v>
      </c>
      <c r="I377" s="5">
        <f>ROUND(INDEX($C$9:$L$13,$D377,$C377)/INDEX($B$9:$B$13,$D377)*装备总表!F$19*INDEX(装备总表!$C$23:$J$30,装备强化!$B377,I$15),2)</f>
        <v>17.07</v>
      </c>
      <c r="J377" s="5">
        <f>ROUND(INDEX($C$9:$L$13,$D377,$C377)/INDEX($B$9:$B$13,$D377)*装备总表!G$19*INDEX(装备总表!$C$23:$J$30,装备强化!$B377,J$15),2)</f>
        <v>0</v>
      </c>
      <c r="K377" s="5">
        <f>ROUND(INDEX($C$9:$L$13,$D377,$C377)/INDEX($B$9:$B$13,$D377)*装备总表!H$19*INDEX(装备总表!$C$23:$J$30,装备强化!$B377,K$15),2)</f>
        <v>0</v>
      </c>
      <c r="L377" s="5">
        <f>ROUND(INDEX($C$9:$L$13,$D377,$C377)/INDEX($B$9:$B$13,$D377)*装备总表!I$19*INDEX(装备总表!$C$23:$J$30,装备强化!$B377,L$15),2)</f>
        <v>0</v>
      </c>
    </row>
    <row r="378" spans="1:12" ht="16.5" x14ac:dyDescent="0.15">
      <c r="A378" s="6" t="s">
        <v>28</v>
      </c>
      <c r="B378" s="2">
        <v>1</v>
      </c>
      <c r="C378" s="2">
        <v>6</v>
      </c>
      <c r="D378" s="2">
        <v>5</v>
      </c>
      <c r="E378" s="5">
        <f>ROUND(INDEX($C$9:$L$13,$D378,$C378)/INDEX($B$9:$B$13,$D378)*装备总表!B$19*INDEX(装备总表!$C$23:$J$30,装备强化!$B378,E$15),2)</f>
        <v>0</v>
      </c>
      <c r="F378" s="5">
        <f>ROUND(INDEX($C$9:$L$13,$D378,$C378)/INDEX($B$9:$B$13,$D378)*装备总表!C$19*INDEX(装备总表!$C$23:$J$30,装备强化!$B378,F$15),2)</f>
        <v>26.27</v>
      </c>
      <c r="G378" s="5">
        <f>ROUND(INDEX($C$9:$L$13,$D378,$C378)/INDEX($B$9:$B$13,$D378)*装备总表!D$19*INDEX(装备总表!$C$23:$J$30,装备强化!$B378,G$15),2)</f>
        <v>0</v>
      </c>
      <c r="H378" s="5">
        <f>ROUND(INDEX($C$9:$L$13,$D378,$C378)/INDEX($B$9:$B$13,$D378)*装备总表!E$19*INDEX(装备总表!$C$23:$J$30,装备强化!$B378,H$15),2)</f>
        <v>0</v>
      </c>
      <c r="I378" s="5">
        <f>ROUND(INDEX($C$9:$L$13,$D378,$C378)/INDEX($B$9:$B$13,$D378)*装备总表!F$19*INDEX(装备总表!$C$23:$J$30,装备强化!$B378,I$15),2)</f>
        <v>16.420000000000002</v>
      </c>
      <c r="J378" s="5">
        <f>ROUND(INDEX($C$9:$L$13,$D378,$C378)/INDEX($B$9:$B$13,$D378)*装备总表!G$19*INDEX(装备总表!$C$23:$J$30,装备强化!$B378,J$15),2)</f>
        <v>0</v>
      </c>
      <c r="K378" s="5">
        <f>ROUND(INDEX($C$9:$L$13,$D378,$C378)/INDEX($B$9:$B$13,$D378)*装备总表!H$19*INDEX(装备总表!$C$23:$J$30,装备强化!$B378,K$15),2)</f>
        <v>0</v>
      </c>
      <c r="L378" s="5">
        <f>ROUND(INDEX($C$9:$L$13,$D378,$C378)/INDEX($B$9:$B$13,$D378)*装备总表!I$19*INDEX(装备总表!$C$23:$J$30,装备强化!$B378,L$15),2)</f>
        <v>0</v>
      </c>
    </row>
    <row r="379" spans="1:12" ht="16.5" x14ac:dyDescent="0.15">
      <c r="A379" s="6" t="s">
        <v>29</v>
      </c>
      <c r="B379" s="2">
        <v>2</v>
      </c>
      <c r="C379" s="2">
        <v>6</v>
      </c>
      <c r="D379" s="2">
        <v>5</v>
      </c>
      <c r="E379" s="5">
        <f>ROUND(INDEX($C$9:$L$13,$D379,$C379)/INDEX($B$9:$B$13,$D379)*装备总表!B$19*INDEX(装备总表!$C$23:$J$30,装备强化!$B379,E$15),2)</f>
        <v>246.24</v>
      </c>
      <c r="F379" s="5">
        <f>ROUND(INDEX($C$9:$L$13,$D379,$C379)/INDEX($B$9:$B$13,$D379)*装备总表!C$19*INDEX(装备总表!$C$23:$J$30,装备强化!$B379,F$15),2)</f>
        <v>0</v>
      </c>
      <c r="G379" s="5">
        <f>ROUND(INDEX($C$9:$L$13,$D379,$C379)/INDEX($B$9:$B$13,$D379)*装备总表!D$19*INDEX(装备总表!$C$23:$J$30,装备强化!$B379,G$15),2)</f>
        <v>16.420000000000002</v>
      </c>
      <c r="H379" s="5">
        <f>ROUND(INDEX($C$9:$L$13,$D379,$C379)/INDEX($B$9:$B$13,$D379)*装备总表!E$19*INDEX(装备总表!$C$23:$J$30,装备强化!$B379,H$15),2)</f>
        <v>8.2100000000000009</v>
      </c>
      <c r="I379" s="5">
        <f>ROUND(INDEX($C$9:$L$13,$D379,$C379)/INDEX($B$9:$B$13,$D379)*装备总表!F$19*INDEX(装备总表!$C$23:$J$30,装备强化!$B379,I$15),2)</f>
        <v>0</v>
      </c>
      <c r="J379" s="5">
        <f>ROUND(INDEX($C$9:$L$13,$D379,$C379)/INDEX($B$9:$B$13,$D379)*装备总表!G$19*INDEX(装备总表!$C$23:$J$30,装备强化!$B379,J$15),2)</f>
        <v>0</v>
      </c>
      <c r="K379" s="5">
        <f>ROUND(INDEX($C$9:$L$13,$D379,$C379)/INDEX($B$9:$B$13,$D379)*装备总表!H$19*INDEX(装备总表!$C$23:$J$30,装备强化!$B379,K$15),2)</f>
        <v>0</v>
      </c>
      <c r="L379" s="5">
        <f>ROUND(INDEX($C$9:$L$13,$D379,$C379)/INDEX($B$9:$B$13,$D379)*装备总表!I$19*INDEX(装备总表!$C$23:$J$30,装备强化!$B379,L$15),2)</f>
        <v>0</v>
      </c>
    </row>
    <row r="380" spans="1:12" ht="16.5" x14ac:dyDescent="0.15">
      <c r="A380" s="6" t="s">
        <v>30</v>
      </c>
      <c r="B380" s="2">
        <v>3</v>
      </c>
      <c r="C380" s="2">
        <v>6</v>
      </c>
      <c r="D380" s="2">
        <v>5</v>
      </c>
      <c r="E380" s="5">
        <f>ROUND(INDEX($C$9:$L$13,$D380,$C380)/INDEX($B$9:$B$13,$D380)*装备总表!B$19*INDEX(装备总表!$C$23:$J$30,装备强化!$B380,E$15),2)</f>
        <v>205.2</v>
      </c>
      <c r="F380" s="5">
        <f>ROUND(INDEX($C$9:$L$13,$D380,$C380)/INDEX($B$9:$B$13,$D380)*装备总表!C$19*INDEX(装备总表!$C$23:$J$30,装备强化!$B380,F$15),2)</f>
        <v>13.13</v>
      </c>
      <c r="G380" s="5">
        <f>ROUND(INDEX($C$9:$L$13,$D380,$C380)/INDEX($B$9:$B$13,$D380)*装备总表!D$19*INDEX(装备总表!$C$23:$J$30,装备强化!$B380,G$15),2)</f>
        <v>0</v>
      </c>
      <c r="H380" s="5">
        <f>ROUND(INDEX($C$9:$L$13,$D380,$C380)/INDEX($B$9:$B$13,$D380)*装备总表!E$19*INDEX(装备总表!$C$23:$J$30,装备强化!$B380,H$15),2)</f>
        <v>0</v>
      </c>
      <c r="I380" s="5">
        <f>ROUND(INDEX($C$9:$L$13,$D380,$C380)/INDEX($B$9:$B$13,$D380)*装备总表!F$19*INDEX(装备总表!$C$23:$J$30,装备强化!$B380,I$15),2)</f>
        <v>9.85</v>
      </c>
      <c r="J380" s="5">
        <f>ROUND(INDEX($C$9:$L$13,$D380,$C380)/INDEX($B$9:$B$13,$D380)*装备总表!G$19*INDEX(装备总表!$C$23:$J$30,装备强化!$B380,J$15),2)</f>
        <v>0</v>
      </c>
      <c r="K380" s="5">
        <f>ROUND(INDEX($C$9:$L$13,$D380,$C380)/INDEX($B$9:$B$13,$D380)*装备总表!H$19*INDEX(装备总表!$C$23:$J$30,装备强化!$B380,K$15),2)</f>
        <v>0</v>
      </c>
      <c r="L380" s="5">
        <f>ROUND(INDEX($C$9:$L$13,$D380,$C380)/INDEX($B$9:$B$13,$D380)*装备总表!I$19*INDEX(装备总表!$C$23:$J$30,装备强化!$B380,L$15),2)</f>
        <v>0</v>
      </c>
    </row>
    <row r="381" spans="1:12" ht="16.5" x14ac:dyDescent="0.15">
      <c r="A381" s="6" t="s">
        <v>31</v>
      </c>
      <c r="B381" s="2">
        <v>4</v>
      </c>
      <c r="C381" s="2">
        <v>6</v>
      </c>
      <c r="D381" s="2">
        <v>5</v>
      </c>
      <c r="E381" s="5">
        <f>ROUND(INDEX($C$9:$L$13,$D381,$C381)/INDEX($B$9:$B$13,$D381)*装备总表!B$19*INDEX(装备总表!$C$23:$J$30,装备强化!$B381,E$15),2)</f>
        <v>123.12</v>
      </c>
      <c r="F381" s="5">
        <f>ROUND(INDEX($C$9:$L$13,$D381,$C381)/INDEX($B$9:$B$13,$D381)*装备总表!C$19*INDEX(装备总表!$C$23:$J$30,装备强化!$B381,F$15),2)</f>
        <v>0</v>
      </c>
      <c r="G381" s="5">
        <f>ROUND(INDEX($C$9:$L$13,$D381,$C381)/INDEX($B$9:$B$13,$D381)*装备总表!D$19*INDEX(装备总表!$C$23:$J$30,装备强化!$B381,G$15),2)</f>
        <v>9.85</v>
      </c>
      <c r="H381" s="5">
        <f>ROUND(INDEX($C$9:$L$13,$D381,$C381)/INDEX($B$9:$B$13,$D381)*装备总表!E$19*INDEX(装备总表!$C$23:$J$30,装备强化!$B381,H$15),2)</f>
        <v>4.92</v>
      </c>
      <c r="I381" s="5">
        <f>ROUND(INDEX($C$9:$L$13,$D381,$C381)/INDEX($B$9:$B$13,$D381)*装备总表!F$19*INDEX(装备总表!$C$23:$J$30,装备强化!$B381,I$15),2)</f>
        <v>0</v>
      </c>
      <c r="J381" s="5">
        <f>ROUND(INDEX($C$9:$L$13,$D381,$C381)/INDEX($B$9:$B$13,$D381)*装备总表!G$19*INDEX(装备总表!$C$23:$J$30,装备强化!$B381,J$15),2)</f>
        <v>32.83</v>
      </c>
      <c r="K381" s="5">
        <f>ROUND(INDEX($C$9:$L$13,$D381,$C381)/INDEX($B$9:$B$13,$D381)*装备总表!H$19*INDEX(装备总表!$C$23:$J$30,装备强化!$B381,K$15),2)</f>
        <v>0</v>
      </c>
      <c r="L381" s="5">
        <f>ROUND(INDEX($C$9:$L$13,$D381,$C381)/INDEX($B$9:$B$13,$D381)*装备总表!I$19*INDEX(装备总表!$C$23:$J$30,装备强化!$B381,L$15),2)</f>
        <v>0</v>
      </c>
    </row>
    <row r="382" spans="1:12" ht="16.5" x14ac:dyDescent="0.15">
      <c r="A382" s="6" t="s">
        <v>32</v>
      </c>
      <c r="B382" s="2">
        <v>5</v>
      </c>
      <c r="C382" s="2">
        <v>6</v>
      </c>
      <c r="D382" s="2">
        <v>5</v>
      </c>
      <c r="E382" s="5">
        <f>ROUND(INDEX($C$9:$L$13,$D382,$C382)/INDEX($B$9:$B$13,$D382)*装备总表!B$19*INDEX(装备总表!$C$23:$J$30,装备强化!$B382,E$15),2)</f>
        <v>123.12</v>
      </c>
      <c r="F382" s="5">
        <f>ROUND(INDEX($C$9:$L$13,$D382,$C382)/INDEX($B$9:$B$13,$D382)*装备总表!C$19*INDEX(装备总表!$C$23:$J$30,装备强化!$B382,F$15),2)</f>
        <v>0</v>
      </c>
      <c r="G382" s="5">
        <f>ROUND(INDEX($C$9:$L$13,$D382,$C382)/INDEX($B$9:$B$13,$D382)*装备总表!D$19*INDEX(装备总表!$C$23:$J$30,装备强化!$B382,G$15),2)</f>
        <v>3.28</v>
      </c>
      <c r="H382" s="5">
        <f>ROUND(INDEX($C$9:$L$13,$D382,$C382)/INDEX($B$9:$B$13,$D382)*装备总表!E$19*INDEX(装备总表!$C$23:$J$30,装备强化!$B382,H$15),2)</f>
        <v>9.85</v>
      </c>
      <c r="I382" s="5">
        <f>ROUND(INDEX($C$9:$L$13,$D382,$C382)/INDEX($B$9:$B$13,$D382)*装备总表!F$19*INDEX(装备总表!$C$23:$J$30,装备强化!$B382,I$15),2)</f>
        <v>0</v>
      </c>
      <c r="J382" s="5">
        <f>ROUND(INDEX($C$9:$L$13,$D382,$C382)/INDEX($B$9:$B$13,$D382)*装备总表!G$19*INDEX(装备总表!$C$23:$J$30,装备强化!$B382,J$15),2)</f>
        <v>0</v>
      </c>
      <c r="K382" s="5">
        <f>ROUND(INDEX($C$9:$L$13,$D382,$C382)/INDEX($B$9:$B$13,$D382)*装备总表!H$19*INDEX(装备总表!$C$23:$J$30,装备强化!$B382,K$15),2)</f>
        <v>32.83</v>
      </c>
      <c r="L382" s="5">
        <f>ROUND(INDEX($C$9:$L$13,$D382,$C382)/INDEX($B$9:$B$13,$D382)*装备总表!I$19*INDEX(装备总表!$C$23:$J$30,装备强化!$B382,L$15),2)</f>
        <v>0</v>
      </c>
    </row>
    <row r="383" spans="1:12" ht="16.5" x14ac:dyDescent="0.15">
      <c r="A383" s="6" t="s">
        <v>33</v>
      </c>
      <c r="B383" s="2">
        <v>6</v>
      </c>
      <c r="C383" s="2">
        <v>6</v>
      </c>
      <c r="D383" s="2">
        <v>5</v>
      </c>
      <c r="E383" s="5">
        <f>ROUND(INDEX($C$9:$L$13,$D383,$C383)/INDEX($B$9:$B$13,$D383)*装备总表!B$19*INDEX(装备总表!$C$23:$J$30,装备强化!$B383,E$15),2)</f>
        <v>123.12</v>
      </c>
      <c r="F383" s="5">
        <f>ROUND(INDEX($C$9:$L$13,$D383,$C383)/INDEX($B$9:$B$13,$D383)*装备总表!C$19*INDEX(装备总表!$C$23:$J$30,装备强化!$B383,F$15),2)</f>
        <v>0</v>
      </c>
      <c r="G383" s="5">
        <f>ROUND(INDEX($C$9:$L$13,$D383,$C383)/INDEX($B$9:$B$13,$D383)*装备总表!D$19*INDEX(装备总表!$C$23:$J$30,装备强化!$B383,G$15),2)</f>
        <v>3.28</v>
      </c>
      <c r="H383" s="5">
        <f>ROUND(INDEX($C$9:$L$13,$D383,$C383)/INDEX($B$9:$B$13,$D383)*装备总表!E$19*INDEX(装备总表!$C$23:$J$30,装备强化!$B383,H$15),2)</f>
        <v>9.85</v>
      </c>
      <c r="I383" s="5">
        <f>ROUND(INDEX($C$9:$L$13,$D383,$C383)/INDEX($B$9:$B$13,$D383)*装备总表!F$19*INDEX(装备总表!$C$23:$J$30,装备强化!$B383,I$15),2)</f>
        <v>0</v>
      </c>
      <c r="J383" s="5">
        <f>ROUND(INDEX($C$9:$L$13,$D383,$C383)/INDEX($B$9:$B$13,$D383)*装备总表!G$19*INDEX(装备总表!$C$23:$J$30,装备强化!$B383,J$15),2)</f>
        <v>0</v>
      </c>
      <c r="K383" s="5">
        <f>ROUND(INDEX($C$9:$L$13,$D383,$C383)/INDEX($B$9:$B$13,$D383)*装备总表!H$19*INDEX(装备总表!$C$23:$J$30,装备强化!$B383,K$15),2)</f>
        <v>0</v>
      </c>
      <c r="L383" s="5">
        <f>ROUND(INDEX($C$9:$L$13,$D383,$C383)/INDEX($B$9:$B$13,$D383)*装备总表!I$19*INDEX(装备总表!$C$23:$J$30,装备强化!$B383,L$15),2)</f>
        <v>32.83</v>
      </c>
    </row>
    <row r="384" spans="1:12" ht="16.5" x14ac:dyDescent="0.15">
      <c r="A384" s="6" t="s">
        <v>34</v>
      </c>
      <c r="B384" s="2">
        <v>7</v>
      </c>
      <c r="C384" s="2">
        <v>6</v>
      </c>
      <c r="D384" s="2">
        <v>5</v>
      </c>
      <c r="E384" s="5">
        <f>ROUND(INDEX($C$9:$L$13,$D384,$C384)/INDEX($B$9:$B$13,$D384)*装备总表!B$19*INDEX(装备总表!$C$23:$J$30,装备强化!$B384,E$15),2)</f>
        <v>0</v>
      </c>
      <c r="F384" s="5">
        <f>ROUND(INDEX($C$9:$L$13,$D384,$C384)/INDEX($B$9:$B$13,$D384)*装备总表!C$19*INDEX(装备总表!$C$23:$J$30,装备强化!$B384,F$15),2)</f>
        <v>13.13</v>
      </c>
      <c r="G384" s="5">
        <f>ROUND(INDEX($C$9:$L$13,$D384,$C384)/INDEX($B$9:$B$13,$D384)*装备总表!D$19*INDEX(装备总表!$C$23:$J$30,装备强化!$B384,G$15),2)</f>
        <v>0</v>
      </c>
      <c r="H384" s="5">
        <f>ROUND(INDEX($C$9:$L$13,$D384,$C384)/INDEX($B$9:$B$13,$D384)*装备总表!E$19*INDEX(装备总表!$C$23:$J$30,装备强化!$B384,H$15),2)</f>
        <v>0</v>
      </c>
      <c r="I384" s="5">
        <f>ROUND(INDEX($C$9:$L$13,$D384,$C384)/INDEX($B$9:$B$13,$D384)*装备总表!F$19*INDEX(装备总表!$C$23:$J$30,装备强化!$B384,I$15),2)</f>
        <v>19.7</v>
      </c>
      <c r="J384" s="5">
        <f>ROUND(INDEX($C$9:$L$13,$D384,$C384)/INDEX($B$9:$B$13,$D384)*装备总表!G$19*INDEX(装备总表!$C$23:$J$30,装备强化!$B384,J$15),2)</f>
        <v>0</v>
      </c>
      <c r="K384" s="5">
        <f>ROUND(INDEX($C$9:$L$13,$D384,$C384)/INDEX($B$9:$B$13,$D384)*装备总表!H$19*INDEX(装备总表!$C$23:$J$30,装备强化!$B384,K$15),2)</f>
        <v>0</v>
      </c>
      <c r="L384" s="5">
        <f>ROUND(INDEX($C$9:$L$13,$D384,$C384)/INDEX($B$9:$B$13,$D384)*装备总表!I$19*INDEX(装备总表!$C$23:$J$30,装备强化!$B384,L$15),2)</f>
        <v>0</v>
      </c>
    </row>
    <row r="385" spans="1:12" ht="16.5" x14ac:dyDescent="0.15">
      <c r="A385" s="6" t="s">
        <v>35</v>
      </c>
      <c r="B385" s="2">
        <v>8</v>
      </c>
      <c r="C385" s="2">
        <v>6</v>
      </c>
      <c r="D385" s="2">
        <v>5</v>
      </c>
      <c r="E385" s="5">
        <f>ROUND(INDEX($C$9:$L$13,$D385,$C385)/INDEX($B$9:$B$13,$D385)*装备总表!B$19*INDEX(装备总表!$C$23:$J$30,装备强化!$B385,E$15),2)</f>
        <v>0</v>
      </c>
      <c r="F385" s="5">
        <f>ROUND(INDEX($C$9:$L$13,$D385,$C385)/INDEX($B$9:$B$13,$D385)*装备总表!C$19*INDEX(装备总表!$C$23:$J$30,装备强化!$B385,F$15),2)</f>
        <v>13.13</v>
      </c>
      <c r="G385" s="5">
        <f>ROUND(INDEX($C$9:$L$13,$D385,$C385)/INDEX($B$9:$B$13,$D385)*装备总表!D$19*INDEX(装备总表!$C$23:$J$30,装备强化!$B385,G$15),2)</f>
        <v>0</v>
      </c>
      <c r="H385" s="5">
        <f>ROUND(INDEX($C$9:$L$13,$D385,$C385)/INDEX($B$9:$B$13,$D385)*装备总表!E$19*INDEX(装备总表!$C$23:$J$30,装备强化!$B385,H$15),2)</f>
        <v>0</v>
      </c>
      <c r="I385" s="5">
        <f>ROUND(INDEX($C$9:$L$13,$D385,$C385)/INDEX($B$9:$B$13,$D385)*装备总表!F$19*INDEX(装备总表!$C$23:$J$30,装备强化!$B385,I$15),2)</f>
        <v>19.7</v>
      </c>
      <c r="J385" s="5">
        <f>ROUND(INDEX($C$9:$L$13,$D385,$C385)/INDEX($B$9:$B$13,$D385)*装备总表!G$19*INDEX(装备总表!$C$23:$J$30,装备强化!$B385,J$15),2)</f>
        <v>0</v>
      </c>
      <c r="K385" s="5">
        <f>ROUND(INDEX($C$9:$L$13,$D385,$C385)/INDEX($B$9:$B$13,$D385)*装备总表!H$19*INDEX(装备总表!$C$23:$J$30,装备强化!$B385,K$15),2)</f>
        <v>0</v>
      </c>
      <c r="L385" s="5">
        <f>ROUND(INDEX($C$9:$L$13,$D385,$C385)/INDEX($B$9:$B$13,$D385)*装备总表!I$19*INDEX(装备总表!$C$23:$J$30,装备强化!$B385,L$15),2)</f>
        <v>0</v>
      </c>
    </row>
    <row r="386" spans="1:12" ht="16.5" x14ac:dyDescent="0.15">
      <c r="A386" s="6" t="s">
        <v>28</v>
      </c>
      <c r="B386" s="2">
        <v>1</v>
      </c>
      <c r="C386" s="2">
        <v>7</v>
      </c>
      <c r="D386" s="2">
        <v>5</v>
      </c>
      <c r="E386" s="5">
        <f>ROUND(INDEX($C$9:$L$13,$D386,$C386)/INDEX($B$9:$B$13,$D386)*装备总表!B$19*INDEX(装备总表!$C$23:$J$30,装备强化!$B386,E$15),2)</f>
        <v>0</v>
      </c>
      <c r="F386" s="5">
        <f>ROUND(INDEX($C$9:$L$13,$D386,$C386)/INDEX($B$9:$B$13,$D386)*装备总表!C$19*INDEX(装备总表!$C$23:$J$30,装备强化!$B386,F$15),2)</f>
        <v>29.77</v>
      </c>
      <c r="G386" s="5">
        <f>ROUND(INDEX($C$9:$L$13,$D386,$C386)/INDEX($B$9:$B$13,$D386)*装备总表!D$19*INDEX(装备总表!$C$23:$J$30,装备强化!$B386,G$15),2)</f>
        <v>0</v>
      </c>
      <c r="H386" s="5">
        <f>ROUND(INDEX($C$9:$L$13,$D386,$C386)/INDEX($B$9:$B$13,$D386)*装备总表!E$19*INDEX(装备总表!$C$23:$J$30,装备强化!$B386,H$15),2)</f>
        <v>0</v>
      </c>
      <c r="I386" s="5">
        <f>ROUND(INDEX($C$9:$L$13,$D386,$C386)/INDEX($B$9:$B$13,$D386)*装备总表!F$19*INDEX(装备总表!$C$23:$J$30,装备强化!$B386,I$15),2)</f>
        <v>18.600000000000001</v>
      </c>
      <c r="J386" s="5">
        <f>ROUND(INDEX($C$9:$L$13,$D386,$C386)/INDEX($B$9:$B$13,$D386)*装备总表!G$19*INDEX(装备总表!$C$23:$J$30,装备强化!$B386,J$15),2)</f>
        <v>0</v>
      </c>
      <c r="K386" s="5">
        <f>ROUND(INDEX($C$9:$L$13,$D386,$C386)/INDEX($B$9:$B$13,$D386)*装备总表!H$19*INDEX(装备总表!$C$23:$J$30,装备强化!$B386,K$15),2)</f>
        <v>0</v>
      </c>
      <c r="L386" s="5">
        <f>ROUND(INDEX($C$9:$L$13,$D386,$C386)/INDEX($B$9:$B$13,$D386)*装备总表!I$19*INDEX(装备总表!$C$23:$J$30,装备强化!$B386,L$15),2)</f>
        <v>0</v>
      </c>
    </row>
    <row r="387" spans="1:12" ht="16.5" x14ac:dyDescent="0.15">
      <c r="A387" s="6" t="s">
        <v>29</v>
      </c>
      <c r="B387" s="2">
        <v>2</v>
      </c>
      <c r="C387" s="2">
        <v>7</v>
      </c>
      <c r="D387" s="2">
        <v>5</v>
      </c>
      <c r="E387" s="5">
        <f>ROUND(INDEX($C$9:$L$13,$D387,$C387)/INDEX($B$9:$B$13,$D387)*装备总表!B$19*INDEX(装备总表!$C$23:$J$30,装备强化!$B387,E$15),2)</f>
        <v>279.07</v>
      </c>
      <c r="F387" s="5">
        <f>ROUND(INDEX($C$9:$L$13,$D387,$C387)/INDEX($B$9:$B$13,$D387)*装备总表!C$19*INDEX(装备总表!$C$23:$J$30,装备强化!$B387,F$15),2)</f>
        <v>0</v>
      </c>
      <c r="G387" s="5">
        <f>ROUND(INDEX($C$9:$L$13,$D387,$C387)/INDEX($B$9:$B$13,$D387)*装备总表!D$19*INDEX(装备总表!$C$23:$J$30,装备强化!$B387,G$15),2)</f>
        <v>18.600000000000001</v>
      </c>
      <c r="H387" s="5">
        <f>ROUND(INDEX($C$9:$L$13,$D387,$C387)/INDEX($B$9:$B$13,$D387)*装备总表!E$19*INDEX(装备总表!$C$23:$J$30,装备强化!$B387,H$15),2)</f>
        <v>9.3000000000000007</v>
      </c>
      <c r="I387" s="5">
        <f>ROUND(INDEX($C$9:$L$13,$D387,$C387)/INDEX($B$9:$B$13,$D387)*装备总表!F$19*INDEX(装备总表!$C$23:$J$30,装备强化!$B387,I$15),2)</f>
        <v>0</v>
      </c>
      <c r="J387" s="5">
        <f>ROUND(INDEX($C$9:$L$13,$D387,$C387)/INDEX($B$9:$B$13,$D387)*装备总表!G$19*INDEX(装备总表!$C$23:$J$30,装备强化!$B387,J$15),2)</f>
        <v>0</v>
      </c>
      <c r="K387" s="5">
        <f>ROUND(INDEX($C$9:$L$13,$D387,$C387)/INDEX($B$9:$B$13,$D387)*装备总表!H$19*INDEX(装备总表!$C$23:$J$30,装备强化!$B387,K$15),2)</f>
        <v>0</v>
      </c>
      <c r="L387" s="5">
        <f>ROUND(INDEX($C$9:$L$13,$D387,$C387)/INDEX($B$9:$B$13,$D387)*装备总表!I$19*INDEX(装备总表!$C$23:$J$30,装备强化!$B387,L$15),2)</f>
        <v>0</v>
      </c>
    </row>
    <row r="388" spans="1:12" ht="16.5" x14ac:dyDescent="0.15">
      <c r="A388" s="6" t="s">
        <v>30</v>
      </c>
      <c r="B388" s="2">
        <v>3</v>
      </c>
      <c r="C388" s="2">
        <v>7</v>
      </c>
      <c r="D388" s="2">
        <v>5</v>
      </c>
      <c r="E388" s="5">
        <f>ROUND(INDEX($C$9:$L$13,$D388,$C388)/INDEX($B$9:$B$13,$D388)*装备总表!B$19*INDEX(装备总表!$C$23:$J$30,装备强化!$B388,E$15),2)</f>
        <v>232.56</v>
      </c>
      <c r="F388" s="5">
        <f>ROUND(INDEX($C$9:$L$13,$D388,$C388)/INDEX($B$9:$B$13,$D388)*装备总表!C$19*INDEX(装备总表!$C$23:$J$30,装备强化!$B388,F$15),2)</f>
        <v>14.88</v>
      </c>
      <c r="G388" s="5">
        <f>ROUND(INDEX($C$9:$L$13,$D388,$C388)/INDEX($B$9:$B$13,$D388)*装备总表!D$19*INDEX(装备总表!$C$23:$J$30,装备强化!$B388,G$15),2)</f>
        <v>0</v>
      </c>
      <c r="H388" s="5">
        <f>ROUND(INDEX($C$9:$L$13,$D388,$C388)/INDEX($B$9:$B$13,$D388)*装备总表!E$19*INDEX(装备总表!$C$23:$J$30,装备强化!$B388,H$15),2)</f>
        <v>0</v>
      </c>
      <c r="I388" s="5">
        <f>ROUND(INDEX($C$9:$L$13,$D388,$C388)/INDEX($B$9:$B$13,$D388)*装备总表!F$19*INDEX(装备总表!$C$23:$J$30,装备强化!$B388,I$15),2)</f>
        <v>11.16</v>
      </c>
      <c r="J388" s="5">
        <f>ROUND(INDEX($C$9:$L$13,$D388,$C388)/INDEX($B$9:$B$13,$D388)*装备总表!G$19*INDEX(装备总表!$C$23:$J$30,装备强化!$B388,J$15),2)</f>
        <v>0</v>
      </c>
      <c r="K388" s="5">
        <f>ROUND(INDEX($C$9:$L$13,$D388,$C388)/INDEX($B$9:$B$13,$D388)*装备总表!H$19*INDEX(装备总表!$C$23:$J$30,装备强化!$B388,K$15),2)</f>
        <v>0</v>
      </c>
      <c r="L388" s="5">
        <f>ROUND(INDEX($C$9:$L$13,$D388,$C388)/INDEX($B$9:$B$13,$D388)*装备总表!I$19*INDEX(装备总表!$C$23:$J$30,装备强化!$B388,L$15),2)</f>
        <v>0</v>
      </c>
    </row>
    <row r="389" spans="1:12" ht="16.5" x14ac:dyDescent="0.15">
      <c r="A389" s="6" t="s">
        <v>31</v>
      </c>
      <c r="B389" s="2">
        <v>4</v>
      </c>
      <c r="C389" s="2">
        <v>7</v>
      </c>
      <c r="D389" s="2">
        <v>5</v>
      </c>
      <c r="E389" s="5">
        <f>ROUND(INDEX($C$9:$L$13,$D389,$C389)/INDEX($B$9:$B$13,$D389)*装备总表!B$19*INDEX(装备总表!$C$23:$J$30,装备强化!$B389,E$15),2)</f>
        <v>139.53</v>
      </c>
      <c r="F389" s="5">
        <f>ROUND(INDEX($C$9:$L$13,$D389,$C389)/INDEX($B$9:$B$13,$D389)*装备总表!C$19*INDEX(装备总表!$C$23:$J$30,装备强化!$B389,F$15),2)</f>
        <v>0</v>
      </c>
      <c r="G389" s="5">
        <f>ROUND(INDEX($C$9:$L$13,$D389,$C389)/INDEX($B$9:$B$13,$D389)*装备总表!D$19*INDEX(装备总表!$C$23:$J$30,装备强化!$B389,G$15),2)</f>
        <v>11.16</v>
      </c>
      <c r="H389" s="5">
        <f>ROUND(INDEX($C$9:$L$13,$D389,$C389)/INDEX($B$9:$B$13,$D389)*装备总表!E$19*INDEX(装备总表!$C$23:$J$30,装备强化!$B389,H$15),2)</f>
        <v>5.58</v>
      </c>
      <c r="I389" s="5">
        <f>ROUND(INDEX($C$9:$L$13,$D389,$C389)/INDEX($B$9:$B$13,$D389)*装备总表!F$19*INDEX(装备总表!$C$23:$J$30,装备强化!$B389,I$15),2)</f>
        <v>0</v>
      </c>
      <c r="J389" s="5">
        <f>ROUND(INDEX($C$9:$L$13,$D389,$C389)/INDEX($B$9:$B$13,$D389)*装备总表!G$19*INDEX(装备总表!$C$23:$J$30,装备强化!$B389,J$15),2)</f>
        <v>37.21</v>
      </c>
      <c r="K389" s="5">
        <f>ROUND(INDEX($C$9:$L$13,$D389,$C389)/INDEX($B$9:$B$13,$D389)*装备总表!H$19*INDEX(装备总表!$C$23:$J$30,装备强化!$B389,K$15),2)</f>
        <v>0</v>
      </c>
      <c r="L389" s="5">
        <f>ROUND(INDEX($C$9:$L$13,$D389,$C389)/INDEX($B$9:$B$13,$D389)*装备总表!I$19*INDEX(装备总表!$C$23:$J$30,装备强化!$B389,L$15),2)</f>
        <v>0</v>
      </c>
    </row>
    <row r="390" spans="1:12" ht="16.5" x14ac:dyDescent="0.15">
      <c r="A390" s="6" t="s">
        <v>32</v>
      </c>
      <c r="B390" s="2">
        <v>5</v>
      </c>
      <c r="C390" s="2">
        <v>7</v>
      </c>
      <c r="D390" s="2">
        <v>5</v>
      </c>
      <c r="E390" s="5">
        <f>ROUND(INDEX($C$9:$L$13,$D390,$C390)/INDEX($B$9:$B$13,$D390)*装备总表!B$19*INDEX(装备总表!$C$23:$J$30,装备强化!$B390,E$15),2)</f>
        <v>139.53</v>
      </c>
      <c r="F390" s="5">
        <f>ROUND(INDEX($C$9:$L$13,$D390,$C390)/INDEX($B$9:$B$13,$D390)*装备总表!C$19*INDEX(装备总表!$C$23:$J$30,装备强化!$B390,F$15),2)</f>
        <v>0</v>
      </c>
      <c r="G390" s="5">
        <f>ROUND(INDEX($C$9:$L$13,$D390,$C390)/INDEX($B$9:$B$13,$D390)*装备总表!D$19*INDEX(装备总表!$C$23:$J$30,装备强化!$B390,G$15),2)</f>
        <v>3.72</v>
      </c>
      <c r="H390" s="5">
        <f>ROUND(INDEX($C$9:$L$13,$D390,$C390)/INDEX($B$9:$B$13,$D390)*装备总表!E$19*INDEX(装备总表!$C$23:$J$30,装备强化!$B390,H$15),2)</f>
        <v>11.16</v>
      </c>
      <c r="I390" s="5">
        <f>ROUND(INDEX($C$9:$L$13,$D390,$C390)/INDEX($B$9:$B$13,$D390)*装备总表!F$19*INDEX(装备总表!$C$23:$J$30,装备强化!$B390,I$15),2)</f>
        <v>0</v>
      </c>
      <c r="J390" s="5">
        <f>ROUND(INDEX($C$9:$L$13,$D390,$C390)/INDEX($B$9:$B$13,$D390)*装备总表!G$19*INDEX(装备总表!$C$23:$J$30,装备强化!$B390,J$15),2)</f>
        <v>0</v>
      </c>
      <c r="K390" s="5">
        <f>ROUND(INDEX($C$9:$L$13,$D390,$C390)/INDEX($B$9:$B$13,$D390)*装备总表!H$19*INDEX(装备总表!$C$23:$J$30,装备强化!$B390,K$15),2)</f>
        <v>37.21</v>
      </c>
      <c r="L390" s="5">
        <f>ROUND(INDEX($C$9:$L$13,$D390,$C390)/INDEX($B$9:$B$13,$D390)*装备总表!I$19*INDEX(装备总表!$C$23:$J$30,装备强化!$B390,L$15),2)</f>
        <v>0</v>
      </c>
    </row>
    <row r="391" spans="1:12" ht="16.5" x14ac:dyDescent="0.15">
      <c r="A391" s="6" t="s">
        <v>33</v>
      </c>
      <c r="B391" s="2">
        <v>6</v>
      </c>
      <c r="C391" s="2">
        <v>7</v>
      </c>
      <c r="D391" s="2">
        <v>5</v>
      </c>
      <c r="E391" s="5">
        <f>ROUND(INDEX($C$9:$L$13,$D391,$C391)/INDEX($B$9:$B$13,$D391)*装备总表!B$19*INDEX(装备总表!$C$23:$J$30,装备强化!$B391,E$15),2)</f>
        <v>139.53</v>
      </c>
      <c r="F391" s="5">
        <f>ROUND(INDEX($C$9:$L$13,$D391,$C391)/INDEX($B$9:$B$13,$D391)*装备总表!C$19*INDEX(装备总表!$C$23:$J$30,装备强化!$B391,F$15),2)</f>
        <v>0</v>
      </c>
      <c r="G391" s="5">
        <f>ROUND(INDEX($C$9:$L$13,$D391,$C391)/INDEX($B$9:$B$13,$D391)*装备总表!D$19*INDEX(装备总表!$C$23:$J$30,装备强化!$B391,G$15),2)</f>
        <v>3.72</v>
      </c>
      <c r="H391" s="5">
        <f>ROUND(INDEX($C$9:$L$13,$D391,$C391)/INDEX($B$9:$B$13,$D391)*装备总表!E$19*INDEX(装备总表!$C$23:$J$30,装备强化!$B391,H$15),2)</f>
        <v>11.16</v>
      </c>
      <c r="I391" s="5">
        <f>ROUND(INDEX($C$9:$L$13,$D391,$C391)/INDEX($B$9:$B$13,$D391)*装备总表!F$19*INDEX(装备总表!$C$23:$J$30,装备强化!$B391,I$15),2)</f>
        <v>0</v>
      </c>
      <c r="J391" s="5">
        <f>ROUND(INDEX($C$9:$L$13,$D391,$C391)/INDEX($B$9:$B$13,$D391)*装备总表!G$19*INDEX(装备总表!$C$23:$J$30,装备强化!$B391,J$15),2)</f>
        <v>0</v>
      </c>
      <c r="K391" s="5">
        <f>ROUND(INDEX($C$9:$L$13,$D391,$C391)/INDEX($B$9:$B$13,$D391)*装备总表!H$19*INDEX(装备总表!$C$23:$J$30,装备强化!$B391,K$15),2)</f>
        <v>0</v>
      </c>
      <c r="L391" s="5">
        <f>ROUND(INDEX($C$9:$L$13,$D391,$C391)/INDEX($B$9:$B$13,$D391)*装备总表!I$19*INDEX(装备总表!$C$23:$J$30,装备强化!$B391,L$15),2)</f>
        <v>37.21</v>
      </c>
    </row>
    <row r="392" spans="1:12" ht="16.5" x14ac:dyDescent="0.15">
      <c r="A392" s="6" t="s">
        <v>34</v>
      </c>
      <c r="B392" s="2">
        <v>7</v>
      </c>
      <c r="C392" s="2">
        <v>7</v>
      </c>
      <c r="D392" s="2">
        <v>5</v>
      </c>
      <c r="E392" s="5">
        <f>ROUND(INDEX($C$9:$L$13,$D392,$C392)/INDEX($B$9:$B$13,$D392)*装备总表!B$19*INDEX(装备总表!$C$23:$J$30,装备强化!$B392,E$15),2)</f>
        <v>0</v>
      </c>
      <c r="F392" s="5">
        <f>ROUND(INDEX($C$9:$L$13,$D392,$C392)/INDEX($B$9:$B$13,$D392)*装备总表!C$19*INDEX(装备总表!$C$23:$J$30,装备强化!$B392,F$15),2)</f>
        <v>14.88</v>
      </c>
      <c r="G392" s="5">
        <f>ROUND(INDEX($C$9:$L$13,$D392,$C392)/INDEX($B$9:$B$13,$D392)*装备总表!D$19*INDEX(装备总表!$C$23:$J$30,装备强化!$B392,G$15),2)</f>
        <v>0</v>
      </c>
      <c r="H392" s="5">
        <f>ROUND(INDEX($C$9:$L$13,$D392,$C392)/INDEX($B$9:$B$13,$D392)*装备总表!E$19*INDEX(装备总表!$C$23:$J$30,装备强化!$B392,H$15),2)</f>
        <v>0</v>
      </c>
      <c r="I392" s="5">
        <f>ROUND(INDEX($C$9:$L$13,$D392,$C392)/INDEX($B$9:$B$13,$D392)*装备总表!F$19*INDEX(装备总表!$C$23:$J$30,装备强化!$B392,I$15),2)</f>
        <v>22.33</v>
      </c>
      <c r="J392" s="5">
        <f>ROUND(INDEX($C$9:$L$13,$D392,$C392)/INDEX($B$9:$B$13,$D392)*装备总表!G$19*INDEX(装备总表!$C$23:$J$30,装备强化!$B392,J$15),2)</f>
        <v>0</v>
      </c>
      <c r="K392" s="5">
        <f>ROUND(INDEX($C$9:$L$13,$D392,$C392)/INDEX($B$9:$B$13,$D392)*装备总表!H$19*INDEX(装备总表!$C$23:$J$30,装备强化!$B392,K$15),2)</f>
        <v>0</v>
      </c>
      <c r="L392" s="5">
        <f>ROUND(INDEX($C$9:$L$13,$D392,$C392)/INDEX($B$9:$B$13,$D392)*装备总表!I$19*INDEX(装备总表!$C$23:$J$30,装备强化!$B392,L$15),2)</f>
        <v>0</v>
      </c>
    </row>
    <row r="393" spans="1:12" ht="16.5" x14ac:dyDescent="0.15">
      <c r="A393" s="6" t="s">
        <v>35</v>
      </c>
      <c r="B393" s="2">
        <v>8</v>
      </c>
      <c r="C393" s="2">
        <v>7</v>
      </c>
      <c r="D393" s="2">
        <v>5</v>
      </c>
      <c r="E393" s="5">
        <f>ROUND(INDEX($C$9:$L$13,$D393,$C393)/INDEX($B$9:$B$13,$D393)*装备总表!B$19*INDEX(装备总表!$C$23:$J$30,装备强化!$B393,E$15),2)</f>
        <v>0</v>
      </c>
      <c r="F393" s="5">
        <f>ROUND(INDEX($C$9:$L$13,$D393,$C393)/INDEX($B$9:$B$13,$D393)*装备总表!C$19*INDEX(装备总表!$C$23:$J$30,装备强化!$B393,F$15),2)</f>
        <v>14.88</v>
      </c>
      <c r="G393" s="5">
        <f>ROUND(INDEX($C$9:$L$13,$D393,$C393)/INDEX($B$9:$B$13,$D393)*装备总表!D$19*INDEX(装备总表!$C$23:$J$30,装备强化!$B393,G$15),2)</f>
        <v>0</v>
      </c>
      <c r="H393" s="5">
        <f>ROUND(INDEX($C$9:$L$13,$D393,$C393)/INDEX($B$9:$B$13,$D393)*装备总表!E$19*INDEX(装备总表!$C$23:$J$30,装备强化!$B393,H$15),2)</f>
        <v>0</v>
      </c>
      <c r="I393" s="5">
        <f>ROUND(INDEX($C$9:$L$13,$D393,$C393)/INDEX($B$9:$B$13,$D393)*装备总表!F$19*INDEX(装备总表!$C$23:$J$30,装备强化!$B393,I$15),2)</f>
        <v>22.33</v>
      </c>
      <c r="J393" s="5">
        <f>ROUND(INDEX($C$9:$L$13,$D393,$C393)/INDEX($B$9:$B$13,$D393)*装备总表!G$19*INDEX(装备总表!$C$23:$J$30,装备强化!$B393,J$15),2)</f>
        <v>0</v>
      </c>
      <c r="K393" s="5">
        <f>ROUND(INDEX($C$9:$L$13,$D393,$C393)/INDEX($B$9:$B$13,$D393)*装备总表!H$19*INDEX(装备总表!$C$23:$J$30,装备强化!$B393,K$15),2)</f>
        <v>0</v>
      </c>
      <c r="L393" s="5">
        <f>ROUND(INDEX($C$9:$L$13,$D393,$C393)/INDEX($B$9:$B$13,$D393)*装备总表!I$19*INDEX(装备总表!$C$23:$J$30,装备强化!$B393,L$15),2)</f>
        <v>0</v>
      </c>
    </row>
    <row r="394" spans="1:12" ht="16.5" x14ac:dyDescent="0.15">
      <c r="A394" s="6" t="s">
        <v>28</v>
      </c>
      <c r="B394" s="2">
        <v>1</v>
      </c>
      <c r="C394" s="2">
        <v>8</v>
      </c>
      <c r="D394" s="2">
        <v>5</v>
      </c>
      <c r="E394" s="5">
        <f>ROUND(INDEX($C$9:$L$13,$D394,$C394)/INDEX($B$9:$B$13,$D394)*装备总表!B$19*INDEX(装备总表!$C$23:$J$30,装备强化!$B394,E$15),2)</f>
        <v>0</v>
      </c>
      <c r="F394" s="5">
        <f>ROUND(INDEX($C$9:$L$13,$D394,$C394)/INDEX($B$9:$B$13,$D394)*装备总表!C$19*INDEX(装备总表!$C$23:$J$30,装备强化!$B394,F$15),2)</f>
        <v>35.020000000000003</v>
      </c>
      <c r="G394" s="5">
        <f>ROUND(INDEX($C$9:$L$13,$D394,$C394)/INDEX($B$9:$B$13,$D394)*装备总表!D$19*INDEX(装备总表!$C$23:$J$30,装备强化!$B394,G$15),2)</f>
        <v>0</v>
      </c>
      <c r="H394" s="5">
        <f>ROUND(INDEX($C$9:$L$13,$D394,$C394)/INDEX($B$9:$B$13,$D394)*装备总表!E$19*INDEX(装备总表!$C$23:$J$30,装备强化!$B394,H$15),2)</f>
        <v>0</v>
      </c>
      <c r="I394" s="5">
        <f>ROUND(INDEX($C$9:$L$13,$D394,$C394)/INDEX($B$9:$B$13,$D394)*装备总表!F$19*INDEX(装备总表!$C$23:$J$30,装备强化!$B394,I$15),2)</f>
        <v>21.89</v>
      </c>
      <c r="J394" s="5">
        <f>ROUND(INDEX($C$9:$L$13,$D394,$C394)/INDEX($B$9:$B$13,$D394)*装备总表!G$19*INDEX(装备总表!$C$23:$J$30,装备强化!$B394,J$15),2)</f>
        <v>0</v>
      </c>
      <c r="K394" s="5">
        <f>ROUND(INDEX($C$9:$L$13,$D394,$C394)/INDEX($B$9:$B$13,$D394)*装备总表!H$19*INDEX(装备总表!$C$23:$J$30,装备强化!$B394,K$15),2)</f>
        <v>0</v>
      </c>
      <c r="L394" s="5">
        <f>ROUND(INDEX($C$9:$L$13,$D394,$C394)/INDEX($B$9:$B$13,$D394)*装备总表!I$19*INDEX(装备总表!$C$23:$J$30,装备强化!$B394,L$15),2)</f>
        <v>0</v>
      </c>
    </row>
    <row r="395" spans="1:12" ht="16.5" x14ac:dyDescent="0.15">
      <c r="A395" s="6" t="s">
        <v>29</v>
      </c>
      <c r="B395" s="2">
        <v>2</v>
      </c>
      <c r="C395" s="2">
        <v>8</v>
      </c>
      <c r="D395" s="2">
        <v>5</v>
      </c>
      <c r="E395" s="5">
        <f>ROUND(INDEX($C$9:$L$13,$D395,$C395)/INDEX($B$9:$B$13,$D395)*装备总表!B$19*INDEX(装备总表!$C$23:$J$30,装备强化!$B395,E$15),2)</f>
        <v>328.32</v>
      </c>
      <c r="F395" s="5">
        <f>ROUND(INDEX($C$9:$L$13,$D395,$C395)/INDEX($B$9:$B$13,$D395)*装备总表!C$19*INDEX(装备总表!$C$23:$J$30,装备强化!$B395,F$15),2)</f>
        <v>0</v>
      </c>
      <c r="G395" s="5">
        <f>ROUND(INDEX($C$9:$L$13,$D395,$C395)/INDEX($B$9:$B$13,$D395)*装备总表!D$19*INDEX(装备总表!$C$23:$J$30,装备强化!$B395,G$15),2)</f>
        <v>21.89</v>
      </c>
      <c r="H395" s="5">
        <f>ROUND(INDEX($C$9:$L$13,$D395,$C395)/INDEX($B$9:$B$13,$D395)*装备总表!E$19*INDEX(装备总表!$C$23:$J$30,装备强化!$B395,H$15),2)</f>
        <v>10.94</v>
      </c>
      <c r="I395" s="5">
        <f>ROUND(INDEX($C$9:$L$13,$D395,$C395)/INDEX($B$9:$B$13,$D395)*装备总表!F$19*INDEX(装备总表!$C$23:$J$30,装备强化!$B395,I$15),2)</f>
        <v>0</v>
      </c>
      <c r="J395" s="5">
        <f>ROUND(INDEX($C$9:$L$13,$D395,$C395)/INDEX($B$9:$B$13,$D395)*装备总表!G$19*INDEX(装备总表!$C$23:$J$30,装备强化!$B395,J$15),2)</f>
        <v>0</v>
      </c>
      <c r="K395" s="5">
        <f>ROUND(INDEX($C$9:$L$13,$D395,$C395)/INDEX($B$9:$B$13,$D395)*装备总表!H$19*INDEX(装备总表!$C$23:$J$30,装备强化!$B395,K$15),2)</f>
        <v>0</v>
      </c>
      <c r="L395" s="5">
        <f>ROUND(INDEX($C$9:$L$13,$D395,$C395)/INDEX($B$9:$B$13,$D395)*装备总表!I$19*INDEX(装备总表!$C$23:$J$30,装备强化!$B395,L$15),2)</f>
        <v>0</v>
      </c>
    </row>
    <row r="396" spans="1:12" ht="16.5" x14ac:dyDescent="0.15">
      <c r="A396" s="6" t="s">
        <v>30</v>
      </c>
      <c r="B396" s="2">
        <v>3</v>
      </c>
      <c r="C396" s="2">
        <v>8</v>
      </c>
      <c r="D396" s="2">
        <v>5</v>
      </c>
      <c r="E396" s="5">
        <f>ROUND(INDEX($C$9:$L$13,$D396,$C396)/INDEX($B$9:$B$13,$D396)*装备总表!B$19*INDEX(装备总表!$C$23:$J$30,装备强化!$B396,E$15),2)</f>
        <v>273.60000000000002</v>
      </c>
      <c r="F396" s="5">
        <f>ROUND(INDEX($C$9:$L$13,$D396,$C396)/INDEX($B$9:$B$13,$D396)*装备总表!C$19*INDEX(装备总表!$C$23:$J$30,装备强化!$B396,F$15),2)</f>
        <v>17.510000000000002</v>
      </c>
      <c r="G396" s="5">
        <f>ROUND(INDEX($C$9:$L$13,$D396,$C396)/INDEX($B$9:$B$13,$D396)*装备总表!D$19*INDEX(装备总表!$C$23:$J$30,装备强化!$B396,G$15),2)</f>
        <v>0</v>
      </c>
      <c r="H396" s="5">
        <f>ROUND(INDEX($C$9:$L$13,$D396,$C396)/INDEX($B$9:$B$13,$D396)*装备总表!E$19*INDEX(装备总表!$C$23:$J$30,装备强化!$B396,H$15),2)</f>
        <v>0</v>
      </c>
      <c r="I396" s="5">
        <f>ROUND(INDEX($C$9:$L$13,$D396,$C396)/INDEX($B$9:$B$13,$D396)*装备总表!F$19*INDEX(装备总表!$C$23:$J$30,装备强化!$B396,I$15),2)</f>
        <v>13.13</v>
      </c>
      <c r="J396" s="5">
        <f>ROUND(INDEX($C$9:$L$13,$D396,$C396)/INDEX($B$9:$B$13,$D396)*装备总表!G$19*INDEX(装备总表!$C$23:$J$30,装备强化!$B396,J$15),2)</f>
        <v>0</v>
      </c>
      <c r="K396" s="5">
        <f>ROUND(INDEX($C$9:$L$13,$D396,$C396)/INDEX($B$9:$B$13,$D396)*装备总表!H$19*INDEX(装备总表!$C$23:$J$30,装备强化!$B396,K$15),2)</f>
        <v>0</v>
      </c>
      <c r="L396" s="5">
        <f>ROUND(INDEX($C$9:$L$13,$D396,$C396)/INDEX($B$9:$B$13,$D396)*装备总表!I$19*INDEX(装备总表!$C$23:$J$30,装备强化!$B396,L$15),2)</f>
        <v>0</v>
      </c>
    </row>
    <row r="397" spans="1:12" ht="16.5" x14ac:dyDescent="0.15">
      <c r="A397" s="6" t="s">
        <v>31</v>
      </c>
      <c r="B397" s="2">
        <v>4</v>
      </c>
      <c r="C397" s="2">
        <v>8</v>
      </c>
      <c r="D397" s="2">
        <v>5</v>
      </c>
      <c r="E397" s="5">
        <f>ROUND(INDEX($C$9:$L$13,$D397,$C397)/INDEX($B$9:$B$13,$D397)*装备总表!B$19*INDEX(装备总表!$C$23:$J$30,装备强化!$B397,E$15),2)</f>
        <v>164.16</v>
      </c>
      <c r="F397" s="5">
        <f>ROUND(INDEX($C$9:$L$13,$D397,$C397)/INDEX($B$9:$B$13,$D397)*装备总表!C$19*INDEX(装备总表!$C$23:$J$30,装备强化!$B397,F$15),2)</f>
        <v>0</v>
      </c>
      <c r="G397" s="5">
        <f>ROUND(INDEX($C$9:$L$13,$D397,$C397)/INDEX($B$9:$B$13,$D397)*装备总表!D$19*INDEX(装备总表!$C$23:$J$30,装备强化!$B397,G$15),2)</f>
        <v>13.13</v>
      </c>
      <c r="H397" s="5">
        <f>ROUND(INDEX($C$9:$L$13,$D397,$C397)/INDEX($B$9:$B$13,$D397)*装备总表!E$19*INDEX(装备总表!$C$23:$J$30,装备强化!$B397,H$15),2)</f>
        <v>6.57</v>
      </c>
      <c r="I397" s="5">
        <f>ROUND(INDEX($C$9:$L$13,$D397,$C397)/INDEX($B$9:$B$13,$D397)*装备总表!F$19*INDEX(装备总表!$C$23:$J$30,装备强化!$B397,I$15),2)</f>
        <v>0</v>
      </c>
      <c r="J397" s="5">
        <f>ROUND(INDEX($C$9:$L$13,$D397,$C397)/INDEX($B$9:$B$13,$D397)*装备总表!G$19*INDEX(装备总表!$C$23:$J$30,装备强化!$B397,J$15),2)</f>
        <v>43.78</v>
      </c>
      <c r="K397" s="5">
        <f>ROUND(INDEX($C$9:$L$13,$D397,$C397)/INDEX($B$9:$B$13,$D397)*装备总表!H$19*INDEX(装备总表!$C$23:$J$30,装备强化!$B397,K$15),2)</f>
        <v>0</v>
      </c>
      <c r="L397" s="5">
        <f>ROUND(INDEX($C$9:$L$13,$D397,$C397)/INDEX($B$9:$B$13,$D397)*装备总表!I$19*INDEX(装备总表!$C$23:$J$30,装备强化!$B397,L$15),2)</f>
        <v>0</v>
      </c>
    </row>
    <row r="398" spans="1:12" ht="16.5" x14ac:dyDescent="0.15">
      <c r="A398" s="6" t="s">
        <v>32</v>
      </c>
      <c r="B398" s="2">
        <v>5</v>
      </c>
      <c r="C398" s="2">
        <v>8</v>
      </c>
      <c r="D398" s="2">
        <v>5</v>
      </c>
      <c r="E398" s="5">
        <f>ROUND(INDEX($C$9:$L$13,$D398,$C398)/INDEX($B$9:$B$13,$D398)*装备总表!B$19*INDEX(装备总表!$C$23:$J$30,装备强化!$B398,E$15),2)</f>
        <v>164.16</v>
      </c>
      <c r="F398" s="5">
        <f>ROUND(INDEX($C$9:$L$13,$D398,$C398)/INDEX($B$9:$B$13,$D398)*装备总表!C$19*INDEX(装备总表!$C$23:$J$30,装备强化!$B398,F$15),2)</f>
        <v>0</v>
      </c>
      <c r="G398" s="5">
        <f>ROUND(INDEX($C$9:$L$13,$D398,$C398)/INDEX($B$9:$B$13,$D398)*装备总表!D$19*INDEX(装备总表!$C$23:$J$30,装备强化!$B398,G$15),2)</f>
        <v>4.38</v>
      </c>
      <c r="H398" s="5">
        <f>ROUND(INDEX($C$9:$L$13,$D398,$C398)/INDEX($B$9:$B$13,$D398)*装备总表!E$19*INDEX(装备总表!$C$23:$J$30,装备强化!$B398,H$15),2)</f>
        <v>13.13</v>
      </c>
      <c r="I398" s="5">
        <f>ROUND(INDEX($C$9:$L$13,$D398,$C398)/INDEX($B$9:$B$13,$D398)*装备总表!F$19*INDEX(装备总表!$C$23:$J$30,装备强化!$B398,I$15),2)</f>
        <v>0</v>
      </c>
      <c r="J398" s="5">
        <f>ROUND(INDEX($C$9:$L$13,$D398,$C398)/INDEX($B$9:$B$13,$D398)*装备总表!G$19*INDEX(装备总表!$C$23:$J$30,装备强化!$B398,J$15),2)</f>
        <v>0</v>
      </c>
      <c r="K398" s="5">
        <f>ROUND(INDEX($C$9:$L$13,$D398,$C398)/INDEX($B$9:$B$13,$D398)*装备总表!H$19*INDEX(装备总表!$C$23:$J$30,装备强化!$B398,K$15),2)</f>
        <v>43.78</v>
      </c>
      <c r="L398" s="5">
        <f>ROUND(INDEX($C$9:$L$13,$D398,$C398)/INDEX($B$9:$B$13,$D398)*装备总表!I$19*INDEX(装备总表!$C$23:$J$30,装备强化!$B398,L$15),2)</f>
        <v>0</v>
      </c>
    </row>
    <row r="399" spans="1:12" ht="16.5" x14ac:dyDescent="0.15">
      <c r="A399" s="6" t="s">
        <v>33</v>
      </c>
      <c r="B399" s="2">
        <v>6</v>
      </c>
      <c r="C399" s="2">
        <v>8</v>
      </c>
      <c r="D399" s="2">
        <v>5</v>
      </c>
      <c r="E399" s="5">
        <f>ROUND(INDEX($C$9:$L$13,$D399,$C399)/INDEX($B$9:$B$13,$D399)*装备总表!B$19*INDEX(装备总表!$C$23:$J$30,装备强化!$B399,E$15),2)</f>
        <v>164.16</v>
      </c>
      <c r="F399" s="5">
        <f>ROUND(INDEX($C$9:$L$13,$D399,$C399)/INDEX($B$9:$B$13,$D399)*装备总表!C$19*INDEX(装备总表!$C$23:$J$30,装备强化!$B399,F$15),2)</f>
        <v>0</v>
      </c>
      <c r="G399" s="5">
        <f>ROUND(INDEX($C$9:$L$13,$D399,$C399)/INDEX($B$9:$B$13,$D399)*装备总表!D$19*INDEX(装备总表!$C$23:$J$30,装备强化!$B399,G$15),2)</f>
        <v>4.38</v>
      </c>
      <c r="H399" s="5">
        <f>ROUND(INDEX($C$9:$L$13,$D399,$C399)/INDEX($B$9:$B$13,$D399)*装备总表!E$19*INDEX(装备总表!$C$23:$J$30,装备强化!$B399,H$15),2)</f>
        <v>13.13</v>
      </c>
      <c r="I399" s="5">
        <f>ROUND(INDEX($C$9:$L$13,$D399,$C399)/INDEX($B$9:$B$13,$D399)*装备总表!F$19*INDEX(装备总表!$C$23:$J$30,装备强化!$B399,I$15),2)</f>
        <v>0</v>
      </c>
      <c r="J399" s="5">
        <f>ROUND(INDEX($C$9:$L$13,$D399,$C399)/INDEX($B$9:$B$13,$D399)*装备总表!G$19*INDEX(装备总表!$C$23:$J$30,装备强化!$B399,J$15),2)</f>
        <v>0</v>
      </c>
      <c r="K399" s="5">
        <f>ROUND(INDEX($C$9:$L$13,$D399,$C399)/INDEX($B$9:$B$13,$D399)*装备总表!H$19*INDEX(装备总表!$C$23:$J$30,装备强化!$B399,K$15),2)</f>
        <v>0</v>
      </c>
      <c r="L399" s="5">
        <f>ROUND(INDEX($C$9:$L$13,$D399,$C399)/INDEX($B$9:$B$13,$D399)*装备总表!I$19*INDEX(装备总表!$C$23:$J$30,装备强化!$B399,L$15),2)</f>
        <v>43.78</v>
      </c>
    </row>
    <row r="400" spans="1:12" ht="16.5" x14ac:dyDescent="0.15">
      <c r="A400" s="6" t="s">
        <v>34</v>
      </c>
      <c r="B400" s="2">
        <v>7</v>
      </c>
      <c r="C400" s="2">
        <v>8</v>
      </c>
      <c r="D400" s="2">
        <v>5</v>
      </c>
      <c r="E400" s="5">
        <f>ROUND(INDEX($C$9:$L$13,$D400,$C400)/INDEX($B$9:$B$13,$D400)*装备总表!B$19*INDEX(装备总表!$C$23:$J$30,装备强化!$B400,E$15),2)</f>
        <v>0</v>
      </c>
      <c r="F400" s="5">
        <f>ROUND(INDEX($C$9:$L$13,$D400,$C400)/INDEX($B$9:$B$13,$D400)*装备总表!C$19*INDEX(装备总表!$C$23:$J$30,装备强化!$B400,F$15),2)</f>
        <v>17.510000000000002</v>
      </c>
      <c r="G400" s="5">
        <f>ROUND(INDEX($C$9:$L$13,$D400,$C400)/INDEX($B$9:$B$13,$D400)*装备总表!D$19*INDEX(装备总表!$C$23:$J$30,装备强化!$B400,G$15),2)</f>
        <v>0</v>
      </c>
      <c r="H400" s="5">
        <f>ROUND(INDEX($C$9:$L$13,$D400,$C400)/INDEX($B$9:$B$13,$D400)*装备总表!E$19*INDEX(装备总表!$C$23:$J$30,装备强化!$B400,H$15),2)</f>
        <v>0</v>
      </c>
      <c r="I400" s="5">
        <f>ROUND(INDEX($C$9:$L$13,$D400,$C400)/INDEX($B$9:$B$13,$D400)*装备总表!F$19*INDEX(装备总表!$C$23:$J$30,装备强化!$B400,I$15),2)</f>
        <v>26.27</v>
      </c>
      <c r="J400" s="5">
        <f>ROUND(INDEX($C$9:$L$13,$D400,$C400)/INDEX($B$9:$B$13,$D400)*装备总表!G$19*INDEX(装备总表!$C$23:$J$30,装备强化!$B400,J$15),2)</f>
        <v>0</v>
      </c>
      <c r="K400" s="5">
        <f>ROUND(INDEX($C$9:$L$13,$D400,$C400)/INDEX($B$9:$B$13,$D400)*装备总表!H$19*INDEX(装备总表!$C$23:$J$30,装备强化!$B400,K$15),2)</f>
        <v>0</v>
      </c>
      <c r="L400" s="5">
        <f>ROUND(INDEX($C$9:$L$13,$D400,$C400)/INDEX($B$9:$B$13,$D400)*装备总表!I$19*INDEX(装备总表!$C$23:$J$30,装备强化!$B400,L$15),2)</f>
        <v>0</v>
      </c>
    </row>
    <row r="401" spans="1:12" ht="16.5" x14ac:dyDescent="0.15">
      <c r="A401" s="6" t="s">
        <v>35</v>
      </c>
      <c r="B401" s="2">
        <v>8</v>
      </c>
      <c r="C401" s="2">
        <v>8</v>
      </c>
      <c r="D401" s="2">
        <v>5</v>
      </c>
      <c r="E401" s="5">
        <f>ROUND(INDEX($C$9:$L$13,$D401,$C401)/INDEX($B$9:$B$13,$D401)*装备总表!B$19*INDEX(装备总表!$C$23:$J$30,装备强化!$B401,E$15),2)</f>
        <v>0</v>
      </c>
      <c r="F401" s="5">
        <f>ROUND(INDEX($C$9:$L$13,$D401,$C401)/INDEX($B$9:$B$13,$D401)*装备总表!C$19*INDEX(装备总表!$C$23:$J$30,装备强化!$B401,F$15),2)</f>
        <v>17.510000000000002</v>
      </c>
      <c r="G401" s="5">
        <f>ROUND(INDEX($C$9:$L$13,$D401,$C401)/INDEX($B$9:$B$13,$D401)*装备总表!D$19*INDEX(装备总表!$C$23:$J$30,装备强化!$B401,G$15),2)</f>
        <v>0</v>
      </c>
      <c r="H401" s="5">
        <f>ROUND(INDEX($C$9:$L$13,$D401,$C401)/INDEX($B$9:$B$13,$D401)*装备总表!E$19*INDEX(装备总表!$C$23:$J$30,装备强化!$B401,H$15),2)</f>
        <v>0</v>
      </c>
      <c r="I401" s="5">
        <f>ROUND(INDEX($C$9:$L$13,$D401,$C401)/INDEX($B$9:$B$13,$D401)*装备总表!F$19*INDEX(装备总表!$C$23:$J$30,装备强化!$B401,I$15),2)</f>
        <v>26.27</v>
      </c>
      <c r="J401" s="5">
        <f>ROUND(INDEX($C$9:$L$13,$D401,$C401)/INDEX($B$9:$B$13,$D401)*装备总表!G$19*INDEX(装备总表!$C$23:$J$30,装备强化!$B401,J$15),2)</f>
        <v>0</v>
      </c>
      <c r="K401" s="5">
        <f>ROUND(INDEX($C$9:$L$13,$D401,$C401)/INDEX($B$9:$B$13,$D401)*装备总表!H$19*INDEX(装备总表!$C$23:$J$30,装备强化!$B401,K$15),2)</f>
        <v>0</v>
      </c>
      <c r="L401" s="5">
        <f>ROUND(INDEX($C$9:$L$13,$D401,$C401)/INDEX($B$9:$B$13,$D401)*装备总表!I$19*INDEX(装备总表!$C$23:$J$30,装备强化!$B401,L$15),2)</f>
        <v>0</v>
      </c>
    </row>
    <row r="402" spans="1:12" ht="16.5" x14ac:dyDescent="0.15">
      <c r="A402" s="6" t="s">
        <v>28</v>
      </c>
      <c r="B402" s="2">
        <v>1</v>
      </c>
      <c r="C402" s="2">
        <v>9</v>
      </c>
      <c r="D402" s="2">
        <v>5</v>
      </c>
      <c r="E402" s="5">
        <f>ROUND(INDEX($C$9:$L$13,$D402,$C402)/INDEX($B$9:$B$13,$D402)*装备总表!B$19*INDEX(装备总表!$C$23:$J$30,装备强化!$B402,E$15),2)</f>
        <v>0</v>
      </c>
      <c r="F402" s="5">
        <f>ROUND(INDEX($C$9:$L$13,$D402,$C402)/INDEX($B$9:$B$13,$D402)*装备总表!C$19*INDEX(装备总表!$C$23:$J$30,装备强化!$B402,F$15),2)</f>
        <v>42.02</v>
      </c>
      <c r="G402" s="5">
        <f>ROUND(INDEX($C$9:$L$13,$D402,$C402)/INDEX($B$9:$B$13,$D402)*装备总表!D$19*INDEX(装备总表!$C$23:$J$30,装备强化!$B402,G$15),2)</f>
        <v>0</v>
      </c>
      <c r="H402" s="5">
        <f>ROUND(INDEX($C$9:$L$13,$D402,$C402)/INDEX($B$9:$B$13,$D402)*装备总表!E$19*INDEX(装备总表!$C$23:$J$30,装备强化!$B402,H$15),2)</f>
        <v>0</v>
      </c>
      <c r="I402" s="5">
        <f>ROUND(INDEX($C$9:$L$13,$D402,$C402)/INDEX($B$9:$B$13,$D402)*装备总表!F$19*INDEX(装备总表!$C$23:$J$30,装备强化!$B402,I$15),2)</f>
        <v>26.27</v>
      </c>
      <c r="J402" s="5">
        <f>ROUND(INDEX($C$9:$L$13,$D402,$C402)/INDEX($B$9:$B$13,$D402)*装备总表!G$19*INDEX(装备总表!$C$23:$J$30,装备强化!$B402,J$15),2)</f>
        <v>0</v>
      </c>
      <c r="K402" s="5">
        <f>ROUND(INDEX($C$9:$L$13,$D402,$C402)/INDEX($B$9:$B$13,$D402)*装备总表!H$19*INDEX(装备总表!$C$23:$J$30,装备强化!$B402,K$15),2)</f>
        <v>0</v>
      </c>
      <c r="L402" s="5">
        <f>ROUND(INDEX($C$9:$L$13,$D402,$C402)/INDEX($B$9:$B$13,$D402)*装备总表!I$19*INDEX(装备总表!$C$23:$J$30,装备强化!$B402,L$15),2)</f>
        <v>0</v>
      </c>
    </row>
    <row r="403" spans="1:12" ht="16.5" x14ac:dyDescent="0.15">
      <c r="A403" s="6" t="s">
        <v>29</v>
      </c>
      <c r="B403" s="2">
        <v>2</v>
      </c>
      <c r="C403" s="2">
        <v>9</v>
      </c>
      <c r="D403" s="2">
        <v>5</v>
      </c>
      <c r="E403" s="5">
        <f>ROUND(INDEX($C$9:$L$13,$D403,$C403)/INDEX($B$9:$B$13,$D403)*装备总表!B$19*INDEX(装备总表!$C$23:$J$30,装备强化!$B403,E$15),2)</f>
        <v>393.98</v>
      </c>
      <c r="F403" s="5">
        <f>ROUND(INDEX($C$9:$L$13,$D403,$C403)/INDEX($B$9:$B$13,$D403)*装备总表!C$19*INDEX(装备总表!$C$23:$J$30,装备强化!$B403,F$15),2)</f>
        <v>0</v>
      </c>
      <c r="G403" s="5">
        <f>ROUND(INDEX($C$9:$L$13,$D403,$C403)/INDEX($B$9:$B$13,$D403)*装备总表!D$19*INDEX(装备总表!$C$23:$J$30,装备强化!$B403,G$15),2)</f>
        <v>26.27</v>
      </c>
      <c r="H403" s="5">
        <f>ROUND(INDEX($C$9:$L$13,$D403,$C403)/INDEX($B$9:$B$13,$D403)*装备总表!E$19*INDEX(装备总表!$C$23:$J$30,装备强化!$B403,H$15),2)</f>
        <v>13.13</v>
      </c>
      <c r="I403" s="5">
        <f>ROUND(INDEX($C$9:$L$13,$D403,$C403)/INDEX($B$9:$B$13,$D403)*装备总表!F$19*INDEX(装备总表!$C$23:$J$30,装备强化!$B403,I$15),2)</f>
        <v>0</v>
      </c>
      <c r="J403" s="5">
        <f>ROUND(INDEX($C$9:$L$13,$D403,$C403)/INDEX($B$9:$B$13,$D403)*装备总表!G$19*INDEX(装备总表!$C$23:$J$30,装备强化!$B403,J$15),2)</f>
        <v>0</v>
      </c>
      <c r="K403" s="5">
        <f>ROUND(INDEX($C$9:$L$13,$D403,$C403)/INDEX($B$9:$B$13,$D403)*装备总表!H$19*INDEX(装备总表!$C$23:$J$30,装备强化!$B403,K$15),2)</f>
        <v>0</v>
      </c>
      <c r="L403" s="5">
        <f>ROUND(INDEX($C$9:$L$13,$D403,$C403)/INDEX($B$9:$B$13,$D403)*装备总表!I$19*INDEX(装备总表!$C$23:$J$30,装备强化!$B403,L$15),2)</f>
        <v>0</v>
      </c>
    </row>
    <row r="404" spans="1:12" ht="16.5" x14ac:dyDescent="0.15">
      <c r="A404" s="6" t="s">
        <v>30</v>
      </c>
      <c r="B404" s="2">
        <v>3</v>
      </c>
      <c r="C404" s="2">
        <v>9</v>
      </c>
      <c r="D404" s="2">
        <v>5</v>
      </c>
      <c r="E404" s="5">
        <f>ROUND(INDEX($C$9:$L$13,$D404,$C404)/INDEX($B$9:$B$13,$D404)*装备总表!B$19*INDEX(装备总表!$C$23:$J$30,装备强化!$B404,E$15),2)</f>
        <v>328.32</v>
      </c>
      <c r="F404" s="5">
        <f>ROUND(INDEX($C$9:$L$13,$D404,$C404)/INDEX($B$9:$B$13,$D404)*装备总表!C$19*INDEX(装备总表!$C$23:$J$30,装备强化!$B404,F$15),2)</f>
        <v>21.01</v>
      </c>
      <c r="G404" s="5">
        <f>ROUND(INDEX($C$9:$L$13,$D404,$C404)/INDEX($B$9:$B$13,$D404)*装备总表!D$19*INDEX(装备总表!$C$23:$J$30,装备强化!$B404,G$15),2)</f>
        <v>0</v>
      </c>
      <c r="H404" s="5">
        <f>ROUND(INDEX($C$9:$L$13,$D404,$C404)/INDEX($B$9:$B$13,$D404)*装备总表!E$19*INDEX(装备总表!$C$23:$J$30,装备强化!$B404,H$15),2)</f>
        <v>0</v>
      </c>
      <c r="I404" s="5">
        <f>ROUND(INDEX($C$9:$L$13,$D404,$C404)/INDEX($B$9:$B$13,$D404)*装备总表!F$19*INDEX(装备总表!$C$23:$J$30,装备强化!$B404,I$15),2)</f>
        <v>15.76</v>
      </c>
      <c r="J404" s="5">
        <f>ROUND(INDEX($C$9:$L$13,$D404,$C404)/INDEX($B$9:$B$13,$D404)*装备总表!G$19*INDEX(装备总表!$C$23:$J$30,装备强化!$B404,J$15),2)</f>
        <v>0</v>
      </c>
      <c r="K404" s="5">
        <f>ROUND(INDEX($C$9:$L$13,$D404,$C404)/INDEX($B$9:$B$13,$D404)*装备总表!H$19*INDEX(装备总表!$C$23:$J$30,装备强化!$B404,K$15),2)</f>
        <v>0</v>
      </c>
      <c r="L404" s="5">
        <f>ROUND(INDEX($C$9:$L$13,$D404,$C404)/INDEX($B$9:$B$13,$D404)*装备总表!I$19*INDEX(装备总表!$C$23:$J$30,装备强化!$B404,L$15),2)</f>
        <v>0</v>
      </c>
    </row>
    <row r="405" spans="1:12" ht="16.5" x14ac:dyDescent="0.15">
      <c r="A405" s="6" t="s">
        <v>31</v>
      </c>
      <c r="B405" s="2">
        <v>4</v>
      </c>
      <c r="C405" s="2">
        <v>9</v>
      </c>
      <c r="D405" s="2">
        <v>5</v>
      </c>
      <c r="E405" s="5">
        <f>ROUND(INDEX($C$9:$L$13,$D405,$C405)/INDEX($B$9:$B$13,$D405)*装备总表!B$19*INDEX(装备总表!$C$23:$J$30,装备强化!$B405,E$15),2)</f>
        <v>196.99</v>
      </c>
      <c r="F405" s="5">
        <f>ROUND(INDEX($C$9:$L$13,$D405,$C405)/INDEX($B$9:$B$13,$D405)*装备总表!C$19*INDEX(装备总表!$C$23:$J$30,装备强化!$B405,F$15),2)</f>
        <v>0</v>
      </c>
      <c r="G405" s="5">
        <f>ROUND(INDEX($C$9:$L$13,$D405,$C405)/INDEX($B$9:$B$13,$D405)*装备总表!D$19*INDEX(装备总表!$C$23:$J$30,装备强化!$B405,G$15),2)</f>
        <v>15.76</v>
      </c>
      <c r="H405" s="5">
        <f>ROUND(INDEX($C$9:$L$13,$D405,$C405)/INDEX($B$9:$B$13,$D405)*装备总表!E$19*INDEX(装备总表!$C$23:$J$30,装备强化!$B405,H$15),2)</f>
        <v>7.88</v>
      </c>
      <c r="I405" s="5">
        <f>ROUND(INDEX($C$9:$L$13,$D405,$C405)/INDEX($B$9:$B$13,$D405)*装备总表!F$19*INDEX(装备总表!$C$23:$J$30,装备强化!$B405,I$15),2)</f>
        <v>0</v>
      </c>
      <c r="J405" s="5">
        <f>ROUND(INDEX($C$9:$L$13,$D405,$C405)/INDEX($B$9:$B$13,$D405)*装备总表!G$19*INDEX(装备总表!$C$23:$J$30,装备强化!$B405,J$15),2)</f>
        <v>52.53</v>
      </c>
      <c r="K405" s="5">
        <f>ROUND(INDEX($C$9:$L$13,$D405,$C405)/INDEX($B$9:$B$13,$D405)*装备总表!H$19*INDEX(装备总表!$C$23:$J$30,装备强化!$B405,K$15),2)</f>
        <v>0</v>
      </c>
      <c r="L405" s="5">
        <f>ROUND(INDEX($C$9:$L$13,$D405,$C405)/INDEX($B$9:$B$13,$D405)*装备总表!I$19*INDEX(装备总表!$C$23:$J$30,装备强化!$B405,L$15),2)</f>
        <v>0</v>
      </c>
    </row>
    <row r="406" spans="1:12" ht="16.5" x14ac:dyDescent="0.15">
      <c r="A406" s="6" t="s">
        <v>32</v>
      </c>
      <c r="B406" s="2">
        <v>5</v>
      </c>
      <c r="C406" s="2">
        <v>9</v>
      </c>
      <c r="D406" s="2">
        <v>5</v>
      </c>
      <c r="E406" s="5">
        <f>ROUND(INDEX($C$9:$L$13,$D406,$C406)/INDEX($B$9:$B$13,$D406)*装备总表!B$19*INDEX(装备总表!$C$23:$J$30,装备强化!$B406,E$15),2)</f>
        <v>196.99</v>
      </c>
      <c r="F406" s="5">
        <f>ROUND(INDEX($C$9:$L$13,$D406,$C406)/INDEX($B$9:$B$13,$D406)*装备总表!C$19*INDEX(装备总表!$C$23:$J$30,装备强化!$B406,F$15),2)</f>
        <v>0</v>
      </c>
      <c r="G406" s="5">
        <f>ROUND(INDEX($C$9:$L$13,$D406,$C406)/INDEX($B$9:$B$13,$D406)*装备总表!D$19*INDEX(装备总表!$C$23:$J$30,装备强化!$B406,G$15),2)</f>
        <v>5.25</v>
      </c>
      <c r="H406" s="5">
        <f>ROUND(INDEX($C$9:$L$13,$D406,$C406)/INDEX($B$9:$B$13,$D406)*装备总表!E$19*INDEX(装备总表!$C$23:$J$30,装备强化!$B406,H$15),2)</f>
        <v>15.76</v>
      </c>
      <c r="I406" s="5">
        <f>ROUND(INDEX($C$9:$L$13,$D406,$C406)/INDEX($B$9:$B$13,$D406)*装备总表!F$19*INDEX(装备总表!$C$23:$J$30,装备强化!$B406,I$15),2)</f>
        <v>0</v>
      </c>
      <c r="J406" s="5">
        <f>ROUND(INDEX($C$9:$L$13,$D406,$C406)/INDEX($B$9:$B$13,$D406)*装备总表!G$19*INDEX(装备总表!$C$23:$J$30,装备强化!$B406,J$15),2)</f>
        <v>0</v>
      </c>
      <c r="K406" s="5">
        <f>ROUND(INDEX($C$9:$L$13,$D406,$C406)/INDEX($B$9:$B$13,$D406)*装备总表!H$19*INDEX(装备总表!$C$23:$J$30,装备强化!$B406,K$15),2)</f>
        <v>52.53</v>
      </c>
      <c r="L406" s="5">
        <f>ROUND(INDEX($C$9:$L$13,$D406,$C406)/INDEX($B$9:$B$13,$D406)*装备总表!I$19*INDEX(装备总表!$C$23:$J$30,装备强化!$B406,L$15),2)</f>
        <v>0</v>
      </c>
    </row>
    <row r="407" spans="1:12" ht="16.5" x14ac:dyDescent="0.15">
      <c r="A407" s="6" t="s">
        <v>33</v>
      </c>
      <c r="B407" s="2">
        <v>6</v>
      </c>
      <c r="C407" s="2">
        <v>9</v>
      </c>
      <c r="D407" s="2">
        <v>5</v>
      </c>
      <c r="E407" s="5">
        <f>ROUND(INDEX($C$9:$L$13,$D407,$C407)/INDEX($B$9:$B$13,$D407)*装备总表!B$19*INDEX(装备总表!$C$23:$J$30,装备强化!$B407,E$15),2)</f>
        <v>196.99</v>
      </c>
      <c r="F407" s="5">
        <f>ROUND(INDEX($C$9:$L$13,$D407,$C407)/INDEX($B$9:$B$13,$D407)*装备总表!C$19*INDEX(装备总表!$C$23:$J$30,装备强化!$B407,F$15),2)</f>
        <v>0</v>
      </c>
      <c r="G407" s="5">
        <f>ROUND(INDEX($C$9:$L$13,$D407,$C407)/INDEX($B$9:$B$13,$D407)*装备总表!D$19*INDEX(装备总表!$C$23:$J$30,装备强化!$B407,G$15),2)</f>
        <v>5.25</v>
      </c>
      <c r="H407" s="5">
        <f>ROUND(INDEX($C$9:$L$13,$D407,$C407)/INDEX($B$9:$B$13,$D407)*装备总表!E$19*INDEX(装备总表!$C$23:$J$30,装备强化!$B407,H$15),2)</f>
        <v>15.76</v>
      </c>
      <c r="I407" s="5">
        <f>ROUND(INDEX($C$9:$L$13,$D407,$C407)/INDEX($B$9:$B$13,$D407)*装备总表!F$19*INDEX(装备总表!$C$23:$J$30,装备强化!$B407,I$15),2)</f>
        <v>0</v>
      </c>
      <c r="J407" s="5">
        <f>ROUND(INDEX($C$9:$L$13,$D407,$C407)/INDEX($B$9:$B$13,$D407)*装备总表!G$19*INDEX(装备总表!$C$23:$J$30,装备强化!$B407,J$15),2)</f>
        <v>0</v>
      </c>
      <c r="K407" s="5">
        <f>ROUND(INDEX($C$9:$L$13,$D407,$C407)/INDEX($B$9:$B$13,$D407)*装备总表!H$19*INDEX(装备总表!$C$23:$J$30,装备强化!$B407,K$15),2)</f>
        <v>0</v>
      </c>
      <c r="L407" s="5">
        <f>ROUND(INDEX($C$9:$L$13,$D407,$C407)/INDEX($B$9:$B$13,$D407)*装备总表!I$19*INDEX(装备总表!$C$23:$J$30,装备强化!$B407,L$15),2)</f>
        <v>52.53</v>
      </c>
    </row>
    <row r="408" spans="1:12" ht="16.5" x14ac:dyDescent="0.15">
      <c r="A408" s="6" t="s">
        <v>34</v>
      </c>
      <c r="B408" s="2">
        <v>7</v>
      </c>
      <c r="C408" s="2">
        <v>9</v>
      </c>
      <c r="D408" s="2">
        <v>5</v>
      </c>
      <c r="E408" s="5">
        <f>ROUND(INDEX($C$9:$L$13,$D408,$C408)/INDEX($B$9:$B$13,$D408)*装备总表!B$19*INDEX(装备总表!$C$23:$J$30,装备强化!$B408,E$15),2)</f>
        <v>0</v>
      </c>
      <c r="F408" s="5">
        <f>ROUND(INDEX($C$9:$L$13,$D408,$C408)/INDEX($B$9:$B$13,$D408)*装备总表!C$19*INDEX(装备总表!$C$23:$J$30,装备强化!$B408,F$15),2)</f>
        <v>21.01</v>
      </c>
      <c r="G408" s="5">
        <f>ROUND(INDEX($C$9:$L$13,$D408,$C408)/INDEX($B$9:$B$13,$D408)*装备总表!D$19*INDEX(装备总表!$C$23:$J$30,装备强化!$B408,G$15),2)</f>
        <v>0</v>
      </c>
      <c r="H408" s="5">
        <f>ROUND(INDEX($C$9:$L$13,$D408,$C408)/INDEX($B$9:$B$13,$D408)*装备总表!E$19*INDEX(装备总表!$C$23:$J$30,装备强化!$B408,H$15),2)</f>
        <v>0</v>
      </c>
      <c r="I408" s="5">
        <f>ROUND(INDEX($C$9:$L$13,$D408,$C408)/INDEX($B$9:$B$13,$D408)*装备总表!F$19*INDEX(装备总表!$C$23:$J$30,装备强化!$B408,I$15),2)</f>
        <v>31.52</v>
      </c>
      <c r="J408" s="5">
        <f>ROUND(INDEX($C$9:$L$13,$D408,$C408)/INDEX($B$9:$B$13,$D408)*装备总表!G$19*INDEX(装备总表!$C$23:$J$30,装备强化!$B408,J$15),2)</f>
        <v>0</v>
      </c>
      <c r="K408" s="5">
        <f>ROUND(INDEX($C$9:$L$13,$D408,$C408)/INDEX($B$9:$B$13,$D408)*装备总表!H$19*INDEX(装备总表!$C$23:$J$30,装备强化!$B408,K$15),2)</f>
        <v>0</v>
      </c>
      <c r="L408" s="5">
        <f>ROUND(INDEX($C$9:$L$13,$D408,$C408)/INDEX($B$9:$B$13,$D408)*装备总表!I$19*INDEX(装备总表!$C$23:$J$30,装备强化!$B408,L$15),2)</f>
        <v>0</v>
      </c>
    </row>
    <row r="409" spans="1:12" ht="16.5" x14ac:dyDescent="0.15">
      <c r="A409" s="6" t="s">
        <v>35</v>
      </c>
      <c r="B409" s="2">
        <v>8</v>
      </c>
      <c r="C409" s="2">
        <v>9</v>
      </c>
      <c r="D409" s="2">
        <v>5</v>
      </c>
      <c r="E409" s="5">
        <f>ROUND(INDEX($C$9:$L$13,$D409,$C409)/INDEX($B$9:$B$13,$D409)*装备总表!B$19*INDEX(装备总表!$C$23:$J$30,装备强化!$B409,E$15),2)</f>
        <v>0</v>
      </c>
      <c r="F409" s="5">
        <f>ROUND(INDEX($C$9:$L$13,$D409,$C409)/INDEX($B$9:$B$13,$D409)*装备总表!C$19*INDEX(装备总表!$C$23:$J$30,装备强化!$B409,F$15),2)</f>
        <v>21.01</v>
      </c>
      <c r="G409" s="5">
        <f>ROUND(INDEX($C$9:$L$13,$D409,$C409)/INDEX($B$9:$B$13,$D409)*装备总表!D$19*INDEX(装备总表!$C$23:$J$30,装备强化!$B409,G$15),2)</f>
        <v>0</v>
      </c>
      <c r="H409" s="5">
        <f>ROUND(INDEX($C$9:$L$13,$D409,$C409)/INDEX($B$9:$B$13,$D409)*装备总表!E$19*INDEX(装备总表!$C$23:$J$30,装备强化!$B409,H$15),2)</f>
        <v>0</v>
      </c>
      <c r="I409" s="5">
        <f>ROUND(INDEX($C$9:$L$13,$D409,$C409)/INDEX($B$9:$B$13,$D409)*装备总表!F$19*INDEX(装备总表!$C$23:$J$30,装备强化!$B409,I$15),2)</f>
        <v>31.52</v>
      </c>
      <c r="J409" s="5">
        <f>ROUND(INDEX($C$9:$L$13,$D409,$C409)/INDEX($B$9:$B$13,$D409)*装备总表!G$19*INDEX(装备总表!$C$23:$J$30,装备强化!$B409,J$15),2)</f>
        <v>0</v>
      </c>
      <c r="K409" s="5">
        <f>ROUND(INDEX($C$9:$L$13,$D409,$C409)/INDEX($B$9:$B$13,$D409)*装备总表!H$19*INDEX(装备总表!$C$23:$J$30,装备强化!$B409,K$15),2)</f>
        <v>0</v>
      </c>
      <c r="L409" s="5">
        <f>ROUND(INDEX($C$9:$L$13,$D409,$C409)/INDEX($B$9:$B$13,$D409)*装备总表!I$19*INDEX(装备总表!$C$23:$J$30,装备强化!$B409,L$15),2)</f>
        <v>0</v>
      </c>
    </row>
    <row r="410" spans="1:12" ht="16.5" x14ac:dyDescent="0.15">
      <c r="A410" s="6" t="s">
        <v>28</v>
      </c>
      <c r="B410" s="2">
        <v>1</v>
      </c>
      <c r="C410" s="2">
        <v>10</v>
      </c>
      <c r="D410" s="2">
        <v>5</v>
      </c>
      <c r="E410" s="5">
        <f>ROUND(INDEX($C$9:$L$13,$D410,$C410)/INDEX($B$9:$B$13,$D410)*装备总表!B$19*INDEX(装备总表!$C$23:$J$30,装备强化!$B410,E$15),2)</f>
        <v>0</v>
      </c>
      <c r="F410" s="5">
        <f>ROUND(INDEX($C$9:$L$13,$D410,$C410)/INDEX($B$9:$B$13,$D410)*装备总表!C$19*INDEX(装备总表!$C$23:$J$30,装备强化!$B410,F$15),2)</f>
        <v>52.53</v>
      </c>
      <c r="G410" s="5">
        <f>ROUND(INDEX($C$9:$L$13,$D410,$C410)/INDEX($B$9:$B$13,$D410)*装备总表!D$19*INDEX(装备总表!$C$23:$J$30,装备强化!$B410,G$15),2)</f>
        <v>0</v>
      </c>
      <c r="H410" s="5">
        <f>ROUND(INDEX($C$9:$L$13,$D410,$C410)/INDEX($B$9:$B$13,$D410)*装备总表!E$19*INDEX(装备总表!$C$23:$J$30,装备强化!$B410,H$15),2)</f>
        <v>0</v>
      </c>
      <c r="I410" s="5">
        <f>ROUND(INDEX($C$9:$L$13,$D410,$C410)/INDEX($B$9:$B$13,$D410)*装备总表!F$19*INDEX(装备总表!$C$23:$J$30,装备强化!$B410,I$15),2)</f>
        <v>32.83</v>
      </c>
      <c r="J410" s="5">
        <f>ROUND(INDEX($C$9:$L$13,$D410,$C410)/INDEX($B$9:$B$13,$D410)*装备总表!G$19*INDEX(装备总表!$C$23:$J$30,装备强化!$B410,J$15),2)</f>
        <v>0</v>
      </c>
      <c r="K410" s="5">
        <f>ROUND(INDEX($C$9:$L$13,$D410,$C410)/INDEX($B$9:$B$13,$D410)*装备总表!H$19*INDEX(装备总表!$C$23:$J$30,装备强化!$B410,K$15),2)</f>
        <v>0</v>
      </c>
      <c r="L410" s="5">
        <f>ROUND(INDEX($C$9:$L$13,$D410,$C410)/INDEX($B$9:$B$13,$D410)*装备总表!I$19*INDEX(装备总表!$C$23:$J$30,装备强化!$B410,L$15),2)</f>
        <v>0</v>
      </c>
    </row>
    <row r="411" spans="1:12" ht="16.5" x14ac:dyDescent="0.15">
      <c r="A411" s="6" t="s">
        <v>29</v>
      </c>
      <c r="B411" s="2">
        <v>2</v>
      </c>
      <c r="C411" s="2">
        <v>10</v>
      </c>
      <c r="D411" s="2">
        <v>5</v>
      </c>
      <c r="E411" s="5">
        <f>ROUND(INDEX($C$9:$L$13,$D411,$C411)/INDEX($B$9:$B$13,$D411)*装备总表!B$19*INDEX(装备总表!$C$23:$J$30,装备强化!$B411,E$15),2)</f>
        <v>492.48</v>
      </c>
      <c r="F411" s="5">
        <f>ROUND(INDEX($C$9:$L$13,$D411,$C411)/INDEX($B$9:$B$13,$D411)*装备总表!C$19*INDEX(装备总表!$C$23:$J$30,装备强化!$B411,F$15),2)</f>
        <v>0</v>
      </c>
      <c r="G411" s="5">
        <f>ROUND(INDEX($C$9:$L$13,$D411,$C411)/INDEX($B$9:$B$13,$D411)*装备总表!D$19*INDEX(装备总表!$C$23:$J$30,装备强化!$B411,G$15),2)</f>
        <v>32.83</v>
      </c>
      <c r="H411" s="5">
        <f>ROUND(INDEX($C$9:$L$13,$D411,$C411)/INDEX($B$9:$B$13,$D411)*装备总表!E$19*INDEX(装备总表!$C$23:$J$30,装备强化!$B411,H$15),2)</f>
        <v>16.420000000000002</v>
      </c>
      <c r="I411" s="5">
        <f>ROUND(INDEX($C$9:$L$13,$D411,$C411)/INDEX($B$9:$B$13,$D411)*装备总表!F$19*INDEX(装备总表!$C$23:$J$30,装备强化!$B411,I$15),2)</f>
        <v>0</v>
      </c>
      <c r="J411" s="5">
        <f>ROUND(INDEX($C$9:$L$13,$D411,$C411)/INDEX($B$9:$B$13,$D411)*装备总表!G$19*INDEX(装备总表!$C$23:$J$30,装备强化!$B411,J$15),2)</f>
        <v>0</v>
      </c>
      <c r="K411" s="5">
        <f>ROUND(INDEX($C$9:$L$13,$D411,$C411)/INDEX($B$9:$B$13,$D411)*装备总表!H$19*INDEX(装备总表!$C$23:$J$30,装备强化!$B411,K$15),2)</f>
        <v>0</v>
      </c>
      <c r="L411" s="5">
        <f>ROUND(INDEX($C$9:$L$13,$D411,$C411)/INDEX($B$9:$B$13,$D411)*装备总表!I$19*INDEX(装备总表!$C$23:$J$30,装备强化!$B411,L$15),2)</f>
        <v>0</v>
      </c>
    </row>
    <row r="412" spans="1:12" ht="16.5" x14ac:dyDescent="0.15">
      <c r="A412" s="6" t="s">
        <v>30</v>
      </c>
      <c r="B412" s="2">
        <v>3</v>
      </c>
      <c r="C412" s="2">
        <v>10</v>
      </c>
      <c r="D412" s="2">
        <v>5</v>
      </c>
      <c r="E412" s="5">
        <f>ROUND(INDEX($C$9:$L$13,$D412,$C412)/INDEX($B$9:$B$13,$D412)*装备总表!B$19*INDEX(装备总表!$C$23:$J$30,装备强化!$B412,E$15),2)</f>
        <v>410.4</v>
      </c>
      <c r="F412" s="5">
        <f>ROUND(INDEX($C$9:$L$13,$D412,$C412)/INDEX($B$9:$B$13,$D412)*装备总表!C$19*INDEX(装备总表!$C$23:$J$30,装备强化!$B412,F$15),2)</f>
        <v>26.27</v>
      </c>
      <c r="G412" s="5">
        <f>ROUND(INDEX($C$9:$L$13,$D412,$C412)/INDEX($B$9:$B$13,$D412)*装备总表!D$19*INDEX(装备总表!$C$23:$J$30,装备强化!$B412,G$15),2)</f>
        <v>0</v>
      </c>
      <c r="H412" s="5">
        <f>ROUND(INDEX($C$9:$L$13,$D412,$C412)/INDEX($B$9:$B$13,$D412)*装备总表!E$19*INDEX(装备总表!$C$23:$J$30,装备强化!$B412,H$15),2)</f>
        <v>0</v>
      </c>
      <c r="I412" s="5">
        <f>ROUND(INDEX($C$9:$L$13,$D412,$C412)/INDEX($B$9:$B$13,$D412)*装备总表!F$19*INDEX(装备总表!$C$23:$J$30,装备强化!$B412,I$15),2)</f>
        <v>19.7</v>
      </c>
      <c r="J412" s="5">
        <f>ROUND(INDEX($C$9:$L$13,$D412,$C412)/INDEX($B$9:$B$13,$D412)*装备总表!G$19*INDEX(装备总表!$C$23:$J$30,装备强化!$B412,J$15),2)</f>
        <v>0</v>
      </c>
      <c r="K412" s="5">
        <f>ROUND(INDEX($C$9:$L$13,$D412,$C412)/INDEX($B$9:$B$13,$D412)*装备总表!H$19*INDEX(装备总表!$C$23:$J$30,装备强化!$B412,K$15),2)</f>
        <v>0</v>
      </c>
      <c r="L412" s="5">
        <f>ROUND(INDEX($C$9:$L$13,$D412,$C412)/INDEX($B$9:$B$13,$D412)*装备总表!I$19*INDEX(装备总表!$C$23:$J$30,装备强化!$B412,L$15),2)</f>
        <v>0</v>
      </c>
    </row>
    <row r="413" spans="1:12" ht="16.5" x14ac:dyDescent="0.15">
      <c r="A413" s="6" t="s">
        <v>31</v>
      </c>
      <c r="B413" s="2">
        <v>4</v>
      </c>
      <c r="C413" s="2">
        <v>10</v>
      </c>
      <c r="D413" s="2">
        <v>5</v>
      </c>
      <c r="E413" s="5">
        <f>ROUND(INDEX($C$9:$L$13,$D413,$C413)/INDEX($B$9:$B$13,$D413)*装备总表!B$19*INDEX(装备总表!$C$23:$J$30,装备强化!$B413,E$15),2)</f>
        <v>246.24</v>
      </c>
      <c r="F413" s="5">
        <f>ROUND(INDEX($C$9:$L$13,$D413,$C413)/INDEX($B$9:$B$13,$D413)*装备总表!C$19*INDEX(装备总表!$C$23:$J$30,装备强化!$B413,F$15),2)</f>
        <v>0</v>
      </c>
      <c r="G413" s="5">
        <f>ROUND(INDEX($C$9:$L$13,$D413,$C413)/INDEX($B$9:$B$13,$D413)*装备总表!D$19*INDEX(装备总表!$C$23:$J$30,装备强化!$B413,G$15),2)</f>
        <v>19.7</v>
      </c>
      <c r="H413" s="5">
        <f>ROUND(INDEX($C$9:$L$13,$D413,$C413)/INDEX($B$9:$B$13,$D413)*装备总表!E$19*INDEX(装备总表!$C$23:$J$30,装备强化!$B413,H$15),2)</f>
        <v>9.85</v>
      </c>
      <c r="I413" s="5">
        <f>ROUND(INDEX($C$9:$L$13,$D413,$C413)/INDEX($B$9:$B$13,$D413)*装备总表!F$19*INDEX(装备总表!$C$23:$J$30,装备强化!$B413,I$15),2)</f>
        <v>0</v>
      </c>
      <c r="J413" s="5">
        <f>ROUND(INDEX($C$9:$L$13,$D413,$C413)/INDEX($B$9:$B$13,$D413)*装备总表!G$19*INDEX(装备总表!$C$23:$J$30,装备强化!$B413,J$15),2)</f>
        <v>65.66</v>
      </c>
      <c r="K413" s="5">
        <f>ROUND(INDEX($C$9:$L$13,$D413,$C413)/INDEX($B$9:$B$13,$D413)*装备总表!H$19*INDEX(装备总表!$C$23:$J$30,装备强化!$B413,K$15),2)</f>
        <v>0</v>
      </c>
      <c r="L413" s="5">
        <f>ROUND(INDEX($C$9:$L$13,$D413,$C413)/INDEX($B$9:$B$13,$D413)*装备总表!I$19*INDEX(装备总表!$C$23:$J$30,装备强化!$B413,L$15),2)</f>
        <v>0</v>
      </c>
    </row>
    <row r="414" spans="1:12" ht="16.5" x14ac:dyDescent="0.15">
      <c r="A414" s="6" t="s">
        <v>32</v>
      </c>
      <c r="B414" s="2">
        <v>5</v>
      </c>
      <c r="C414" s="2">
        <v>10</v>
      </c>
      <c r="D414" s="2">
        <v>5</v>
      </c>
      <c r="E414" s="5">
        <f>ROUND(INDEX($C$9:$L$13,$D414,$C414)/INDEX($B$9:$B$13,$D414)*装备总表!B$19*INDEX(装备总表!$C$23:$J$30,装备强化!$B414,E$15),2)</f>
        <v>246.24</v>
      </c>
      <c r="F414" s="5">
        <f>ROUND(INDEX($C$9:$L$13,$D414,$C414)/INDEX($B$9:$B$13,$D414)*装备总表!C$19*INDEX(装备总表!$C$23:$J$30,装备强化!$B414,F$15),2)</f>
        <v>0</v>
      </c>
      <c r="G414" s="5">
        <f>ROUND(INDEX($C$9:$L$13,$D414,$C414)/INDEX($B$9:$B$13,$D414)*装备总表!D$19*INDEX(装备总表!$C$23:$J$30,装备强化!$B414,G$15),2)</f>
        <v>6.57</v>
      </c>
      <c r="H414" s="5">
        <f>ROUND(INDEX($C$9:$L$13,$D414,$C414)/INDEX($B$9:$B$13,$D414)*装备总表!E$19*INDEX(装备总表!$C$23:$J$30,装备强化!$B414,H$15),2)</f>
        <v>19.7</v>
      </c>
      <c r="I414" s="5">
        <f>ROUND(INDEX($C$9:$L$13,$D414,$C414)/INDEX($B$9:$B$13,$D414)*装备总表!F$19*INDEX(装备总表!$C$23:$J$30,装备强化!$B414,I$15),2)</f>
        <v>0</v>
      </c>
      <c r="J414" s="5">
        <f>ROUND(INDEX($C$9:$L$13,$D414,$C414)/INDEX($B$9:$B$13,$D414)*装备总表!G$19*INDEX(装备总表!$C$23:$J$30,装备强化!$B414,J$15),2)</f>
        <v>0</v>
      </c>
      <c r="K414" s="5">
        <f>ROUND(INDEX($C$9:$L$13,$D414,$C414)/INDEX($B$9:$B$13,$D414)*装备总表!H$19*INDEX(装备总表!$C$23:$J$30,装备强化!$B414,K$15),2)</f>
        <v>65.66</v>
      </c>
      <c r="L414" s="5">
        <f>ROUND(INDEX($C$9:$L$13,$D414,$C414)/INDEX($B$9:$B$13,$D414)*装备总表!I$19*INDEX(装备总表!$C$23:$J$30,装备强化!$B414,L$15),2)</f>
        <v>0</v>
      </c>
    </row>
    <row r="415" spans="1:12" ht="16.5" x14ac:dyDescent="0.15">
      <c r="A415" s="6" t="s">
        <v>33</v>
      </c>
      <c r="B415" s="2">
        <v>6</v>
      </c>
      <c r="C415" s="2">
        <v>10</v>
      </c>
      <c r="D415" s="2">
        <v>5</v>
      </c>
      <c r="E415" s="5">
        <f>ROUND(INDEX($C$9:$L$13,$D415,$C415)/INDEX($B$9:$B$13,$D415)*装备总表!B$19*INDEX(装备总表!$C$23:$J$30,装备强化!$B415,E$15),2)</f>
        <v>246.24</v>
      </c>
      <c r="F415" s="5">
        <f>ROUND(INDEX($C$9:$L$13,$D415,$C415)/INDEX($B$9:$B$13,$D415)*装备总表!C$19*INDEX(装备总表!$C$23:$J$30,装备强化!$B415,F$15),2)</f>
        <v>0</v>
      </c>
      <c r="G415" s="5">
        <f>ROUND(INDEX($C$9:$L$13,$D415,$C415)/INDEX($B$9:$B$13,$D415)*装备总表!D$19*INDEX(装备总表!$C$23:$J$30,装备强化!$B415,G$15),2)</f>
        <v>6.57</v>
      </c>
      <c r="H415" s="5">
        <f>ROUND(INDEX($C$9:$L$13,$D415,$C415)/INDEX($B$9:$B$13,$D415)*装备总表!E$19*INDEX(装备总表!$C$23:$J$30,装备强化!$B415,H$15),2)</f>
        <v>19.7</v>
      </c>
      <c r="I415" s="5">
        <f>ROUND(INDEX($C$9:$L$13,$D415,$C415)/INDEX($B$9:$B$13,$D415)*装备总表!F$19*INDEX(装备总表!$C$23:$J$30,装备强化!$B415,I$15),2)</f>
        <v>0</v>
      </c>
      <c r="J415" s="5">
        <f>ROUND(INDEX($C$9:$L$13,$D415,$C415)/INDEX($B$9:$B$13,$D415)*装备总表!G$19*INDEX(装备总表!$C$23:$J$30,装备强化!$B415,J$15),2)</f>
        <v>0</v>
      </c>
      <c r="K415" s="5">
        <f>ROUND(INDEX($C$9:$L$13,$D415,$C415)/INDEX($B$9:$B$13,$D415)*装备总表!H$19*INDEX(装备总表!$C$23:$J$30,装备强化!$B415,K$15),2)</f>
        <v>0</v>
      </c>
      <c r="L415" s="5">
        <f>ROUND(INDEX($C$9:$L$13,$D415,$C415)/INDEX($B$9:$B$13,$D415)*装备总表!I$19*INDEX(装备总表!$C$23:$J$30,装备强化!$B415,L$15),2)</f>
        <v>65.66</v>
      </c>
    </row>
    <row r="416" spans="1:12" ht="16.5" x14ac:dyDescent="0.15">
      <c r="A416" s="6" t="s">
        <v>34</v>
      </c>
      <c r="B416" s="2">
        <v>7</v>
      </c>
      <c r="C416" s="2">
        <v>10</v>
      </c>
      <c r="D416" s="2">
        <v>5</v>
      </c>
      <c r="E416" s="5">
        <f>ROUND(INDEX($C$9:$L$13,$D416,$C416)/INDEX($B$9:$B$13,$D416)*装备总表!B$19*INDEX(装备总表!$C$23:$J$30,装备强化!$B416,E$15),2)</f>
        <v>0</v>
      </c>
      <c r="F416" s="5">
        <f>ROUND(INDEX($C$9:$L$13,$D416,$C416)/INDEX($B$9:$B$13,$D416)*装备总表!C$19*INDEX(装备总表!$C$23:$J$30,装备强化!$B416,F$15),2)</f>
        <v>26.27</v>
      </c>
      <c r="G416" s="5">
        <f>ROUND(INDEX($C$9:$L$13,$D416,$C416)/INDEX($B$9:$B$13,$D416)*装备总表!D$19*INDEX(装备总表!$C$23:$J$30,装备强化!$B416,G$15),2)</f>
        <v>0</v>
      </c>
      <c r="H416" s="5">
        <f>ROUND(INDEX($C$9:$L$13,$D416,$C416)/INDEX($B$9:$B$13,$D416)*装备总表!E$19*INDEX(装备总表!$C$23:$J$30,装备强化!$B416,H$15),2)</f>
        <v>0</v>
      </c>
      <c r="I416" s="5">
        <f>ROUND(INDEX($C$9:$L$13,$D416,$C416)/INDEX($B$9:$B$13,$D416)*装备总表!F$19*INDEX(装备总表!$C$23:$J$30,装备强化!$B416,I$15),2)</f>
        <v>39.4</v>
      </c>
      <c r="J416" s="5">
        <f>ROUND(INDEX($C$9:$L$13,$D416,$C416)/INDEX($B$9:$B$13,$D416)*装备总表!G$19*INDEX(装备总表!$C$23:$J$30,装备强化!$B416,J$15),2)</f>
        <v>0</v>
      </c>
      <c r="K416" s="5">
        <f>ROUND(INDEX($C$9:$L$13,$D416,$C416)/INDEX($B$9:$B$13,$D416)*装备总表!H$19*INDEX(装备总表!$C$23:$J$30,装备强化!$B416,K$15),2)</f>
        <v>0</v>
      </c>
      <c r="L416" s="5">
        <f>ROUND(INDEX($C$9:$L$13,$D416,$C416)/INDEX($B$9:$B$13,$D416)*装备总表!I$19*INDEX(装备总表!$C$23:$J$30,装备强化!$B416,L$15),2)</f>
        <v>0</v>
      </c>
    </row>
    <row r="417" spans="1:12" ht="16.5" x14ac:dyDescent="0.15">
      <c r="A417" s="6" t="s">
        <v>35</v>
      </c>
      <c r="B417" s="2">
        <v>8</v>
      </c>
      <c r="C417" s="2">
        <v>10</v>
      </c>
      <c r="D417" s="2">
        <v>5</v>
      </c>
      <c r="E417" s="5">
        <f>ROUND(INDEX($C$9:$L$13,$D417,$C417)/INDEX($B$9:$B$13,$D417)*装备总表!B$19*INDEX(装备总表!$C$23:$J$30,装备强化!$B417,E$15),2)</f>
        <v>0</v>
      </c>
      <c r="F417" s="5">
        <f>ROUND(INDEX($C$9:$L$13,$D417,$C417)/INDEX($B$9:$B$13,$D417)*装备总表!C$19*INDEX(装备总表!$C$23:$J$30,装备强化!$B417,F$15),2)</f>
        <v>26.27</v>
      </c>
      <c r="G417" s="5">
        <f>ROUND(INDEX($C$9:$L$13,$D417,$C417)/INDEX($B$9:$B$13,$D417)*装备总表!D$19*INDEX(装备总表!$C$23:$J$30,装备强化!$B417,G$15),2)</f>
        <v>0</v>
      </c>
      <c r="H417" s="5">
        <f>ROUND(INDEX($C$9:$L$13,$D417,$C417)/INDEX($B$9:$B$13,$D417)*装备总表!E$19*INDEX(装备总表!$C$23:$J$30,装备强化!$B417,H$15),2)</f>
        <v>0</v>
      </c>
      <c r="I417" s="5">
        <f>ROUND(INDEX($C$9:$L$13,$D417,$C417)/INDEX($B$9:$B$13,$D417)*装备总表!F$19*INDEX(装备总表!$C$23:$J$30,装备强化!$B417,I$15),2)</f>
        <v>39.4</v>
      </c>
      <c r="J417" s="5">
        <f>ROUND(INDEX($C$9:$L$13,$D417,$C417)/INDEX($B$9:$B$13,$D417)*装备总表!G$19*INDEX(装备总表!$C$23:$J$30,装备强化!$B417,J$15),2)</f>
        <v>0</v>
      </c>
      <c r="K417" s="5">
        <f>ROUND(INDEX($C$9:$L$13,$D417,$C417)/INDEX($B$9:$B$13,$D417)*装备总表!H$19*INDEX(装备总表!$C$23:$J$30,装备强化!$B417,K$15),2)</f>
        <v>0</v>
      </c>
      <c r="L417" s="5">
        <f>ROUND(INDEX($C$9:$L$13,$D417,$C417)/INDEX($B$9:$B$13,$D417)*装备总表!I$19*INDEX(装备总表!$C$23:$J$30,装备强化!$B417,L$15),2)</f>
        <v>0</v>
      </c>
    </row>
  </sheetData>
  <mergeCells count="5">
    <mergeCell ref="O16:V16"/>
    <mergeCell ref="A16:L16"/>
    <mergeCell ref="A2:L2"/>
    <mergeCell ref="A5:L5"/>
    <mergeCell ref="A3:L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58"/>
  <sheetViews>
    <sheetView workbookViewId="0">
      <selection activeCell="R21" sqref="R21"/>
    </sheetView>
  </sheetViews>
  <sheetFormatPr defaultRowHeight="13.5" x14ac:dyDescent="0.15"/>
  <cols>
    <col min="6" max="6" width="9" style="2"/>
    <col min="7" max="7" width="9.875" customWidth="1"/>
  </cols>
  <sheetData>
    <row r="2" spans="1:21" ht="20.25" x14ac:dyDescent="0.15">
      <c r="A2" s="31" t="s">
        <v>98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1" s="2" customFormat="1" ht="16.5" x14ac:dyDescent="0.15">
      <c r="D3" s="6" t="s">
        <v>97</v>
      </c>
      <c r="E3" s="14">
        <v>6</v>
      </c>
      <c r="F3" s="6" t="s">
        <v>96</v>
      </c>
      <c r="G3" s="5">
        <f>INDEX(装备进化!K$6:K$15,装备精炼!$E$3)</f>
        <v>18645.348837209302</v>
      </c>
      <c r="H3" s="5">
        <f>INDEX(装备进化!L$6:L$15,装备精炼!$E$3)</f>
        <v>1491.6279069767443</v>
      </c>
      <c r="I3" s="5">
        <f>INDEX(装备进化!M$6:M$15,装备精炼!$E$3)</f>
        <v>745.81395348837214</v>
      </c>
      <c r="J3" s="5">
        <f>INDEX(装备进化!N$6:N$15,装备精炼!$E$3)</f>
        <v>745.81395348837214</v>
      </c>
      <c r="K3" s="5">
        <f>INDEX(装备进化!O$6:O$15,装备精炼!$E$3)</f>
        <v>1491.6279069767443</v>
      </c>
      <c r="L3" s="5">
        <f>INDEX(装备进化!P$6:P$15,装备精炼!$E$3)</f>
        <v>745.81395348837214</v>
      </c>
      <c r="M3" s="5">
        <f>INDEX(装备进化!Q$6:Q$15,装备精炼!$E$3)</f>
        <v>745.81395348837214</v>
      </c>
      <c r="N3" s="5">
        <f>INDEX(装备进化!R$6:R$15,装备精炼!$E$3)</f>
        <v>745.81395348837214</v>
      </c>
      <c r="P3" s="18">
        <v>0.4</v>
      </c>
    </row>
    <row r="4" spans="1:21" ht="16.5" x14ac:dyDescent="0.15">
      <c r="A4" s="15" t="s">
        <v>93</v>
      </c>
      <c r="B4" s="15" t="s">
        <v>94</v>
      </c>
      <c r="C4" s="15" t="s">
        <v>95</v>
      </c>
      <c r="D4" s="15" t="s">
        <v>25</v>
      </c>
      <c r="E4" s="15" t="s">
        <v>20</v>
      </c>
      <c r="F4" s="15" t="s">
        <v>116</v>
      </c>
      <c r="G4" s="15" t="s">
        <v>0</v>
      </c>
      <c r="H4" s="15" t="s">
        <v>1</v>
      </c>
      <c r="I4" s="15" t="s">
        <v>3</v>
      </c>
      <c r="J4" s="15" t="s">
        <v>4</v>
      </c>
      <c r="K4" s="15" t="s">
        <v>5</v>
      </c>
      <c r="L4" s="15" t="s">
        <v>6</v>
      </c>
      <c r="M4" s="15" t="s">
        <v>7</v>
      </c>
      <c r="N4" s="15" t="s">
        <v>8</v>
      </c>
      <c r="P4" s="26" t="s">
        <v>18</v>
      </c>
      <c r="Q4" s="15" t="s">
        <v>0</v>
      </c>
      <c r="R4" s="15" t="s">
        <v>1</v>
      </c>
      <c r="S4" s="15" t="s">
        <v>3</v>
      </c>
      <c r="T4" s="15" t="s">
        <v>4</v>
      </c>
      <c r="U4" s="15" t="s">
        <v>5</v>
      </c>
    </row>
    <row r="5" spans="1:21" ht="16.5" x14ac:dyDescent="0.15">
      <c r="A5" s="13">
        <v>1</v>
      </c>
      <c r="B5" s="13">
        <v>1</v>
      </c>
      <c r="C5" s="13">
        <v>2</v>
      </c>
      <c r="D5" s="14">
        <v>500</v>
      </c>
      <c r="E5" s="22">
        <v>0.03</v>
      </c>
      <c r="F5" s="8">
        <f>SUM(E$5:E5)</f>
        <v>0.03</v>
      </c>
      <c r="G5" s="5">
        <f>INT(G$3*$F5)</f>
        <v>559</v>
      </c>
      <c r="H5" s="5">
        <f t="shared" ref="H5:N20" si="0">INT(H$3*$F5)</f>
        <v>44</v>
      </c>
      <c r="I5" s="5">
        <f t="shared" si="0"/>
        <v>22</v>
      </c>
      <c r="J5" s="5">
        <f t="shared" si="0"/>
        <v>22</v>
      </c>
      <c r="K5" s="5">
        <f t="shared" si="0"/>
        <v>44</v>
      </c>
      <c r="L5" s="5">
        <f t="shared" si="0"/>
        <v>22</v>
      </c>
      <c r="M5" s="5">
        <f t="shared" si="0"/>
        <v>22</v>
      </c>
      <c r="N5" s="5">
        <f t="shared" si="0"/>
        <v>22</v>
      </c>
    </row>
    <row r="6" spans="1:21" ht="16.5" x14ac:dyDescent="0.15">
      <c r="A6" s="13">
        <v>2</v>
      </c>
      <c r="B6" s="13">
        <v>1</v>
      </c>
      <c r="C6" s="13">
        <v>2</v>
      </c>
      <c r="D6" s="14">
        <v>1000</v>
      </c>
      <c r="E6" s="22">
        <v>0.03</v>
      </c>
      <c r="F6" s="8">
        <f>SUM(E$5:E6)</f>
        <v>0.06</v>
      </c>
      <c r="G6" s="5">
        <f t="shared" ref="G6:N37" si="1">INT(G$3*$F6)</f>
        <v>1118</v>
      </c>
      <c r="H6" s="5">
        <f t="shared" si="0"/>
        <v>89</v>
      </c>
      <c r="I6" s="5">
        <f t="shared" si="0"/>
        <v>44</v>
      </c>
      <c r="J6" s="5">
        <f t="shared" si="0"/>
        <v>44</v>
      </c>
      <c r="K6" s="5">
        <f t="shared" si="0"/>
        <v>89</v>
      </c>
      <c r="L6" s="5">
        <f t="shared" si="0"/>
        <v>44</v>
      </c>
      <c r="M6" s="5">
        <f t="shared" si="0"/>
        <v>44</v>
      </c>
      <c r="N6" s="5">
        <f t="shared" si="0"/>
        <v>44</v>
      </c>
    </row>
    <row r="7" spans="1:21" ht="16.5" x14ac:dyDescent="0.15">
      <c r="A7" s="13">
        <v>3</v>
      </c>
      <c r="B7" s="13">
        <v>1</v>
      </c>
      <c r="C7" s="13">
        <v>4</v>
      </c>
      <c r="D7" s="14">
        <v>1000</v>
      </c>
      <c r="E7" s="22">
        <v>0.03</v>
      </c>
      <c r="F7" s="8">
        <f>SUM(E$5:E7)</f>
        <v>0.09</v>
      </c>
      <c r="G7" s="5">
        <f t="shared" si="1"/>
        <v>1678</v>
      </c>
      <c r="H7" s="5">
        <f t="shared" si="0"/>
        <v>134</v>
      </c>
      <c r="I7" s="5">
        <f t="shared" si="0"/>
        <v>67</v>
      </c>
      <c r="J7" s="5">
        <f t="shared" si="0"/>
        <v>67</v>
      </c>
      <c r="K7" s="5">
        <f t="shared" si="0"/>
        <v>134</v>
      </c>
      <c r="L7" s="5">
        <f t="shared" si="0"/>
        <v>67</v>
      </c>
      <c r="M7" s="5">
        <f t="shared" si="0"/>
        <v>67</v>
      </c>
      <c r="N7" s="5">
        <f t="shared" si="0"/>
        <v>67</v>
      </c>
    </row>
    <row r="8" spans="1:21" ht="16.5" x14ac:dyDescent="0.15">
      <c r="A8" s="13">
        <v>4</v>
      </c>
      <c r="B8" s="13">
        <v>1</v>
      </c>
      <c r="C8" s="13">
        <v>4</v>
      </c>
      <c r="D8" s="14">
        <v>2000</v>
      </c>
      <c r="E8" s="22">
        <v>0.03</v>
      </c>
      <c r="F8" s="8">
        <f>SUM(E$5:E8)</f>
        <v>0.12</v>
      </c>
      <c r="G8" s="5">
        <f t="shared" si="1"/>
        <v>2237</v>
      </c>
      <c r="H8" s="5">
        <f t="shared" si="0"/>
        <v>178</v>
      </c>
      <c r="I8" s="5">
        <f t="shared" si="0"/>
        <v>89</v>
      </c>
      <c r="J8" s="5">
        <f t="shared" si="0"/>
        <v>89</v>
      </c>
      <c r="K8" s="5">
        <f t="shared" si="0"/>
        <v>178</v>
      </c>
      <c r="L8" s="5">
        <f t="shared" si="0"/>
        <v>89</v>
      </c>
      <c r="M8" s="5">
        <f t="shared" si="0"/>
        <v>89</v>
      </c>
      <c r="N8" s="5">
        <f t="shared" si="0"/>
        <v>89</v>
      </c>
    </row>
    <row r="9" spans="1:21" ht="16.5" x14ac:dyDescent="0.15">
      <c r="A9" s="13">
        <v>5</v>
      </c>
      <c r="B9" s="13">
        <v>1</v>
      </c>
      <c r="C9" s="13">
        <v>6</v>
      </c>
      <c r="D9" s="14">
        <v>2000</v>
      </c>
      <c r="E9" s="22">
        <v>0.03</v>
      </c>
      <c r="F9" s="8">
        <f>SUM(E$5:E9)</f>
        <v>0.15</v>
      </c>
      <c r="G9" s="5">
        <f t="shared" si="1"/>
        <v>2796</v>
      </c>
      <c r="H9" s="5">
        <f t="shared" si="0"/>
        <v>223</v>
      </c>
      <c r="I9" s="5">
        <f t="shared" si="0"/>
        <v>111</v>
      </c>
      <c r="J9" s="5">
        <f t="shared" si="0"/>
        <v>111</v>
      </c>
      <c r="K9" s="5">
        <f t="shared" si="0"/>
        <v>223</v>
      </c>
      <c r="L9" s="5">
        <f t="shared" si="0"/>
        <v>111</v>
      </c>
      <c r="M9" s="5">
        <f t="shared" si="0"/>
        <v>111</v>
      </c>
      <c r="N9" s="5">
        <f t="shared" si="0"/>
        <v>111</v>
      </c>
      <c r="P9" s="8">
        <f>F9*P$3</f>
        <v>0.06</v>
      </c>
      <c r="Q9" s="5">
        <f>INT(G$3*$P9)</f>
        <v>1118</v>
      </c>
      <c r="R9" s="5">
        <f t="shared" ref="R9:U9" si="2">INT(H$3*$P9)</f>
        <v>89</v>
      </c>
      <c r="S9" s="5">
        <f t="shared" si="2"/>
        <v>44</v>
      </c>
      <c r="T9" s="5">
        <f t="shared" si="2"/>
        <v>44</v>
      </c>
      <c r="U9" s="5">
        <f t="shared" si="2"/>
        <v>89</v>
      </c>
    </row>
    <row r="10" spans="1:21" ht="16.5" x14ac:dyDescent="0.15">
      <c r="A10" s="13">
        <v>6</v>
      </c>
      <c r="B10" s="13">
        <v>2</v>
      </c>
      <c r="C10" s="13">
        <v>2</v>
      </c>
      <c r="D10" s="14">
        <v>2000</v>
      </c>
      <c r="E10" s="22">
        <v>0.04</v>
      </c>
      <c r="F10" s="8">
        <f>SUM(E$5:E10)</f>
        <v>0.19</v>
      </c>
      <c r="G10" s="5">
        <f t="shared" si="1"/>
        <v>3542</v>
      </c>
      <c r="H10" s="5">
        <f t="shared" si="0"/>
        <v>283</v>
      </c>
      <c r="I10" s="5">
        <f t="shared" si="0"/>
        <v>141</v>
      </c>
      <c r="J10" s="5">
        <f t="shared" si="0"/>
        <v>141</v>
      </c>
      <c r="K10" s="5">
        <f t="shared" si="0"/>
        <v>283</v>
      </c>
      <c r="L10" s="5">
        <f t="shared" si="0"/>
        <v>141</v>
      </c>
      <c r="M10" s="5">
        <f t="shared" si="0"/>
        <v>141</v>
      </c>
      <c r="N10" s="5">
        <f t="shared" si="0"/>
        <v>141</v>
      </c>
    </row>
    <row r="11" spans="1:21" ht="16.5" x14ac:dyDescent="0.15">
      <c r="A11" s="13">
        <v>7</v>
      </c>
      <c r="B11" s="13">
        <v>2</v>
      </c>
      <c r="C11" s="13">
        <v>4</v>
      </c>
      <c r="D11" s="14">
        <v>4000</v>
      </c>
      <c r="E11" s="22">
        <v>0.04</v>
      </c>
      <c r="F11" s="8">
        <f>SUM(E$5:E11)</f>
        <v>0.23</v>
      </c>
      <c r="G11" s="5">
        <f t="shared" si="1"/>
        <v>4288</v>
      </c>
      <c r="H11" s="5">
        <f t="shared" si="0"/>
        <v>343</v>
      </c>
      <c r="I11" s="5">
        <f t="shared" si="0"/>
        <v>171</v>
      </c>
      <c r="J11" s="5">
        <f t="shared" si="0"/>
        <v>171</v>
      </c>
      <c r="K11" s="5">
        <f t="shared" si="0"/>
        <v>343</v>
      </c>
      <c r="L11" s="5">
        <f t="shared" si="0"/>
        <v>171</v>
      </c>
      <c r="M11" s="5">
        <f t="shared" si="0"/>
        <v>171</v>
      </c>
      <c r="N11" s="5">
        <f t="shared" si="0"/>
        <v>171</v>
      </c>
    </row>
    <row r="12" spans="1:21" ht="16.5" x14ac:dyDescent="0.15">
      <c r="A12" s="13">
        <v>8</v>
      </c>
      <c r="B12" s="13">
        <v>2</v>
      </c>
      <c r="C12" s="13">
        <v>8</v>
      </c>
      <c r="D12" s="14">
        <v>4000</v>
      </c>
      <c r="E12" s="22">
        <v>0.04</v>
      </c>
      <c r="F12" s="8">
        <f>SUM(E$5:E12)</f>
        <v>0.27</v>
      </c>
      <c r="G12" s="5">
        <f t="shared" si="1"/>
        <v>5034</v>
      </c>
      <c r="H12" s="5">
        <f t="shared" si="0"/>
        <v>402</v>
      </c>
      <c r="I12" s="5">
        <f t="shared" si="0"/>
        <v>201</v>
      </c>
      <c r="J12" s="5">
        <f t="shared" si="0"/>
        <v>201</v>
      </c>
      <c r="K12" s="5">
        <f t="shared" si="0"/>
        <v>402</v>
      </c>
      <c r="L12" s="5">
        <f t="shared" si="0"/>
        <v>201</v>
      </c>
      <c r="M12" s="5">
        <f t="shared" si="0"/>
        <v>201</v>
      </c>
      <c r="N12" s="5">
        <f t="shared" si="0"/>
        <v>201</v>
      </c>
    </row>
    <row r="13" spans="1:21" ht="16.5" x14ac:dyDescent="0.15">
      <c r="A13" s="13">
        <v>9</v>
      </c>
      <c r="B13" s="13">
        <v>2</v>
      </c>
      <c r="C13" s="13">
        <v>12</v>
      </c>
      <c r="D13" s="14">
        <v>8000</v>
      </c>
      <c r="E13" s="22">
        <v>0.04</v>
      </c>
      <c r="F13" s="8">
        <f>SUM(E$5:E13)</f>
        <v>0.31</v>
      </c>
      <c r="G13" s="5">
        <f t="shared" si="1"/>
        <v>5780</v>
      </c>
      <c r="H13" s="5">
        <f t="shared" si="0"/>
        <v>462</v>
      </c>
      <c r="I13" s="5">
        <f t="shared" si="0"/>
        <v>231</v>
      </c>
      <c r="J13" s="5">
        <f t="shared" si="0"/>
        <v>231</v>
      </c>
      <c r="K13" s="5">
        <f t="shared" si="0"/>
        <v>462</v>
      </c>
      <c r="L13" s="5">
        <f t="shared" si="0"/>
        <v>231</v>
      </c>
      <c r="M13" s="5">
        <f t="shared" si="0"/>
        <v>231</v>
      </c>
      <c r="N13" s="5">
        <f t="shared" si="0"/>
        <v>231</v>
      </c>
    </row>
    <row r="14" spans="1:21" ht="16.5" x14ac:dyDescent="0.15">
      <c r="A14" s="13">
        <v>10</v>
      </c>
      <c r="B14" s="13">
        <v>2</v>
      </c>
      <c r="C14" s="13">
        <v>16</v>
      </c>
      <c r="D14" s="14">
        <v>8000</v>
      </c>
      <c r="E14" s="22">
        <v>0.04</v>
      </c>
      <c r="F14" s="8">
        <f>SUM(E$5:E14)</f>
        <v>0.35</v>
      </c>
      <c r="G14" s="5">
        <f t="shared" si="1"/>
        <v>6525</v>
      </c>
      <c r="H14" s="5">
        <f t="shared" si="0"/>
        <v>522</v>
      </c>
      <c r="I14" s="5">
        <f t="shared" si="0"/>
        <v>261</v>
      </c>
      <c r="J14" s="5">
        <f t="shared" si="0"/>
        <v>261</v>
      </c>
      <c r="K14" s="5">
        <f t="shared" si="0"/>
        <v>522</v>
      </c>
      <c r="L14" s="5">
        <f t="shared" si="0"/>
        <v>261</v>
      </c>
      <c r="M14" s="5">
        <f t="shared" si="0"/>
        <v>261</v>
      </c>
      <c r="N14" s="5">
        <f t="shared" si="0"/>
        <v>261</v>
      </c>
      <c r="P14" s="8">
        <f>F14*P$3</f>
        <v>0.13999999999999999</v>
      </c>
      <c r="Q14" s="5">
        <f>INT(G$3*$P14)</f>
        <v>2610</v>
      </c>
      <c r="R14" s="5">
        <f t="shared" ref="R14" si="3">INT(H$3*$P14)</f>
        <v>208</v>
      </c>
      <c r="S14" s="5">
        <f t="shared" ref="S14" si="4">INT(I$3*$P14)</f>
        <v>104</v>
      </c>
      <c r="T14" s="5">
        <f t="shared" ref="T14" si="5">INT(J$3*$P14)</f>
        <v>104</v>
      </c>
      <c r="U14" s="5">
        <f t="shared" ref="U14" si="6">INT(K$3*$P14)</f>
        <v>208</v>
      </c>
    </row>
    <row r="15" spans="1:21" ht="16.5" x14ac:dyDescent="0.15">
      <c r="A15" s="13">
        <v>11</v>
      </c>
      <c r="B15" s="13">
        <v>3</v>
      </c>
      <c r="C15" s="13">
        <v>2</v>
      </c>
      <c r="D15" s="14">
        <v>4000</v>
      </c>
      <c r="E15" s="22">
        <v>0.05</v>
      </c>
      <c r="F15" s="8">
        <f>SUM(E$5:E15)</f>
        <v>0.39999999999999997</v>
      </c>
      <c r="G15" s="5">
        <f t="shared" si="1"/>
        <v>7458</v>
      </c>
      <c r="H15" s="5">
        <f t="shared" si="0"/>
        <v>596</v>
      </c>
      <c r="I15" s="5">
        <f t="shared" si="0"/>
        <v>298</v>
      </c>
      <c r="J15" s="5">
        <f t="shared" si="0"/>
        <v>298</v>
      </c>
      <c r="K15" s="5">
        <f t="shared" si="0"/>
        <v>596</v>
      </c>
      <c r="L15" s="5">
        <f t="shared" si="0"/>
        <v>298</v>
      </c>
      <c r="M15" s="5">
        <f t="shared" si="0"/>
        <v>298</v>
      </c>
      <c r="N15" s="5">
        <f t="shared" si="0"/>
        <v>298</v>
      </c>
    </row>
    <row r="16" spans="1:21" ht="16.5" x14ac:dyDescent="0.15">
      <c r="A16" s="13">
        <v>12</v>
      </c>
      <c r="B16" s="13">
        <v>3</v>
      </c>
      <c r="C16" s="13">
        <v>4</v>
      </c>
      <c r="D16" s="14">
        <v>8000</v>
      </c>
      <c r="E16" s="22">
        <v>0.05</v>
      </c>
      <c r="F16" s="8">
        <f>SUM(E$5:E16)</f>
        <v>0.44999999999999996</v>
      </c>
      <c r="G16" s="5">
        <f t="shared" si="1"/>
        <v>8390</v>
      </c>
      <c r="H16" s="5">
        <f t="shared" si="0"/>
        <v>671</v>
      </c>
      <c r="I16" s="5">
        <f t="shared" si="0"/>
        <v>335</v>
      </c>
      <c r="J16" s="5">
        <f t="shared" si="0"/>
        <v>335</v>
      </c>
      <c r="K16" s="5">
        <f t="shared" si="0"/>
        <v>671</v>
      </c>
      <c r="L16" s="5">
        <f t="shared" si="0"/>
        <v>335</v>
      </c>
      <c r="M16" s="5">
        <f t="shared" si="0"/>
        <v>335</v>
      </c>
      <c r="N16" s="5">
        <f t="shared" si="0"/>
        <v>335</v>
      </c>
    </row>
    <row r="17" spans="1:21" ht="16.5" x14ac:dyDescent="0.15">
      <c r="A17" s="13">
        <v>13</v>
      </c>
      <c r="B17" s="13">
        <v>3</v>
      </c>
      <c r="C17" s="13">
        <v>8</v>
      </c>
      <c r="D17" s="14">
        <v>8000</v>
      </c>
      <c r="E17" s="22">
        <v>0.05</v>
      </c>
      <c r="F17" s="8">
        <f>SUM(E$5:E17)</f>
        <v>0.49999999999999994</v>
      </c>
      <c r="G17" s="5">
        <f t="shared" si="1"/>
        <v>9322</v>
      </c>
      <c r="H17" s="5">
        <f t="shared" si="0"/>
        <v>745</v>
      </c>
      <c r="I17" s="5">
        <f t="shared" si="0"/>
        <v>372</v>
      </c>
      <c r="J17" s="5">
        <f t="shared" si="0"/>
        <v>372</v>
      </c>
      <c r="K17" s="5">
        <f t="shared" si="0"/>
        <v>745</v>
      </c>
      <c r="L17" s="5">
        <f t="shared" si="0"/>
        <v>372</v>
      </c>
      <c r="M17" s="5">
        <f t="shared" si="0"/>
        <v>372</v>
      </c>
      <c r="N17" s="5">
        <f t="shared" si="0"/>
        <v>372</v>
      </c>
    </row>
    <row r="18" spans="1:21" ht="16.5" x14ac:dyDescent="0.15">
      <c r="A18" s="13">
        <v>14</v>
      </c>
      <c r="B18" s="13">
        <v>3</v>
      </c>
      <c r="C18" s="13">
        <v>12</v>
      </c>
      <c r="D18" s="14">
        <v>16000</v>
      </c>
      <c r="E18" s="22">
        <v>0.05</v>
      </c>
      <c r="F18" s="8">
        <f>SUM(E$5:E18)</f>
        <v>0.54999999999999993</v>
      </c>
      <c r="G18" s="5">
        <f t="shared" si="1"/>
        <v>10254</v>
      </c>
      <c r="H18" s="5">
        <f t="shared" si="0"/>
        <v>820</v>
      </c>
      <c r="I18" s="5">
        <f t="shared" si="0"/>
        <v>410</v>
      </c>
      <c r="J18" s="5">
        <f t="shared" si="0"/>
        <v>410</v>
      </c>
      <c r="K18" s="5">
        <f t="shared" si="0"/>
        <v>820</v>
      </c>
      <c r="L18" s="5">
        <f t="shared" si="0"/>
        <v>410</v>
      </c>
      <c r="M18" s="5">
        <f t="shared" si="0"/>
        <v>410</v>
      </c>
      <c r="N18" s="5">
        <f t="shared" si="0"/>
        <v>410</v>
      </c>
    </row>
    <row r="19" spans="1:21" ht="16.5" x14ac:dyDescent="0.15">
      <c r="A19" s="13">
        <v>15</v>
      </c>
      <c r="B19" s="13">
        <v>3</v>
      </c>
      <c r="C19" s="13">
        <v>16</v>
      </c>
      <c r="D19" s="14">
        <v>16000</v>
      </c>
      <c r="E19" s="22">
        <v>0.05</v>
      </c>
      <c r="F19" s="8">
        <f>SUM(E$5:E19)</f>
        <v>0.6</v>
      </c>
      <c r="G19" s="5">
        <f t="shared" si="1"/>
        <v>11187</v>
      </c>
      <c r="H19" s="5">
        <f t="shared" si="0"/>
        <v>894</v>
      </c>
      <c r="I19" s="5">
        <f t="shared" si="0"/>
        <v>447</v>
      </c>
      <c r="J19" s="5">
        <f t="shared" si="0"/>
        <v>447</v>
      </c>
      <c r="K19" s="5">
        <f t="shared" si="0"/>
        <v>894</v>
      </c>
      <c r="L19" s="5">
        <f t="shared" si="0"/>
        <v>447</v>
      </c>
      <c r="M19" s="5">
        <f t="shared" si="0"/>
        <v>447</v>
      </c>
      <c r="N19" s="5">
        <f t="shared" si="0"/>
        <v>447</v>
      </c>
      <c r="P19" s="8">
        <f>F19*P$3</f>
        <v>0.24</v>
      </c>
      <c r="Q19" s="5">
        <f>INT(G$3*$P19)</f>
        <v>4474</v>
      </c>
      <c r="R19" s="5">
        <f t="shared" ref="R19" si="7">INT(H$3*$P19)</f>
        <v>357</v>
      </c>
      <c r="S19" s="5">
        <f t="shared" ref="S19" si="8">INT(I$3*$P19)</f>
        <v>178</v>
      </c>
      <c r="T19" s="5">
        <f t="shared" ref="T19" si="9">INT(J$3*$P19)</f>
        <v>178</v>
      </c>
      <c r="U19" s="5">
        <f t="shared" ref="U19" si="10">INT(K$3*$P19)</f>
        <v>357</v>
      </c>
    </row>
    <row r="20" spans="1:21" ht="16.5" x14ac:dyDescent="0.15">
      <c r="A20" s="13">
        <v>16</v>
      </c>
      <c r="B20" s="13">
        <v>4</v>
      </c>
      <c r="C20" s="13">
        <v>2</v>
      </c>
      <c r="D20" s="14">
        <v>6000</v>
      </c>
      <c r="E20" s="22">
        <v>0.06</v>
      </c>
      <c r="F20" s="8">
        <f>SUM(E$5:E20)</f>
        <v>0.65999999999999992</v>
      </c>
      <c r="G20" s="5">
        <f t="shared" si="1"/>
        <v>12305</v>
      </c>
      <c r="H20" s="5">
        <f t="shared" si="0"/>
        <v>984</v>
      </c>
      <c r="I20" s="5">
        <f t="shared" si="0"/>
        <v>492</v>
      </c>
      <c r="J20" s="5">
        <f t="shared" si="0"/>
        <v>492</v>
      </c>
      <c r="K20" s="5">
        <f t="shared" si="0"/>
        <v>984</v>
      </c>
      <c r="L20" s="5">
        <f t="shared" si="0"/>
        <v>492</v>
      </c>
      <c r="M20" s="5">
        <f t="shared" si="0"/>
        <v>492</v>
      </c>
      <c r="N20" s="5">
        <f t="shared" si="0"/>
        <v>492</v>
      </c>
    </row>
    <row r="21" spans="1:21" ht="16.5" x14ac:dyDescent="0.15">
      <c r="A21" s="13">
        <v>17</v>
      </c>
      <c r="B21" s="13">
        <v>4</v>
      </c>
      <c r="C21" s="13">
        <v>4</v>
      </c>
      <c r="D21" s="14">
        <v>12000</v>
      </c>
      <c r="E21" s="22">
        <v>0.06</v>
      </c>
      <c r="F21" s="8">
        <f>SUM(E$5:E21)</f>
        <v>0.72</v>
      </c>
      <c r="G21" s="5">
        <f t="shared" si="1"/>
        <v>13424</v>
      </c>
      <c r="H21" s="5">
        <f t="shared" si="1"/>
        <v>1073</v>
      </c>
      <c r="I21" s="5">
        <f t="shared" si="1"/>
        <v>536</v>
      </c>
      <c r="J21" s="5">
        <f t="shared" si="1"/>
        <v>536</v>
      </c>
      <c r="K21" s="5">
        <f t="shared" si="1"/>
        <v>1073</v>
      </c>
      <c r="L21" s="5">
        <f t="shared" si="1"/>
        <v>536</v>
      </c>
      <c r="M21" s="5">
        <f t="shared" si="1"/>
        <v>536</v>
      </c>
      <c r="N21" s="5">
        <f t="shared" si="1"/>
        <v>536</v>
      </c>
    </row>
    <row r="22" spans="1:21" ht="16.5" x14ac:dyDescent="0.15">
      <c r="A22" s="13">
        <v>18</v>
      </c>
      <c r="B22" s="13">
        <v>4</v>
      </c>
      <c r="C22" s="13">
        <v>8</v>
      </c>
      <c r="D22" s="14">
        <v>12000</v>
      </c>
      <c r="E22" s="22">
        <v>0.06</v>
      </c>
      <c r="F22" s="8">
        <f>SUM(E$5:E22)</f>
        <v>0.78</v>
      </c>
      <c r="G22" s="5">
        <f t="shared" si="1"/>
        <v>14543</v>
      </c>
      <c r="H22" s="5">
        <f t="shared" si="1"/>
        <v>1163</v>
      </c>
      <c r="I22" s="5">
        <f t="shared" si="1"/>
        <v>581</v>
      </c>
      <c r="J22" s="5">
        <f t="shared" si="1"/>
        <v>581</v>
      </c>
      <c r="K22" s="5">
        <f t="shared" si="1"/>
        <v>1163</v>
      </c>
      <c r="L22" s="5">
        <f t="shared" si="1"/>
        <v>581</v>
      </c>
      <c r="M22" s="5">
        <f t="shared" si="1"/>
        <v>581</v>
      </c>
      <c r="N22" s="5">
        <f t="shared" si="1"/>
        <v>581</v>
      </c>
    </row>
    <row r="23" spans="1:21" ht="16.5" x14ac:dyDescent="0.15">
      <c r="A23" s="13">
        <v>19</v>
      </c>
      <c r="B23" s="13">
        <v>4</v>
      </c>
      <c r="C23" s="13">
        <v>12</v>
      </c>
      <c r="D23" s="14">
        <v>24000</v>
      </c>
      <c r="E23" s="22">
        <v>0.06</v>
      </c>
      <c r="F23" s="8">
        <f>SUM(E$5:E23)</f>
        <v>0.84000000000000008</v>
      </c>
      <c r="G23" s="5">
        <f t="shared" si="1"/>
        <v>15662</v>
      </c>
      <c r="H23" s="5">
        <f t="shared" si="1"/>
        <v>1252</v>
      </c>
      <c r="I23" s="5">
        <f t="shared" si="1"/>
        <v>626</v>
      </c>
      <c r="J23" s="5">
        <f t="shared" si="1"/>
        <v>626</v>
      </c>
      <c r="K23" s="5">
        <f t="shared" si="1"/>
        <v>1252</v>
      </c>
      <c r="L23" s="5">
        <f t="shared" si="1"/>
        <v>626</v>
      </c>
      <c r="M23" s="5">
        <f t="shared" si="1"/>
        <v>626</v>
      </c>
      <c r="N23" s="5">
        <f t="shared" si="1"/>
        <v>626</v>
      </c>
    </row>
    <row r="24" spans="1:21" ht="16.5" x14ac:dyDescent="0.15">
      <c r="A24" s="13">
        <v>20</v>
      </c>
      <c r="B24" s="13">
        <v>4</v>
      </c>
      <c r="C24" s="13">
        <v>16</v>
      </c>
      <c r="D24" s="14">
        <v>24000</v>
      </c>
      <c r="E24" s="22">
        <v>0.06</v>
      </c>
      <c r="F24" s="8">
        <f>SUM(E$5:E24)</f>
        <v>0.90000000000000013</v>
      </c>
      <c r="G24" s="5">
        <f t="shared" si="1"/>
        <v>16780</v>
      </c>
      <c r="H24" s="5">
        <f t="shared" si="1"/>
        <v>1342</v>
      </c>
      <c r="I24" s="5">
        <f t="shared" si="1"/>
        <v>671</v>
      </c>
      <c r="J24" s="5">
        <f t="shared" si="1"/>
        <v>671</v>
      </c>
      <c r="K24" s="5">
        <f t="shared" si="1"/>
        <v>1342</v>
      </c>
      <c r="L24" s="5">
        <f t="shared" si="1"/>
        <v>671</v>
      </c>
      <c r="M24" s="5">
        <f t="shared" si="1"/>
        <v>671</v>
      </c>
      <c r="N24" s="5">
        <f t="shared" si="1"/>
        <v>671</v>
      </c>
      <c r="P24" s="8">
        <f>F24*P$3</f>
        <v>0.3600000000000001</v>
      </c>
      <c r="Q24" s="5">
        <f>INT(G$3*$P24)</f>
        <v>6712</v>
      </c>
      <c r="R24" s="5">
        <f t="shared" ref="R24" si="11">INT(H$3*$P24)</f>
        <v>536</v>
      </c>
      <c r="S24" s="5">
        <f t="shared" ref="S24" si="12">INT(I$3*$P24)</f>
        <v>268</v>
      </c>
      <c r="T24" s="5">
        <f t="shared" ref="T24" si="13">INT(J$3*$P24)</f>
        <v>268</v>
      </c>
      <c r="U24" s="5">
        <f t="shared" ref="U24" si="14">INT(K$3*$P24)</f>
        <v>536</v>
      </c>
    </row>
    <row r="25" spans="1:21" ht="16.5" x14ac:dyDescent="0.15">
      <c r="A25" s="13">
        <v>21</v>
      </c>
      <c r="B25" s="13">
        <v>5</v>
      </c>
      <c r="C25" s="13">
        <v>2</v>
      </c>
      <c r="D25" s="14">
        <v>10000</v>
      </c>
      <c r="E25" s="22">
        <v>7.0000000000000007E-2</v>
      </c>
      <c r="F25" s="8">
        <f>SUM(E$5:E25)</f>
        <v>0.9700000000000002</v>
      </c>
      <c r="G25" s="5">
        <f t="shared" si="1"/>
        <v>18085</v>
      </c>
      <c r="H25" s="5">
        <f t="shared" si="1"/>
        <v>1446</v>
      </c>
      <c r="I25" s="5">
        <f t="shared" si="1"/>
        <v>723</v>
      </c>
      <c r="J25" s="5">
        <f t="shared" si="1"/>
        <v>723</v>
      </c>
      <c r="K25" s="5">
        <f t="shared" si="1"/>
        <v>1446</v>
      </c>
      <c r="L25" s="5">
        <f t="shared" si="1"/>
        <v>723</v>
      </c>
      <c r="M25" s="5">
        <f t="shared" si="1"/>
        <v>723</v>
      </c>
      <c r="N25" s="5">
        <f t="shared" si="1"/>
        <v>723</v>
      </c>
    </row>
    <row r="26" spans="1:21" ht="16.5" x14ac:dyDescent="0.15">
      <c r="A26" s="13">
        <v>22</v>
      </c>
      <c r="B26" s="13">
        <v>5</v>
      </c>
      <c r="C26" s="13">
        <v>4</v>
      </c>
      <c r="D26" s="14">
        <v>20000</v>
      </c>
      <c r="E26" s="22">
        <v>7.0000000000000007E-2</v>
      </c>
      <c r="F26" s="8">
        <f>SUM(E$5:E26)</f>
        <v>1.0400000000000003</v>
      </c>
      <c r="G26" s="5">
        <f t="shared" si="1"/>
        <v>19391</v>
      </c>
      <c r="H26" s="5">
        <f t="shared" si="1"/>
        <v>1551</v>
      </c>
      <c r="I26" s="5">
        <f t="shared" si="1"/>
        <v>775</v>
      </c>
      <c r="J26" s="5">
        <f t="shared" si="1"/>
        <v>775</v>
      </c>
      <c r="K26" s="5">
        <f t="shared" si="1"/>
        <v>1551</v>
      </c>
      <c r="L26" s="5">
        <f t="shared" si="1"/>
        <v>775</v>
      </c>
      <c r="M26" s="5">
        <f t="shared" si="1"/>
        <v>775</v>
      </c>
      <c r="N26" s="5">
        <f t="shared" si="1"/>
        <v>775</v>
      </c>
    </row>
    <row r="27" spans="1:21" ht="16.5" x14ac:dyDescent="0.15">
      <c r="A27" s="13">
        <v>23</v>
      </c>
      <c r="B27" s="13">
        <v>5</v>
      </c>
      <c r="C27" s="13">
        <v>8</v>
      </c>
      <c r="D27" s="14">
        <v>20000</v>
      </c>
      <c r="E27" s="22">
        <v>7.0000000000000007E-2</v>
      </c>
      <c r="F27" s="8">
        <f>SUM(E$5:E27)</f>
        <v>1.1100000000000003</v>
      </c>
      <c r="G27" s="5">
        <f t="shared" si="1"/>
        <v>20696</v>
      </c>
      <c r="H27" s="5">
        <f t="shared" si="1"/>
        <v>1655</v>
      </c>
      <c r="I27" s="5">
        <f t="shared" si="1"/>
        <v>827</v>
      </c>
      <c r="J27" s="5">
        <f t="shared" si="1"/>
        <v>827</v>
      </c>
      <c r="K27" s="5">
        <f t="shared" si="1"/>
        <v>1655</v>
      </c>
      <c r="L27" s="5">
        <f t="shared" si="1"/>
        <v>827</v>
      </c>
      <c r="M27" s="5">
        <f t="shared" si="1"/>
        <v>827</v>
      </c>
      <c r="N27" s="5">
        <f t="shared" si="1"/>
        <v>827</v>
      </c>
    </row>
    <row r="28" spans="1:21" ht="16.5" x14ac:dyDescent="0.15">
      <c r="A28" s="13">
        <v>24</v>
      </c>
      <c r="B28" s="13">
        <v>5</v>
      </c>
      <c r="C28" s="13">
        <v>12</v>
      </c>
      <c r="D28" s="14">
        <v>40000</v>
      </c>
      <c r="E28" s="22">
        <v>7.0000000000000007E-2</v>
      </c>
      <c r="F28" s="8">
        <f>SUM(E$5:E28)</f>
        <v>1.1800000000000004</v>
      </c>
      <c r="G28" s="5">
        <f t="shared" si="1"/>
        <v>22001</v>
      </c>
      <c r="H28" s="5">
        <f t="shared" si="1"/>
        <v>1760</v>
      </c>
      <c r="I28" s="5">
        <f t="shared" si="1"/>
        <v>880</v>
      </c>
      <c r="J28" s="5">
        <f t="shared" si="1"/>
        <v>880</v>
      </c>
      <c r="K28" s="5">
        <f t="shared" si="1"/>
        <v>1760</v>
      </c>
      <c r="L28" s="5">
        <f t="shared" si="1"/>
        <v>880</v>
      </c>
      <c r="M28" s="5">
        <f t="shared" si="1"/>
        <v>880</v>
      </c>
      <c r="N28" s="5">
        <f t="shared" si="1"/>
        <v>880</v>
      </c>
    </row>
    <row r="29" spans="1:21" ht="16.5" x14ac:dyDescent="0.15">
      <c r="A29" s="13">
        <v>25</v>
      </c>
      <c r="B29" s="13">
        <v>5</v>
      </c>
      <c r="C29" s="13">
        <v>16</v>
      </c>
      <c r="D29" s="14">
        <v>40000</v>
      </c>
      <c r="E29" s="22">
        <v>7.0000000000000007E-2</v>
      </c>
      <c r="F29" s="8">
        <f>SUM(E$5:E29)</f>
        <v>1.2500000000000004</v>
      </c>
      <c r="G29" s="5">
        <f t="shared" si="1"/>
        <v>23306</v>
      </c>
      <c r="H29" s="5">
        <f t="shared" si="1"/>
        <v>1864</v>
      </c>
      <c r="I29" s="5">
        <f t="shared" si="1"/>
        <v>932</v>
      </c>
      <c r="J29" s="5">
        <f t="shared" si="1"/>
        <v>932</v>
      </c>
      <c r="K29" s="5">
        <f t="shared" si="1"/>
        <v>1864</v>
      </c>
      <c r="L29" s="5">
        <f t="shared" si="1"/>
        <v>932</v>
      </c>
      <c r="M29" s="5">
        <f t="shared" si="1"/>
        <v>932</v>
      </c>
      <c r="N29" s="5">
        <f t="shared" si="1"/>
        <v>932</v>
      </c>
      <c r="P29" s="8">
        <f>F29*P$3</f>
        <v>0.50000000000000022</v>
      </c>
      <c r="Q29" s="5">
        <f>INT(G$3*$P29)</f>
        <v>9322</v>
      </c>
      <c r="R29" s="5">
        <f t="shared" ref="R29" si="15">INT(H$3*$P29)</f>
        <v>745</v>
      </c>
      <c r="S29" s="5">
        <f t="shared" ref="S29" si="16">INT(I$3*$P29)</f>
        <v>372</v>
      </c>
      <c r="T29" s="5">
        <f t="shared" ref="T29" si="17">INT(J$3*$P29)</f>
        <v>372</v>
      </c>
      <c r="U29" s="5">
        <f t="shared" ref="U29" si="18">INT(K$3*$P29)</f>
        <v>745</v>
      </c>
    </row>
    <row r="30" spans="1:21" ht="16.5" x14ac:dyDescent="0.15">
      <c r="A30" s="13">
        <v>26</v>
      </c>
      <c r="B30" s="13">
        <v>6</v>
      </c>
      <c r="C30" s="13">
        <v>2</v>
      </c>
      <c r="D30" s="14">
        <v>15000</v>
      </c>
      <c r="E30" s="22">
        <v>0.08</v>
      </c>
      <c r="F30" s="8">
        <f>SUM(E$5:E30)</f>
        <v>1.3300000000000005</v>
      </c>
      <c r="G30" s="5">
        <f t="shared" si="1"/>
        <v>24798</v>
      </c>
      <c r="H30" s="5">
        <f t="shared" si="1"/>
        <v>1983</v>
      </c>
      <c r="I30" s="5">
        <f t="shared" si="1"/>
        <v>991</v>
      </c>
      <c r="J30" s="5">
        <f t="shared" si="1"/>
        <v>991</v>
      </c>
      <c r="K30" s="5">
        <f t="shared" si="1"/>
        <v>1983</v>
      </c>
      <c r="L30" s="5">
        <f t="shared" si="1"/>
        <v>991</v>
      </c>
      <c r="M30" s="5">
        <f t="shared" si="1"/>
        <v>991</v>
      </c>
      <c r="N30" s="5">
        <f t="shared" si="1"/>
        <v>991</v>
      </c>
    </row>
    <row r="31" spans="1:21" ht="16.5" x14ac:dyDescent="0.15">
      <c r="A31" s="13">
        <v>27</v>
      </c>
      <c r="B31" s="13">
        <v>6</v>
      </c>
      <c r="C31" s="13">
        <v>4</v>
      </c>
      <c r="D31" s="14">
        <v>30000</v>
      </c>
      <c r="E31" s="22">
        <v>0.08</v>
      </c>
      <c r="F31" s="8">
        <f>SUM(E$5:E31)</f>
        <v>1.4100000000000006</v>
      </c>
      <c r="G31" s="5">
        <f t="shared" si="1"/>
        <v>26289</v>
      </c>
      <c r="H31" s="5">
        <f t="shared" si="1"/>
        <v>2103</v>
      </c>
      <c r="I31" s="5">
        <f t="shared" si="1"/>
        <v>1051</v>
      </c>
      <c r="J31" s="5">
        <f t="shared" si="1"/>
        <v>1051</v>
      </c>
      <c r="K31" s="5">
        <f t="shared" si="1"/>
        <v>2103</v>
      </c>
      <c r="L31" s="5">
        <f t="shared" si="1"/>
        <v>1051</v>
      </c>
      <c r="M31" s="5">
        <f t="shared" si="1"/>
        <v>1051</v>
      </c>
      <c r="N31" s="5">
        <f t="shared" si="1"/>
        <v>1051</v>
      </c>
    </row>
    <row r="32" spans="1:21" ht="16.5" x14ac:dyDescent="0.15">
      <c r="A32" s="13">
        <v>28</v>
      </c>
      <c r="B32" s="13">
        <v>6</v>
      </c>
      <c r="C32" s="13">
        <v>8</v>
      </c>
      <c r="D32" s="14">
        <v>30000</v>
      </c>
      <c r="E32" s="22">
        <v>0.08</v>
      </c>
      <c r="F32" s="8">
        <f>SUM(E$5:E32)</f>
        <v>1.4900000000000007</v>
      </c>
      <c r="G32" s="5">
        <f t="shared" si="1"/>
        <v>27781</v>
      </c>
      <c r="H32" s="5">
        <f t="shared" si="1"/>
        <v>2222</v>
      </c>
      <c r="I32" s="5">
        <f t="shared" si="1"/>
        <v>1111</v>
      </c>
      <c r="J32" s="5">
        <f t="shared" si="1"/>
        <v>1111</v>
      </c>
      <c r="K32" s="5">
        <f t="shared" si="1"/>
        <v>2222</v>
      </c>
      <c r="L32" s="5">
        <f t="shared" si="1"/>
        <v>1111</v>
      </c>
      <c r="M32" s="5">
        <f t="shared" si="1"/>
        <v>1111</v>
      </c>
      <c r="N32" s="5">
        <f t="shared" si="1"/>
        <v>1111</v>
      </c>
    </row>
    <row r="33" spans="1:21" ht="16.5" x14ac:dyDescent="0.15">
      <c r="A33" s="13">
        <v>29</v>
      </c>
      <c r="B33" s="13">
        <v>6</v>
      </c>
      <c r="C33" s="13">
        <v>12</v>
      </c>
      <c r="D33" s="14">
        <v>60000</v>
      </c>
      <c r="E33" s="22">
        <v>0.08</v>
      </c>
      <c r="F33" s="8">
        <f>SUM(E$5:E33)</f>
        <v>1.5700000000000007</v>
      </c>
      <c r="G33" s="5">
        <f t="shared" si="1"/>
        <v>29273</v>
      </c>
      <c r="H33" s="5">
        <f t="shared" si="1"/>
        <v>2341</v>
      </c>
      <c r="I33" s="5">
        <f t="shared" si="1"/>
        <v>1170</v>
      </c>
      <c r="J33" s="5">
        <f t="shared" si="1"/>
        <v>1170</v>
      </c>
      <c r="K33" s="5">
        <f t="shared" si="1"/>
        <v>2341</v>
      </c>
      <c r="L33" s="5">
        <f t="shared" si="1"/>
        <v>1170</v>
      </c>
      <c r="M33" s="5">
        <f t="shared" si="1"/>
        <v>1170</v>
      </c>
      <c r="N33" s="5">
        <f t="shared" si="1"/>
        <v>1170</v>
      </c>
    </row>
    <row r="34" spans="1:21" ht="16.5" x14ac:dyDescent="0.15">
      <c r="A34" s="13">
        <v>30</v>
      </c>
      <c r="B34" s="13">
        <v>6</v>
      </c>
      <c r="C34" s="13">
        <v>16</v>
      </c>
      <c r="D34" s="14">
        <v>60000</v>
      </c>
      <c r="E34" s="22">
        <v>0.08</v>
      </c>
      <c r="F34" s="8">
        <f>SUM(E$5:E34)</f>
        <v>1.6500000000000008</v>
      </c>
      <c r="G34" s="5">
        <f t="shared" si="1"/>
        <v>30764</v>
      </c>
      <c r="H34" s="5">
        <f t="shared" si="1"/>
        <v>2461</v>
      </c>
      <c r="I34" s="5">
        <f t="shared" si="1"/>
        <v>1230</v>
      </c>
      <c r="J34" s="5">
        <f t="shared" si="1"/>
        <v>1230</v>
      </c>
      <c r="K34" s="5">
        <f t="shared" si="1"/>
        <v>2461</v>
      </c>
      <c r="L34" s="5">
        <f t="shared" si="1"/>
        <v>1230</v>
      </c>
      <c r="M34" s="5">
        <f t="shared" si="1"/>
        <v>1230</v>
      </c>
      <c r="N34" s="5">
        <f t="shared" si="1"/>
        <v>1230</v>
      </c>
      <c r="P34" s="8">
        <f>F34*P$3</f>
        <v>0.66000000000000036</v>
      </c>
      <c r="Q34" s="5">
        <f>INT(G$3*$P34)</f>
        <v>12305</v>
      </c>
      <c r="R34" s="5">
        <f t="shared" ref="R34" si="19">INT(H$3*$P34)</f>
        <v>984</v>
      </c>
      <c r="S34" s="5">
        <f t="shared" ref="S34" si="20">INT(I$3*$P34)</f>
        <v>492</v>
      </c>
      <c r="T34" s="5">
        <f t="shared" ref="T34" si="21">INT(J$3*$P34)</f>
        <v>492</v>
      </c>
      <c r="U34" s="5">
        <f t="shared" ref="U34" si="22">INT(K$3*$P34)</f>
        <v>984</v>
      </c>
    </row>
    <row r="35" spans="1:21" ht="16.5" x14ac:dyDescent="0.15">
      <c r="A35" s="13">
        <v>31</v>
      </c>
      <c r="B35" s="13">
        <v>7</v>
      </c>
      <c r="C35" s="13">
        <v>2</v>
      </c>
      <c r="D35" s="14">
        <v>20000</v>
      </c>
      <c r="E35" s="22">
        <v>0.09</v>
      </c>
      <c r="F35" s="8">
        <f>SUM(E$5:E35)</f>
        <v>1.7400000000000009</v>
      </c>
      <c r="G35" s="5">
        <f t="shared" si="1"/>
        <v>32442</v>
      </c>
      <c r="H35" s="5">
        <f t="shared" si="1"/>
        <v>2595</v>
      </c>
      <c r="I35" s="5">
        <f t="shared" si="1"/>
        <v>1297</v>
      </c>
      <c r="J35" s="5">
        <f t="shared" si="1"/>
        <v>1297</v>
      </c>
      <c r="K35" s="5">
        <f t="shared" si="1"/>
        <v>2595</v>
      </c>
      <c r="L35" s="5">
        <f t="shared" si="1"/>
        <v>1297</v>
      </c>
      <c r="M35" s="5">
        <f t="shared" si="1"/>
        <v>1297</v>
      </c>
      <c r="N35" s="5">
        <f t="shared" si="1"/>
        <v>1297</v>
      </c>
    </row>
    <row r="36" spans="1:21" ht="16.5" x14ac:dyDescent="0.15">
      <c r="A36" s="13">
        <v>32</v>
      </c>
      <c r="B36" s="13">
        <v>7</v>
      </c>
      <c r="C36" s="13">
        <v>4</v>
      </c>
      <c r="D36" s="14">
        <v>40000</v>
      </c>
      <c r="E36" s="22">
        <v>0.09</v>
      </c>
      <c r="F36" s="8">
        <f>SUM(E$5:E36)</f>
        <v>1.830000000000001</v>
      </c>
      <c r="G36" s="5">
        <f t="shared" si="1"/>
        <v>34120</v>
      </c>
      <c r="H36" s="5">
        <f t="shared" si="1"/>
        <v>2729</v>
      </c>
      <c r="I36" s="5">
        <f t="shared" si="1"/>
        <v>1364</v>
      </c>
      <c r="J36" s="5">
        <f t="shared" si="1"/>
        <v>1364</v>
      </c>
      <c r="K36" s="5">
        <f t="shared" si="1"/>
        <v>2729</v>
      </c>
      <c r="L36" s="5">
        <f t="shared" si="1"/>
        <v>1364</v>
      </c>
      <c r="M36" s="5">
        <f t="shared" si="1"/>
        <v>1364</v>
      </c>
      <c r="N36" s="5">
        <f t="shared" si="1"/>
        <v>1364</v>
      </c>
    </row>
    <row r="37" spans="1:21" ht="16.5" x14ac:dyDescent="0.15">
      <c r="A37" s="13">
        <v>33</v>
      </c>
      <c r="B37" s="13">
        <v>7</v>
      </c>
      <c r="C37" s="13">
        <v>8</v>
      </c>
      <c r="D37" s="14">
        <v>40000</v>
      </c>
      <c r="E37" s="22">
        <v>0.09</v>
      </c>
      <c r="F37" s="8">
        <f>SUM(E$5:E37)</f>
        <v>1.920000000000001</v>
      </c>
      <c r="G37" s="5">
        <f t="shared" si="1"/>
        <v>35799</v>
      </c>
      <c r="H37" s="5">
        <f t="shared" si="1"/>
        <v>2863</v>
      </c>
      <c r="I37" s="5">
        <f t="shared" si="1"/>
        <v>1431</v>
      </c>
      <c r="J37" s="5">
        <f t="shared" si="1"/>
        <v>1431</v>
      </c>
      <c r="K37" s="5">
        <f t="shared" si="1"/>
        <v>2863</v>
      </c>
      <c r="L37" s="5">
        <f t="shared" si="1"/>
        <v>1431</v>
      </c>
      <c r="M37" s="5">
        <f t="shared" si="1"/>
        <v>1431</v>
      </c>
      <c r="N37" s="5">
        <f t="shared" si="1"/>
        <v>1431</v>
      </c>
    </row>
    <row r="38" spans="1:21" ht="16.5" x14ac:dyDescent="0.15">
      <c r="A38" s="13">
        <v>34</v>
      </c>
      <c r="B38" s="13">
        <v>7</v>
      </c>
      <c r="C38" s="13">
        <v>12</v>
      </c>
      <c r="D38" s="14">
        <v>80000</v>
      </c>
      <c r="E38" s="22">
        <v>0.09</v>
      </c>
      <c r="F38" s="8">
        <f>SUM(E$5:E38)</f>
        <v>2.0100000000000011</v>
      </c>
      <c r="G38" s="5">
        <f t="shared" ref="G38:N54" si="23">INT(G$3*$F38)</f>
        <v>37477</v>
      </c>
      <c r="H38" s="5">
        <f t="shared" si="23"/>
        <v>2998</v>
      </c>
      <c r="I38" s="5">
        <f t="shared" si="23"/>
        <v>1499</v>
      </c>
      <c r="J38" s="5">
        <f t="shared" si="23"/>
        <v>1499</v>
      </c>
      <c r="K38" s="5">
        <f t="shared" si="23"/>
        <v>2998</v>
      </c>
      <c r="L38" s="5">
        <f t="shared" si="23"/>
        <v>1499</v>
      </c>
      <c r="M38" s="5">
        <f t="shared" si="23"/>
        <v>1499</v>
      </c>
      <c r="N38" s="5">
        <f t="shared" si="23"/>
        <v>1499</v>
      </c>
    </row>
    <row r="39" spans="1:21" ht="16.5" x14ac:dyDescent="0.15">
      <c r="A39" s="13">
        <v>35</v>
      </c>
      <c r="B39" s="13">
        <v>7</v>
      </c>
      <c r="C39" s="13">
        <v>16</v>
      </c>
      <c r="D39" s="14">
        <v>80000</v>
      </c>
      <c r="E39" s="22">
        <v>0.09</v>
      </c>
      <c r="F39" s="8">
        <f>SUM(E$5:E39)</f>
        <v>2.100000000000001</v>
      </c>
      <c r="G39" s="5">
        <f t="shared" si="23"/>
        <v>39155</v>
      </c>
      <c r="H39" s="5">
        <f t="shared" si="23"/>
        <v>3132</v>
      </c>
      <c r="I39" s="5">
        <f t="shared" si="23"/>
        <v>1566</v>
      </c>
      <c r="J39" s="5">
        <f t="shared" si="23"/>
        <v>1566</v>
      </c>
      <c r="K39" s="5">
        <f t="shared" si="23"/>
        <v>3132</v>
      </c>
      <c r="L39" s="5">
        <f t="shared" si="23"/>
        <v>1566</v>
      </c>
      <c r="M39" s="5">
        <f t="shared" si="23"/>
        <v>1566</v>
      </c>
      <c r="N39" s="5">
        <f t="shared" si="23"/>
        <v>1566</v>
      </c>
      <c r="P39" s="8">
        <f>F39*P$3</f>
        <v>0.84000000000000041</v>
      </c>
      <c r="Q39" s="5">
        <f>INT(G$3*$P39)</f>
        <v>15662</v>
      </c>
      <c r="R39" s="5">
        <f t="shared" ref="R39" si="24">INT(H$3*$P39)</f>
        <v>1252</v>
      </c>
      <c r="S39" s="5">
        <f t="shared" ref="S39" si="25">INT(I$3*$P39)</f>
        <v>626</v>
      </c>
      <c r="T39" s="5">
        <f t="shared" ref="T39" si="26">INT(J$3*$P39)</f>
        <v>626</v>
      </c>
      <c r="U39" s="5">
        <f t="shared" ref="U39" si="27">INT(K$3*$P39)</f>
        <v>1252</v>
      </c>
    </row>
    <row r="40" spans="1:21" ht="16.5" x14ac:dyDescent="0.15">
      <c r="A40" s="13">
        <v>36</v>
      </c>
      <c r="B40" s="13">
        <v>8</v>
      </c>
      <c r="C40" s="13">
        <v>4</v>
      </c>
      <c r="D40" s="14">
        <v>25000</v>
      </c>
      <c r="E40" s="22">
        <v>0.1</v>
      </c>
      <c r="F40" s="8">
        <f>SUM(E$5:E40)</f>
        <v>2.2000000000000011</v>
      </c>
      <c r="G40" s="5">
        <f t="shared" si="23"/>
        <v>41019</v>
      </c>
      <c r="H40" s="5">
        <f t="shared" si="23"/>
        <v>3281</v>
      </c>
      <c r="I40" s="5">
        <f t="shared" si="23"/>
        <v>1640</v>
      </c>
      <c r="J40" s="5">
        <f t="shared" si="23"/>
        <v>1640</v>
      </c>
      <c r="K40" s="5">
        <f t="shared" si="23"/>
        <v>3281</v>
      </c>
      <c r="L40" s="5">
        <f t="shared" si="23"/>
        <v>1640</v>
      </c>
      <c r="M40" s="5">
        <f t="shared" si="23"/>
        <v>1640</v>
      </c>
      <c r="N40" s="5">
        <f t="shared" si="23"/>
        <v>1640</v>
      </c>
    </row>
    <row r="41" spans="1:21" ht="16.5" x14ac:dyDescent="0.15">
      <c r="A41" s="13">
        <v>37</v>
      </c>
      <c r="B41" s="13">
        <v>8</v>
      </c>
      <c r="C41" s="13">
        <v>8</v>
      </c>
      <c r="D41" s="14">
        <v>50000</v>
      </c>
      <c r="E41" s="22">
        <v>0.1</v>
      </c>
      <c r="F41" s="8">
        <f>SUM(E$5:E41)</f>
        <v>2.3000000000000012</v>
      </c>
      <c r="G41" s="5">
        <f t="shared" si="23"/>
        <v>42884</v>
      </c>
      <c r="H41" s="5">
        <f t="shared" si="23"/>
        <v>3430</v>
      </c>
      <c r="I41" s="5">
        <f t="shared" si="23"/>
        <v>1715</v>
      </c>
      <c r="J41" s="5">
        <f t="shared" si="23"/>
        <v>1715</v>
      </c>
      <c r="K41" s="5">
        <f t="shared" si="23"/>
        <v>3430</v>
      </c>
      <c r="L41" s="5">
        <f t="shared" si="23"/>
        <v>1715</v>
      </c>
      <c r="M41" s="5">
        <f t="shared" si="23"/>
        <v>1715</v>
      </c>
      <c r="N41" s="5">
        <f t="shared" si="23"/>
        <v>1715</v>
      </c>
    </row>
    <row r="42" spans="1:21" ht="16.5" x14ac:dyDescent="0.15">
      <c r="A42" s="13">
        <v>38</v>
      </c>
      <c r="B42" s="13">
        <v>8</v>
      </c>
      <c r="C42" s="13">
        <v>12</v>
      </c>
      <c r="D42" s="14">
        <v>50000</v>
      </c>
      <c r="E42" s="22">
        <v>0.1</v>
      </c>
      <c r="F42" s="8">
        <f>SUM(E$5:E42)</f>
        <v>2.4000000000000012</v>
      </c>
      <c r="G42" s="5">
        <f t="shared" si="23"/>
        <v>44748</v>
      </c>
      <c r="H42" s="5">
        <f t="shared" si="23"/>
        <v>3579</v>
      </c>
      <c r="I42" s="5">
        <f t="shared" si="23"/>
        <v>1789</v>
      </c>
      <c r="J42" s="5">
        <f t="shared" si="23"/>
        <v>1789</v>
      </c>
      <c r="K42" s="5">
        <f t="shared" si="23"/>
        <v>3579</v>
      </c>
      <c r="L42" s="5">
        <f t="shared" si="23"/>
        <v>1789</v>
      </c>
      <c r="M42" s="5">
        <f t="shared" si="23"/>
        <v>1789</v>
      </c>
      <c r="N42" s="5">
        <f t="shared" si="23"/>
        <v>1789</v>
      </c>
    </row>
    <row r="43" spans="1:21" ht="16.5" x14ac:dyDescent="0.15">
      <c r="A43" s="13">
        <v>39</v>
      </c>
      <c r="B43" s="13">
        <v>8</v>
      </c>
      <c r="C43" s="13">
        <v>16</v>
      </c>
      <c r="D43" s="14">
        <v>100000</v>
      </c>
      <c r="E43" s="22">
        <v>0.1</v>
      </c>
      <c r="F43" s="8">
        <f>SUM(E$5:E43)</f>
        <v>2.5000000000000013</v>
      </c>
      <c r="G43" s="5">
        <f t="shared" si="23"/>
        <v>46613</v>
      </c>
      <c r="H43" s="5">
        <f t="shared" si="23"/>
        <v>3729</v>
      </c>
      <c r="I43" s="5">
        <f t="shared" si="23"/>
        <v>1864</v>
      </c>
      <c r="J43" s="5">
        <f t="shared" si="23"/>
        <v>1864</v>
      </c>
      <c r="K43" s="5">
        <f t="shared" si="23"/>
        <v>3729</v>
      </c>
      <c r="L43" s="5">
        <f t="shared" si="23"/>
        <v>1864</v>
      </c>
      <c r="M43" s="5">
        <f t="shared" si="23"/>
        <v>1864</v>
      </c>
      <c r="N43" s="5">
        <f t="shared" si="23"/>
        <v>1864</v>
      </c>
    </row>
    <row r="44" spans="1:21" ht="16.5" x14ac:dyDescent="0.15">
      <c r="A44" s="13">
        <v>40</v>
      </c>
      <c r="B44" s="13">
        <v>8</v>
      </c>
      <c r="C44" s="13">
        <v>20</v>
      </c>
      <c r="D44" s="14">
        <v>100000</v>
      </c>
      <c r="E44" s="22">
        <v>0.1</v>
      </c>
      <c r="F44" s="8">
        <f>SUM(E$5:E44)</f>
        <v>2.6000000000000014</v>
      </c>
      <c r="G44" s="5">
        <f t="shared" si="23"/>
        <v>48477</v>
      </c>
      <c r="H44" s="5">
        <f t="shared" si="23"/>
        <v>3878</v>
      </c>
      <c r="I44" s="5">
        <f t="shared" si="23"/>
        <v>1939</v>
      </c>
      <c r="J44" s="5">
        <f t="shared" si="23"/>
        <v>1939</v>
      </c>
      <c r="K44" s="5">
        <f t="shared" si="23"/>
        <v>3878</v>
      </c>
      <c r="L44" s="5">
        <f t="shared" si="23"/>
        <v>1939</v>
      </c>
      <c r="M44" s="5">
        <f t="shared" si="23"/>
        <v>1939</v>
      </c>
      <c r="N44" s="5">
        <f t="shared" si="23"/>
        <v>1939</v>
      </c>
      <c r="P44" s="8">
        <f>F44*P$3</f>
        <v>1.0400000000000007</v>
      </c>
      <c r="Q44" s="5">
        <f>INT(G$3*$P44)</f>
        <v>19391</v>
      </c>
      <c r="R44" s="5">
        <f t="shared" ref="R44" si="28">INT(H$3*$P44)</f>
        <v>1551</v>
      </c>
      <c r="S44" s="5">
        <f t="shared" ref="S44" si="29">INT(I$3*$P44)</f>
        <v>775</v>
      </c>
      <c r="T44" s="5">
        <f t="shared" ref="T44" si="30">INT(J$3*$P44)</f>
        <v>775</v>
      </c>
      <c r="U44" s="5">
        <f t="shared" ref="U44" si="31">INT(K$3*$P44)</f>
        <v>1551</v>
      </c>
    </row>
    <row r="45" spans="1:21" ht="16.5" x14ac:dyDescent="0.15">
      <c r="A45" s="13">
        <v>41</v>
      </c>
      <c r="B45" s="13">
        <v>9</v>
      </c>
      <c r="C45" s="13">
        <v>6</v>
      </c>
      <c r="D45" s="14">
        <v>30000</v>
      </c>
      <c r="E45" s="22">
        <v>0.11</v>
      </c>
      <c r="F45" s="8">
        <f>SUM(E$5:E45)</f>
        <v>2.7100000000000013</v>
      </c>
      <c r="G45" s="5">
        <f t="shared" si="23"/>
        <v>50528</v>
      </c>
      <c r="H45" s="5">
        <f t="shared" si="23"/>
        <v>4042</v>
      </c>
      <c r="I45" s="5">
        <f t="shared" si="23"/>
        <v>2021</v>
      </c>
      <c r="J45" s="5">
        <f t="shared" si="23"/>
        <v>2021</v>
      </c>
      <c r="K45" s="5">
        <f t="shared" si="23"/>
        <v>4042</v>
      </c>
      <c r="L45" s="5">
        <f t="shared" si="23"/>
        <v>2021</v>
      </c>
      <c r="M45" s="5">
        <f t="shared" si="23"/>
        <v>2021</v>
      </c>
      <c r="N45" s="5">
        <f t="shared" si="23"/>
        <v>2021</v>
      </c>
    </row>
    <row r="46" spans="1:21" ht="16.5" x14ac:dyDescent="0.15">
      <c r="A46" s="13">
        <v>42</v>
      </c>
      <c r="B46" s="13">
        <v>9</v>
      </c>
      <c r="C46" s="13">
        <v>12</v>
      </c>
      <c r="D46" s="14">
        <v>60000</v>
      </c>
      <c r="E46" s="22">
        <v>0.11</v>
      </c>
      <c r="F46" s="8">
        <f>SUM(E$5:E46)</f>
        <v>2.8200000000000012</v>
      </c>
      <c r="G46" s="5">
        <f t="shared" si="23"/>
        <v>52579</v>
      </c>
      <c r="H46" s="5">
        <f t="shared" si="23"/>
        <v>4206</v>
      </c>
      <c r="I46" s="5">
        <f t="shared" si="23"/>
        <v>2103</v>
      </c>
      <c r="J46" s="5">
        <f t="shared" si="23"/>
        <v>2103</v>
      </c>
      <c r="K46" s="5">
        <f t="shared" si="23"/>
        <v>4206</v>
      </c>
      <c r="L46" s="5">
        <f t="shared" si="23"/>
        <v>2103</v>
      </c>
      <c r="M46" s="5">
        <f t="shared" si="23"/>
        <v>2103</v>
      </c>
      <c r="N46" s="5">
        <f t="shared" si="23"/>
        <v>2103</v>
      </c>
    </row>
    <row r="47" spans="1:21" ht="16.5" x14ac:dyDescent="0.15">
      <c r="A47" s="13">
        <v>43</v>
      </c>
      <c r="B47" s="13">
        <v>9</v>
      </c>
      <c r="C47" s="13">
        <v>18</v>
      </c>
      <c r="D47" s="14">
        <v>60000</v>
      </c>
      <c r="E47" s="22">
        <v>0.11</v>
      </c>
      <c r="F47" s="8">
        <f>SUM(E$5:E47)</f>
        <v>2.930000000000001</v>
      </c>
      <c r="G47" s="5">
        <f t="shared" si="23"/>
        <v>54630</v>
      </c>
      <c r="H47" s="5">
        <f t="shared" si="23"/>
        <v>4370</v>
      </c>
      <c r="I47" s="5">
        <f t="shared" si="23"/>
        <v>2185</v>
      </c>
      <c r="J47" s="5">
        <f t="shared" si="23"/>
        <v>2185</v>
      </c>
      <c r="K47" s="5">
        <f t="shared" si="23"/>
        <v>4370</v>
      </c>
      <c r="L47" s="5">
        <f t="shared" si="23"/>
        <v>2185</v>
      </c>
      <c r="M47" s="5">
        <f t="shared" si="23"/>
        <v>2185</v>
      </c>
      <c r="N47" s="5">
        <f t="shared" si="23"/>
        <v>2185</v>
      </c>
    </row>
    <row r="48" spans="1:21" ht="16.5" x14ac:dyDescent="0.15">
      <c r="A48" s="13">
        <v>44</v>
      </c>
      <c r="B48" s="13">
        <v>9</v>
      </c>
      <c r="C48" s="13">
        <v>24</v>
      </c>
      <c r="D48" s="14">
        <v>120000</v>
      </c>
      <c r="E48" s="22">
        <v>0.11</v>
      </c>
      <c r="F48" s="8">
        <f>SUM(E$5:E48)</f>
        <v>3.0400000000000009</v>
      </c>
      <c r="G48" s="5">
        <f t="shared" si="23"/>
        <v>56681</v>
      </c>
      <c r="H48" s="5">
        <f t="shared" si="23"/>
        <v>4534</v>
      </c>
      <c r="I48" s="5">
        <f t="shared" si="23"/>
        <v>2267</v>
      </c>
      <c r="J48" s="5">
        <f t="shared" si="23"/>
        <v>2267</v>
      </c>
      <c r="K48" s="5">
        <f t="shared" si="23"/>
        <v>4534</v>
      </c>
      <c r="L48" s="5">
        <f t="shared" si="23"/>
        <v>2267</v>
      </c>
      <c r="M48" s="5">
        <f t="shared" si="23"/>
        <v>2267</v>
      </c>
      <c r="N48" s="5">
        <f t="shared" si="23"/>
        <v>2267</v>
      </c>
    </row>
    <row r="49" spans="1:21" ht="16.5" x14ac:dyDescent="0.15">
      <c r="A49" s="13">
        <v>45</v>
      </c>
      <c r="B49" s="13">
        <v>9</v>
      </c>
      <c r="C49" s="13">
        <v>30</v>
      </c>
      <c r="D49" s="14">
        <v>120000</v>
      </c>
      <c r="E49" s="22">
        <v>0.11</v>
      </c>
      <c r="F49" s="8">
        <f>SUM(E$5:E49)</f>
        <v>3.1500000000000008</v>
      </c>
      <c r="G49" s="5">
        <f t="shared" si="23"/>
        <v>58732</v>
      </c>
      <c r="H49" s="5">
        <f t="shared" si="23"/>
        <v>4698</v>
      </c>
      <c r="I49" s="5">
        <f t="shared" si="23"/>
        <v>2349</v>
      </c>
      <c r="J49" s="5">
        <f t="shared" si="23"/>
        <v>2349</v>
      </c>
      <c r="K49" s="5">
        <f t="shared" si="23"/>
        <v>4698</v>
      </c>
      <c r="L49" s="5">
        <f t="shared" si="23"/>
        <v>2349</v>
      </c>
      <c r="M49" s="5">
        <f t="shared" si="23"/>
        <v>2349</v>
      </c>
      <c r="N49" s="5">
        <f t="shared" si="23"/>
        <v>2349</v>
      </c>
      <c r="P49" s="8">
        <f>F49*P$3</f>
        <v>1.2600000000000005</v>
      </c>
      <c r="Q49" s="5">
        <f>INT(G$3*$P49)</f>
        <v>23493</v>
      </c>
      <c r="R49" s="5">
        <f t="shared" ref="R49" si="32">INT(H$3*$P49)</f>
        <v>1879</v>
      </c>
      <c r="S49" s="5">
        <f t="shared" ref="S49" si="33">INT(I$3*$P49)</f>
        <v>939</v>
      </c>
      <c r="T49" s="5">
        <f t="shared" ref="T49" si="34">INT(J$3*$P49)</f>
        <v>939</v>
      </c>
      <c r="U49" s="5">
        <f t="shared" ref="U49" si="35">INT(K$3*$P49)</f>
        <v>1879</v>
      </c>
    </row>
    <row r="50" spans="1:21" ht="16.5" x14ac:dyDescent="0.15">
      <c r="A50" s="13">
        <v>46</v>
      </c>
      <c r="B50" s="13">
        <v>10</v>
      </c>
      <c r="C50" s="13">
        <v>8</v>
      </c>
      <c r="D50" s="14">
        <v>35000</v>
      </c>
      <c r="E50" s="22">
        <v>0.12</v>
      </c>
      <c r="F50" s="8">
        <f>SUM(E$5:E50)</f>
        <v>3.2700000000000009</v>
      </c>
      <c r="G50" s="5">
        <f t="shared" si="23"/>
        <v>60970</v>
      </c>
      <c r="H50" s="5">
        <f t="shared" si="23"/>
        <v>4877</v>
      </c>
      <c r="I50" s="5">
        <f t="shared" si="23"/>
        <v>2438</v>
      </c>
      <c r="J50" s="5">
        <f t="shared" si="23"/>
        <v>2438</v>
      </c>
      <c r="K50" s="5">
        <f t="shared" si="23"/>
        <v>4877</v>
      </c>
      <c r="L50" s="5">
        <f t="shared" si="23"/>
        <v>2438</v>
      </c>
      <c r="M50" s="5">
        <f t="shared" si="23"/>
        <v>2438</v>
      </c>
      <c r="N50" s="5">
        <f t="shared" si="23"/>
        <v>2438</v>
      </c>
    </row>
    <row r="51" spans="1:21" ht="16.5" x14ac:dyDescent="0.15">
      <c r="A51" s="13">
        <v>47</v>
      </c>
      <c r="B51" s="13">
        <v>10</v>
      </c>
      <c r="C51" s="13">
        <v>16</v>
      </c>
      <c r="D51" s="14">
        <v>70000</v>
      </c>
      <c r="E51" s="22">
        <v>0.12</v>
      </c>
      <c r="F51" s="8">
        <f>SUM(E$5:E51)</f>
        <v>3.390000000000001</v>
      </c>
      <c r="G51" s="5">
        <f t="shared" si="23"/>
        <v>63207</v>
      </c>
      <c r="H51" s="5">
        <f t="shared" si="23"/>
        <v>5056</v>
      </c>
      <c r="I51" s="5">
        <f t="shared" si="23"/>
        <v>2528</v>
      </c>
      <c r="J51" s="5">
        <f t="shared" si="23"/>
        <v>2528</v>
      </c>
      <c r="K51" s="5">
        <f t="shared" si="23"/>
        <v>5056</v>
      </c>
      <c r="L51" s="5">
        <f t="shared" si="23"/>
        <v>2528</v>
      </c>
      <c r="M51" s="5">
        <f t="shared" si="23"/>
        <v>2528</v>
      </c>
      <c r="N51" s="5">
        <f t="shared" si="23"/>
        <v>2528</v>
      </c>
    </row>
    <row r="52" spans="1:21" ht="16.5" x14ac:dyDescent="0.15">
      <c r="A52" s="13">
        <v>48</v>
      </c>
      <c r="B52" s="13">
        <v>10</v>
      </c>
      <c r="C52" s="13">
        <v>24</v>
      </c>
      <c r="D52" s="14">
        <v>70000</v>
      </c>
      <c r="E52" s="22">
        <v>0.12</v>
      </c>
      <c r="F52" s="8">
        <f>SUM(E$5:E52)</f>
        <v>3.5100000000000011</v>
      </c>
      <c r="G52" s="5">
        <f t="shared" si="23"/>
        <v>65445</v>
      </c>
      <c r="H52" s="5">
        <f t="shared" si="23"/>
        <v>5235</v>
      </c>
      <c r="I52" s="5">
        <f t="shared" si="23"/>
        <v>2617</v>
      </c>
      <c r="J52" s="5">
        <f t="shared" si="23"/>
        <v>2617</v>
      </c>
      <c r="K52" s="5">
        <f t="shared" si="23"/>
        <v>5235</v>
      </c>
      <c r="L52" s="5">
        <f t="shared" si="23"/>
        <v>2617</v>
      </c>
      <c r="M52" s="5">
        <f t="shared" si="23"/>
        <v>2617</v>
      </c>
      <c r="N52" s="5">
        <f t="shared" si="23"/>
        <v>2617</v>
      </c>
    </row>
    <row r="53" spans="1:21" ht="16.5" x14ac:dyDescent="0.15">
      <c r="A53" s="13">
        <v>49</v>
      </c>
      <c r="B53" s="13">
        <v>10</v>
      </c>
      <c r="C53" s="13">
        <v>32</v>
      </c>
      <c r="D53" s="14">
        <v>140000</v>
      </c>
      <c r="E53" s="22">
        <v>0.12</v>
      </c>
      <c r="F53" s="8">
        <f>SUM(E$5:E53)</f>
        <v>3.6300000000000012</v>
      </c>
      <c r="G53" s="5">
        <f t="shared" si="23"/>
        <v>67682</v>
      </c>
      <c r="H53" s="5">
        <f t="shared" si="23"/>
        <v>5414</v>
      </c>
      <c r="I53" s="5">
        <f t="shared" si="23"/>
        <v>2707</v>
      </c>
      <c r="J53" s="5">
        <f t="shared" si="23"/>
        <v>2707</v>
      </c>
      <c r="K53" s="5">
        <f t="shared" si="23"/>
        <v>5414</v>
      </c>
      <c r="L53" s="5">
        <f t="shared" si="23"/>
        <v>2707</v>
      </c>
      <c r="M53" s="5">
        <f t="shared" si="23"/>
        <v>2707</v>
      </c>
      <c r="N53" s="5">
        <f t="shared" si="23"/>
        <v>2707</v>
      </c>
    </row>
    <row r="54" spans="1:21" ht="16.5" x14ac:dyDescent="0.15">
      <c r="A54" s="13">
        <v>50</v>
      </c>
      <c r="B54" s="13">
        <v>10</v>
      </c>
      <c r="C54" s="13">
        <v>40</v>
      </c>
      <c r="D54" s="14">
        <v>140000</v>
      </c>
      <c r="E54" s="22">
        <v>0.12</v>
      </c>
      <c r="F54" s="8">
        <f>SUM(E$5:E54)</f>
        <v>3.7500000000000013</v>
      </c>
      <c r="G54" s="5">
        <f t="shared" si="23"/>
        <v>69920</v>
      </c>
      <c r="H54" s="5">
        <f t="shared" si="23"/>
        <v>5593</v>
      </c>
      <c r="I54" s="5">
        <f t="shared" si="23"/>
        <v>2796</v>
      </c>
      <c r="J54" s="5">
        <f t="shared" si="23"/>
        <v>2796</v>
      </c>
      <c r="K54" s="5">
        <f t="shared" si="23"/>
        <v>5593</v>
      </c>
      <c r="L54" s="5">
        <f t="shared" si="23"/>
        <v>2796</v>
      </c>
      <c r="M54" s="5">
        <f t="shared" si="23"/>
        <v>2796</v>
      </c>
      <c r="N54" s="5">
        <f t="shared" si="23"/>
        <v>2796</v>
      </c>
      <c r="P54" s="8">
        <f>F54*P$3</f>
        <v>1.5000000000000007</v>
      </c>
      <c r="Q54" s="5">
        <f>INT(G$3*$P54)</f>
        <v>27968</v>
      </c>
      <c r="R54" s="5">
        <f t="shared" ref="R54" si="36">INT(H$3*$P54)</f>
        <v>2237</v>
      </c>
      <c r="S54" s="5">
        <f t="shared" ref="S54" si="37">INT(I$3*$P54)</f>
        <v>1118</v>
      </c>
      <c r="T54" s="5">
        <f t="shared" ref="T54" si="38">INT(J$3*$P54)</f>
        <v>1118</v>
      </c>
      <c r="U54" s="5">
        <f t="shared" ref="U54" si="39">INT(K$3*$P54)</f>
        <v>2237</v>
      </c>
    </row>
    <row r="56" spans="1:21" ht="20.25" x14ac:dyDescent="0.15">
      <c r="A56" s="33" t="s">
        <v>113</v>
      </c>
      <c r="B56" s="33"/>
      <c r="C56" s="33"/>
      <c r="D56" s="33"/>
      <c r="E56" s="33"/>
      <c r="F56" s="33"/>
      <c r="G56" s="33"/>
      <c r="H56" s="33"/>
      <c r="I56" s="33"/>
      <c r="J56" s="33"/>
      <c r="K56" s="17"/>
    </row>
    <row r="57" spans="1:21" s="2" customFormat="1" ht="12.75" customHeight="1" x14ac:dyDescent="0.15">
      <c r="A57" s="12"/>
      <c r="B57" s="12"/>
      <c r="C57" s="25">
        <v>1</v>
      </c>
      <c r="D57" s="25">
        <v>2</v>
      </c>
      <c r="E57" s="25">
        <v>3</v>
      </c>
      <c r="F57" s="25"/>
      <c r="G57" s="25">
        <v>4</v>
      </c>
      <c r="H57" s="25">
        <v>5</v>
      </c>
      <c r="I57" s="25">
        <v>6</v>
      </c>
      <c r="J57" s="25">
        <v>7</v>
      </c>
      <c r="K57" s="25">
        <v>8</v>
      </c>
    </row>
    <row r="58" spans="1:21" ht="16.5" x14ac:dyDescent="0.15">
      <c r="A58" s="15" t="s">
        <v>64</v>
      </c>
      <c r="B58" s="15" t="s">
        <v>114</v>
      </c>
      <c r="C58" s="15" t="s">
        <v>0</v>
      </c>
      <c r="D58" s="15" t="s">
        <v>1</v>
      </c>
      <c r="E58" s="15" t="s">
        <v>3</v>
      </c>
      <c r="F58" s="15" t="s">
        <v>4</v>
      </c>
      <c r="G58" s="15" t="s">
        <v>5</v>
      </c>
      <c r="H58" s="15" t="s">
        <v>6</v>
      </c>
      <c r="I58" s="15" t="s">
        <v>7</v>
      </c>
      <c r="J58" s="15" t="s">
        <v>8</v>
      </c>
    </row>
    <row r="59" spans="1:21" ht="16.5" x14ac:dyDescent="0.15">
      <c r="A59" s="13">
        <v>1</v>
      </c>
      <c r="B59" s="13">
        <v>1</v>
      </c>
      <c r="C59" s="5">
        <f>INT(INDEX($G$5:$N$54,$A59,C$57)*INDEX(装备总表!$C$23:$J$30,装备精炼!$B59,装备精炼!C$57))</f>
        <v>0</v>
      </c>
      <c r="D59" s="5">
        <f>INT(INDEX($G$5:$N$54,$A59,D$57)*INDEX(装备总表!$C$23:$J$30,装备精炼!$B59,装备精炼!D$57))</f>
        <v>17</v>
      </c>
      <c r="E59" s="5">
        <f>INT(INDEX($G$5:$N$54,$A59,E$57)*INDEX(装备总表!$C$23:$J$30,装备精炼!$B59,装备精炼!E$57))</f>
        <v>0</v>
      </c>
      <c r="F59" s="5">
        <f>INT(INDEX($G$5:$N$54,$A59,G$57)*INDEX(装备总表!$C$23:$J$30,装备精炼!$B59,装备精炼!G$57))</f>
        <v>0</v>
      </c>
      <c r="G59" s="5">
        <f>INT(INDEX($G$5:$N$54,$A59,H$57)*INDEX(装备总表!$C$23:$J$30,装备精炼!$B59,装备精炼!H$57))</f>
        <v>11</v>
      </c>
      <c r="H59" s="5">
        <f>INT(INDEX($G$5:$N$54,$A59,I$57)*INDEX(装备总表!$C$23:$J$30,装备精炼!$B59,装备精炼!I$57))</f>
        <v>0</v>
      </c>
      <c r="I59" s="5">
        <f>INT(INDEX($G$5:$N$54,$A59,J$57)*INDEX(装备总表!$C$23:$J$30,装备精炼!$B59,装备精炼!J$57))</f>
        <v>0</v>
      </c>
      <c r="J59" s="5">
        <f>INT(INDEX($G$5:$N$54,$A59,K$57)*INDEX(装备总表!$C$23:$J$30,装备精炼!$B59,装备精炼!K$57))</f>
        <v>0</v>
      </c>
    </row>
    <row r="60" spans="1:21" ht="16.5" x14ac:dyDescent="0.15">
      <c r="A60" s="13">
        <v>2</v>
      </c>
      <c r="B60" s="13">
        <v>1</v>
      </c>
      <c r="C60" s="5">
        <f>INT(INDEX($G$5:$N$54,$A60,C$57)*INDEX(装备总表!$C$23:$J$30,装备精炼!$B60,装备精炼!C$57))</f>
        <v>0</v>
      </c>
      <c r="D60" s="5">
        <f>INT(INDEX($G$5:$N$54,$A60,D$57)*INDEX(装备总表!$C$23:$J$30,装备精炼!$B60,装备精炼!D$57))</f>
        <v>35</v>
      </c>
      <c r="E60" s="5">
        <f>INT(INDEX($G$5:$N$54,$A60,E$57)*INDEX(装备总表!$C$23:$J$30,装备精炼!$B60,装备精炼!E$57))</f>
        <v>0</v>
      </c>
      <c r="F60" s="5">
        <f>INT(INDEX($G$5:$N$54,$A60,G$57)*INDEX(装备总表!$C$23:$J$30,装备精炼!$B60,装备精炼!G$57))</f>
        <v>0</v>
      </c>
      <c r="G60" s="5">
        <f>INT(INDEX($G$5:$N$54,$A60,H$57)*INDEX(装备总表!$C$23:$J$30,装备精炼!$B60,装备精炼!H$57))</f>
        <v>22</v>
      </c>
      <c r="H60" s="5">
        <f>INT(INDEX($G$5:$N$54,$A60,I$57)*INDEX(装备总表!$C$23:$J$30,装备精炼!$B60,装备精炼!I$57))</f>
        <v>0</v>
      </c>
      <c r="I60" s="5">
        <f>INT(INDEX($G$5:$N$54,$A60,J$57)*INDEX(装备总表!$C$23:$J$30,装备精炼!$B60,装备精炼!J$57))</f>
        <v>0</v>
      </c>
      <c r="J60" s="5">
        <f>INT(INDEX($G$5:$N$54,$A60,K$57)*INDEX(装备总表!$C$23:$J$30,装备精炼!$B60,装备精炼!K$57))</f>
        <v>0</v>
      </c>
    </row>
    <row r="61" spans="1:21" ht="16.5" x14ac:dyDescent="0.15">
      <c r="A61" s="13">
        <v>3</v>
      </c>
      <c r="B61" s="13">
        <v>1</v>
      </c>
      <c r="C61" s="5">
        <f>INT(INDEX($G$5:$N$54,$A61,C$57)*INDEX(装备总表!$C$23:$J$30,装备精炼!$B61,装备精炼!C$57))</f>
        <v>0</v>
      </c>
      <c r="D61" s="5">
        <f>INT(INDEX($G$5:$N$54,$A61,D$57)*INDEX(装备总表!$C$23:$J$30,装备精炼!$B61,装备精炼!D$57))</f>
        <v>53</v>
      </c>
      <c r="E61" s="5">
        <f>INT(INDEX($G$5:$N$54,$A61,E$57)*INDEX(装备总表!$C$23:$J$30,装备精炼!$B61,装备精炼!E$57))</f>
        <v>0</v>
      </c>
      <c r="F61" s="5">
        <f>INT(INDEX($G$5:$N$54,$A61,G$57)*INDEX(装备总表!$C$23:$J$30,装备精炼!$B61,装备精炼!G$57))</f>
        <v>0</v>
      </c>
      <c r="G61" s="5">
        <f>INT(INDEX($G$5:$N$54,$A61,H$57)*INDEX(装备总表!$C$23:$J$30,装备精炼!$B61,装备精炼!H$57))</f>
        <v>33</v>
      </c>
      <c r="H61" s="5">
        <f>INT(INDEX($G$5:$N$54,$A61,I$57)*INDEX(装备总表!$C$23:$J$30,装备精炼!$B61,装备精炼!I$57))</f>
        <v>0</v>
      </c>
      <c r="I61" s="5">
        <f>INT(INDEX($G$5:$N$54,$A61,J$57)*INDEX(装备总表!$C$23:$J$30,装备精炼!$B61,装备精炼!J$57))</f>
        <v>0</v>
      </c>
      <c r="J61" s="5">
        <f>INT(INDEX($G$5:$N$54,$A61,K$57)*INDEX(装备总表!$C$23:$J$30,装备精炼!$B61,装备精炼!K$57))</f>
        <v>0</v>
      </c>
    </row>
    <row r="62" spans="1:21" ht="16.5" x14ac:dyDescent="0.15">
      <c r="A62" s="13">
        <v>4</v>
      </c>
      <c r="B62" s="13">
        <v>1</v>
      </c>
      <c r="C62" s="5">
        <f>INT(INDEX($G$5:$N$54,$A62,C$57)*INDEX(装备总表!$C$23:$J$30,装备精炼!$B62,装备精炼!C$57))</f>
        <v>0</v>
      </c>
      <c r="D62" s="5">
        <f>INT(INDEX($G$5:$N$54,$A62,D$57)*INDEX(装备总表!$C$23:$J$30,装备精炼!$B62,装备精炼!D$57))</f>
        <v>71</v>
      </c>
      <c r="E62" s="5">
        <f>INT(INDEX($G$5:$N$54,$A62,E$57)*INDEX(装备总表!$C$23:$J$30,装备精炼!$B62,装备精炼!E$57))</f>
        <v>0</v>
      </c>
      <c r="F62" s="5">
        <f>INT(INDEX($G$5:$N$54,$A62,G$57)*INDEX(装备总表!$C$23:$J$30,装备精炼!$B62,装备精炼!G$57))</f>
        <v>0</v>
      </c>
      <c r="G62" s="5">
        <f>INT(INDEX($G$5:$N$54,$A62,H$57)*INDEX(装备总表!$C$23:$J$30,装备精炼!$B62,装备精炼!H$57))</f>
        <v>44</v>
      </c>
      <c r="H62" s="5">
        <f>INT(INDEX($G$5:$N$54,$A62,I$57)*INDEX(装备总表!$C$23:$J$30,装备精炼!$B62,装备精炼!I$57))</f>
        <v>0</v>
      </c>
      <c r="I62" s="5">
        <f>INT(INDEX($G$5:$N$54,$A62,J$57)*INDEX(装备总表!$C$23:$J$30,装备精炼!$B62,装备精炼!J$57))</f>
        <v>0</v>
      </c>
      <c r="J62" s="5">
        <f>INT(INDEX($G$5:$N$54,$A62,K$57)*INDEX(装备总表!$C$23:$J$30,装备精炼!$B62,装备精炼!K$57))</f>
        <v>0</v>
      </c>
    </row>
    <row r="63" spans="1:21" ht="16.5" x14ac:dyDescent="0.15">
      <c r="A63" s="13">
        <v>5</v>
      </c>
      <c r="B63" s="13">
        <v>1</v>
      </c>
      <c r="C63" s="5">
        <f>INT(INDEX($G$5:$N$54,$A63,C$57)*INDEX(装备总表!$C$23:$J$30,装备精炼!$B63,装备精炼!C$57))</f>
        <v>0</v>
      </c>
      <c r="D63" s="5">
        <f>INT(INDEX($G$5:$N$54,$A63,D$57)*INDEX(装备总表!$C$23:$J$30,装备精炼!$B63,装备精炼!D$57))</f>
        <v>89</v>
      </c>
      <c r="E63" s="5">
        <f>INT(INDEX($G$5:$N$54,$A63,E$57)*INDEX(装备总表!$C$23:$J$30,装备精炼!$B63,装备精炼!E$57))</f>
        <v>0</v>
      </c>
      <c r="F63" s="5">
        <f>INT(INDEX($G$5:$N$54,$A63,G$57)*INDEX(装备总表!$C$23:$J$30,装备精炼!$B63,装备精炼!G$57))</f>
        <v>0</v>
      </c>
      <c r="G63" s="5">
        <f>INT(INDEX($G$5:$N$54,$A63,H$57)*INDEX(装备总表!$C$23:$J$30,装备精炼!$B63,装备精炼!H$57))</f>
        <v>55</v>
      </c>
      <c r="H63" s="5">
        <f>INT(INDEX($G$5:$N$54,$A63,I$57)*INDEX(装备总表!$C$23:$J$30,装备精炼!$B63,装备精炼!I$57))</f>
        <v>0</v>
      </c>
      <c r="I63" s="5">
        <f>INT(INDEX($G$5:$N$54,$A63,J$57)*INDEX(装备总表!$C$23:$J$30,装备精炼!$B63,装备精炼!J$57))</f>
        <v>0</v>
      </c>
      <c r="J63" s="5">
        <f>INT(INDEX($G$5:$N$54,$A63,K$57)*INDEX(装备总表!$C$23:$J$30,装备精炼!$B63,装备精炼!K$57))</f>
        <v>0</v>
      </c>
    </row>
    <row r="64" spans="1:21" ht="16.5" x14ac:dyDescent="0.15">
      <c r="A64" s="13">
        <v>6</v>
      </c>
      <c r="B64" s="13">
        <v>1</v>
      </c>
      <c r="C64" s="5">
        <f>INT(INDEX($G$5:$N$54,$A64,C$57)*INDEX(装备总表!$C$23:$J$30,装备精炼!$B64,装备精炼!C$57))</f>
        <v>0</v>
      </c>
      <c r="D64" s="5">
        <f>INT(INDEX($G$5:$N$54,$A64,D$57)*INDEX(装备总表!$C$23:$J$30,装备精炼!$B64,装备精炼!D$57))</f>
        <v>113</v>
      </c>
      <c r="E64" s="5">
        <f>INT(INDEX($G$5:$N$54,$A64,E$57)*INDEX(装备总表!$C$23:$J$30,装备精炼!$B64,装备精炼!E$57))</f>
        <v>0</v>
      </c>
      <c r="F64" s="5">
        <f>INT(INDEX($G$5:$N$54,$A64,G$57)*INDEX(装备总表!$C$23:$J$30,装备精炼!$B64,装备精炼!G$57))</f>
        <v>0</v>
      </c>
      <c r="G64" s="5">
        <f>INT(INDEX($G$5:$N$54,$A64,H$57)*INDEX(装备总表!$C$23:$J$30,装备精炼!$B64,装备精炼!H$57))</f>
        <v>70</v>
      </c>
      <c r="H64" s="5">
        <f>INT(INDEX($G$5:$N$54,$A64,I$57)*INDEX(装备总表!$C$23:$J$30,装备精炼!$B64,装备精炼!I$57))</f>
        <v>0</v>
      </c>
      <c r="I64" s="5">
        <f>INT(INDEX($G$5:$N$54,$A64,J$57)*INDEX(装备总表!$C$23:$J$30,装备精炼!$B64,装备精炼!J$57))</f>
        <v>0</v>
      </c>
      <c r="J64" s="5">
        <f>INT(INDEX($G$5:$N$54,$A64,K$57)*INDEX(装备总表!$C$23:$J$30,装备精炼!$B64,装备精炼!K$57))</f>
        <v>0</v>
      </c>
    </row>
    <row r="65" spans="1:10" ht="16.5" x14ac:dyDescent="0.15">
      <c r="A65" s="13">
        <v>7</v>
      </c>
      <c r="B65" s="13">
        <v>1</v>
      </c>
      <c r="C65" s="5">
        <f>INT(INDEX($G$5:$N$54,$A65,C$57)*INDEX(装备总表!$C$23:$J$30,装备精炼!$B65,装备精炼!C$57))</f>
        <v>0</v>
      </c>
      <c r="D65" s="5">
        <f>INT(INDEX($G$5:$N$54,$A65,D$57)*INDEX(装备总表!$C$23:$J$30,装备精炼!$B65,装备精炼!D$57))</f>
        <v>137</v>
      </c>
      <c r="E65" s="5">
        <f>INT(INDEX($G$5:$N$54,$A65,E$57)*INDEX(装备总表!$C$23:$J$30,装备精炼!$B65,装备精炼!E$57))</f>
        <v>0</v>
      </c>
      <c r="F65" s="5">
        <f>INT(INDEX($G$5:$N$54,$A65,G$57)*INDEX(装备总表!$C$23:$J$30,装备精炼!$B65,装备精炼!G$57))</f>
        <v>0</v>
      </c>
      <c r="G65" s="5">
        <f>INT(INDEX($G$5:$N$54,$A65,H$57)*INDEX(装备总表!$C$23:$J$30,装备精炼!$B65,装备精炼!H$57))</f>
        <v>85</v>
      </c>
      <c r="H65" s="5">
        <f>INT(INDEX($G$5:$N$54,$A65,I$57)*INDEX(装备总表!$C$23:$J$30,装备精炼!$B65,装备精炼!I$57))</f>
        <v>0</v>
      </c>
      <c r="I65" s="5">
        <f>INT(INDEX($G$5:$N$54,$A65,J$57)*INDEX(装备总表!$C$23:$J$30,装备精炼!$B65,装备精炼!J$57))</f>
        <v>0</v>
      </c>
      <c r="J65" s="5">
        <f>INT(INDEX($G$5:$N$54,$A65,K$57)*INDEX(装备总表!$C$23:$J$30,装备精炼!$B65,装备精炼!K$57))</f>
        <v>0</v>
      </c>
    </row>
    <row r="66" spans="1:10" ht="16.5" x14ac:dyDescent="0.15">
      <c r="A66" s="13">
        <v>8</v>
      </c>
      <c r="B66" s="13">
        <v>1</v>
      </c>
      <c r="C66" s="5">
        <f>INT(INDEX($G$5:$N$54,$A66,C$57)*INDEX(装备总表!$C$23:$J$30,装备精炼!$B66,装备精炼!C$57))</f>
        <v>0</v>
      </c>
      <c r="D66" s="5">
        <f>INT(INDEX($G$5:$N$54,$A66,D$57)*INDEX(装备总表!$C$23:$J$30,装备精炼!$B66,装备精炼!D$57))</f>
        <v>160</v>
      </c>
      <c r="E66" s="5">
        <f>INT(INDEX($G$5:$N$54,$A66,E$57)*INDEX(装备总表!$C$23:$J$30,装备精炼!$B66,装备精炼!E$57))</f>
        <v>0</v>
      </c>
      <c r="F66" s="5">
        <f>INT(INDEX($G$5:$N$54,$A66,G$57)*INDEX(装备总表!$C$23:$J$30,装备精炼!$B66,装备精炼!G$57))</f>
        <v>0</v>
      </c>
      <c r="G66" s="5">
        <f>INT(INDEX($G$5:$N$54,$A66,H$57)*INDEX(装备总表!$C$23:$J$30,装备精炼!$B66,装备精炼!H$57))</f>
        <v>100</v>
      </c>
      <c r="H66" s="5">
        <f>INT(INDEX($G$5:$N$54,$A66,I$57)*INDEX(装备总表!$C$23:$J$30,装备精炼!$B66,装备精炼!I$57))</f>
        <v>0</v>
      </c>
      <c r="I66" s="5">
        <f>INT(INDEX($G$5:$N$54,$A66,J$57)*INDEX(装备总表!$C$23:$J$30,装备精炼!$B66,装备精炼!J$57))</f>
        <v>0</v>
      </c>
      <c r="J66" s="5">
        <f>INT(INDEX($G$5:$N$54,$A66,K$57)*INDEX(装备总表!$C$23:$J$30,装备精炼!$B66,装备精炼!K$57))</f>
        <v>0</v>
      </c>
    </row>
    <row r="67" spans="1:10" ht="16.5" x14ac:dyDescent="0.15">
      <c r="A67" s="13">
        <v>9</v>
      </c>
      <c r="B67" s="13">
        <v>1</v>
      </c>
      <c r="C67" s="5">
        <f>INT(INDEX($G$5:$N$54,$A67,C$57)*INDEX(装备总表!$C$23:$J$30,装备精炼!$B67,装备精炼!C$57))</f>
        <v>0</v>
      </c>
      <c r="D67" s="5">
        <f>INT(INDEX($G$5:$N$54,$A67,D$57)*INDEX(装备总表!$C$23:$J$30,装备精炼!$B67,装备精炼!D$57))</f>
        <v>184</v>
      </c>
      <c r="E67" s="5">
        <f>INT(INDEX($G$5:$N$54,$A67,E$57)*INDEX(装备总表!$C$23:$J$30,装备精炼!$B67,装备精炼!E$57))</f>
        <v>0</v>
      </c>
      <c r="F67" s="5">
        <f>INT(INDEX($G$5:$N$54,$A67,G$57)*INDEX(装备总表!$C$23:$J$30,装备精炼!$B67,装备精炼!G$57))</f>
        <v>0</v>
      </c>
      <c r="G67" s="5">
        <f>INT(INDEX($G$5:$N$54,$A67,H$57)*INDEX(装备总表!$C$23:$J$30,装备精炼!$B67,装备精炼!H$57))</f>
        <v>115</v>
      </c>
      <c r="H67" s="5">
        <f>INT(INDEX($G$5:$N$54,$A67,I$57)*INDEX(装备总表!$C$23:$J$30,装备精炼!$B67,装备精炼!I$57))</f>
        <v>0</v>
      </c>
      <c r="I67" s="5">
        <f>INT(INDEX($G$5:$N$54,$A67,J$57)*INDEX(装备总表!$C$23:$J$30,装备精炼!$B67,装备精炼!J$57))</f>
        <v>0</v>
      </c>
      <c r="J67" s="5">
        <f>INT(INDEX($G$5:$N$54,$A67,K$57)*INDEX(装备总表!$C$23:$J$30,装备精炼!$B67,装备精炼!K$57))</f>
        <v>0</v>
      </c>
    </row>
    <row r="68" spans="1:10" ht="16.5" x14ac:dyDescent="0.15">
      <c r="A68" s="13">
        <v>10</v>
      </c>
      <c r="B68" s="13">
        <v>1</v>
      </c>
      <c r="C68" s="5">
        <f>INT(INDEX($G$5:$N$54,$A68,C$57)*INDEX(装备总表!$C$23:$J$30,装备精炼!$B68,装备精炼!C$57))</f>
        <v>0</v>
      </c>
      <c r="D68" s="5">
        <f>INT(INDEX($G$5:$N$54,$A68,D$57)*INDEX(装备总表!$C$23:$J$30,装备精炼!$B68,装备精炼!D$57))</f>
        <v>208</v>
      </c>
      <c r="E68" s="5">
        <f>INT(INDEX($G$5:$N$54,$A68,E$57)*INDEX(装备总表!$C$23:$J$30,装备精炼!$B68,装备精炼!E$57))</f>
        <v>0</v>
      </c>
      <c r="F68" s="5">
        <f>INT(INDEX($G$5:$N$54,$A68,G$57)*INDEX(装备总表!$C$23:$J$30,装备精炼!$B68,装备精炼!G$57))</f>
        <v>0</v>
      </c>
      <c r="G68" s="5">
        <f>INT(INDEX($G$5:$N$54,$A68,H$57)*INDEX(装备总表!$C$23:$J$30,装备精炼!$B68,装备精炼!H$57))</f>
        <v>130</v>
      </c>
      <c r="H68" s="5">
        <f>INT(INDEX($G$5:$N$54,$A68,I$57)*INDEX(装备总表!$C$23:$J$30,装备精炼!$B68,装备精炼!I$57))</f>
        <v>0</v>
      </c>
      <c r="I68" s="5">
        <f>INT(INDEX($G$5:$N$54,$A68,J$57)*INDEX(装备总表!$C$23:$J$30,装备精炼!$B68,装备精炼!J$57))</f>
        <v>0</v>
      </c>
      <c r="J68" s="5">
        <f>INT(INDEX($G$5:$N$54,$A68,K$57)*INDEX(装备总表!$C$23:$J$30,装备精炼!$B68,装备精炼!K$57))</f>
        <v>0</v>
      </c>
    </row>
    <row r="69" spans="1:10" ht="16.5" x14ac:dyDescent="0.15">
      <c r="A69" s="13">
        <v>11</v>
      </c>
      <c r="B69" s="13">
        <v>1</v>
      </c>
      <c r="C69" s="5">
        <f>INT(INDEX($G$5:$N$54,$A69,C$57)*INDEX(装备总表!$C$23:$J$30,装备精炼!$B69,装备精炼!C$57))</f>
        <v>0</v>
      </c>
      <c r="D69" s="5">
        <f>INT(INDEX($G$5:$N$54,$A69,D$57)*INDEX(装备总表!$C$23:$J$30,装备精炼!$B69,装备精炼!D$57))</f>
        <v>238</v>
      </c>
      <c r="E69" s="5">
        <f>INT(INDEX($G$5:$N$54,$A69,E$57)*INDEX(装备总表!$C$23:$J$30,装备精炼!$B69,装备精炼!E$57))</f>
        <v>0</v>
      </c>
      <c r="F69" s="5">
        <f>INT(INDEX($G$5:$N$54,$A69,G$57)*INDEX(装备总表!$C$23:$J$30,装备精炼!$B69,装备精炼!G$57))</f>
        <v>0</v>
      </c>
      <c r="G69" s="5">
        <f>INT(INDEX($G$5:$N$54,$A69,H$57)*INDEX(装备总表!$C$23:$J$30,装备精炼!$B69,装备精炼!H$57))</f>
        <v>149</v>
      </c>
      <c r="H69" s="5">
        <f>INT(INDEX($G$5:$N$54,$A69,I$57)*INDEX(装备总表!$C$23:$J$30,装备精炼!$B69,装备精炼!I$57))</f>
        <v>0</v>
      </c>
      <c r="I69" s="5">
        <f>INT(INDEX($G$5:$N$54,$A69,J$57)*INDEX(装备总表!$C$23:$J$30,装备精炼!$B69,装备精炼!J$57))</f>
        <v>0</v>
      </c>
      <c r="J69" s="5">
        <f>INT(INDEX($G$5:$N$54,$A69,K$57)*INDEX(装备总表!$C$23:$J$30,装备精炼!$B69,装备精炼!K$57))</f>
        <v>0</v>
      </c>
    </row>
    <row r="70" spans="1:10" ht="16.5" x14ac:dyDescent="0.15">
      <c r="A70" s="13">
        <v>12</v>
      </c>
      <c r="B70" s="13">
        <v>1</v>
      </c>
      <c r="C70" s="5">
        <f>INT(INDEX($G$5:$N$54,$A70,C$57)*INDEX(装备总表!$C$23:$J$30,装备精炼!$B70,装备精炼!C$57))</f>
        <v>0</v>
      </c>
      <c r="D70" s="5">
        <f>INT(INDEX($G$5:$N$54,$A70,D$57)*INDEX(装备总表!$C$23:$J$30,装备精炼!$B70,装备精炼!D$57))</f>
        <v>268</v>
      </c>
      <c r="E70" s="5">
        <f>INT(INDEX($G$5:$N$54,$A70,E$57)*INDEX(装备总表!$C$23:$J$30,装备精炼!$B70,装备精炼!E$57))</f>
        <v>0</v>
      </c>
      <c r="F70" s="5">
        <f>INT(INDEX($G$5:$N$54,$A70,G$57)*INDEX(装备总表!$C$23:$J$30,装备精炼!$B70,装备精炼!G$57))</f>
        <v>0</v>
      </c>
      <c r="G70" s="5">
        <f>INT(INDEX($G$5:$N$54,$A70,H$57)*INDEX(装备总表!$C$23:$J$30,装备精炼!$B70,装备精炼!H$57))</f>
        <v>167</v>
      </c>
      <c r="H70" s="5">
        <f>INT(INDEX($G$5:$N$54,$A70,I$57)*INDEX(装备总表!$C$23:$J$30,装备精炼!$B70,装备精炼!I$57))</f>
        <v>0</v>
      </c>
      <c r="I70" s="5">
        <f>INT(INDEX($G$5:$N$54,$A70,J$57)*INDEX(装备总表!$C$23:$J$30,装备精炼!$B70,装备精炼!J$57))</f>
        <v>0</v>
      </c>
      <c r="J70" s="5">
        <f>INT(INDEX($G$5:$N$54,$A70,K$57)*INDEX(装备总表!$C$23:$J$30,装备精炼!$B70,装备精炼!K$57))</f>
        <v>0</v>
      </c>
    </row>
    <row r="71" spans="1:10" ht="16.5" x14ac:dyDescent="0.15">
      <c r="A71" s="13">
        <v>13</v>
      </c>
      <c r="B71" s="13">
        <v>1</v>
      </c>
      <c r="C71" s="5">
        <f>INT(INDEX($G$5:$N$54,$A71,C$57)*INDEX(装备总表!$C$23:$J$30,装备精炼!$B71,装备精炼!C$57))</f>
        <v>0</v>
      </c>
      <c r="D71" s="5">
        <f>INT(INDEX($G$5:$N$54,$A71,D$57)*INDEX(装备总表!$C$23:$J$30,装备精炼!$B71,装备精炼!D$57))</f>
        <v>298</v>
      </c>
      <c r="E71" s="5">
        <f>INT(INDEX($G$5:$N$54,$A71,E$57)*INDEX(装备总表!$C$23:$J$30,装备精炼!$B71,装备精炼!E$57))</f>
        <v>0</v>
      </c>
      <c r="F71" s="5">
        <f>INT(INDEX($G$5:$N$54,$A71,G$57)*INDEX(装备总表!$C$23:$J$30,装备精炼!$B71,装备精炼!G$57))</f>
        <v>0</v>
      </c>
      <c r="G71" s="5">
        <f>INT(INDEX($G$5:$N$54,$A71,H$57)*INDEX(装备总表!$C$23:$J$30,装备精炼!$B71,装备精炼!H$57))</f>
        <v>186</v>
      </c>
      <c r="H71" s="5">
        <f>INT(INDEX($G$5:$N$54,$A71,I$57)*INDEX(装备总表!$C$23:$J$30,装备精炼!$B71,装备精炼!I$57))</f>
        <v>0</v>
      </c>
      <c r="I71" s="5">
        <f>INT(INDEX($G$5:$N$54,$A71,J$57)*INDEX(装备总表!$C$23:$J$30,装备精炼!$B71,装备精炼!J$57))</f>
        <v>0</v>
      </c>
      <c r="J71" s="5">
        <f>INT(INDEX($G$5:$N$54,$A71,K$57)*INDEX(装备总表!$C$23:$J$30,装备精炼!$B71,装备精炼!K$57))</f>
        <v>0</v>
      </c>
    </row>
    <row r="72" spans="1:10" ht="16.5" x14ac:dyDescent="0.15">
      <c r="A72" s="13">
        <v>14</v>
      </c>
      <c r="B72" s="13">
        <v>1</v>
      </c>
      <c r="C72" s="5">
        <f>INT(INDEX($G$5:$N$54,$A72,C$57)*INDEX(装备总表!$C$23:$J$30,装备精炼!$B72,装备精炼!C$57))</f>
        <v>0</v>
      </c>
      <c r="D72" s="5">
        <f>INT(INDEX($G$5:$N$54,$A72,D$57)*INDEX(装备总表!$C$23:$J$30,装备精炼!$B72,装备精炼!D$57))</f>
        <v>328</v>
      </c>
      <c r="E72" s="5">
        <f>INT(INDEX($G$5:$N$54,$A72,E$57)*INDEX(装备总表!$C$23:$J$30,装备精炼!$B72,装备精炼!E$57))</f>
        <v>0</v>
      </c>
      <c r="F72" s="5">
        <f>INT(INDEX($G$5:$N$54,$A72,G$57)*INDEX(装备总表!$C$23:$J$30,装备精炼!$B72,装备精炼!G$57))</f>
        <v>0</v>
      </c>
      <c r="G72" s="5">
        <f>INT(INDEX($G$5:$N$54,$A72,H$57)*INDEX(装备总表!$C$23:$J$30,装备精炼!$B72,装备精炼!H$57))</f>
        <v>205</v>
      </c>
      <c r="H72" s="5">
        <f>INT(INDEX($G$5:$N$54,$A72,I$57)*INDEX(装备总表!$C$23:$J$30,装备精炼!$B72,装备精炼!I$57))</f>
        <v>0</v>
      </c>
      <c r="I72" s="5">
        <f>INT(INDEX($G$5:$N$54,$A72,J$57)*INDEX(装备总表!$C$23:$J$30,装备精炼!$B72,装备精炼!J$57))</f>
        <v>0</v>
      </c>
      <c r="J72" s="5">
        <f>INT(INDEX($G$5:$N$54,$A72,K$57)*INDEX(装备总表!$C$23:$J$30,装备精炼!$B72,装备精炼!K$57))</f>
        <v>0</v>
      </c>
    </row>
    <row r="73" spans="1:10" ht="16.5" x14ac:dyDescent="0.15">
      <c r="A73" s="13">
        <v>15</v>
      </c>
      <c r="B73" s="13">
        <v>1</v>
      </c>
      <c r="C73" s="5">
        <f>INT(INDEX($G$5:$N$54,$A73,C$57)*INDEX(装备总表!$C$23:$J$30,装备精炼!$B73,装备精炼!C$57))</f>
        <v>0</v>
      </c>
      <c r="D73" s="5">
        <f>INT(INDEX($G$5:$N$54,$A73,D$57)*INDEX(装备总表!$C$23:$J$30,装备精炼!$B73,装备精炼!D$57))</f>
        <v>357</v>
      </c>
      <c r="E73" s="5">
        <f>INT(INDEX($G$5:$N$54,$A73,E$57)*INDEX(装备总表!$C$23:$J$30,装备精炼!$B73,装备精炼!E$57))</f>
        <v>0</v>
      </c>
      <c r="F73" s="5">
        <f>INT(INDEX($G$5:$N$54,$A73,G$57)*INDEX(装备总表!$C$23:$J$30,装备精炼!$B73,装备精炼!G$57))</f>
        <v>0</v>
      </c>
      <c r="G73" s="5">
        <f>INT(INDEX($G$5:$N$54,$A73,H$57)*INDEX(装备总表!$C$23:$J$30,装备精炼!$B73,装备精炼!H$57))</f>
        <v>223</v>
      </c>
      <c r="H73" s="5">
        <f>INT(INDEX($G$5:$N$54,$A73,I$57)*INDEX(装备总表!$C$23:$J$30,装备精炼!$B73,装备精炼!I$57))</f>
        <v>0</v>
      </c>
      <c r="I73" s="5">
        <f>INT(INDEX($G$5:$N$54,$A73,J$57)*INDEX(装备总表!$C$23:$J$30,装备精炼!$B73,装备精炼!J$57))</f>
        <v>0</v>
      </c>
      <c r="J73" s="5">
        <f>INT(INDEX($G$5:$N$54,$A73,K$57)*INDEX(装备总表!$C$23:$J$30,装备精炼!$B73,装备精炼!K$57))</f>
        <v>0</v>
      </c>
    </row>
    <row r="74" spans="1:10" ht="16.5" x14ac:dyDescent="0.15">
      <c r="A74" s="13">
        <v>16</v>
      </c>
      <c r="B74" s="13">
        <v>1</v>
      </c>
      <c r="C74" s="5">
        <f>INT(INDEX($G$5:$N$54,$A74,C$57)*INDEX(装备总表!$C$23:$J$30,装备精炼!$B74,装备精炼!C$57))</f>
        <v>0</v>
      </c>
      <c r="D74" s="5">
        <f>INT(INDEX($G$5:$N$54,$A74,D$57)*INDEX(装备总表!$C$23:$J$30,装备精炼!$B74,装备精炼!D$57))</f>
        <v>393</v>
      </c>
      <c r="E74" s="5">
        <f>INT(INDEX($G$5:$N$54,$A74,E$57)*INDEX(装备总表!$C$23:$J$30,装备精炼!$B74,装备精炼!E$57))</f>
        <v>0</v>
      </c>
      <c r="F74" s="5">
        <f>INT(INDEX($G$5:$N$54,$A74,G$57)*INDEX(装备总表!$C$23:$J$30,装备精炼!$B74,装备精炼!G$57))</f>
        <v>0</v>
      </c>
      <c r="G74" s="5">
        <f>INT(INDEX($G$5:$N$54,$A74,H$57)*INDEX(装备总表!$C$23:$J$30,装备精炼!$B74,装备精炼!H$57))</f>
        <v>246</v>
      </c>
      <c r="H74" s="5">
        <f>INT(INDEX($G$5:$N$54,$A74,I$57)*INDEX(装备总表!$C$23:$J$30,装备精炼!$B74,装备精炼!I$57))</f>
        <v>0</v>
      </c>
      <c r="I74" s="5">
        <f>INT(INDEX($G$5:$N$54,$A74,J$57)*INDEX(装备总表!$C$23:$J$30,装备精炼!$B74,装备精炼!J$57))</f>
        <v>0</v>
      </c>
      <c r="J74" s="5">
        <f>INT(INDEX($G$5:$N$54,$A74,K$57)*INDEX(装备总表!$C$23:$J$30,装备精炼!$B74,装备精炼!K$57))</f>
        <v>0</v>
      </c>
    </row>
    <row r="75" spans="1:10" ht="16.5" x14ac:dyDescent="0.15">
      <c r="A75" s="13">
        <v>17</v>
      </c>
      <c r="B75" s="13">
        <v>1</v>
      </c>
      <c r="C75" s="5">
        <f>INT(INDEX($G$5:$N$54,$A75,C$57)*INDEX(装备总表!$C$23:$J$30,装备精炼!$B75,装备精炼!C$57))</f>
        <v>0</v>
      </c>
      <c r="D75" s="5">
        <f>INT(INDEX($G$5:$N$54,$A75,D$57)*INDEX(装备总表!$C$23:$J$30,装备精炼!$B75,装备精炼!D$57))</f>
        <v>429</v>
      </c>
      <c r="E75" s="5">
        <f>INT(INDEX($G$5:$N$54,$A75,E$57)*INDEX(装备总表!$C$23:$J$30,装备精炼!$B75,装备精炼!E$57))</f>
        <v>0</v>
      </c>
      <c r="F75" s="5">
        <f>INT(INDEX($G$5:$N$54,$A75,G$57)*INDEX(装备总表!$C$23:$J$30,装备精炼!$B75,装备精炼!G$57))</f>
        <v>0</v>
      </c>
      <c r="G75" s="5">
        <f>INT(INDEX($G$5:$N$54,$A75,H$57)*INDEX(装备总表!$C$23:$J$30,装备精炼!$B75,装备精炼!H$57))</f>
        <v>268</v>
      </c>
      <c r="H75" s="5">
        <f>INT(INDEX($G$5:$N$54,$A75,I$57)*INDEX(装备总表!$C$23:$J$30,装备精炼!$B75,装备精炼!I$57))</f>
        <v>0</v>
      </c>
      <c r="I75" s="5">
        <f>INT(INDEX($G$5:$N$54,$A75,J$57)*INDEX(装备总表!$C$23:$J$30,装备精炼!$B75,装备精炼!J$57))</f>
        <v>0</v>
      </c>
      <c r="J75" s="5">
        <f>INT(INDEX($G$5:$N$54,$A75,K$57)*INDEX(装备总表!$C$23:$J$30,装备精炼!$B75,装备精炼!K$57))</f>
        <v>0</v>
      </c>
    </row>
    <row r="76" spans="1:10" ht="16.5" x14ac:dyDescent="0.15">
      <c r="A76" s="13">
        <v>18</v>
      </c>
      <c r="B76" s="13">
        <v>1</v>
      </c>
      <c r="C76" s="5">
        <f>INT(INDEX($G$5:$N$54,$A76,C$57)*INDEX(装备总表!$C$23:$J$30,装备精炼!$B76,装备精炼!C$57))</f>
        <v>0</v>
      </c>
      <c r="D76" s="5">
        <f>INT(INDEX($G$5:$N$54,$A76,D$57)*INDEX(装备总表!$C$23:$J$30,装备精炼!$B76,装备精炼!D$57))</f>
        <v>465</v>
      </c>
      <c r="E76" s="5">
        <f>INT(INDEX($G$5:$N$54,$A76,E$57)*INDEX(装备总表!$C$23:$J$30,装备精炼!$B76,装备精炼!E$57))</f>
        <v>0</v>
      </c>
      <c r="F76" s="5">
        <f>INT(INDEX($G$5:$N$54,$A76,G$57)*INDEX(装备总表!$C$23:$J$30,装备精炼!$B76,装备精炼!G$57))</f>
        <v>0</v>
      </c>
      <c r="G76" s="5">
        <f>INT(INDEX($G$5:$N$54,$A76,H$57)*INDEX(装备总表!$C$23:$J$30,装备精炼!$B76,装备精炼!H$57))</f>
        <v>290</v>
      </c>
      <c r="H76" s="5">
        <f>INT(INDEX($G$5:$N$54,$A76,I$57)*INDEX(装备总表!$C$23:$J$30,装备精炼!$B76,装备精炼!I$57))</f>
        <v>0</v>
      </c>
      <c r="I76" s="5">
        <f>INT(INDEX($G$5:$N$54,$A76,J$57)*INDEX(装备总表!$C$23:$J$30,装备精炼!$B76,装备精炼!J$57))</f>
        <v>0</v>
      </c>
      <c r="J76" s="5">
        <f>INT(INDEX($G$5:$N$54,$A76,K$57)*INDEX(装备总表!$C$23:$J$30,装备精炼!$B76,装备精炼!K$57))</f>
        <v>0</v>
      </c>
    </row>
    <row r="77" spans="1:10" ht="16.5" x14ac:dyDescent="0.15">
      <c r="A77" s="13">
        <v>19</v>
      </c>
      <c r="B77" s="13">
        <v>1</v>
      </c>
      <c r="C77" s="5">
        <f>INT(INDEX($G$5:$N$54,$A77,C$57)*INDEX(装备总表!$C$23:$J$30,装备精炼!$B77,装备精炼!C$57))</f>
        <v>0</v>
      </c>
      <c r="D77" s="5">
        <f>INT(INDEX($G$5:$N$54,$A77,D$57)*INDEX(装备总表!$C$23:$J$30,装备精炼!$B77,装备精炼!D$57))</f>
        <v>500</v>
      </c>
      <c r="E77" s="5">
        <f>INT(INDEX($G$5:$N$54,$A77,E$57)*INDEX(装备总表!$C$23:$J$30,装备精炼!$B77,装备精炼!E$57))</f>
        <v>0</v>
      </c>
      <c r="F77" s="5">
        <f>INT(INDEX($G$5:$N$54,$A77,G$57)*INDEX(装备总表!$C$23:$J$30,装备精炼!$B77,装备精炼!G$57))</f>
        <v>0</v>
      </c>
      <c r="G77" s="5">
        <f>INT(INDEX($G$5:$N$54,$A77,H$57)*INDEX(装备总表!$C$23:$J$30,装备精炼!$B77,装备精炼!H$57))</f>
        <v>313</v>
      </c>
      <c r="H77" s="5">
        <f>INT(INDEX($G$5:$N$54,$A77,I$57)*INDEX(装备总表!$C$23:$J$30,装备精炼!$B77,装备精炼!I$57))</f>
        <v>0</v>
      </c>
      <c r="I77" s="5">
        <f>INT(INDEX($G$5:$N$54,$A77,J$57)*INDEX(装备总表!$C$23:$J$30,装备精炼!$B77,装备精炼!J$57))</f>
        <v>0</v>
      </c>
      <c r="J77" s="5">
        <f>INT(INDEX($G$5:$N$54,$A77,K$57)*INDEX(装备总表!$C$23:$J$30,装备精炼!$B77,装备精炼!K$57))</f>
        <v>0</v>
      </c>
    </row>
    <row r="78" spans="1:10" ht="16.5" x14ac:dyDescent="0.15">
      <c r="A78" s="13">
        <v>20</v>
      </c>
      <c r="B78" s="13">
        <v>1</v>
      </c>
      <c r="C78" s="5">
        <f>INT(INDEX($G$5:$N$54,$A78,C$57)*INDEX(装备总表!$C$23:$J$30,装备精炼!$B78,装备精炼!C$57))</f>
        <v>0</v>
      </c>
      <c r="D78" s="5">
        <f>INT(INDEX($G$5:$N$54,$A78,D$57)*INDEX(装备总表!$C$23:$J$30,装备精炼!$B78,装备精炼!D$57))</f>
        <v>536</v>
      </c>
      <c r="E78" s="5">
        <f>INT(INDEX($G$5:$N$54,$A78,E$57)*INDEX(装备总表!$C$23:$J$30,装备精炼!$B78,装备精炼!E$57))</f>
        <v>0</v>
      </c>
      <c r="F78" s="5">
        <f>INT(INDEX($G$5:$N$54,$A78,G$57)*INDEX(装备总表!$C$23:$J$30,装备精炼!$B78,装备精炼!G$57))</f>
        <v>0</v>
      </c>
      <c r="G78" s="5">
        <f>INT(INDEX($G$5:$N$54,$A78,H$57)*INDEX(装备总表!$C$23:$J$30,装备精炼!$B78,装备精炼!H$57))</f>
        <v>335</v>
      </c>
      <c r="H78" s="5">
        <f>INT(INDEX($G$5:$N$54,$A78,I$57)*INDEX(装备总表!$C$23:$J$30,装备精炼!$B78,装备精炼!I$57))</f>
        <v>0</v>
      </c>
      <c r="I78" s="5">
        <f>INT(INDEX($G$5:$N$54,$A78,J$57)*INDEX(装备总表!$C$23:$J$30,装备精炼!$B78,装备精炼!J$57))</f>
        <v>0</v>
      </c>
      <c r="J78" s="5">
        <f>INT(INDEX($G$5:$N$54,$A78,K$57)*INDEX(装备总表!$C$23:$J$30,装备精炼!$B78,装备精炼!K$57))</f>
        <v>0</v>
      </c>
    </row>
    <row r="79" spans="1:10" ht="16.5" x14ac:dyDescent="0.15">
      <c r="A79" s="13">
        <v>21</v>
      </c>
      <c r="B79" s="13">
        <v>1</v>
      </c>
      <c r="C79" s="5">
        <f>INT(INDEX($G$5:$N$54,$A79,C$57)*INDEX(装备总表!$C$23:$J$30,装备精炼!$B79,装备精炼!C$57))</f>
        <v>0</v>
      </c>
      <c r="D79" s="5">
        <f>INT(INDEX($G$5:$N$54,$A79,D$57)*INDEX(装备总表!$C$23:$J$30,装备精炼!$B79,装备精炼!D$57))</f>
        <v>578</v>
      </c>
      <c r="E79" s="5">
        <f>INT(INDEX($G$5:$N$54,$A79,E$57)*INDEX(装备总表!$C$23:$J$30,装备精炼!$B79,装备精炼!E$57))</f>
        <v>0</v>
      </c>
      <c r="F79" s="5">
        <f>INT(INDEX($G$5:$N$54,$A79,G$57)*INDEX(装备总表!$C$23:$J$30,装备精炼!$B79,装备精炼!G$57))</f>
        <v>0</v>
      </c>
      <c r="G79" s="5">
        <f>INT(INDEX($G$5:$N$54,$A79,H$57)*INDEX(装备总表!$C$23:$J$30,装备精炼!$B79,装备精炼!H$57))</f>
        <v>361</v>
      </c>
      <c r="H79" s="5">
        <f>INT(INDEX($G$5:$N$54,$A79,I$57)*INDEX(装备总表!$C$23:$J$30,装备精炼!$B79,装备精炼!I$57))</f>
        <v>0</v>
      </c>
      <c r="I79" s="5">
        <f>INT(INDEX($G$5:$N$54,$A79,J$57)*INDEX(装备总表!$C$23:$J$30,装备精炼!$B79,装备精炼!J$57))</f>
        <v>0</v>
      </c>
      <c r="J79" s="5">
        <f>INT(INDEX($G$5:$N$54,$A79,K$57)*INDEX(装备总表!$C$23:$J$30,装备精炼!$B79,装备精炼!K$57))</f>
        <v>0</v>
      </c>
    </row>
    <row r="80" spans="1:10" ht="16.5" x14ac:dyDescent="0.15">
      <c r="A80" s="13">
        <v>22</v>
      </c>
      <c r="B80" s="13">
        <v>1</v>
      </c>
      <c r="C80" s="5">
        <f>INT(INDEX($G$5:$N$54,$A80,C$57)*INDEX(装备总表!$C$23:$J$30,装备精炼!$B80,装备精炼!C$57))</f>
        <v>0</v>
      </c>
      <c r="D80" s="5">
        <f>INT(INDEX($G$5:$N$54,$A80,D$57)*INDEX(装备总表!$C$23:$J$30,装备精炼!$B80,装备精炼!D$57))</f>
        <v>620</v>
      </c>
      <c r="E80" s="5">
        <f>INT(INDEX($G$5:$N$54,$A80,E$57)*INDEX(装备总表!$C$23:$J$30,装备精炼!$B80,装备精炼!E$57))</f>
        <v>0</v>
      </c>
      <c r="F80" s="5">
        <f>INT(INDEX($G$5:$N$54,$A80,G$57)*INDEX(装备总表!$C$23:$J$30,装备精炼!$B80,装备精炼!G$57))</f>
        <v>0</v>
      </c>
      <c r="G80" s="5">
        <f>INT(INDEX($G$5:$N$54,$A80,H$57)*INDEX(装备总表!$C$23:$J$30,装备精炼!$B80,装备精炼!H$57))</f>
        <v>387</v>
      </c>
      <c r="H80" s="5">
        <f>INT(INDEX($G$5:$N$54,$A80,I$57)*INDEX(装备总表!$C$23:$J$30,装备精炼!$B80,装备精炼!I$57))</f>
        <v>0</v>
      </c>
      <c r="I80" s="5">
        <f>INT(INDEX($G$5:$N$54,$A80,J$57)*INDEX(装备总表!$C$23:$J$30,装备精炼!$B80,装备精炼!J$57))</f>
        <v>0</v>
      </c>
      <c r="J80" s="5">
        <f>INT(INDEX($G$5:$N$54,$A80,K$57)*INDEX(装备总表!$C$23:$J$30,装备精炼!$B80,装备精炼!K$57))</f>
        <v>0</v>
      </c>
    </row>
    <row r="81" spans="1:10" ht="16.5" x14ac:dyDescent="0.15">
      <c r="A81" s="13">
        <v>23</v>
      </c>
      <c r="B81" s="13">
        <v>1</v>
      </c>
      <c r="C81" s="5">
        <f>INT(INDEX($G$5:$N$54,$A81,C$57)*INDEX(装备总表!$C$23:$J$30,装备精炼!$B81,装备精炼!C$57))</f>
        <v>0</v>
      </c>
      <c r="D81" s="5">
        <f>INT(INDEX($G$5:$N$54,$A81,D$57)*INDEX(装备总表!$C$23:$J$30,装备精炼!$B81,装备精炼!D$57))</f>
        <v>662</v>
      </c>
      <c r="E81" s="5">
        <f>INT(INDEX($G$5:$N$54,$A81,E$57)*INDEX(装备总表!$C$23:$J$30,装备精炼!$B81,装备精炼!E$57))</f>
        <v>0</v>
      </c>
      <c r="F81" s="5">
        <f>INT(INDEX($G$5:$N$54,$A81,G$57)*INDEX(装备总表!$C$23:$J$30,装备精炼!$B81,装备精炼!G$57))</f>
        <v>0</v>
      </c>
      <c r="G81" s="5">
        <f>INT(INDEX($G$5:$N$54,$A81,H$57)*INDEX(装备总表!$C$23:$J$30,装备精炼!$B81,装备精炼!H$57))</f>
        <v>413</v>
      </c>
      <c r="H81" s="5">
        <f>INT(INDEX($G$5:$N$54,$A81,I$57)*INDEX(装备总表!$C$23:$J$30,装备精炼!$B81,装备精炼!I$57))</f>
        <v>0</v>
      </c>
      <c r="I81" s="5">
        <f>INT(INDEX($G$5:$N$54,$A81,J$57)*INDEX(装备总表!$C$23:$J$30,装备精炼!$B81,装备精炼!J$57))</f>
        <v>0</v>
      </c>
      <c r="J81" s="5">
        <f>INT(INDEX($G$5:$N$54,$A81,K$57)*INDEX(装备总表!$C$23:$J$30,装备精炼!$B81,装备精炼!K$57))</f>
        <v>0</v>
      </c>
    </row>
    <row r="82" spans="1:10" ht="16.5" x14ac:dyDescent="0.15">
      <c r="A82" s="13">
        <v>24</v>
      </c>
      <c r="B82" s="13">
        <v>1</v>
      </c>
      <c r="C82" s="5">
        <f>INT(INDEX($G$5:$N$54,$A82,C$57)*INDEX(装备总表!$C$23:$J$30,装备精炼!$B82,装备精炼!C$57))</f>
        <v>0</v>
      </c>
      <c r="D82" s="5">
        <f>INT(INDEX($G$5:$N$54,$A82,D$57)*INDEX(装备总表!$C$23:$J$30,装备精炼!$B82,装备精炼!D$57))</f>
        <v>704</v>
      </c>
      <c r="E82" s="5">
        <f>INT(INDEX($G$5:$N$54,$A82,E$57)*INDEX(装备总表!$C$23:$J$30,装备精炼!$B82,装备精炼!E$57))</f>
        <v>0</v>
      </c>
      <c r="F82" s="5">
        <f>INT(INDEX($G$5:$N$54,$A82,G$57)*INDEX(装备总表!$C$23:$J$30,装备精炼!$B82,装备精炼!G$57))</f>
        <v>0</v>
      </c>
      <c r="G82" s="5">
        <f>INT(INDEX($G$5:$N$54,$A82,H$57)*INDEX(装备总表!$C$23:$J$30,装备精炼!$B82,装备精炼!H$57))</f>
        <v>440</v>
      </c>
      <c r="H82" s="5">
        <f>INT(INDEX($G$5:$N$54,$A82,I$57)*INDEX(装备总表!$C$23:$J$30,装备精炼!$B82,装备精炼!I$57))</f>
        <v>0</v>
      </c>
      <c r="I82" s="5">
        <f>INT(INDEX($G$5:$N$54,$A82,J$57)*INDEX(装备总表!$C$23:$J$30,装备精炼!$B82,装备精炼!J$57))</f>
        <v>0</v>
      </c>
      <c r="J82" s="5">
        <f>INT(INDEX($G$5:$N$54,$A82,K$57)*INDEX(装备总表!$C$23:$J$30,装备精炼!$B82,装备精炼!K$57))</f>
        <v>0</v>
      </c>
    </row>
    <row r="83" spans="1:10" ht="16.5" x14ac:dyDescent="0.15">
      <c r="A83" s="13">
        <v>25</v>
      </c>
      <c r="B83" s="13">
        <v>1</v>
      </c>
      <c r="C83" s="5">
        <f>INT(INDEX($G$5:$N$54,$A83,C$57)*INDEX(装备总表!$C$23:$J$30,装备精炼!$B83,装备精炼!C$57))</f>
        <v>0</v>
      </c>
      <c r="D83" s="5">
        <f>INT(INDEX($G$5:$N$54,$A83,D$57)*INDEX(装备总表!$C$23:$J$30,装备精炼!$B83,装备精炼!D$57))</f>
        <v>745</v>
      </c>
      <c r="E83" s="5">
        <f>INT(INDEX($G$5:$N$54,$A83,E$57)*INDEX(装备总表!$C$23:$J$30,装备精炼!$B83,装备精炼!E$57))</f>
        <v>0</v>
      </c>
      <c r="F83" s="5">
        <f>INT(INDEX($G$5:$N$54,$A83,G$57)*INDEX(装备总表!$C$23:$J$30,装备精炼!$B83,装备精炼!G$57))</f>
        <v>0</v>
      </c>
      <c r="G83" s="5">
        <f>INT(INDEX($G$5:$N$54,$A83,H$57)*INDEX(装备总表!$C$23:$J$30,装备精炼!$B83,装备精炼!H$57))</f>
        <v>466</v>
      </c>
      <c r="H83" s="5">
        <f>INT(INDEX($G$5:$N$54,$A83,I$57)*INDEX(装备总表!$C$23:$J$30,装备精炼!$B83,装备精炼!I$57))</f>
        <v>0</v>
      </c>
      <c r="I83" s="5">
        <f>INT(INDEX($G$5:$N$54,$A83,J$57)*INDEX(装备总表!$C$23:$J$30,装备精炼!$B83,装备精炼!J$57))</f>
        <v>0</v>
      </c>
      <c r="J83" s="5">
        <f>INT(INDEX($G$5:$N$54,$A83,K$57)*INDEX(装备总表!$C$23:$J$30,装备精炼!$B83,装备精炼!K$57))</f>
        <v>0</v>
      </c>
    </row>
    <row r="84" spans="1:10" ht="16.5" x14ac:dyDescent="0.15">
      <c r="A84" s="13">
        <v>26</v>
      </c>
      <c r="B84" s="13">
        <v>1</v>
      </c>
      <c r="C84" s="5">
        <f>INT(INDEX($G$5:$N$54,$A84,C$57)*INDEX(装备总表!$C$23:$J$30,装备精炼!$B84,装备精炼!C$57))</f>
        <v>0</v>
      </c>
      <c r="D84" s="5">
        <f>INT(INDEX($G$5:$N$54,$A84,D$57)*INDEX(装备总表!$C$23:$J$30,装备精炼!$B84,装备精炼!D$57))</f>
        <v>793</v>
      </c>
      <c r="E84" s="5">
        <f>INT(INDEX($G$5:$N$54,$A84,E$57)*INDEX(装备总表!$C$23:$J$30,装备精炼!$B84,装备精炼!E$57))</f>
        <v>0</v>
      </c>
      <c r="F84" s="5">
        <f>INT(INDEX($G$5:$N$54,$A84,G$57)*INDEX(装备总表!$C$23:$J$30,装备精炼!$B84,装备精炼!G$57))</f>
        <v>0</v>
      </c>
      <c r="G84" s="5">
        <f>INT(INDEX($G$5:$N$54,$A84,H$57)*INDEX(装备总表!$C$23:$J$30,装备精炼!$B84,装备精炼!H$57))</f>
        <v>495</v>
      </c>
      <c r="H84" s="5">
        <f>INT(INDEX($G$5:$N$54,$A84,I$57)*INDEX(装备总表!$C$23:$J$30,装备精炼!$B84,装备精炼!I$57))</f>
        <v>0</v>
      </c>
      <c r="I84" s="5">
        <f>INT(INDEX($G$5:$N$54,$A84,J$57)*INDEX(装备总表!$C$23:$J$30,装备精炼!$B84,装备精炼!J$57))</f>
        <v>0</v>
      </c>
      <c r="J84" s="5">
        <f>INT(INDEX($G$5:$N$54,$A84,K$57)*INDEX(装备总表!$C$23:$J$30,装备精炼!$B84,装备精炼!K$57))</f>
        <v>0</v>
      </c>
    </row>
    <row r="85" spans="1:10" ht="16.5" x14ac:dyDescent="0.15">
      <c r="A85" s="13">
        <v>27</v>
      </c>
      <c r="B85" s="13">
        <v>1</v>
      </c>
      <c r="C85" s="5">
        <f>INT(INDEX($G$5:$N$54,$A85,C$57)*INDEX(装备总表!$C$23:$J$30,装备精炼!$B85,装备精炼!C$57))</f>
        <v>0</v>
      </c>
      <c r="D85" s="5">
        <f>INT(INDEX($G$5:$N$54,$A85,D$57)*INDEX(装备总表!$C$23:$J$30,装备精炼!$B85,装备精炼!D$57))</f>
        <v>841</v>
      </c>
      <c r="E85" s="5">
        <f>INT(INDEX($G$5:$N$54,$A85,E$57)*INDEX(装备总表!$C$23:$J$30,装备精炼!$B85,装备精炼!E$57))</f>
        <v>0</v>
      </c>
      <c r="F85" s="5">
        <f>INT(INDEX($G$5:$N$54,$A85,G$57)*INDEX(装备总表!$C$23:$J$30,装备精炼!$B85,装备精炼!G$57))</f>
        <v>0</v>
      </c>
      <c r="G85" s="5">
        <f>INT(INDEX($G$5:$N$54,$A85,H$57)*INDEX(装备总表!$C$23:$J$30,装备精炼!$B85,装备精炼!H$57))</f>
        <v>525</v>
      </c>
      <c r="H85" s="5">
        <f>INT(INDEX($G$5:$N$54,$A85,I$57)*INDEX(装备总表!$C$23:$J$30,装备精炼!$B85,装备精炼!I$57))</f>
        <v>0</v>
      </c>
      <c r="I85" s="5">
        <f>INT(INDEX($G$5:$N$54,$A85,J$57)*INDEX(装备总表!$C$23:$J$30,装备精炼!$B85,装备精炼!J$57))</f>
        <v>0</v>
      </c>
      <c r="J85" s="5">
        <f>INT(INDEX($G$5:$N$54,$A85,K$57)*INDEX(装备总表!$C$23:$J$30,装备精炼!$B85,装备精炼!K$57))</f>
        <v>0</v>
      </c>
    </row>
    <row r="86" spans="1:10" ht="16.5" x14ac:dyDescent="0.15">
      <c r="A86" s="13">
        <v>28</v>
      </c>
      <c r="B86" s="13">
        <v>1</v>
      </c>
      <c r="C86" s="5">
        <f>INT(INDEX($G$5:$N$54,$A86,C$57)*INDEX(装备总表!$C$23:$J$30,装备精炼!$B86,装备精炼!C$57))</f>
        <v>0</v>
      </c>
      <c r="D86" s="5">
        <f>INT(INDEX($G$5:$N$54,$A86,D$57)*INDEX(装备总表!$C$23:$J$30,装备精炼!$B86,装备精炼!D$57))</f>
        <v>888</v>
      </c>
      <c r="E86" s="5">
        <f>INT(INDEX($G$5:$N$54,$A86,E$57)*INDEX(装备总表!$C$23:$J$30,装备精炼!$B86,装备精炼!E$57))</f>
        <v>0</v>
      </c>
      <c r="F86" s="5">
        <f>INT(INDEX($G$5:$N$54,$A86,G$57)*INDEX(装备总表!$C$23:$J$30,装备精炼!$B86,装备精炼!G$57))</f>
        <v>0</v>
      </c>
      <c r="G86" s="5">
        <f>INT(INDEX($G$5:$N$54,$A86,H$57)*INDEX(装备总表!$C$23:$J$30,装备精炼!$B86,装备精炼!H$57))</f>
        <v>555</v>
      </c>
      <c r="H86" s="5">
        <f>INT(INDEX($G$5:$N$54,$A86,I$57)*INDEX(装备总表!$C$23:$J$30,装备精炼!$B86,装备精炼!I$57))</f>
        <v>0</v>
      </c>
      <c r="I86" s="5">
        <f>INT(INDEX($G$5:$N$54,$A86,J$57)*INDEX(装备总表!$C$23:$J$30,装备精炼!$B86,装备精炼!J$57))</f>
        <v>0</v>
      </c>
      <c r="J86" s="5">
        <f>INT(INDEX($G$5:$N$54,$A86,K$57)*INDEX(装备总表!$C$23:$J$30,装备精炼!$B86,装备精炼!K$57))</f>
        <v>0</v>
      </c>
    </row>
    <row r="87" spans="1:10" ht="16.5" x14ac:dyDescent="0.15">
      <c r="A87" s="13">
        <v>29</v>
      </c>
      <c r="B87" s="13">
        <v>1</v>
      </c>
      <c r="C87" s="5">
        <f>INT(INDEX($G$5:$N$54,$A87,C$57)*INDEX(装备总表!$C$23:$J$30,装备精炼!$B87,装备精炼!C$57))</f>
        <v>0</v>
      </c>
      <c r="D87" s="5">
        <f>INT(INDEX($G$5:$N$54,$A87,D$57)*INDEX(装备总表!$C$23:$J$30,装备精炼!$B87,装备精炼!D$57))</f>
        <v>936</v>
      </c>
      <c r="E87" s="5">
        <f>INT(INDEX($G$5:$N$54,$A87,E$57)*INDEX(装备总表!$C$23:$J$30,装备精炼!$B87,装备精炼!E$57))</f>
        <v>0</v>
      </c>
      <c r="F87" s="5">
        <f>INT(INDEX($G$5:$N$54,$A87,G$57)*INDEX(装备总表!$C$23:$J$30,装备精炼!$B87,装备精炼!G$57))</f>
        <v>0</v>
      </c>
      <c r="G87" s="5">
        <f>INT(INDEX($G$5:$N$54,$A87,H$57)*INDEX(装备总表!$C$23:$J$30,装备精炼!$B87,装备精炼!H$57))</f>
        <v>585</v>
      </c>
      <c r="H87" s="5">
        <f>INT(INDEX($G$5:$N$54,$A87,I$57)*INDEX(装备总表!$C$23:$J$30,装备精炼!$B87,装备精炼!I$57))</f>
        <v>0</v>
      </c>
      <c r="I87" s="5">
        <f>INT(INDEX($G$5:$N$54,$A87,J$57)*INDEX(装备总表!$C$23:$J$30,装备精炼!$B87,装备精炼!J$57))</f>
        <v>0</v>
      </c>
      <c r="J87" s="5">
        <f>INT(INDEX($G$5:$N$54,$A87,K$57)*INDEX(装备总表!$C$23:$J$30,装备精炼!$B87,装备精炼!K$57))</f>
        <v>0</v>
      </c>
    </row>
    <row r="88" spans="1:10" ht="16.5" x14ac:dyDescent="0.15">
      <c r="A88" s="13">
        <v>30</v>
      </c>
      <c r="B88" s="13">
        <v>1</v>
      </c>
      <c r="C88" s="5">
        <f>INT(INDEX($G$5:$N$54,$A88,C$57)*INDEX(装备总表!$C$23:$J$30,装备精炼!$B88,装备精炼!C$57))</f>
        <v>0</v>
      </c>
      <c r="D88" s="5">
        <f>INT(INDEX($G$5:$N$54,$A88,D$57)*INDEX(装备总表!$C$23:$J$30,装备精炼!$B88,装备精炼!D$57))</f>
        <v>984</v>
      </c>
      <c r="E88" s="5">
        <f>INT(INDEX($G$5:$N$54,$A88,E$57)*INDEX(装备总表!$C$23:$J$30,装备精炼!$B88,装备精炼!E$57))</f>
        <v>0</v>
      </c>
      <c r="F88" s="5">
        <f>INT(INDEX($G$5:$N$54,$A88,G$57)*INDEX(装备总表!$C$23:$J$30,装备精炼!$B88,装备精炼!G$57))</f>
        <v>0</v>
      </c>
      <c r="G88" s="5">
        <f>INT(INDEX($G$5:$N$54,$A88,H$57)*INDEX(装备总表!$C$23:$J$30,装备精炼!$B88,装备精炼!H$57))</f>
        <v>615</v>
      </c>
      <c r="H88" s="5">
        <f>INT(INDEX($G$5:$N$54,$A88,I$57)*INDEX(装备总表!$C$23:$J$30,装备精炼!$B88,装备精炼!I$57))</f>
        <v>0</v>
      </c>
      <c r="I88" s="5">
        <f>INT(INDEX($G$5:$N$54,$A88,J$57)*INDEX(装备总表!$C$23:$J$30,装备精炼!$B88,装备精炼!J$57))</f>
        <v>0</v>
      </c>
      <c r="J88" s="5">
        <f>INT(INDEX($G$5:$N$54,$A88,K$57)*INDEX(装备总表!$C$23:$J$30,装备精炼!$B88,装备精炼!K$57))</f>
        <v>0</v>
      </c>
    </row>
    <row r="89" spans="1:10" ht="16.5" x14ac:dyDescent="0.15">
      <c r="A89" s="13">
        <v>31</v>
      </c>
      <c r="B89" s="13">
        <v>1</v>
      </c>
      <c r="C89" s="5">
        <f>INT(INDEX($G$5:$N$54,$A89,C$57)*INDEX(装备总表!$C$23:$J$30,装备精炼!$B89,装备精炼!C$57))</f>
        <v>0</v>
      </c>
      <c r="D89" s="5">
        <f>INT(INDEX($G$5:$N$54,$A89,D$57)*INDEX(装备总表!$C$23:$J$30,装备精炼!$B89,装备精炼!D$57))</f>
        <v>1038</v>
      </c>
      <c r="E89" s="5">
        <f>INT(INDEX($G$5:$N$54,$A89,E$57)*INDEX(装备总表!$C$23:$J$30,装备精炼!$B89,装备精炼!E$57))</f>
        <v>0</v>
      </c>
      <c r="F89" s="5">
        <f>INT(INDEX($G$5:$N$54,$A89,G$57)*INDEX(装备总表!$C$23:$J$30,装备精炼!$B89,装备精炼!G$57))</f>
        <v>0</v>
      </c>
      <c r="G89" s="5">
        <f>INT(INDEX($G$5:$N$54,$A89,H$57)*INDEX(装备总表!$C$23:$J$30,装备精炼!$B89,装备精炼!H$57))</f>
        <v>648</v>
      </c>
      <c r="H89" s="5">
        <f>INT(INDEX($G$5:$N$54,$A89,I$57)*INDEX(装备总表!$C$23:$J$30,装备精炼!$B89,装备精炼!I$57))</f>
        <v>0</v>
      </c>
      <c r="I89" s="5">
        <f>INT(INDEX($G$5:$N$54,$A89,J$57)*INDEX(装备总表!$C$23:$J$30,装备精炼!$B89,装备精炼!J$57))</f>
        <v>0</v>
      </c>
      <c r="J89" s="5">
        <f>INT(INDEX($G$5:$N$54,$A89,K$57)*INDEX(装备总表!$C$23:$J$30,装备精炼!$B89,装备精炼!K$57))</f>
        <v>0</v>
      </c>
    </row>
    <row r="90" spans="1:10" ht="16.5" x14ac:dyDescent="0.15">
      <c r="A90" s="13">
        <v>32</v>
      </c>
      <c r="B90" s="13">
        <v>1</v>
      </c>
      <c r="C90" s="5">
        <f>INT(INDEX($G$5:$N$54,$A90,C$57)*INDEX(装备总表!$C$23:$J$30,装备精炼!$B90,装备精炼!C$57))</f>
        <v>0</v>
      </c>
      <c r="D90" s="5">
        <f>INT(INDEX($G$5:$N$54,$A90,D$57)*INDEX(装备总表!$C$23:$J$30,装备精炼!$B90,装备精炼!D$57))</f>
        <v>1091</v>
      </c>
      <c r="E90" s="5">
        <f>INT(INDEX($G$5:$N$54,$A90,E$57)*INDEX(装备总表!$C$23:$J$30,装备精炼!$B90,装备精炼!E$57))</f>
        <v>0</v>
      </c>
      <c r="F90" s="5">
        <f>INT(INDEX($G$5:$N$54,$A90,G$57)*INDEX(装备总表!$C$23:$J$30,装备精炼!$B90,装备精炼!G$57))</f>
        <v>0</v>
      </c>
      <c r="G90" s="5">
        <f>INT(INDEX($G$5:$N$54,$A90,H$57)*INDEX(装备总表!$C$23:$J$30,装备精炼!$B90,装备精炼!H$57))</f>
        <v>682</v>
      </c>
      <c r="H90" s="5">
        <f>INT(INDEX($G$5:$N$54,$A90,I$57)*INDEX(装备总表!$C$23:$J$30,装备精炼!$B90,装备精炼!I$57))</f>
        <v>0</v>
      </c>
      <c r="I90" s="5">
        <f>INT(INDEX($G$5:$N$54,$A90,J$57)*INDEX(装备总表!$C$23:$J$30,装备精炼!$B90,装备精炼!J$57))</f>
        <v>0</v>
      </c>
      <c r="J90" s="5">
        <f>INT(INDEX($G$5:$N$54,$A90,K$57)*INDEX(装备总表!$C$23:$J$30,装备精炼!$B90,装备精炼!K$57))</f>
        <v>0</v>
      </c>
    </row>
    <row r="91" spans="1:10" ht="16.5" x14ac:dyDescent="0.15">
      <c r="A91" s="13">
        <v>33</v>
      </c>
      <c r="B91" s="13">
        <v>1</v>
      </c>
      <c r="C91" s="5">
        <f>INT(INDEX($G$5:$N$54,$A91,C$57)*INDEX(装备总表!$C$23:$J$30,装备精炼!$B91,装备精炼!C$57))</f>
        <v>0</v>
      </c>
      <c r="D91" s="5">
        <f>INT(INDEX($G$5:$N$54,$A91,D$57)*INDEX(装备总表!$C$23:$J$30,装备精炼!$B91,装备精炼!D$57))</f>
        <v>1145</v>
      </c>
      <c r="E91" s="5">
        <f>INT(INDEX($G$5:$N$54,$A91,E$57)*INDEX(装备总表!$C$23:$J$30,装备精炼!$B91,装备精炼!E$57))</f>
        <v>0</v>
      </c>
      <c r="F91" s="5">
        <f>INT(INDEX($G$5:$N$54,$A91,G$57)*INDEX(装备总表!$C$23:$J$30,装备精炼!$B91,装备精炼!G$57))</f>
        <v>0</v>
      </c>
      <c r="G91" s="5">
        <f>INT(INDEX($G$5:$N$54,$A91,H$57)*INDEX(装备总表!$C$23:$J$30,装备精炼!$B91,装备精炼!H$57))</f>
        <v>715</v>
      </c>
      <c r="H91" s="5">
        <f>INT(INDEX($G$5:$N$54,$A91,I$57)*INDEX(装备总表!$C$23:$J$30,装备精炼!$B91,装备精炼!I$57))</f>
        <v>0</v>
      </c>
      <c r="I91" s="5">
        <f>INT(INDEX($G$5:$N$54,$A91,J$57)*INDEX(装备总表!$C$23:$J$30,装备精炼!$B91,装备精炼!J$57))</f>
        <v>0</v>
      </c>
      <c r="J91" s="5">
        <f>INT(INDEX($G$5:$N$54,$A91,K$57)*INDEX(装备总表!$C$23:$J$30,装备精炼!$B91,装备精炼!K$57))</f>
        <v>0</v>
      </c>
    </row>
    <row r="92" spans="1:10" ht="16.5" x14ac:dyDescent="0.15">
      <c r="A92" s="13">
        <v>34</v>
      </c>
      <c r="B92" s="13">
        <v>1</v>
      </c>
      <c r="C92" s="5">
        <f>INT(INDEX($G$5:$N$54,$A92,C$57)*INDEX(装备总表!$C$23:$J$30,装备精炼!$B92,装备精炼!C$57))</f>
        <v>0</v>
      </c>
      <c r="D92" s="5">
        <f>INT(INDEX($G$5:$N$54,$A92,D$57)*INDEX(装备总表!$C$23:$J$30,装备精炼!$B92,装备精炼!D$57))</f>
        <v>1199</v>
      </c>
      <c r="E92" s="5">
        <f>INT(INDEX($G$5:$N$54,$A92,E$57)*INDEX(装备总表!$C$23:$J$30,装备精炼!$B92,装备精炼!E$57))</f>
        <v>0</v>
      </c>
      <c r="F92" s="5">
        <f>INT(INDEX($G$5:$N$54,$A92,G$57)*INDEX(装备总表!$C$23:$J$30,装备精炼!$B92,装备精炼!G$57))</f>
        <v>0</v>
      </c>
      <c r="G92" s="5">
        <f>INT(INDEX($G$5:$N$54,$A92,H$57)*INDEX(装备总表!$C$23:$J$30,装备精炼!$B92,装备精炼!H$57))</f>
        <v>749</v>
      </c>
      <c r="H92" s="5">
        <f>INT(INDEX($G$5:$N$54,$A92,I$57)*INDEX(装备总表!$C$23:$J$30,装备精炼!$B92,装备精炼!I$57))</f>
        <v>0</v>
      </c>
      <c r="I92" s="5">
        <f>INT(INDEX($G$5:$N$54,$A92,J$57)*INDEX(装备总表!$C$23:$J$30,装备精炼!$B92,装备精炼!J$57))</f>
        <v>0</v>
      </c>
      <c r="J92" s="5">
        <f>INT(INDEX($G$5:$N$54,$A92,K$57)*INDEX(装备总表!$C$23:$J$30,装备精炼!$B92,装备精炼!K$57))</f>
        <v>0</v>
      </c>
    </row>
    <row r="93" spans="1:10" ht="16.5" x14ac:dyDescent="0.15">
      <c r="A93" s="13">
        <v>35</v>
      </c>
      <c r="B93" s="13">
        <v>1</v>
      </c>
      <c r="C93" s="5">
        <f>INT(INDEX($G$5:$N$54,$A93,C$57)*INDEX(装备总表!$C$23:$J$30,装备精炼!$B93,装备精炼!C$57))</f>
        <v>0</v>
      </c>
      <c r="D93" s="5">
        <f>INT(INDEX($G$5:$N$54,$A93,D$57)*INDEX(装备总表!$C$23:$J$30,装备精炼!$B93,装备精炼!D$57))</f>
        <v>1252</v>
      </c>
      <c r="E93" s="5">
        <f>INT(INDEX($G$5:$N$54,$A93,E$57)*INDEX(装备总表!$C$23:$J$30,装备精炼!$B93,装备精炼!E$57))</f>
        <v>0</v>
      </c>
      <c r="F93" s="5">
        <f>INT(INDEX($G$5:$N$54,$A93,G$57)*INDEX(装备总表!$C$23:$J$30,装备精炼!$B93,装备精炼!G$57))</f>
        <v>0</v>
      </c>
      <c r="G93" s="5">
        <f>INT(INDEX($G$5:$N$54,$A93,H$57)*INDEX(装备总表!$C$23:$J$30,装备精炼!$B93,装备精炼!H$57))</f>
        <v>783</v>
      </c>
      <c r="H93" s="5">
        <f>INT(INDEX($G$5:$N$54,$A93,I$57)*INDEX(装备总表!$C$23:$J$30,装备精炼!$B93,装备精炼!I$57))</f>
        <v>0</v>
      </c>
      <c r="I93" s="5">
        <f>INT(INDEX($G$5:$N$54,$A93,J$57)*INDEX(装备总表!$C$23:$J$30,装备精炼!$B93,装备精炼!J$57))</f>
        <v>0</v>
      </c>
      <c r="J93" s="5">
        <f>INT(INDEX($G$5:$N$54,$A93,K$57)*INDEX(装备总表!$C$23:$J$30,装备精炼!$B93,装备精炼!K$57))</f>
        <v>0</v>
      </c>
    </row>
    <row r="94" spans="1:10" ht="16.5" x14ac:dyDescent="0.15">
      <c r="A94" s="13">
        <v>36</v>
      </c>
      <c r="B94" s="13">
        <v>1</v>
      </c>
      <c r="C94" s="5">
        <f>INT(INDEX($G$5:$N$54,$A94,C$57)*INDEX(装备总表!$C$23:$J$30,装备精炼!$B94,装备精炼!C$57))</f>
        <v>0</v>
      </c>
      <c r="D94" s="5">
        <f>INT(INDEX($G$5:$N$54,$A94,D$57)*INDEX(装备总表!$C$23:$J$30,装备精炼!$B94,装备精炼!D$57))</f>
        <v>1312</v>
      </c>
      <c r="E94" s="5">
        <f>INT(INDEX($G$5:$N$54,$A94,E$57)*INDEX(装备总表!$C$23:$J$30,装备精炼!$B94,装备精炼!E$57))</f>
        <v>0</v>
      </c>
      <c r="F94" s="5">
        <f>INT(INDEX($G$5:$N$54,$A94,G$57)*INDEX(装备总表!$C$23:$J$30,装备精炼!$B94,装备精炼!G$57))</f>
        <v>0</v>
      </c>
      <c r="G94" s="5">
        <f>INT(INDEX($G$5:$N$54,$A94,H$57)*INDEX(装备总表!$C$23:$J$30,装备精炼!$B94,装备精炼!H$57))</f>
        <v>820</v>
      </c>
      <c r="H94" s="5">
        <f>INT(INDEX($G$5:$N$54,$A94,I$57)*INDEX(装备总表!$C$23:$J$30,装备精炼!$B94,装备精炼!I$57))</f>
        <v>0</v>
      </c>
      <c r="I94" s="5">
        <f>INT(INDEX($G$5:$N$54,$A94,J$57)*INDEX(装备总表!$C$23:$J$30,装备精炼!$B94,装备精炼!J$57))</f>
        <v>0</v>
      </c>
      <c r="J94" s="5">
        <f>INT(INDEX($G$5:$N$54,$A94,K$57)*INDEX(装备总表!$C$23:$J$30,装备精炼!$B94,装备精炼!K$57))</f>
        <v>0</v>
      </c>
    </row>
    <row r="95" spans="1:10" ht="16.5" x14ac:dyDescent="0.15">
      <c r="A95" s="13">
        <v>37</v>
      </c>
      <c r="B95" s="13">
        <v>1</v>
      </c>
      <c r="C95" s="5">
        <f>INT(INDEX($G$5:$N$54,$A95,C$57)*INDEX(装备总表!$C$23:$J$30,装备精炼!$B95,装备精炼!C$57))</f>
        <v>0</v>
      </c>
      <c r="D95" s="5">
        <f>INT(INDEX($G$5:$N$54,$A95,D$57)*INDEX(装备总表!$C$23:$J$30,装备精炼!$B95,装备精炼!D$57))</f>
        <v>1372</v>
      </c>
      <c r="E95" s="5">
        <f>INT(INDEX($G$5:$N$54,$A95,E$57)*INDEX(装备总表!$C$23:$J$30,装备精炼!$B95,装备精炼!E$57))</f>
        <v>0</v>
      </c>
      <c r="F95" s="5">
        <f>INT(INDEX($G$5:$N$54,$A95,G$57)*INDEX(装备总表!$C$23:$J$30,装备精炼!$B95,装备精炼!G$57))</f>
        <v>0</v>
      </c>
      <c r="G95" s="5">
        <f>INT(INDEX($G$5:$N$54,$A95,H$57)*INDEX(装备总表!$C$23:$J$30,装备精炼!$B95,装备精炼!H$57))</f>
        <v>857</v>
      </c>
      <c r="H95" s="5">
        <f>INT(INDEX($G$5:$N$54,$A95,I$57)*INDEX(装备总表!$C$23:$J$30,装备精炼!$B95,装备精炼!I$57))</f>
        <v>0</v>
      </c>
      <c r="I95" s="5">
        <f>INT(INDEX($G$5:$N$54,$A95,J$57)*INDEX(装备总表!$C$23:$J$30,装备精炼!$B95,装备精炼!J$57))</f>
        <v>0</v>
      </c>
      <c r="J95" s="5">
        <f>INT(INDEX($G$5:$N$54,$A95,K$57)*INDEX(装备总表!$C$23:$J$30,装备精炼!$B95,装备精炼!K$57))</f>
        <v>0</v>
      </c>
    </row>
    <row r="96" spans="1:10" ht="16.5" x14ac:dyDescent="0.15">
      <c r="A96" s="13">
        <v>38</v>
      </c>
      <c r="B96" s="13">
        <v>1</v>
      </c>
      <c r="C96" s="5">
        <f>INT(INDEX($G$5:$N$54,$A96,C$57)*INDEX(装备总表!$C$23:$J$30,装备精炼!$B96,装备精炼!C$57))</f>
        <v>0</v>
      </c>
      <c r="D96" s="5">
        <f>INT(INDEX($G$5:$N$54,$A96,D$57)*INDEX(装备总表!$C$23:$J$30,装备精炼!$B96,装备精炼!D$57))</f>
        <v>1431</v>
      </c>
      <c r="E96" s="5">
        <f>INT(INDEX($G$5:$N$54,$A96,E$57)*INDEX(装备总表!$C$23:$J$30,装备精炼!$B96,装备精炼!E$57))</f>
        <v>0</v>
      </c>
      <c r="F96" s="5">
        <f>INT(INDEX($G$5:$N$54,$A96,G$57)*INDEX(装备总表!$C$23:$J$30,装备精炼!$B96,装备精炼!G$57))</f>
        <v>0</v>
      </c>
      <c r="G96" s="5">
        <f>INT(INDEX($G$5:$N$54,$A96,H$57)*INDEX(装备总表!$C$23:$J$30,装备精炼!$B96,装备精炼!H$57))</f>
        <v>894</v>
      </c>
      <c r="H96" s="5">
        <f>INT(INDEX($G$5:$N$54,$A96,I$57)*INDEX(装备总表!$C$23:$J$30,装备精炼!$B96,装备精炼!I$57))</f>
        <v>0</v>
      </c>
      <c r="I96" s="5">
        <f>INT(INDEX($G$5:$N$54,$A96,J$57)*INDEX(装备总表!$C$23:$J$30,装备精炼!$B96,装备精炼!J$57))</f>
        <v>0</v>
      </c>
      <c r="J96" s="5">
        <f>INT(INDEX($G$5:$N$54,$A96,K$57)*INDEX(装备总表!$C$23:$J$30,装备精炼!$B96,装备精炼!K$57))</f>
        <v>0</v>
      </c>
    </row>
    <row r="97" spans="1:10" ht="16.5" x14ac:dyDescent="0.15">
      <c r="A97" s="13">
        <v>39</v>
      </c>
      <c r="B97" s="13">
        <v>1</v>
      </c>
      <c r="C97" s="5">
        <f>INT(INDEX($G$5:$N$54,$A97,C$57)*INDEX(装备总表!$C$23:$J$30,装备精炼!$B97,装备精炼!C$57))</f>
        <v>0</v>
      </c>
      <c r="D97" s="5">
        <f>INT(INDEX($G$5:$N$54,$A97,D$57)*INDEX(装备总表!$C$23:$J$30,装备精炼!$B97,装备精炼!D$57))</f>
        <v>1491</v>
      </c>
      <c r="E97" s="5">
        <f>INT(INDEX($G$5:$N$54,$A97,E$57)*INDEX(装备总表!$C$23:$J$30,装备精炼!$B97,装备精炼!E$57))</f>
        <v>0</v>
      </c>
      <c r="F97" s="5">
        <f>INT(INDEX($G$5:$N$54,$A97,G$57)*INDEX(装备总表!$C$23:$J$30,装备精炼!$B97,装备精炼!G$57))</f>
        <v>0</v>
      </c>
      <c r="G97" s="5">
        <f>INT(INDEX($G$5:$N$54,$A97,H$57)*INDEX(装备总表!$C$23:$J$30,装备精炼!$B97,装备精炼!H$57))</f>
        <v>932</v>
      </c>
      <c r="H97" s="5">
        <f>INT(INDEX($G$5:$N$54,$A97,I$57)*INDEX(装备总表!$C$23:$J$30,装备精炼!$B97,装备精炼!I$57))</f>
        <v>0</v>
      </c>
      <c r="I97" s="5">
        <f>INT(INDEX($G$5:$N$54,$A97,J$57)*INDEX(装备总表!$C$23:$J$30,装备精炼!$B97,装备精炼!J$57))</f>
        <v>0</v>
      </c>
      <c r="J97" s="5">
        <f>INT(INDEX($G$5:$N$54,$A97,K$57)*INDEX(装备总表!$C$23:$J$30,装备精炼!$B97,装备精炼!K$57))</f>
        <v>0</v>
      </c>
    </row>
    <row r="98" spans="1:10" ht="16.5" x14ac:dyDescent="0.15">
      <c r="A98" s="13">
        <v>40</v>
      </c>
      <c r="B98" s="13">
        <v>1</v>
      </c>
      <c r="C98" s="5">
        <f>INT(INDEX($G$5:$N$54,$A98,C$57)*INDEX(装备总表!$C$23:$J$30,装备精炼!$B98,装备精炼!C$57))</f>
        <v>0</v>
      </c>
      <c r="D98" s="5">
        <f>INT(INDEX($G$5:$N$54,$A98,D$57)*INDEX(装备总表!$C$23:$J$30,装备精炼!$B98,装备精炼!D$57))</f>
        <v>1551</v>
      </c>
      <c r="E98" s="5">
        <f>INT(INDEX($G$5:$N$54,$A98,E$57)*INDEX(装备总表!$C$23:$J$30,装备精炼!$B98,装备精炼!E$57))</f>
        <v>0</v>
      </c>
      <c r="F98" s="5">
        <f>INT(INDEX($G$5:$N$54,$A98,G$57)*INDEX(装备总表!$C$23:$J$30,装备精炼!$B98,装备精炼!G$57))</f>
        <v>0</v>
      </c>
      <c r="G98" s="5">
        <f>INT(INDEX($G$5:$N$54,$A98,H$57)*INDEX(装备总表!$C$23:$J$30,装备精炼!$B98,装备精炼!H$57))</f>
        <v>969</v>
      </c>
      <c r="H98" s="5">
        <f>INT(INDEX($G$5:$N$54,$A98,I$57)*INDEX(装备总表!$C$23:$J$30,装备精炼!$B98,装备精炼!I$57))</f>
        <v>0</v>
      </c>
      <c r="I98" s="5">
        <f>INT(INDEX($G$5:$N$54,$A98,J$57)*INDEX(装备总表!$C$23:$J$30,装备精炼!$B98,装备精炼!J$57))</f>
        <v>0</v>
      </c>
      <c r="J98" s="5">
        <f>INT(INDEX($G$5:$N$54,$A98,K$57)*INDEX(装备总表!$C$23:$J$30,装备精炼!$B98,装备精炼!K$57))</f>
        <v>0</v>
      </c>
    </row>
    <row r="99" spans="1:10" ht="16.5" x14ac:dyDescent="0.15">
      <c r="A99" s="13">
        <v>41</v>
      </c>
      <c r="B99" s="13">
        <v>1</v>
      </c>
      <c r="C99" s="5">
        <f>INT(INDEX($G$5:$N$54,$A99,C$57)*INDEX(装备总表!$C$23:$J$30,装备精炼!$B99,装备精炼!C$57))</f>
        <v>0</v>
      </c>
      <c r="D99" s="5">
        <f>INT(INDEX($G$5:$N$54,$A99,D$57)*INDEX(装备总表!$C$23:$J$30,装备精炼!$B99,装备精炼!D$57))</f>
        <v>1616</v>
      </c>
      <c r="E99" s="5">
        <f>INT(INDEX($G$5:$N$54,$A99,E$57)*INDEX(装备总表!$C$23:$J$30,装备精炼!$B99,装备精炼!E$57))</f>
        <v>0</v>
      </c>
      <c r="F99" s="5">
        <f>INT(INDEX($G$5:$N$54,$A99,G$57)*INDEX(装备总表!$C$23:$J$30,装备精炼!$B99,装备精炼!G$57))</f>
        <v>0</v>
      </c>
      <c r="G99" s="5">
        <f>INT(INDEX($G$5:$N$54,$A99,H$57)*INDEX(装备总表!$C$23:$J$30,装备精炼!$B99,装备精炼!H$57))</f>
        <v>1010</v>
      </c>
      <c r="H99" s="5">
        <f>INT(INDEX($G$5:$N$54,$A99,I$57)*INDEX(装备总表!$C$23:$J$30,装备精炼!$B99,装备精炼!I$57))</f>
        <v>0</v>
      </c>
      <c r="I99" s="5">
        <f>INT(INDEX($G$5:$N$54,$A99,J$57)*INDEX(装备总表!$C$23:$J$30,装备精炼!$B99,装备精炼!J$57))</f>
        <v>0</v>
      </c>
      <c r="J99" s="5">
        <f>INT(INDEX($G$5:$N$54,$A99,K$57)*INDEX(装备总表!$C$23:$J$30,装备精炼!$B99,装备精炼!K$57))</f>
        <v>0</v>
      </c>
    </row>
    <row r="100" spans="1:10" ht="16.5" x14ac:dyDescent="0.15">
      <c r="A100" s="13">
        <v>42</v>
      </c>
      <c r="B100" s="13">
        <v>1</v>
      </c>
      <c r="C100" s="5">
        <f>INT(INDEX($G$5:$N$54,$A100,C$57)*INDEX(装备总表!$C$23:$J$30,装备精炼!$B100,装备精炼!C$57))</f>
        <v>0</v>
      </c>
      <c r="D100" s="5">
        <f>INT(INDEX($G$5:$N$54,$A100,D$57)*INDEX(装备总表!$C$23:$J$30,装备精炼!$B100,装备精炼!D$57))</f>
        <v>1682</v>
      </c>
      <c r="E100" s="5">
        <f>INT(INDEX($G$5:$N$54,$A100,E$57)*INDEX(装备总表!$C$23:$J$30,装备精炼!$B100,装备精炼!E$57))</f>
        <v>0</v>
      </c>
      <c r="F100" s="5">
        <f>INT(INDEX($G$5:$N$54,$A100,G$57)*INDEX(装备总表!$C$23:$J$30,装备精炼!$B100,装备精炼!G$57))</f>
        <v>0</v>
      </c>
      <c r="G100" s="5">
        <f>INT(INDEX($G$5:$N$54,$A100,H$57)*INDEX(装备总表!$C$23:$J$30,装备精炼!$B100,装备精炼!H$57))</f>
        <v>1051</v>
      </c>
      <c r="H100" s="5">
        <f>INT(INDEX($G$5:$N$54,$A100,I$57)*INDEX(装备总表!$C$23:$J$30,装备精炼!$B100,装备精炼!I$57))</f>
        <v>0</v>
      </c>
      <c r="I100" s="5">
        <f>INT(INDEX($G$5:$N$54,$A100,J$57)*INDEX(装备总表!$C$23:$J$30,装备精炼!$B100,装备精炼!J$57))</f>
        <v>0</v>
      </c>
      <c r="J100" s="5">
        <f>INT(INDEX($G$5:$N$54,$A100,K$57)*INDEX(装备总表!$C$23:$J$30,装备精炼!$B100,装备精炼!K$57))</f>
        <v>0</v>
      </c>
    </row>
    <row r="101" spans="1:10" ht="16.5" x14ac:dyDescent="0.15">
      <c r="A101" s="13">
        <v>43</v>
      </c>
      <c r="B101" s="13">
        <v>1</v>
      </c>
      <c r="C101" s="5">
        <f>INT(INDEX($G$5:$N$54,$A101,C$57)*INDEX(装备总表!$C$23:$J$30,装备精炼!$B101,装备精炼!C$57))</f>
        <v>0</v>
      </c>
      <c r="D101" s="5">
        <f>INT(INDEX($G$5:$N$54,$A101,D$57)*INDEX(装备总表!$C$23:$J$30,装备精炼!$B101,装备精炼!D$57))</f>
        <v>1748</v>
      </c>
      <c r="E101" s="5">
        <f>INT(INDEX($G$5:$N$54,$A101,E$57)*INDEX(装备总表!$C$23:$J$30,装备精炼!$B101,装备精炼!E$57))</f>
        <v>0</v>
      </c>
      <c r="F101" s="5">
        <f>INT(INDEX($G$5:$N$54,$A101,G$57)*INDEX(装备总表!$C$23:$J$30,装备精炼!$B101,装备精炼!G$57))</f>
        <v>0</v>
      </c>
      <c r="G101" s="5">
        <f>INT(INDEX($G$5:$N$54,$A101,H$57)*INDEX(装备总表!$C$23:$J$30,装备精炼!$B101,装备精炼!H$57))</f>
        <v>1092</v>
      </c>
      <c r="H101" s="5">
        <f>INT(INDEX($G$5:$N$54,$A101,I$57)*INDEX(装备总表!$C$23:$J$30,装备精炼!$B101,装备精炼!I$57))</f>
        <v>0</v>
      </c>
      <c r="I101" s="5">
        <f>INT(INDEX($G$5:$N$54,$A101,J$57)*INDEX(装备总表!$C$23:$J$30,装备精炼!$B101,装备精炼!J$57))</f>
        <v>0</v>
      </c>
      <c r="J101" s="5">
        <f>INT(INDEX($G$5:$N$54,$A101,K$57)*INDEX(装备总表!$C$23:$J$30,装备精炼!$B101,装备精炼!K$57))</f>
        <v>0</v>
      </c>
    </row>
    <row r="102" spans="1:10" ht="16.5" x14ac:dyDescent="0.15">
      <c r="A102" s="13">
        <v>44</v>
      </c>
      <c r="B102" s="13">
        <v>1</v>
      </c>
      <c r="C102" s="5">
        <f>INT(INDEX($G$5:$N$54,$A102,C$57)*INDEX(装备总表!$C$23:$J$30,装备精炼!$B102,装备精炼!C$57))</f>
        <v>0</v>
      </c>
      <c r="D102" s="5">
        <f>INT(INDEX($G$5:$N$54,$A102,D$57)*INDEX(装备总表!$C$23:$J$30,装备精炼!$B102,装备精炼!D$57))</f>
        <v>1813</v>
      </c>
      <c r="E102" s="5">
        <f>INT(INDEX($G$5:$N$54,$A102,E$57)*INDEX(装备总表!$C$23:$J$30,装备精炼!$B102,装备精炼!E$57))</f>
        <v>0</v>
      </c>
      <c r="F102" s="5">
        <f>INT(INDEX($G$5:$N$54,$A102,G$57)*INDEX(装备总表!$C$23:$J$30,装备精炼!$B102,装备精炼!G$57))</f>
        <v>0</v>
      </c>
      <c r="G102" s="5">
        <f>INT(INDEX($G$5:$N$54,$A102,H$57)*INDEX(装备总表!$C$23:$J$30,装备精炼!$B102,装备精炼!H$57))</f>
        <v>1133</v>
      </c>
      <c r="H102" s="5">
        <f>INT(INDEX($G$5:$N$54,$A102,I$57)*INDEX(装备总表!$C$23:$J$30,装备精炼!$B102,装备精炼!I$57))</f>
        <v>0</v>
      </c>
      <c r="I102" s="5">
        <f>INT(INDEX($G$5:$N$54,$A102,J$57)*INDEX(装备总表!$C$23:$J$30,装备精炼!$B102,装备精炼!J$57))</f>
        <v>0</v>
      </c>
      <c r="J102" s="5">
        <f>INT(INDEX($G$5:$N$54,$A102,K$57)*INDEX(装备总表!$C$23:$J$30,装备精炼!$B102,装备精炼!K$57))</f>
        <v>0</v>
      </c>
    </row>
    <row r="103" spans="1:10" ht="16.5" x14ac:dyDescent="0.15">
      <c r="A103" s="13">
        <v>45</v>
      </c>
      <c r="B103" s="13">
        <v>1</v>
      </c>
      <c r="C103" s="5">
        <f>INT(INDEX($G$5:$N$54,$A103,C$57)*INDEX(装备总表!$C$23:$J$30,装备精炼!$B103,装备精炼!C$57))</f>
        <v>0</v>
      </c>
      <c r="D103" s="5">
        <f>INT(INDEX($G$5:$N$54,$A103,D$57)*INDEX(装备总表!$C$23:$J$30,装备精炼!$B103,装备精炼!D$57))</f>
        <v>1879</v>
      </c>
      <c r="E103" s="5">
        <f>INT(INDEX($G$5:$N$54,$A103,E$57)*INDEX(装备总表!$C$23:$J$30,装备精炼!$B103,装备精炼!E$57))</f>
        <v>0</v>
      </c>
      <c r="F103" s="5">
        <f>INT(INDEX($G$5:$N$54,$A103,G$57)*INDEX(装备总表!$C$23:$J$30,装备精炼!$B103,装备精炼!G$57))</f>
        <v>0</v>
      </c>
      <c r="G103" s="5">
        <f>INT(INDEX($G$5:$N$54,$A103,H$57)*INDEX(装备总表!$C$23:$J$30,装备精炼!$B103,装备精炼!H$57))</f>
        <v>1174</v>
      </c>
      <c r="H103" s="5">
        <f>INT(INDEX($G$5:$N$54,$A103,I$57)*INDEX(装备总表!$C$23:$J$30,装备精炼!$B103,装备精炼!I$57))</f>
        <v>0</v>
      </c>
      <c r="I103" s="5">
        <f>INT(INDEX($G$5:$N$54,$A103,J$57)*INDEX(装备总表!$C$23:$J$30,装备精炼!$B103,装备精炼!J$57))</f>
        <v>0</v>
      </c>
      <c r="J103" s="5">
        <f>INT(INDEX($G$5:$N$54,$A103,K$57)*INDEX(装备总表!$C$23:$J$30,装备精炼!$B103,装备精炼!K$57))</f>
        <v>0</v>
      </c>
    </row>
    <row r="104" spans="1:10" ht="16.5" x14ac:dyDescent="0.15">
      <c r="A104" s="13">
        <v>46</v>
      </c>
      <c r="B104" s="13">
        <v>1</v>
      </c>
      <c r="C104" s="5">
        <f>INT(INDEX($G$5:$N$54,$A104,C$57)*INDEX(装备总表!$C$23:$J$30,装备精炼!$B104,装备精炼!C$57))</f>
        <v>0</v>
      </c>
      <c r="D104" s="5">
        <f>INT(INDEX($G$5:$N$54,$A104,D$57)*INDEX(装备总表!$C$23:$J$30,装备精炼!$B104,装备精炼!D$57))</f>
        <v>1950</v>
      </c>
      <c r="E104" s="5">
        <f>INT(INDEX($G$5:$N$54,$A104,E$57)*INDEX(装备总表!$C$23:$J$30,装备精炼!$B104,装备精炼!E$57))</f>
        <v>0</v>
      </c>
      <c r="F104" s="5">
        <f>INT(INDEX($G$5:$N$54,$A104,G$57)*INDEX(装备总表!$C$23:$J$30,装备精炼!$B104,装备精炼!G$57))</f>
        <v>0</v>
      </c>
      <c r="G104" s="5">
        <f>INT(INDEX($G$5:$N$54,$A104,H$57)*INDEX(装备总表!$C$23:$J$30,装备精炼!$B104,装备精炼!H$57))</f>
        <v>1219</v>
      </c>
      <c r="H104" s="5">
        <f>INT(INDEX($G$5:$N$54,$A104,I$57)*INDEX(装备总表!$C$23:$J$30,装备精炼!$B104,装备精炼!I$57))</f>
        <v>0</v>
      </c>
      <c r="I104" s="5">
        <f>INT(INDEX($G$5:$N$54,$A104,J$57)*INDEX(装备总表!$C$23:$J$30,装备精炼!$B104,装备精炼!J$57))</f>
        <v>0</v>
      </c>
      <c r="J104" s="5">
        <f>INT(INDEX($G$5:$N$54,$A104,K$57)*INDEX(装备总表!$C$23:$J$30,装备精炼!$B104,装备精炼!K$57))</f>
        <v>0</v>
      </c>
    </row>
    <row r="105" spans="1:10" ht="16.5" x14ac:dyDescent="0.15">
      <c r="A105" s="13">
        <v>47</v>
      </c>
      <c r="B105" s="13">
        <v>1</v>
      </c>
      <c r="C105" s="5">
        <f>INT(INDEX($G$5:$N$54,$A105,C$57)*INDEX(装备总表!$C$23:$J$30,装备精炼!$B105,装备精炼!C$57))</f>
        <v>0</v>
      </c>
      <c r="D105" s="5">
        <f>INT(INDEX($G$5:$N$54,$A105,D$57)*INDEX(装备总表!$C$23:$J$30,装备精炼!$B105,装备精炼!D$57))</f>
        <v>2022</v>
      </c>
      <c r="E105" s="5">
        <f>INT(INDEX($G$5:$N$54,$A105,E$57)*INDEX(装备总表!$C$23:$J$30,装备精炼!$B105,装备精炼!E$57))</f>
        <v>0</v>
      </c>
      <c r="F105" s="5">
        <f>INT(INDEX($G$5:$N$54,$A105,G$57)*INDEX(装备总表!$C$23:$J$30,装备精炼!$B105,装备精炼!G$57))</f>
        <v>0</v>
      </c>
      <c r="G105" s="5">
        <f>INT(INDEX($G$5:$N$54,$A105,H$57)*INDEX(装备总表!$C$23:$J$30,装备精炼!$B105,装备精炼!H$57))</f>
        <v>1264</v>
      </c>
      <c r="H105" s="5">
        <f>INT(INDEX($G$5:$N$54,$A105,I$57)*INDEX(装备总表!$C$23:$J$30,装备精炼!$B105,装备精炼!I$57))</f>
        <v>0</v>
      </c>
      <c r="I105" s="5">
        <f>INT(INDEX($G$5:$N$54,$A105,J$57)*INDEX(装备总表!$C$23:$J$30,装备精炼!$B105,装备精炼!J$57))</f>
        <v>0</v>
      </c>
      <c r="J105" s="5">
        <f>INT(INDEX($G$5:$N$54,$A105,K$57)*INDEX(装备总表!$C$23:$J$30,装备精炼!$B105,装备精炼!K$57))</f>
        <v>0</v>
      </c>
    </row>
    <row r="106" spans="1:10" ht="16.5" x14ac:dyDescent="0.15">
      <c r="A106" s="13">
        <v>48</v>
      </c>
      <c r="B106" s="13">
        <v>1</v>
      </c>
      <c r="C106" s="5">
        <f>INT(INDEX($G$5:$N$54,$A106,C$57)*INDEX(装备总表!$C$23:$J$30,装备精炼!$B106,装备精炼!C$57))</f>
        <v>0</v>
      </c>
      <c r="D106" s="5">
        <f>INT(INDEX($G$5:$N$54,$A106,D$57)*INDEX(装备总表!$C$23:$J$30,装备精炼!$B106,装备精炼!D$57))</f>
        <v>2094</v>
      </c>
      <c r="E106" s="5">
        <f>INT(INDEX($G$5:$N$54,$A106,E$57)*INDEX(装备总表!$C$23:$J$30,装备精炼!$B106,装备精炼!E$57))</f>
        <v>0</v>
      </c>
      <c r="F106" s="5">
        <f>INT(INDEX($G$5:$N$54,$A106,G$57)*INDEX(装备总表!$C$23:$J$30,装备精炼!$B106,装备精炼!G$57))</f>
        <v>0</v>
      </c>
      <c r="G106" s="5">
        <f>INT(INDEX($G$5:$N$54,$A106,H$57)*INDEX(装备总表!$C$23:$J$30,装备精炼!$B106,装备精炼!H$57))</f>
        <v>1308</v>
      </c>
      <c r="H106" s="5">
        <f>INT(INDEX($G$5:$N$54,$A106,I$57)*INDEX(装备总表!$C$23:$J$30,装备精炼!$B106,装备精炼!I$57))</f>
        <v>0</v>
      </c>
      <c r="I106" s="5">
        <f>INT(INDEX($G$5:$N$54,$A106,J$57)*INDEX(装备总表!$C$23:$J$30,装备精炼!$B106,装备精炼!J$57))</f>
        <v>0</v>
      </c>
      <c r="J106" s="5">
        <f>INT(INDEX($G$5:$N$54,$A106,K$57)*INDEX(装备总表!$C$23:$J$30,装备精炼!$B106,装备精炼!K$57))</f>
        <v>0</v>
      </c>
    </row>
    <row r="107" spans="1:10" ht="16.5" x14ac:dyDescent="0.15">
      <c r="A107" s="13">
        <v>49</v>
      </c>
      <c r="B107" s="13">
        <v>1</v>
      </c>
      <c r="C107" s="5">
        <f>INT(INDEX($G$5:$N$54,$A107,C$57)*INDEX(装备总表!$C$23:$J$30,装备精炼!$B107,装备精炼!C$57))</f>
        <v>0</v>
      </c>
      <c r="D107" s="5">
        <f>INT(INDEX($G$5:$N$54,$A107,D$57)*INDEX(装备总表!$C$23:$J$30,装备精炼!$B107,装备精炼!D$57))</f>
        <v>2165</v>
      </c>
      <c r="E107" s="5">
        <f>INT(INDEX($G$5:$N$54,$A107,E$57)*INDEX(装备总表!$C$23:$J$30,装备精炼!$B107,装备精炼!E$57))</f>
        <v>0</v>
      </c>
      <c r="F107" s="5">
        <f>INT(INDEX($G$5:$N$54,$A107,G$57)*INDEX(装备总表!$C$23:$J$30,装备精炼!$B107,装备精炼!G$57))</f>
        <v>0</v>
      </c>
      <c r="G107" s="5">
        <f>INT(INDEX($G$5:$N$54,$A107,H$57)*INDEX(装备总表!$C$23:$J$30,装备精炼!$B107,装备精炼!H$57))</f>
        <v>1353</v>
      </c>
      <c r="H107" s="5">
        <f>INT(INDEX($G$5:$N$54,$A107,I$57)*INDEX(装备总表!$C$23:$J$30,装备精炼!$B107,装备精炼!I$57))</f>
        <v>0</v>
      </c>
      <c r="I107" s="5">
        <f>INT(INDEX($G$5:$N$54,$A107,J$57)*INDEX(装备总表!$C$23:$J$30,装备精炼!$B107,装备精炼!J$57))</f>
        <v>0</v>
      </c>
      <c r="J107" s="5">
        <f>INT(INDEX($G$5:$N$54,$A107,K$57)*INDEX(装备总表!$C$23:$J$30,装备精炼!$B107,装备精炼!K$57))</f>
        <v>0</v>
      </c>
    </row>
    <row r="108" spans="1:10" ht="16.5" x14ac:dyDescent="0.15">
      <c r="A108" s="13">
        <v>50</v>
      </c>
      <c r="B108" s="13">
        <v>1</v>
      </c>
      <c r="C108" s="5">
        <f>INT(INDEX($G$5:$N$54,$A108,C$57)*INDEX(装备总表!$C$23:$J$30,装备精炼!$B108,装备精炼!C$57))</f>
        <v>0</v>
      </c>
      <c r="D108" s="5">
        <f>INT(INDEX($G$5:$N$54,$A108,D$57)*INDEX(装备总表!$C$23:$J$30,装备精炼!$B108,装备精炼!D$57))</f>
        <v>2237</v>
      </c>
      <c r="E108" s="5">
        <f>INT(INDEX($G$5:$N$54,$A108,E$57)*INDEX(装备总表!$C$23:$J$30,装备精炼!$B108,装备精炼!E$57))</f>
        <v>0</v>
      </c>
      <c r="F108" s="5">
        <f>INT(INDEX($G$5:$N$54,$A108,G$57)*INDEX(装备总表!$C$23:$J$30,装备精炼!$B108,装备精炼!G$57))</f>
        <v>0</v>
      </c>
      <c r="G108" s="5">
        <f>INT(INDEX($G$5:$N$54,$A108,H$57)*INDEX(装备总表!$C$23:$J$30,装备精炼!$B108,装备精炼!H$57))</f>
        <v>1398</v>
      </c>
      <c r="H108" s="5">
        <f>INT(INDEX($G$5:$N$54,$A108,I$57)*INDEX(装备总表!$C$23:$J$30,装备精炼!$B108,装备精炼!I$57))</f>
        <v>0</v>
      </c>
      <c r="I108" s="5">
        <f>INT(INDEX($G$5:$N$54,$A108,J$57)*INDEX(装备总表!$C$23:$J$30,装备精炼!$B108,装备精炼!J$57))</f>
        <v>0</v>
      </c>
      <c r="J108" s="5">
        <f>INT(INDEX($G$5:$N$54,$A108,K$57)*INDEX(装备总表!$C$23:$J$30,装备精炼!$B108,装备精炼!K$57))</f>
        <v>0</v>
      </c>
    </row>
    <row r="109" spans="1:10" ht="16.5" x14ac:dyDescent="0.15">
      <c r="A109" s="13">
        <v>1</v>
      </c>
      <c r="B109" s="13">
        <v>2</v>
      </c>
      <c r="C109" s="5">
        <f>INT(INDEX($G$5:$N$54,$A109,C$57)*INDEX(装备总表!$C$23:$J$30,装备精炼!$B109,装备精炼!C$57))</f>
        <v>167</v>
      </c>
      <c r="D109" s="5">
        <f>INT(INDEX($G$5:$N$54,$A109,D$57)*INDEX(装备总表!$C$23:$J$30,装备精炼!$B109,装备精炼!D$57))</f>
        <v>0</v>
      </c>
      <c r="E109" s="5">
        <f>INT(INDEX($G$5:$N$54,$A109,E$57)*INDEX(装备总表!$C$23:$J$30,装备精炼!$B109,装备精炼!E$57))</f>
        <v>11</v>
      </c>
      <c r="F109" s="5">
        <f>INT(INDEX($G$5:$N$54,$A109,G$57)*INDEX(装备总表!$C$23:$J$30,装备精炼!$B109,装备精炼!G$57))</f>
        <v>5</v>
      </c>
      <c r="G109" s="5">
        <f>INT(INDEX($G$5:$N$54,$A109,H$57)*INDEX(装备总表!$C$23:$J$30,装备精炼!$B109,装备精炼!H$57))</f>
        <v>0</v>
      </c>
      <c r="H109" s="5">
        <f>INT(INDEX($G$5:$N$54,$A109,I$57)*INDEX(装备总表!$C$23:$J$30,装备精炼!$B109,装备精炼!I$57))</f>
        <v>0</v>
      </c>
      <c r="I109" s="5">
        <f>INT(INDEX($G$5:$N$54,$A109,J$57)*INDEX(装备总表!$C$23:$J$30,装备精炼!$B109,装备精炼!J$57))</f>
        <v>0</v>
      </c>
      <c r="J109" s="5">
        <f>INT(INDEX($G$5:$N$54,$A109,K$57)*INDEX(装备总表!$C$23:$J$30,装备精炼!$B109,装备精炼!K$57))</f>
        <v>0</v>
      </c>
    </row>
    <row r="110" spans="1:10" ht="16.5" x14ac:dyDescent="0.15">
      <c r="A110" s="13">
        <v>2</v>
      </c>
      <c r="B110" s="13">
        <v>2</v>
      </c>
      <c r="C110" s="5">
        <f>INT(INDEX($G$5:$N$54,$A110,C$57)*INDEX(装备总表!$C$23:$J$30,装备精炼!$B110,装备精炼!C$57))</f>
        <v>335</v>
      </c>
      <c r="D110" s="5">
        <f>INT(INDEX($G$5:$N$54,$A110,D$57)*INDEX(装备总表!$C$23:$J$30,装备精炼!$B110,装备精炼!D$57))</f>
        <v>0</v>
      </c>
      <c r="E110" s="5">
        <f>INT(INDEX($G$5:$N$54,$A110,E$57)*INDEX(装备总表!$C$23:$J$30,装备精炼!$B110,装备精炼!E$57))</f>
        <v>22</v>
      </c>
      <c r="F110" s="5">
        <f>INT(INDEX($G$5:$N$54,$A110,G$57)*INDEX(装备总表!$C$23:$J$30,装备精炼!$B110,装备精炼!G$57))</f>
        <v>11</v>
      </c>
      <c r="G110" s="5">
        <f>INT(INDEX($G$5:$N$54,$A110,H$57)*INDEX(装备总表!$C$23:$J$30,装备精炼!$B110,装备精炼!H$57))</f>
        <v>0</v>
      </c>
      <c r="H110" s="5">
        <f>INT(INDEX($G$5:$N$54,$A110,I$57)*INDEX(装备总表!$C$23:$J$30,装备精炼!$B110,装备精炼!I$57))</f>
        <v>0</v>
      </c>
      <c r="I110" s="5">
        <f>INT(INDEX($G$5:$N$54,$A110,J$57)*INDEX(装备总表!$C$23:$J$30,装备精炼!$B110,装备精炼!J$57))</f>
        <v>0</v>
      </c>
      <c r="J110" s="5">
        <f>INT(INDEX($G$5:$N$54,$A110,K$57)*INDEX(装备总表!$C$23:$J$30,装备精炼!$B110,装备精炼!K$57))</f>
        <v>0</v>
      </c>
    </row>
    <row r="111" spans="1:10" ht="16.5" x14ac:dyDescent="0.15">
      <c r="A111" s="13">
        <v>3</v>
      </c>
      <c r="B111" s="13">
        <v>2</v>
      </c>
      <c r="C111" s="5">
        <f>INT(INDEX($G$5:$N$54,$A111,C$57)*INDEX(装备总表!$C$23:$J$30,装备精炼!$B111,装备精炼!C$57))</f>
        <v>503</v>
      </c>
      <c r="D111" s="5">
        <f>INT(INDEX($G$5:$N$54,$A111,D$57)*INDEX(装备总表!$C$23:$J$30,装备精炼!$B111,装备精炼!D$57))</f>
        <v>0</v>
      </c>
      <c r="E111" s="5">
        <f>INT(INDEX($G$5:$N$54,$A111,E$57)*INDEX(装备总表!$C$23:$J$30,装备精炼!$B111,装备精炼!E$57))</f>
        <v>33</v>
      </c>
      <c r="F111" s="5">
        <f>INT(INDEX($G$5:$N$54,$A111,G$57)*INDEX(装备总表!$C$23:$J$30,装备精炼!$B111,装备精炼!G$57))</f>
        <v>16</v>
      </c>
      <c r="G111" s="5">
        <f>INT(INDEX($G$5:$N$54,$A111,H$57)*INDEX(装备总表!$C$23:$J$30,装备精炼!$B111,装备精炼!H$57))</f>
        <v>0</v>
      </c>
      <c r="H111" s="5">
        <f>INT(INDEX($G$5:$N$54,$A111,I$57)*INDEX(装备总表!$C$23:$J$30,装备精炼!$B111,装备精炼!I$57))</f>
        <v>0</v>
      </c>
      <c r="I111" s="5">
        <f>INT(INDEX($G$5:$N$54,$A111,J$57)*INDEX(装备总表!$C$23:$J$30,装备精炼!$B111,装备精炼!J$57))</f>
        <v>0</v>
      </c>
      <c r="J111" s="5">
        <f>INT(INDEX($G$5:$N$54,$A111,K$57)*INDEX(装备总表!$C$23:$J$30,装备精炼!$B111,装备精炼!K$57))</f>
        <v>0</v>
      </c>
    </row>
    <row r="112" spans="1:10" ht="16.5" x14ac:dyDescent="0.15">
      <c r="A112" s="13">
        <v>4</v>
      </c>
      <c r="B112" s="13">
        <v>2</v>
      </c>
      <c r="C112" s="5">
        <f>INT(INDEX($G$5:$N$54,$A112,C$57)*INDEX(装备总表!$C$23:$J$30,装备精炼!$B112,装备精炼!C$57))</f>
        <v>671</v>
      </c>
      <c r="D112" s="5">
        <f>INT(INDEX($G$5:$N$54,$A112,D$57)*INDEX(装备总表!$C$23:$J$30,装备精炼!$B112,装备精炼!D$57))</f>
        <v>0</v>
      </c>
      <c r="E112" s="5">
        <f>INT(INDEX($G$5:$N$54,$A112,E$57)*INDEX(装备总表!$C$23:$J$30,装备精炼!$B112,装备精炼!E$57))</f>
        <v>44</v>
      </c>
      <c r="F112" s="5">
        <f>INT(INDEX($G$5:$N$54,$A112,G$57)*INDEX(装备总表!$C$23:$J$30,装备精炼!$B112,装备精炼!G$57))</f>
        <v>22</v>
      </c>
      <c r="G112" s="5">
        <f>INT(INDEX($G$5:$N$54,$A112,H$57)*INDEX(装备总表!$C$23:$J$30,装备精炼!$B112,装备精炼!H$57))</f>
        <v>0</v>
      </c>
      <c r="H112" s="5">
        <f>INT(INDEX($G$5:$N$54,$A112,I$57)*INDEX(装备总表!$C$23:$J$30,装备精炼!$B112,装备精炼!I$57))</f>
        <v>0</v>
      </c>
      <c r="I112" s="5">
        <f>INT(INDEX($G$5:$N$54,$A112,J$57)*INDEX(装备总表!$C$23:$J$30,装备精炼!$B112,装备精炼!J$57))</f>
        <v>0</v>
      </c>
      <c r="J112" s="5">
        <f>INT(INDEX($G$5:$N$54,$A112,K$57)*INDEX(装备总表!$C$23:$J$30,装备精炼!$B112,装备精炼!K$57))</f>
        <v>0</v>
      </c>
    </row>
    <row r="113" spans="1:10" ht="16.5" x14ac:dyDescent="0.15">
      <c r="A113" s="13">
        <v>5</v>
      </c>
      <c r="B113" s="13">
        <v>2</v>
      </c>
      <c r="C113" s="5">
        <f>INT(INDEX($G$5:$N$54,$A113,C$57)*INDEX(装备总表!$C$23:$J$30,装备精炼!$B113,装备精炼!C$57))</f>
        <v>838</v>
      </c>
      <c r="D113" s="5">
        <f>INT(INDEX($G$5:$N$54,$A113,D$57)*INDEX(装备总表!$C$23:$J$30,装备精炼!$B113,装备精炼!D$57))</f>
        <v>0</v>
      </c>
      <c r="E113" s="5">
        <f>INT(INDEX($G$5:$N$54,$A113,E$57)*INDEX(装备总表!$C$23:$J$30,装备精炼!$B113,装备精炼!E$57))</f>
        <v>55</v>
      </c>
      <c r="F113" s="5">
        <f>INT(INDEX($G$5:$N$54,$A113,G$57)*INDEX(装备总表!$C$23:$J$30,装备精炼!$B113,装备精炼!G$57))</f>
        <v>27</v>
      </c>
      <c r="G113" s="5">
        <f>INT(INDEX($G$5:$N$54,$A113,H$57)*INDEX(装备总表!$C$23:$J$30,装备精炼!$B113,装备精炼!H$57))</f>
        <v>0</v>
      </c>
      <c r="H113" s="5">
        <f>INT(INDEX($G$5:$N$54,$A113,I$57)*INDEX(装备总表!$C$23:$J$30,装备精炼!$B113,装备精炼!I$57))</f>
        <v>0</v>
      </c>
      <c r="I113" s="5">
        <f>INT(INDEX($G$5:$N$54,$A113,J$57)*INDEX(装备总表!$C$23:$J$30,装备精炼!$B113,装备精炼!J$57))</f>
        <v>0</v>
      </c>
      <c r="J113" s="5">
        <f>INT(INDEX($G$5:$N$54,$A113,K$57)*INDEX(装备总表!$C$23:$J$30,装备精炼!$B113,装备精炼!K$57))</f>
        <v>0</v>
      </c>
    </row>
    <row r="114" spans="1:10" ht="16.5" x14ac:dyDescent="0.15">
      <c r="A114" s="13">
        <v>6</v>
      </c>
      <c r="B114" s="13">
        <v>2</v>
      </c>
      <c r="C114" s="5">
        <f>INT(INDEX($G$5:$N$54,$A114,C$57)*INDEX(装备总表!$C$23:$J$30,装备精炼!$B114,装备精炼!C$57))</f>
        <v>1062</v>
      </c>
      <c r="D114" s="5">
        <f>INT(INDEX($G$5:$N$54,$A114,D$57)*INDEX(装备总表!$C$23:$J$30,装备精炼!$B114,装备精炼!D$57))</f>
        <v>0</v>
      </c>
      <c r="E114" s="5">
        <f>INT(INDEX($G$5:$N$54,$A114,E$57)*INDEX(装备总表!$C$23:$J$30,装备精炼!$B114,装备精炼!E$57))</f>
        <v>70</v>
      </c>
      <c r="F114" s="5">
        <f>INT(INDEX($G$5:$N$54,$A114,G$57)*INDEX(装备总表!$C$23:$J$30,装备精炼!$B114,装备精炼!G$57))</f>
        <v>35</v>
      </c>
      <c r="G114" s="5">
        <f>INT(INDEX($G$5:$N$54,$A114,H$57)*INDEX(装备总表!$C$23:$J$30,装备精炼!$B114,装备精炼!H$57))</f>
        <v>0</v>
      </c>
      <c r="H114" s="5">
        <f>INT(INDEX($G$5:$N$54,$A114,I$57)*INDEX(装备总表!$C$23:$J$30,装备精炼!$B114,装备精炼!I$57))</f>
        <v>0</v>
      </c>
      <c r="I114" s="5">
        <f>INT(INDEX($G$5:$N$54,$A114,J$57)*INDEX(装备总表!$C$23:$J$30,装备精炼!$B114,装备精炼!J$57))</f>
        <v>0</v>
      </c>
      <c r="J114" s="5">
        <f>INT(INDEX($G$5:$N$54,$A114,K$57)*INDEX(装备总表!$C$23:$J$30,装备精炼!$B114,装备精炼!K$57))</f>
        <v>0</v>
      </c>
    </row>
    <row r="115" spans="1:10" ht="16.5" x14ac:dyDescent="0.15">
      <c r="A115" s="13">
        <v>7</v>
      </c>
      <c r="B115" s="13">
        <v>2</v>
      </c>
      <c r="C115" s="5">
        <f>INT(INDEX($G$5:$N$54,$A115,C$57)*INDEX(装备总表!$C$23:$J$30,装备精炼!$B115,装备精炼!C$57))</f>
        <v>1286</v>
      </c>
      <c r="D115" s="5">
        <f>INT(INDEX($G$5:$N$54,$A115,D$57)*INDEX(装备总表!$C$23:$J$30,装备精炼!$B115,装备精炼!D$57))</f>
        <v>0</v>
      </c>
      <c r="E115" s="5">
        <f>INT(INDEX($G$5:$N$54,$A115,E$57)*INDEX(装备总表!$C$23:$J$30,装备精炼!$B115,装备精炼!E$57))</f>
        <v>85</v>
      </c>
      <c r="F115" s="5">
        <f>INT(INDEX($G$5:$N$54,$A115,G$57)*INDEX(装备总表!$C$23:$J$30,装备精炼!$B115,装备精炼!G$57))</f>
        <v>42</v>
      </c>
      <c r="G115" s="5">
        <f>INT(INDEX($G$5:$N$54,$A115,H$57)*INDEX(装备总表!$C$23:$J$30,装备精炼!$B115,装备精炼!H$57))</f>
        <v>0</v>
      </c>
      <c r="H115" s="5">
        <f>INT(INDEX($G$5:$N$54,$A115,I$57)*INDEX(装备总表!$C$23:$J$30,装备精炼!$B115,装备精炼!I$57))</f>
        <v>0</v>
      </c>
      <c r="I115" s="5">
        <f>INT(INDEX($G$5:$N$54,$A115,J$57)*INDEX(装备总表!$C$23:$J$30,装备精炼!$B115,装备精炼!J$57))</f>
        <v>0</v>
      </c>
      <c r="J115" s="5">
        <f>INT(INDEX($G$5:$N$54,$A115,K$57)*INDEX(装备总表!$C$23:$J$30,装备精炼!$B115,装备精炼!K$57))</f>
        <v>0</v>
      </c>
    </row>
    <row r="116" spans="1:10" ht="16.5" x14ac:dyDescent="0.15">
      <c r="A116" s="13">
        <v>8</v>
      </c>
      <c r="B116" s="13">
        <v>2</v>
      </c>
      <c r="C116" s="5">
        <f>INT(INDEX($G$5:$N$54,$A116,C$57)*INDEX(装备总表!$C$23:$J$30,装备精炼!$B116,装备精炼!C$57))</f>
        <v>1510</v>
      </c>
      <c r="D116" s="5">
        <f>INT(INDEX($G$5:$N$54,$A116,D$57)*INDEX(装备总表!$C$23:$J$30,装备精炼!$B116,装备精炼!D$57))</f>
        <v>0</v>
      </c>
      <c r="E116" s="5">
        <f>INT(INDEX($G$5:$N$54,$A116,E$57)*INDEX(装备总表!$C$23:$J$30,装备精炼!$B116,装备精炼!E$57))</f>
        <v>100</v>
      </c>
      <c r="F116" s="5">
        <f>INT(INDEX($G$5:$N$54,$A116,G$57)*INDEX(装备总表!$C$23:$J$30,装备精炼!$B116,装备精炼!G$57))</f>
        <v>50</v>
      </c>
      <c r="G116" s="5">
        <f>INT(INDEX($G$5:$N$54,$A116,H$57)*INDEX(装备总表!$C$23:$J$30,装备精炼!$B116,装备精炼!H$57))</f>
        <v>0</v>
      </c>
      <c r="H116" s="5">
        <f>INT(INDEX($G$5:$N$54,$A116,I$57)*INDEX(装备总表!$C$23:$J$30,装备精炼!$B116,装备精炼!I$57))</f>
        <v>0</v>
      </c>
      <c r="I116" s="5">
        <f>INT(INDEX($G$5:$N$54,$A116,J$57)*INDEX(装备总表!$C$23:$J$30,装备精炼!$B116,装备精炼!J$57))</f>
        <v>0</v>
      </c>
      <c r="J116" s="5">
        <f>INT(INDEX($G$5:$N$54,$A116,K$57)*INDEX(装备总表!$C$23:$J$30,装备精炼!$B116,装备精炼!K$57))</f>
        <v>0</v>
      </c>
    </row>
    <row r="117" spans="1:10" ht="16.5" x14ac:dyDescent="0.15">
      <c r="A117" s="13">
        <v>9</v>
      </c>
      <c r="B117" s="13">
        <v>2</v>
      </c>
      <c r="C117" s="5">
        <f>INT(INDEX($G$5:$N$54,$A117,C$57)*INDEX(装备总表!$C$23:$J$30,装备精炼!$B117,装备精炼!C$57))</f>
        <v>1734</v>
      </c>
      <c r="D117" s="5">
        <f>INT(INDEX($G$5:$N$54,$A117,D$57)*INDEX(装备总表!$C$23:$J$30,装备精炼!$B117,装备精炼!D$57))</f>
        <v>0</v>
      </c>
      <c r="E117" s="5">
        <f>INT(INDEX($G$5:$N$54,$A117,E$57)*INDEX(装备总表!$C$23:$J$30,装备精炼!$B117,装备精炼!E$57))</f>
        <v>115</v>
      </c>
      <c r="F117" s="5">
        <f>INT(INDEX($G$5:$N$54,$A117,G$57)*INDEX(装备总表!$C$23:$J$30,装备精炼!$B117,装备精炼!G$57))</f>
        <v>57</v>
      </c>
      <c r="G117" s="5">
        <f>INT(INDEX($G$5:$N$54,$A117,H$57)*INDEX(装备总表!$C$23:$J$30,装备精炼!$B117,装备精炼!H$57))</f>
        <v>0</v>
      </c>
      <c r="H117" s="5">
        <f>INT(INDEX($G$5:$N$54,$A117,I$57)*INDEX(装备总表!$C$23:$J$30,装备精炼!$B117,装备精炼!I$57))</f>
        <v>0</v>
      </c>
      <c r="I117" s="5">
        <f>INT(INDEX($G$5:$N$54,$A117,J$57)*INDEX(装备总表!$C$23:$J$30,装备精炼!$B117,装备精炼!J$57))</f>
        <v>0</v>
      </c>
      <c r="J117" s="5">
        <f>INT(INDEX($G$5:$N$54,$A117,K$57)*INDEX(装备总表!$C$23:$J$30,装备精炼!$B117,装备精炼!K$57))</f>
        <v>0</v>
      </c>
    </row>
    <row r="118" spans="1:10" ht="16.5" x14ac:dyDescent="0.15">
      <c r="A118" s="13">
        <v>10</v>
      </c>
      <c r="B118" s="13">
        <v>2</v>
      </c>
      <c r="C118" s="5">
        <f>INT(INDEX($G$5:$N$54,$A118,C$57)*INDEX(装备总表!$C$23:$J$30,装备精炼!$B118,装备精炼!C$57))</f>
        <v>1957</v>
      </c>
      <c r="D118" s="5">
        <f>INT(INDEX($G$5:$N$54,$A118,D$57)*INDEX(装备总表!$C$23:$J$30,装备精炼!$B118,装备精炼!D$57))</f>
        <v>0</v>
      </c>
      <c r="E118" s="5">
        <f>INT(INDEX($G$5:$N$54,$A118,E$57)*INDEX(装备总表!$C$23:$J$30,装备精炼!$B118,装备精炼!E$57))</f>
        <v>130</v>
      </c>
      <c r="F118" s="5">
        <f>INT(INDEX($G$5:$N$54,$A118,G$57)*INDEX(装备总表!$C$23:$J$30,装备精炼!$B118,装备精炼!G$57))</f>
        <v>65</v>
      </c>
      <c r="G118" s="5">
        <f>INT(INDEX($G$5:$N$54,$A118,H$57)*INDEX(装备总表!$C$23:$J$30,装备精炼!$B118,装备精炼!H$57))</f>
        <v>0</v>
      </c>
      <c r="H118" s="5">
        <f>INT(INDEX($G$5:$N$54,$A118,I$57)*INDEX(装备总表!$C$23:$J$30,装备精炼!$B118,装备精炼!I$57))</f>
        <v>0</v>
      </c>
      <c r="I118" s="5">
        <f>INT(INDEX($G$5:$N$54,$A118,J$57)*INDEX(装备总表!$C$23:$J$30,装备精炼!$B118,装备精炼!J$57))</f>
        <v>0</v>
      </c>
      <c r="J118" s="5">
        <f>INT(INDEX($G$5:$N$54,$A118,K$57)*INDEX(装备总表!$C$23:$J$30,装备精炼!$B118,装备精炼!K$57))</f>
        <v>0</v>
      </c>
    </row>
    <row r="119" spans="1:10" ht="16.5" x14ac:dyDescent="0.15">
      <c r="A119" s="13">
        <v>11</v>
      </c>
      <c r="B119" s="13">
        <v>2</v>
      </c>
      <c r="C119" s="5">
        <f>INT(INDEX($G$5:$N$54,$A119,C$57)*INDEX(装备总表!$C$23:$J$30,装备精炼!$B119,装备精炼!C$57))</f>
        <v>2237</v>
      </c>
      <c r="D119" s="5">
        <f>INT(INDEX($G$5:$N$54,$A119,D$57)*INDEX(装备总表!$C$23:$J$30,装备精炼!$B119,装备精炼!D$57))</f>
        <v>0</v>
      </c>
      <c r="E119" s="5">
        <f>INT(INDEX($G$5:$N$54,$A119,E$57)*INDEX(装备总表!$C$23:$J$30,装备精炼!$B119,装备精炼!E$57))</f>
        <v>149</v>
      </c>
      <c r="F119" s="5">
        <f>INT(INDEX($G$5:$N$54,$A119,G$57)*INDEX(装备总表!$C$23:$J$30,装备精炼!$B119,装备精炼!G$57))</f>
        <v>74</v>
      </c>
      <c r="G119" s="5">
        <f>INT(INDEX($G$5:$N$54,$A119,H$57)*INDEX(装备总表!$C$23:$J$30,装备精炼!$B119,装备精炼!H$57))</f>
        <v>0</v>
      </c>
      <c r="H119" s="5">
        <f>INT(INDEX($G$5:$N$54,$A119,I$57)*INDEX(装备总表!$C$23:$J$30,装备精炼!$B119,装备精炼!I$57))</f>
        <v>0</v>
      </c>
      <c r="I119" s="5">
        <f>INT(INDEX($G$5:$N$54,$A119,J$57)*INDEX(装备总表!$C$23:$J$30,装备精炼!$B119,装备精炼!J$57))</f>
        <v>0</v>
      </c>
      <c r="J119" s="5">
        <f>INT(INDEX($G$5:$N$54,$A119,K$57)*INDEX(装备总表!$C$23:$J$30,装备精炼!$B119,装备精炼!K$57))</f>
        <v>0</v>
      </c>
    </row>
    <row r="120" spans="1:10" ht="16.5" x14ac:dyDescent="0.15">
      <c r="A120" s="13">
        <v>12</v>
      </c>
      <c r="B120" s="13">
        <v>2</v>
      </c>
      <c r="C120" s="5">
        <f>INT(INDEX($G$5:$N$54,$A120,C$57)*INDEX(装备总表!$C$23:$J$30,装备精炼!$B120,装备精炼!C$57))</f>
        <v>2517</v>
      </c>
      <c r="D120" s="5">
        <f>INT(INDEX($G$5:$N$54,$A120,D$57)*INDEX(装备总表!$C$23:$J$30,装备精炼!$B120,装备精炼!D$57))</f>
        <v>0</v>
      </c>
      <c r="E120" s="5">
        <f>INT(INDEX($G$5:$N$54,$A120,E$57)*INDEX(装备总表!$C$23:$J$30,装备精炼!$B120,装备精炼!E$57))</f>
        <v>167</v>
      </c>
      <c r="F120" s="5">
        <f>INT(INDEX($G$5:$N$54,$A120,G$57)*INDEX(装备总表!$C$23:$J$30,装备精炼!$B120,装备精炼!G$57))</f>
        <v>83</v>
      </c>
      <c r="G120" s="5">
        <f>INT(INDEX($G$5:$N$54,$A120,H$57)*INDEX(装备总表!$C$23:$J$30,装备精炼!$B120,装备精炼!H$57))</f>
        <v>0</v>
      </c>
      <c r="H120" s="5">
        <f>INT(INDEX($G$5:$N$54,$A120,I$57)*INDEX(装备总表!$C$23:$J$30,装备精炼!$B120,装备精炼!I$57))</f>
        <v>0</v>
      </c>
      <c r="I120" s="5">
        <f>INT(INDEX($G$5:$N$54,$A120,J$57)*INDEX(装备总表!$C$23:$J$30,装备精炼!$B120,装备精炼!J$57))</f>
        <v>0</v>
      </c>
      <c r="J120" s="5">
        <f>INT(INDEX($G$5:$N$54,$A120,K$57)*INDEX(装备总表!$C$23:$J$30,装备精炼!$B120,装备精炼!K$57))</f>
        <v>0</v>
      </c>
    </row>
    <row r="121" spans="1:10" ht="16.5" x14ac:dyDescent="0.15">
      <c r="A121" s="13">
        <v>13</v>
      </c>
      <c r="B121" s="13">
        <v>2</v>
      </c>
      <c r="C121" s="5">
        <f>INT(INDEX($G$5:$N$54,$A121,C$57)*INDEX(装备总表!$C$23:$J$30,装备精炼!$B121,装备精炼!C$57))</f>
        <v>2796</v>
      </c>
      <c r="D121" s="5">
        <f>INT(INDEX($G$5:$N$54,$A121,D$57)*INDEX(装备总表!$C$23:$J$30,装备精炼!$B121,装备精炼!D$57))</f>
        <v>0</v>
      </c>
      <c r="E121" s="5">
        <f>INT(INDEX($G$5:$N$54,$A121,E$57)*INDEX(装备总表!$C$23:$J$30,装备精炼!$B121,装备精炼!E$57))</f>
        <v>186</v>
      </c>
      <c r="F121" s="5">
        <f>INT(INDEX($G$5:$N$54,$A121,G$57)*INDEX(装备总表!$C$23:$J$30,装备精炼!$B121,装备精炼!G$57))</f>
        <v>93</v>
      </c>
      <c r="G121" s="5">
        <f>INT(INDEX($G$5:$N$54,$A121,H$57)*INDEX(装备总表!$C$23:$J$30,装备精炼!$B121,装备精炼!H$57))</f>
        <v>0</v>
      </c>
      <c r="H121" s="5">
        <f>INT(INDEX($G$5:$N$54,$A121,I$57)*INDEX(装备总表!$C$23:$J$30,装备精炼!$B121,装备精炼!I$57))</f>
        <v>0</v>
      </c>
      <c r="I121" s="5">
        <f>INT(INDEX($G$5:$N$54,$A121,J$57)*INDEX(装备总表!$C$23:$J$30,装备精炼!$B121,装备精炼!J$57))</f>
        <v>0</v>
      </c>
      <c r="J121" s="5">
        <f>INT(INDEX($G$5:$N$54,$A121,K$57)*INDEX(装备总表!$C$23:$J$30,装备精炼!$B121,装备精炼!K$57))</f>
        <v>0</v>
      </c>
    </row>
    <row r="122" spans="1:10" ht="16.5" x14ac:dyDescent="0.15">
      <c r="A122" s="13">
        <v>14</v>
      </c>
      <c r="B122" s="13">
        <v>2</v>
      </c>
      <c r="C122" s="5">
        <f>INT(INDEX($G$5:$N$54,$A122,C$57)*INDEX(装备总表!$C$23:$J$30,装备精炼!$B122,装备精炼!C$57))</f>
        <v>3076</v>
      </c>
      <c r="D122" s="5">
        <f>INT(INDEX($G$5:$N$54,$A122,D$57)*INDEX(装备总表!$C$23:$J$30,装备精炼!$B122,装备精炼!D$57))</f>
        <v>0</v>
      </c>
      <c r="E122" s="5">
        <f>INT(INDEX($G$5:$N$54,$A122,E$57)*INDEX(装备总表!$C$23:$J$30,装备精炼!$B122,装备精炼!E$57))</f>
        <v>205</v>
      </c>
      <c r="F122" s="5">
        <f>INT(INDEX($G$5:$N$54,$A122,G$57)*INDEX(装备总表!$C$23:$J$30,装备精炼!$B122,装备精炼!G$57))</f>
        <v>102</v>
      </c>
      <c r="G122" s="5">
        <f>INT(INDEX($G$5:$N$54,$A122,H$57)*INDEX(装备总表!$C$23:$J$30,装备精炼!$B122,装备精炼!H$57))</f>
        <v>0</v>
      </c>
      <c r="H122" s="5">
        <f>INT(INDEX($G$5:$N$54,$A122,I$57)*INDEX(装备总表!$C$23:$J$30,装备精炼!$B122,装备精炼!I$57))</f>
        <v>0</v>
      </c>
      <c r="I122" s="5">
        <f>INT(INDEX($G$5:$N$54,$A122,J$57)*INDEX(装备总表!$C$23:$J$30,装备精炼!$B122,装备精炼!J$57))</f>
        <v>0</v>
      </c>
      <c r="J122" s="5">
        <f>INT(INDEX($G$5:$N$54,$A122,K$57)*INDEX(装备总表!$C$23:$J$30,装备精炼!$B122,装备精炼!K$57))</f>
        <v>0</v>
      </c>
    </row>
    <row r="123" spans="1:10" ht="16.5" x14ac:dyDescent="0.15">
      <c r="A123" s="13">
        <v>15</v>
      </c>
      <c r="B123" s="13">
        <v>2</v>
      </c>
      <c r="C123" s="5">
        <f>INT(INDEX($G$5:$N$54,$A123,C$57)*INDEX(装备总表!$C$23:$J$30,装备精炼!$B123,装备精炼!C$57))</f>
        <v>3356</v>
      </c>
      <c r="D123" s="5">
        <f>INT(INDEX($G$5:$N$54,$A123,D$57)*INDEX(装备总表!$C$23:$J$30,装备精炼!$B123,装备精炼!D$57))</f>
        <v>0</v>
      </c>
      <c r="E123" s="5">
        <f>INT(INDEX($G$5:$N$54,$A123,E$57)*INDEX(装备总表!$C$23:$J$30,装备精炼!$B123,装备精炼!E$57))</f>
        <v>223</v>
      </c>
      <c r="F123" s="5">
        <f>INT(INDEX($G$5:$N$54,$A123,G$57)*INDEX(装备总表!$C$23:$J$30,装备精炼!$B123,装备精炼!G$57))</f>
        <v>111</v>
      </c>
      <c r="G123" s="5">
        <f>INT(INDEX($G$5:$N$54,$A123,H$57)*INDEX(装备总表!$C$23:$J$30,装备精炼!$B123,装备精炼!H$57))</f>
        <v>0</v>
      </c>
      <c r="H123" s="5">
        <f>INT(INDEX($G$5:$N$54,$A123,I$57)*INDEX(装备总表!$C$23:$J$30,装备精炼!$B123,装备精炼!I$57))</f>
        <v>0</v>
      </c>
      <c r="I123" s="5">
        <f>INT(INDEX($G$5:$N$54,$A123,J$57)*INDEX(装备总表!$C$23:$J$30,装备精炼!$B123,装备精炼!J$57))</f>
        <v>0</v>
      </c>
      <c r="J123" s="5">
        <f>INT(INDEX($G$5:$N$54,$A123,K$57)*INDEX(装备总表!$C$23:$J$30,装备精炼!$B123,装备精炼!K$57))</f>
        <v>0</v>
      </c>
    </row>
    <row r="124" spans="1:10" ht="16.5" x14ac:dyDescent="0.15">
      <c r="A124" s="13">
        <v>16</v>
      </c>
      <c r="B124" s="13">
        <v>2</v>
      </c>
      <c r="C124" s="5">
        <f>INT(INDEX($G$5:$N$54,$A124,C$57)*INDEX(装备总表!$C$23:$J$30,装备精炼!$B124,装备精炼!C$57))</f>
        <v>3691</v>
      </c>
      <c r="D124" s="5">
        <f>INT(INDEX($G$5:$N$54,$A124,D$57)*INDEX(装备总表!$C$23:$J$30,装备精炼!$B124,装备精炼!D$57))</f>
        <v>0</v>
      </c>
      <c r="E124" s="5">
        <f>INT(INDEX($G$5:$N$54,$A124,E$57)*INDEX(装备总表!$C$23:$J$30,装备精炼!$B124,装备精炼!E$57))</f>
        <v>246</v>
      </c>
      <c r="F124" s="5">
        <f>INT(INDEX($G$5:$N$54,$A124,G$57)*INDEX(装备总表!$C$23:$J$30,装备精炼!$B124,装备精炼!G$57))</f>
        <v>123</v>
      </c>
      <c r="G124" s="5">
        <f>INT(INDEX($G$5:$N$54,$A124,H$57)*INDEX(装备总表!$C$23:$J$30,装备精炼!$B124,装备精炼!H$57))</f>
        <v>0</v>
      </c>
      <c r="H124" s="5">
        <f>INT(INDEX($G$5:$N$54,$A124,I$57)*INDEX(装备总表!$C$23:$J$30,装备精炼!$B124,装备精炼!I$57))</f>
        <v>0</v>
      </c>
      <c r="I124" s="5">
        <f>INT(INDEX($G$5:$N$54,$A124,J$57)*INDEX(装备总表!$C$23:$J$30,装备精炼!$B124,装备精炼!J$57))</f>
        <v>0</v>
      </c>
      <c r="J124" s="5">
        <f>INT(INDEX($G$5:$N$54,$A124,K$57)*INDEX(装备总表!$C$23:$J$30,装备精炼!$B124,装备精炼!K$57))</f>
        <v>0</v>
      </c>
    </row>
    <row r="125" spans="1:10" ht="16.5" x14ac:dyDescent="0.15">
      <c r="A125" s="13">
        <v>17</v>
      </c>
      <c r="B125" s="13">
        <v>2</v>
      </c>
      <c r="C125" s="5">
        <f>INT(INDEX($G$5:$N$54,$A125,C$57)*INDEX(装备总表!$C$23:$J$30,装备精炼!$B125,装备精炼!C$57))</f>
        <v>4027</v>
      </c>
      <c r="D125" s="5">
        <f>INT(INDEX($G$5:$N$54,$A125,D$57)*INDEX(装备总表!$C$23:$J$30,装备精炼!$B125,装备精炼!D$57))</f>
        <v>0</v>
      </c>
      <c r="E125" s="5">
        <f>INT(INDEX($G$5:$N$54,$A125,E$57)*INDEX(装备总表!$C$23:$J$30,装备精炼!$B125,装备精炼!E$57))</f>
        <v>268</v>
      </c>
      <c r="F125" s="5">
        <f>INT(INDEX($G$5:$N$54,$A125,G$57)*INDEX(装备总表!$C$23:$J$30,装备精炼!$B125,装备精炼!G$57))</f>
        <v>134</v>
      </c>
      <c r="G125" s="5">
        <f>INT(INDEX($G$5:$N$54,$A125,H$57)*INDEX(装备总表!$C$23:$J$30,装备精炼!$B125,装备精炼!H$57))</f>
        <v>0</v>
      </c>
      <c r="H125" s="5">
        <f>INT(INDEX($G$5:$N$54,$A125,I$57)*INDEX(装备总表!$C$23:$J$30,装备精炼!$B125,装备精炼!I$57))</f>
        <v>0</v>
      </c>
      <c r="I125" s="5">
        <f>INT(INDEX($G$5:$N$54,$A125,J$57)*INDEX(装备总表!$C$23:$J$30,装备精炼!$B125,装备精炼!J$57))</f>
        <v>0</v>
      </c>
      <c r="J125" s="5">
        <f>INT(INDEX($G$5:$N$54,$A125,K$57)*INDEX(装备总表!$C$23:$J$30,装备精炼!$B125,装备精炼!K$57))</f>
        <v>0</v>
      </c>
    </row>
    <row r="126" spans="1:10" ht="16.5" x14ac:dyDescent="0.15">
      <c r="A126" s="13">
        <v>18</v>
      </c>
      <c r="B126" s="13">
        <v>2</v>
      </c>
      <c r="C126" s="5">
        <f>INT(INDEX($G$5:$N$54,$A126,C$57)*INDEX(装备总表!$C$23:$J$30,装备精炼!$B126,装备精炼!C$57))</f>
        <v>4362</v>
      </c>
      <c r="D126" s="5">
        <f>INT(INDEX($G$5:$N$54,$A126,D$57)*INDEX(装备总表!$C$23:$J$30,装备精炼!$B126,装备精炼!D$57))</f>
        <v>0</v>
      </c>
      <c r="E126" s="5">
        <f>INT(INDEX($G$5:$N$54,$A126,E$57)*INDEX(装备总表!$C$23:$J$30,装备精炼!$B126,装备精炼!E$57))</f>
        <v>290</v>
      </c>
      <c r="F126" s="5">
        <f>INT(INDEX($G$5:$N$54,$A126,G$57)*INDEX(装备总表!$C$23:$J$30,装备精炼!$B126,装备精炼!G$57))</f>
        <v>145</v>
      </c>
      <c r="G126" s="5">
        <f>INT(INDEX($G$5:$N$54,$A126,H$57)*INDEX(装备总表!$C$23:$J$30,装备精炼!$B126,装备精炼!H$57))</f>
        <v>0</v>
      </c>
      <c r="H126" s="5">
        <f>INT(INDEX($G$5:$N$54,$A126,I$57)*INDEX(装备总表!$C$23:$J$30,装备精炼!$B126,装备精炼!I$57))</f>
        <v>0</v>
      </c>
      <c r="I126" s="5">
        <f>INT(INDEX($G$5:$N$54,$A126,J$57)*INDEX(装备总表!$C$23:$J$30,装备精炼!$B126,装备精炼!J$57))</f>
        <v>0</v>
      </c>
      <c r="J126" s="5">
        <f>INT(INDEX($G$5:$N$54,$A126,K$57)*INDEX(装备总表!$C$23:$J$30,装备精炼!$B126,装备精炼!K$57))</f>
        <v>0</v>
      </c>
    </row>
    <row r="127" spans="1:10" ht="16.5" x14ac:dyDescent="0.15">
      <c r="A127" s="13">
        <v>19</v>
      </c>
      <c r="B127" s="13">
        <v>2</v>
      </c>
      <c r="C127" s="5">
        <f>INT(INDEX($G$5:$N$54,$A127,C$57)*INDEX(装备总表!$C$23:$J$30,装备精炼!$B127,装备精炼!C$57))</f>
        <v>4698</v>
      </c>
      <c r="D127" s="5">
        <f>INT(INDEX($G$5:$N$54,$A127,D$57)*INDEX(装备总表!$C$23:$J$30,装备精炼!$B127,装备精炼!D$57))</f>
        <v>0</v>
      </c>
      <c r="E127" s="5">
        <f>INT(INDEX($G$5:$N$54,$A127,E$57)*INDEX(装备总表!$C$23:$J$30,装备精炼!$B127,装备精炼!E$57))</f>
        <v>313</v>
      </c>
      <c r="F127" s="5">
        <f>INT(INDEX($G$5:$N$54,$A127,G$57)*INDEX(装备总表!$C$23:$J$30,装备精炼!$B127,装备精炼!G$57))</f>
        <v>156</v>
      </c>
      <c r="G127" s="5">
        <f>INT(INDEX($G$5:$N$54,$A127,H$57)*INDEX(装备总表!$C$23:$J$30,装备精炼!$B127,装备精炼!H$57))</f>
        <v>0</v>
      </c>
      <c r="H127" s="5">
        <f>INT(INDEX($G$5:$N$54,$A127,I$57)*INDEX(装备总表!$C$23:$J$30,装备精炼!$B127,装备精炼!I$57))</f>
        <v>0</v>
      </c>
      <c r="I127" s="5">
        <f>INT(INDEX($G$5:$N$54,$A127,J$57)*INDEX(装备总表!$C$23:$J$30,装备精炼!$B127,装备精炼!J$57))</f>
        <v>0</v>
      </c>
      <c r="J127" s="5">
        <f>INT(INDEX($G$5:$N$54,$A127,K$57)*INDEX(装备总表!$C$23:$J$30,装备精炼!$B127,装备精炼!K$57))</f>
        <v>0</v>
      </c>
    </row>
    <row r="128" spans="1:10" ht="16.5" x14ac:dyDescent="0.15">
      <c r="A128" s="13">
        <v>20</v>
      </c>
      <c r="B128" s="13">
        <v>2</v>
      </c>
      <c r="C128" s="5">
        <f>INT(INDEX($G$5:$N$54,$A128,C$57)*INDEX(装备总表!$C$23:$J$30,装备精炼!$B128,装备精炼!C$57))</f>
        <v>5034</v>
      </c>
      <c r="D128" s="5">
        <f>INT(INDEX($G$5:$N$54,$A128,D$57)*INDEX(装备总表!$C$23:$J$30,装备精炼!$B128,装备精炼!D$57))</f>
        <v>0</v>
      </c>
      <c r="E128" s="5">
        <f>INT(INDEX($G$5:$N$54,$A128,E$57)*INDEX(装备总表!$C$23:$J$30,装备精炼!$B128,装备精炼!E$57))</f>
        <v>335</v>
      </c>
      <c r="F128" s="5">
        <f>INT(INDEX($G$5:$N$54,$A128,G$57)*INDEX(装备总表!$C$23:$J$30,装备精炼!$B128,装备精炼!G$57))</f>
        <v>167</v>
      </c>
      <c r="G128" s="5">
        <f>INT(INDEX($G$5:$N$54,$A128,H$57)*INDEX(装备总表!$C$23:$J$30,装备精炼!$B128,装备精炼!H$57))</f>
        <v>0</v>
      </c>
      <c r="H128" s="5">
        <f>INT(INDEX($G$5:$N$54,$A128,I$57)*INDEX(装备总表!$C$23:$J$30,装备精炼!$B128,装备精炼!I$57))</f>
        <v>0</v>
      </c>
      <c r="I128" s="5">
        <f>INT(INDEX($G$5:$N$54,$A128,J$57)*INDEX(装备总表!$C$23:$J$30,装备精炼!$B128,装备精炼!J$57))</f>
        <v>0</v>
      </c>
      <c r="J128" s="5">
        <f>INT(INDEX($G$5:$N$54,$A128,K$57)*INDEX(装备总表!$C$23:$J$30,装备精炼!$B128,装备精炼!K$57))</f>
        <v>0</v>
      </c>
    </row>
    <row r="129" spans="1:10" ht="16.5" x14ac:dyDescent="0.15">
      <c r="A129" s="13">
        <v>21</v>
      </c>
      <c r="B129" s="13">
        <v>2</v>
      </c>
      <c r="C129" s="5">
        <f>INT(INDEX($G$5:$N$54,$A129,C$57)*INDEX(装备总表!$C$23:$J$30,装备精炼!$B129,装备精炼!C$57))</f>
        <v>5425</v>
      </c>
      <c r="D129" s="5">
        <f>INT(INDEX($G$5:$N$54,$A129,D$57)*INDEX(装备总表!$C$23:$J$30,装备精炼!$B129,装备精炼!D$57))</f>
        <v>0</v>
      </c>
      <c r="E129" s="5">
        <f>INT(INDEX($G$5:$N$54,$A129,E$57)*INDEX(装备总表!$C$23:$J$30,装备精炼!$B129,装备精炼!E$57))</f>
        <v>361</v>
      </c>
      <c r="F129" s="5">
        <f>INT(INDEX($G$5:$N$54,$A129,G$57)*INDEX(装备总表!$C$23:$J$30,装备精炼!$B129,装备精炼!G$57))</f>
        <v>180</v>
      </c>
      <c r="G129" s="5">
        <f>INT(INDEX($G$5:$N$54,$A129,H$57)*INDEX(装备总表!$C$23:$J$30,装备精炼!$B129,装备精炼!H$57))</f>
        <v>0</v>
      </c>
      <c r="H129" s="5">
        <f>INT(INDEX($G$5:$N$54,$A129,I$57)*INDEX(装备总表!$C$23:$J$30,装备精炼!$B129,装备精炼!I$57))</f>
        <v>0</v>
      </c>
      <c r="I129" s="5">
        <f>INT(INDEX($G$5:$N$54,$A129,J$57)*INDEX(装备总表!$C$23:$J$30,装备精炼!$B129,装备精炼!J$57))</f>
        <v>0</v>
      </c>
      <c r="J129" s="5">
        <f>INT(INDEX($G$5:$N$54,$A129,K$57)*INDEX(装备总表!$C$23:$J$30,装备精炼!$B129,装备精炼!K$57))</f>
        <v>0</v>
      </c>
    </row>
    <row r="130" spans="1:10" ht="16.5" x14ac:dyDescent="0.15">
      <c r="A130" s="13">
        <v>22</v>
      </c>
      <c r="B130" s="13">
        <v>2</v>
      </c>
      <c r="C130" s="5">
        <f>INT(INDEX($G$5:$N$54,$A130,C$57)*INDEX(装备总表!$C$23:$J$30,装备精炼!$B130,装备精炼!C$57))</f>
        <v>5817</v>
      </c>
      <c r="D130" s="5">
        <f>INT(INDEX($G$5:$N$54,$A130,D$57)*INDEX(装备总表!$C$23:$J$30,装备精炼!$B130,装备精炼!D$57))</f>
        <v>0</v>
      </c>
      <c r="E130" s="5">
        <f>INT(INDEX($G$5:$N$54,$A130,E$57)*INDEX(装备总表!$C$23:$J$30,装备精炼!$B130,装备精炼!E$57))</f>
        <v>387</v>
      </c>
      <c r="F130" s="5">
        <f>INT(INDEX($G$5:$N$54,$A130,G$57)*INDEX(装备总表!$C$23:$J$30,装备精炼!$B130,装备精炼!G$57))</f>
        <v>193</v>
      </c>
      <c r="G130" s="5">
        <f>INT(INDEX($G$5:$N$54,$A130,H$57)*INDEX(装备总表!$C$23:$J$30,装备精炼!$B130,装备精炼!H$57))</f>
        <v>0</v>
      </c>
      <c r="H130" s="5">
        <f>INT(INDEX($G$5:$N$54,$A130,I$57)*INDEX(装备总表!$C$23:$J$30,装备精炼!$B130,装备精炼!I$57))</f>
        <v>0</v>
      </c>
      <c r="I130" s="5">
        <f>INT(INDEX($G$5:$N$54,$A130,J$57)*INDEX(装备总表!$C$23:$J$30,装备精炼!$B130,装备精炼!J$57))</f>
        <v>0</v>
      </c>
      <c r="J130" s="5">
        <f>INT(INDEX($G$5:$N$54,$A130,K$57)*INDEX(装备总表!$C$23:$J$30,装备精炼!$B130,装备精炼!K$57))</f>
        <v>0</v>
      </c>
    </row>
    <row r="131" spans="1:10" ht="16.5" x14ac:dyDescent="0.15">
      <c r="A131" s="13">
        <v>23</v>
      </c>
      <c r="B131" s="13">
        <v>2</v>
      </c>
      <c r="C131" s="5">
        <f>INT(INDEX($G$5:$N$54,$A131,C$57)*INDEX(装备总表!$C$23:$J$30,装备精炼!$B131,装备精炼!C$57))</f>
        <v>6208</v>
      </c>
      <c r="D131" s="5">
        <f>INT(INDEX($G$5:$N$54,$A131,D$57)*INDEX(装备总表!$C$23:$J$30,装备精炼!$B131,装备精炼!D$57))</f>
        <v>0</v>
      </c>
      <c r="E131" s="5">
        <f>INT(INDEX($G$5:$N$54,$A131,E$57)*INDEX(装备总表!$C$23:$J$30,装备精炼!$B131,装备精炼!E$57))</f>
        <v>413</v>
      </c>
      <c r="F131" s="5">
        <f>INT(INDEX($G$5:$N$54,$A131,G$57)*INDEX(装备总表!$C$23:$J$30,装备精炼!$B131,装备精炼!G$57))</f>
        <v>206</v>
      </c>
      <c r="G131" s="5">
        <f>INT(INDEX($G$5:$N$54,$A131,H$57)*INDEX(装备总表!$C$23:$J$30,装备精炼!$B131,装备精炼!H$57))</f>
        <v>0</v>
      </c>
      <c r="H131" s="5">
        <f>INT(INDEX($G$5:$N$54,$A131,I$57)*INDEX(装备总表!$C$23:$J$30,装备精炼!$B131,装备精炼!I$57))</f>
        <v>0</v>
      </c>
      <c r="I131" s="5">
        <f>INT(INDEX($G$5:$N$54,$A131,J$57)*INDEX(装备总表!$C$23:$J$30,装备精炼!$B131,装备精炼!J$57))</f>
        <v>0</v>
      </c>
      <c r="J131" s="5">
        <f>INT(INDEX($G$5:$N$54,$A131,K$57)*INDEX(装备总表!$C$23:$J$30,装备精炼!$B131,装备精炼!K$57))</f>
        <v>0</v>
      </c>
    </row>
    <row r="132" spans="1:10" ht="16.5" x14ac:dyDescent="0.15">
      <c r="A132" s="13">
        <v>24</v>
      </c>
      <c r="B132" s="13">
        <v>2</v>
      </c>
      <c r="C132" s="5">
        <f>INT(INDEX($G$5:$N$54,$A132,C$57)*INDEX(装备总表!$C$23:$J$30,装备精炼!$B132,装备精炼!C$57))</f>
        <v>6600</v>
      </c>
      <c r="D132" s="5">
        <f>INT(INDEX($G$5:$N$54,$A132,D$57)*INDEX(装备总表!$C$23:$J$30,装备精炼!$B132,装备精炼!D$57))</f>
        <v>0</v>
      </c>
      <c r="E132" s="5">
        <f>INT(INDEX($G$5:$N$54,$A132,E$57)*INDEX(装备总表!$C$23:$J$30,装备精炼!$B132,装备精炼!E$57))</f>
        <v>440</v>
      </c>
      <c r="F132" s="5">
        <f>INT(INDEX($G$5:$N$54,$A132,G$57)*INDEX(装备总表!$C$23:$J$30,装备精炼!$B132,装备精炼!G$57))</f>
        <v>220</v>
      </c>
      <c r="G132" s="5">
        <f>INT(INDEX($G$5:$N$54,$A132,H$57)*INDEX(装备总表!$C$23:$J$30,装备精炼!$B132,装备精炼!H$57))</f>
        <v>0</v>
      </c>
      <c r="H132" s="5">
        <f>INT(INDEX($G$5:$N$54,$A132,I$57)*INDEX(装备总表!$C$23:$J$30,装备精炼!$B132,装备精炼!I$57))</f>
        <v>0</v>
      </c>
      <c r="I132" s="5">
        <f>INT(INDEX($G$5:$N$54,$A132,J$57)*INDEX(装备总表!$C$23:$J$30,装备精炼!$B132,装备精炼!J$57))</f>
        <v>0</v>
      </c>
      <c r="J132" s="5">
        <f>INT(INDEX($G$5:$N$54,$A132,K$57)*INDEX(装备总表!$C$23:$J$30,装备精炼!$B132,装备精炼!K$57))</f>
        <v>0</v>
      </c>
    </row>
    <row r="133" spans="1:10" ht="16.5" x14ac:dyDescent="0.15">
      <c r="A133" s="13">
        <v>25</v>
      </c>
      <c r="B133" s="13">
        <v>2</v>
      </c>
      <c r="C133" s="5">
        <f>INT(INDEX($G$5:$N$54,$A133,C$57)*INDEX(装备总表!$C$23:$J$30,装备精炼!$B133,装备精炼!C$57))</f>
        <v>6991</v>
      </c>
      <c r="D133" s="5">
        <f>INT(INDEX($G$5:$N$54,$A133,D$57)*INDEX(装备总表!$C$23:$J$30,装备精炼!$B133,装备精炼!D$57))</f>
        <v>0</v>
      </c>
      <c r="E133" s="5">
        <f>INT(INDEX($G$5:$N$54,$A133,E$57)*INDEX(装备总表!$C$23:$J$30,装备精炼!$B133,装备精炼!E$57))</f>
        <v>466</v>
      </c>
      <c r="F133" s="5">
        <f>INT(INDEX($G$5:$N$54,$A133,G$57)*INDEX(装备总表!$C$23:$J$30,装备精炼!$B133,装备精炼!G$57))</f>
        <v>233</v>
      </c>
      <c r="G133" s="5">
        <f>INT(INDEX($G$5:$N$54,$A133,H$57)*INDEX(装备总表!$C$23:$J$30,装备精炼!$B133,装备精炼!H$57))</f>
        <v>0</v>
      </c>
      <c r="H133" s="5">
        <f>INT(INDEX($G$5:$N$54,$A133,I$57)*INDEX(装备总表!$C$23:$J$30,装备精炼!$B133,装备精炼!I$57))</f>
        <v>0</v>
      </c>
      <c r="I133" s="5">
        <f>INT(INDEX($G$5:$N$54,$A133,J$57)*INDEX(装备总表!$C$23:$J$30,装备精炼!$B133,装备精炼!J$57))</f>
        <v>0</v>
      </c>
      <c r="J133" s="5">
        <f>INT(INDEX($G$5:$N$54,$A133,K$57)*INDEX(装备总表!$C$23:$J$30,装备精炼!$B133,装备精炼!K$57))</f>
        <v>0</v>
      </c>
    </row>
    <row r="134" spans="1:10" ht="16.5" x14ac:dyDescent="0.15">
      <c r="A134" s="13">
        <v>26</v>
      </c>
      <c r="B134" s="13">
        <v>2</v>
      </c>
      <c r="C134" s="5">
        <f>INT(INDEX($G$5:$N$54,$A134,C$57)*INDEX(装备总表!$C$23:$J$30,装备精炼!$B134,装备精炼!C$57))</f>
        <v>7439</v>
      </c>
      <c r="D134" s="5">
        <f>INT(INDEX($G$5:$N$54,$A134,D$57)*INDEX(装备总表!$C$23:$J$30,装备精炼!$B134,装备精炼!D$57))</f>
        <v>0</v>
      </c>
      <c r="E134" s="5">
        <f>INT(INDEX($G$5:$N$54,$A134,E$57)*INDEX(装备总表!$C$23:$J$30,装备精炼!$B134,装备精炼!E$57))</f>
        <v>495</v>
      </c>
      <c r="F134" s="5">
        <f>INT(INDEX($G$5:$N$54,$A134,G$57)*INDEX(装备总表!$C$23:$J$30,装备精炼!$B134,装备精炼!G$57))</f>
        <v>247</v>
      </c>
      <c r="G134" s="5">
        <f>INT(INDEX($G$5:$N$54,$A134,H$57)*INDEX(装备总表!$C$23:$J$30,装备精炼!$B134,装备精炼!H$57))</f>
        <v>0</v>
      </c>
      <c r="H134" s="5">
        <f>INT(INDEX($G$5:$N$54,$A134,I$57)*INDEX(装备总表!$C$23:$J$30,装备精炼!$B134,装备精炼!I$57))</f>
        <v>0</v>
      </c>
      <c r="I134" s="5">
        <f>INT(INDEX($G$5:$N$54,$A134,J$57)*INDEX(装备总表!$C$23:$J$30,装备精炼!$B134,装备精炼!J$57))</f>
        <v>0</v>
      </c>
      <c r="J134" s="5">
        <f>INT(INDEX($G$5:$N$54,$A134,K$57)*INDEX(装备总表!$C$23:$J$30,装备精炼!$B134,装备精炼!K$57))</f>
        <v>0</v>
      </c>
    </row>
    <row r="135" spans="1:10" ht="16.5" x14ac:dyDescent="0.15">
      <c r="A135" s="13">
        <v>27</v>
      </c>
      <c r="B135" s="13">
        <v>2</v>
      </c>
      <c r="C135" s="5">
        <f>INT(INDEX($G$5:$N$54,$A135,C$57)*INDEX(装备总表!$C$23:$J$30,装备精炼!$B135,装备精炼!C$57))</f>
        <v>7886</v>
      </c>
      <c r="D135" s="5">
        <f>INT(INDEX($G$5:$N$54,$A135,D$57)*INDEX(装备总表!$C$23:$J$30,装备精炼!$B135,装备精炼!D$57))</f>
        <v>0</v>
      </c>
      <c r="E135" s="5">
        <f>INT(INDEX($G$5:$N$54,$A135,E$57)*INDEX(装备总表!$C$23:$J$30,装备精炼!$B135,装备精炼!E$57))</f>
        <v>525</v>
      </c>
      <c r="F135" s="5">
        <f>INT(INDEX($G$5:$N$54,$A135,G$57)*INDEX(装备总表!$C$23:$J$30,装备精炼!$B135,装备精炼!G$57))</f>
        <v>262</v>
      </c>
      <c r="G135" s="5">
        <f>INT(INDEX($G$5:$N$54,$A135,H$57)*INDEX(装备总表!$C$23:$J$30,装备精炼!$B135,装备精炼!H$57))</f>
        <v>0</v>
      </c>
      <c r="H135" s="5">
        <f>INT(INDEX($G$5:$N$54,$A135,I$57)*INDEX(装备总表!$C$23:$J$30,装备精炼!$B135,装备精炼!I$57))</f>
        <v>0</v>
      </c>
      <c r="I135" s="5">
        <f>INT(INDEX($G$5:$N$54,$A135,J$57)*INDEX(装备总表!$C$23:$J$30,装备精炼!$B135,装备精炼!J$57))</f>
        <v>0</v>
      </c>
      <c r="J135" s="5">
        <f>INT(INDEX($G$5:$N$54,$A135,K$57)*INDEX(装备总表!$C$23:$J$30,装备精炼!$B135,装备精炼!K$57))</f>
        <v>0</v>
      </c>
    </row>
    <row r="136" spans="1:10" ht="16.5" x14ac:dyDescent="0.15">
      <c r="A136" s="13">
        <v>28</v>
      </c>
      <c r="B136" s="13">
        <v>2</v>
      </c>
      <c r="C136" s="5">
        <f>INT(INDEX($G$5:$N$54,$A136,C$57)*INDEX(装备总表!$C$23:$J$30,装备精炼!$B136,装备精炼!C$57))</f>
        <v>8334</v>
      </c>
      <c r="D136" s="5">
        <f>INT(INDEX($G$5:$N$54,$A136,D$57)*INDEX(装备总表!$C$23:$J$30,装备精炼!$B136,装备精炼!D$57))</f>
        <v>0</v>
      </c>
      <c r="E136" s="5">
        <f>INT(INDEX($G$5:$N$54,$A136,E$57)*INDEX(装备总表!$C$23:$J$30,装备精炼!$B136,装备精炼!E$57))</f>
        <v>555</v>
      </c>
      <c r="F136" s="5">
        <f>INT(INDEX($G$5:$N$54,$A136,G$57)*INDEX(装备总表!$C$23:$J$30,装备精炼!$B136,装备精炼!G$57))</f>
        <v>277</v>
      </c>
      <c r="G136" s="5">
        <f>INT(INDEX($G$5:$N$54,$A136,H$57)*INDEX(装备总表!$C$23:$J$30,装备精炼!$B136,装备精炼!H$57))</f>
        <v>0</v>
      </c>
      <c r="H136" s="5">
        <f>INT(INDEX($G$5:$N$54,$A136,I$57)*INDEX(装备总表!$C$23:$J$30,装备精炼!$B136,装备精炼!I$57))</f>
        <v>0</v>
      </c>
      <c r="I136" s="5">
        <f>INT(INDEX($G$5:$N$54,$A136,J$57)*INDEX(装备总表!$C$23:$J$30,装备精炼!$B136,装备精炼!J$57))</f>
        <v>0</v>
      </c>
      <c r="J136" s="5">
        <f>INT(INDEX($G$5:$N$54,$A136,K$57)*INDEX(装备总表!$C$23:$J$30,装备精炼!$B136,装备精炼!K$57))</f>
        <v>0</v>
      </c>
    </row>
    <row r="137" spans="1:10" ht="16.5" x14ac:dyDescent="0.15">
      <c r="A137" s="13">
        <v>29</v>
      </c>
      <c r="B137" s="13">
        <v>2</v>
      </c>
      <c r="C137" s="5">
        <f>INT(INDEX($G$5:$N$54,$A137,C$57)*INDEX(装备总表!$C$23:$J$30,装备精炼!$B137,装备精炼!C$57))</f>
        <v>8781</v>
      </c>
      <c r="D137" s="5">
        <f>INT(INDEX($G$5:$N$54,$A137,D$57)*INDEX(装备总表!$C$23:$J$30,装备精炼!$B137,装备精炼!D$57))</f>
        <v>0</v>
      </c>
      <c r="E137" s="5">
        <f>INT(INDEX($G$5:$N$54,$A137,E$57)*INDEX(装备总表!$C$23:$J$30,装备精炼!$B137,装备精炼!E$57))</f>
        <v>585</v>
      </c>
      <c r="F137" s="5">
        <f>INT(INDEX($G$5:$N$54,$A137,G$57)*INDEX(装备总表!$C$23:$J$30,装备精炼!$B137,装备精炼!G$57))</f>
        <v>292</v>
      </c>
      <c r="G137" s="5">
        <f>INT(INDEX($G$5:$N$54,$A137,H$57)*INDEX(装备总表!$C$23:$J$30,装备精炼!$B137,装备精炼!H$57))</f>
        <v>0</v>
      </c>
      <c r="H137" s="5">
        <f>INT(INDEX($G$5:$N$54,$A137,I$57)*INDEX(装备总表!$C$23:$J$30,装备精炼!$B137,装备精炼!I$57))</f>
        <v>0</v>
      </c>
      <c r="I137" s="5">
        <f>INT(INDEX($G$5:$N$54,$A137,J$57)*INDEX(装备总表!$C$23:$J$30,装备精炼!$B137,装备精炼!J$57))</f>
        <v>0</v>
      </c>
      <c r="J137" s="5">
        <f>INT(INDEX($G$5:$N$54,$A137,K$57)*INDEX(装备总表!$C$23:$J$30,装备精炼!$B137,装备精炼!K$57))</f>
        <v>0</v>
      </c>
    </row>
    <row r="138" spans="1:10" ht="16.5" x14ac:dyDescent="0.15">
      <c r="A138" s="13">
        <v>30</v>
      </c>
      <c r="B138" s="13">
        <v>2</v>
      </c>
      <c r="C138" s="5">
        <f>INT(INDEX($G$5:$N$54,$A138,C$57)*INDEX(装备总表!$C$23:$J$30,装备精炼!$B138,装备精炼!C$57))</f>
        <v>9229</v>
      </c>
      <c r="D138" s="5">
        <f>INT(INDEX($G$5:$N$54,$A138,D$57)*INDEX(装备总表!$C$23:$J$30,装备精炼!$B138,装备精炼!D$57))</f>
        <v>0</v>
      </c>
      <c r="E138" s="5">
        <f>INT(INDEX($G$5:$N$54,$A138,E$57)*INDEX(装备总表!$C$23:$J$30,装备精炼!$B138,装备精炼!E$57))</f>
        <v>615</v>
      </c>
      <c r="F138" s="5">
        <f>INT(INDEX($G$5:$N$54,$A138,G$57)*INDEX(装备总表!$C$23:$J$30,装备精炼!$B138,装备精炼!G$57))</f>
        <v>307</v>
      </c>
      <c r="G138" s="5">
        <f>INT(INDEX($G$5:$N$54,$A138,H$57)*INDEX(装备总表!$C$23:$J$30,装备精炼!$B138,装备精炼!H$57))</f>
        <v>0</v>
      </c>
      <c r="H138" s="5">
        <f>INT(INDEX($G$5:$N$54,$A138,I$57)*INDEX(装备总表!$C$23:$J$30,装备精炼!$B138,装备精炼!I$57))</f>
        <v>0</v>
      </c>
      <c r="I138" s="5">
        <f>INT(INDEX($G$5:$N$54,$A138,J$57)*INDEX(装备总表!$C$23:$J$30,装备精炼!$B138,装备精炼!J$57))</f>
        <v>0</v>
      </c>
      <c r="J138" s="5">
        <f>INT(INDEX($G$5:$N$54,$A138,K$57)*INDEX(装备总表!$C$23:$J$30,装备精炼!$B138,装备精炼!K$57))</f>
        <v>0</v>
      </c>
    </row>
    <row r="139" spans="1:10" ht="16.5" x14ac:dyDescent="0.15">
      <c r="A139" s="13">
        <v>31</v>
      </c>
      <c r="B139" s="13">
        <v>2</v>
      </c>
      <c r="C139" s="5">
        <f>INT(INDEX($G$5:$N$54,$A139,C$57)*INDEX(装备总表!$C$23:$J$30,装备精炼!$B139,装备精炼!C$57))</f>
        <v>9732</v>
      </c>
      <c r="D139" s="5">
        <f>INT(INDEX($G$5:$N$54,$A139,D$57)*INDEX(装备总表!$C$23:$J$30,装备精炼!$B139,装备精炼!D$57))</f>
        <v>0</v>
      </c>
      <c r="E139" s="5">
        <f>INT(INDEX($G$5:$N$54,$A139,E$57)*INDEX(装备总表!$C$23:$J$30,装备精炼!$B139,装备精炼!E$57))</f>
        <v>648</v>
      </c>
      <c r="F139" s="5">
        <f>INT(INDEX($G$5:$N$54,$A139,G$57)*INDEX(装备总表!$C$23:$J$30,装备精炼!$B139,装备精炼!G$57))</f>
        <v>324</v>
      </c>
      <c r="G139" s="5">
        <f>INT(INDEX($G$5:$N$54,$A139,H$57)*INDEX(装备总表!$C$23:$J$30,装备精炼!$B139,装备精炼!H$57))</f>
        <v>0</v>
      </c>
      <c r="H139" s="5">
        <f>INT(INDEX($G$5:$N$54,$A139,I$57)*INDEX(装备总表!$C$23:$J$30,装备精炼!$B139,装备精炼!I$57))</f>
        <v>0</v>
      </c>
      <c r="I139" s="5">
        <f>INT(INDEX($G$5:$N$54,$A139,J$57)*INDEX(装备总表!$C$23:$J$30,装备精炼!$B139,装备精炼!J$57))</f>
        <v>0</v>
      </c>
      <c r="J139" s="5">
        <f>INT(INDEX($G$5:$N$54,$A139,K$57)*INDEX(装备总表!$C$23:$J$30,装备精炼!$B139,装备精炼!K$57))</f>
        <v>0</v>
      </c>
    </row>
    <row r="140" spans="1:10" ht="16.5" x14ac:dyDescent="0.15">
      <c r="A140" s="13">
        <v>32</v>
      </c>
      <c r="B140" s="13">
        <v>2</v>
      </c>
      <c r="C140" s="5">
        <f>INT(INDEX($G$5:$N$54,$A140,C$57)*INDEX(装备总表!$C$23:$J$30,装备精炼!$B140,装备精炼!C$57))</f>
        <v>10236</v>
      </c>
      <c r="D140" s="5">
        <f>INT(INDEX($G$5:$N$54,$A140,D$57)*INDEX(装备总表!$C$23:$J$30,装备精炼!$B140,装备精炼!D$57))</f>
        <v>0</v>
      </c>
      <c r="E140" s="5">
        <f>INT(INDEX($G$5:$N$54,$A140,E$57)*INDEX(装备总表!$C$23:$J$30,装备精炼!$B140,装备精炼!E$57))</f>
        <v>682</v>
      </c>
      <c r="F140" s="5">
        <f>INT(INDEX($G$5:$N$54,$A140,G$57)*INDEX(装备总表!$C$23:$J$30,装备精炼!$B140,装备精炼!G$57))</f>
        <v>341</v>
      </c>
      <c r="G140" s="5">
        <f>INT(INDEX($G$5:$N$54,$A140,H$57)*INDEX(装备总表!$C$23:$J$30,装备精炼!$B140,装备精炼!H$57))</f>
        <v>0</v>
      </c>
      <c r="H140" s="5">
        <f>INT(INDEX($G$5:$N$54,$A140,I$57)*INDEX(装备总表!$C$23:$J$30,装备精炼!$B140,装备精炼!I$57))</f>
        <v>0</v>
      </c>
      <c r="I140" s="5">
        <f>INT(INDEX($G$5:$N$54,$A140,J$57)*INDEX(装备总表!$C$23:$J$30,装备精炼!$B140,装备精炼!J$57))</f>
        <v>0</v>
      </c>
      <c r="J140" s="5">
        <f>INT(INDEX($G$5:$N$54,$A140,K$57)*INDEX(装备总表!$C$23:$J$30,装备精炼!$B140,装备精炼!K$57))</f>
        <v>0</v>
      </c>
    </row>
    <row r="141" spans="1:10" ht="16.5" x14ac:dyDescent="0.15">
      <c r="A141" s="13">
        <v>33</v>
      </c>
      <c r="B141" s="13">
        <v>2</v>
      </c>
      <c r="C141" s="5">
        <f>INT(INDEX($G$5:$N$54,$A141,C$57)*INDEX(装备总表!$C$23:$J$30,装备精炼!$B141,装备精炼!C$57))</f>
        <v>10739</v>
      </c>
      <c r="D141" s="5">
        <f>INT(INDEX($G$5:$N$54,$A141,D$57)*INDEX(装备总表!$C$23:$J$30,装备精炼!$B141,装备精炼!D$57))</f>
        <v>0</v>
      </c>
      <c r="E141" s="5">
        <f>INT(INDEX($G$5:$N$54,$A141,E$57)*INDEX(装备总表!$C$23:$J$30,装备精炼!$B141,装备精炼!E$57))</f>
        <v>715</v>
      </c>
      <c r="F141" s="5">
        <f>INT(INDEX($G$5:$N$54,$A141,G$57)*INDEX(装备总表!$C$23:$J$30,装备精炼!$B141,装备精炼!G$57))</f>
        <v>357</v>
      </c>
      <c r="G141" s="5">
        <f>INT(INDEX($G$5:$N$54,$A141,H$57)*INDEX(装备总表!$C$23:$J$30,装备精炼!$B141,装备精炼!H$57))</f>
        <v>0</v>
      </c>
      <c r="H141" s="5">
        <f>INT(INDEX($G$5:$N$54,$A141,I$57)*INDEX(装备总表!$C$23:$J$30,装备精炼!$B141,装备精炼!I$57))</f>
        <v>0</v>
      </c>
      <c r="I141" s="5">
        <f>INT(INDEX($G$5:$N$54,$A141,J$57)*INDEX(装备总表!$C$23:$J$30,装备精炼!$B141,装备精炼!J$57))</f>
        <v>0</v>
      </c>
      <c r="J141" s="5">
        <f>INT(INDEX($G$5:$N$54,$A141,K$57)*INDEX(装备总表!$C$23:$J$30,装备精炼!$B141,装备精炼!K$57))</f>
        <v>0</v>
      </c>
    </row>
    <row r="142" spans="1:10" ht="16.5" x14ac:dyDescent="0.15">
      <c r="A142" s="13">
        <v>34</v>
      </c>
      <c r="B142" s="13">
        <v>2</v>
      </c>
      <c r="C142" s="5">
        <f>INT(INDEX($G$5:$N$54,$A142,C$57)*INDEX(装备总表!$C$23:$J$30,装备精炼!$B142,装备精炼!C$57))</f>
        <v>11243</v>
      </c>
      <c r="D142" s="5">
        <f>INT(INDEX($G$5:$N$54,$A142,D$57)*INDEX(装备总表!$C$23:$J$30,装备精炼!$B142,装备精炼!D$57))</f>
        <v>0</v>
      </c>
      <c r="E142" s="5">
        <f>INT(INDEX($G$5:$N$54,$A142,E$57)*INDEX(装备总表!$C$23:$J$30,装备精炼!$B142,装备精炼!E$57))</f>
        <v>749</v>
      </c>
      <c r="F142" s="5">
        <f>INT(INDEX($G$5:$N$54,$A142,G$57)*INDEX(装备总表!$C$23:$J$30,装备精炼!$B142,装备精炼!G$57))</f>
        <v>374</v>
      </c>
      <c r="G142" s="5">
        <f>INT(INDEX($G$5:$N$54,$A142,H$57)*INDEX(装备总表!$C$23:$J$30,装备精炼!$B142,装备精炼!H$57))</f>
        <v>0</v>
      </c>
      <c r="H142" s="5">
        <f>INT(INDEX($G$5:$N$54,$A142,I$57)*INDEX(装备总表!$C$23:$J$30,装备精炼!$B142,装备精炼!I$57))</f>
        <v>0</v>
      </c>
      <c r="I142" s="5">
        <f>INT(INDEX($G$5:$N$54,$A142,J$57)*INDEX(装备总表!$C$23:$J$30,装备精炼!$B142,装备精炼!J$57))</f>
        <v>0</v>
      </c>
      <c r="J142" s="5">
        <f>INT(INDEX($G$5:$N$54,$A142,K$57)*INDEX(装备总表!$C$23:$J$30,装备精炼!$B142,装备精炼!K$57))</f>
        <v>0</v>
      </c>
    </row>
    <row r="143" spans="1:10" ht="16.5" x14ac:dyDescent="0.15">
      <c r="A143" s="13">
        <v>35</v>
      </c>
      <c r="B143" s="13">
        <v>2</v>
      </c>
      <c r="C143" s="5">
        <f>INT(INDEX($G$5:$N$54,$A143,C$57)*INDEX(装备总表!$C$23:$J$30,装备精炼!$B143,装备精炼!C$57))</f>
        <v>11746</v>
      </c>
      <c r="D143" s="5">
        <f>INT(INDEX($G$5:$N$54,$A143,D$57)*INDEX(装备总表!$C$23:$J$30,装备精炼!$B143,装备精炼!D$57))</f>
        <v>0</v>
      </c>
      <c r="E143" s="5">
        <f>INT(INDEX($G$5:$N$54,$A143,E$57)*INDEX(装备总表!$C$23:$J$30,装备精炼!$B143,装备精炼!E$57))</f>
        <v>783</v>
      </c>
      <c r="F143" s="5">
        <f>INT(INDEX($G$5:$N$54,$A143,G$57)*INDEX(装备总表!$C$23:$J$30,装备精炼!$B143,装备精炼!G$57))</f>
        <v>391</v>
      </c>
      <c r="G143" s="5">
        <f>INT(INDEX($G$5:$N$54,$A143,H$57)*INDEX(装备总表!$C$23:$J$30,装备精炼!$B143,装备精炼!H$57))</f>
        <v>0</v>
      </c>
      <c r="H143" s="5">
        <f>INT(INDEX($G$5:$N$54,$A143,I$57)*INDEX(装备总表!$C$23:$J$30,装备精炼!$B143,装备精炼!I$57))</f>
        <v>0</v>
      </c>
      <c r="I143" s="5">
        <f>INT(INDEX($G$5:$N$54,$A143,J$57)*INDEX(装备总表!$C$23:$J$30,装备精炼!$B143,装备精炼!J$57))</f>
        <v>0</v>
      </c>
      <c r="J143" s="5">
        <f>INT(INDEX($G$5:$N$54,$A143,K$57)*INDEX(装备总表!$C$23:$J$30,装备精炼!$B143,装备精炼!K$57))</f>
        <v>0</v>
      </c>
    </row>
    <row r="144" spans="1:10" ht="16.5" x14ac:dyDescent="0.15">
      <c r="A144" s="13">
        <v>36</v>
      </c>
      <c r="B144" s="13">
        <v>2</v>
      </c>
      <c r="C144" s="5">
        <f>INT(INDEX($G$5:$N$54,$A144,C$57)*INDEX(装备总表!$C$23:$J$30,装备精炼!$B144,装备精炼!C$57))</f>
        <v>12305</v>
      </c>
      <c r="D144" s="5">
        <f>INT(INDEX($G$5:$N$54,$A144,D$57)*INDEX(装备总表!$C$23:$J$30,装备精炼!$B144,装备精炼!D$57))</f>
        <v>0</v>
      </c>
      <c r="E144" s="5">
        <f>INT(INDEX($G$5:$N$54,$A144,E$57)*INDEX(装备总表!$C$23:$J$30,装备精炼!$B144,装备精炼!E$57))</f>
        <v>820</v>
      </c>
      <c r="F144" s="5">
        <f>INT(INDEX($G$5:$N$54,$A144,G$57)*INDEX(装备总表!$C$23:$J$30,装备精炼!$B144,装备精炼!G$57))</f>
        <v>410</v>
      </c>
      <c r="G144" s="5">
        <f>INT(INDEX($G$5:$N$54,$A144,H$57)*INDEX(装备总表!$C$23:$J$30,装备精炼!$B144,装备精炼!H$57))</f>
        <v>0</v>
      </c>
      <c r="H144" s="5">
        <f>INT(INDEX($G$5:$N$54,$A144,I$57)*INDEX(装备总表!$C$23:$J$30,装备精炼!$B144,装备精炼!I$57))</f>
        <v>0</v>
      </c>
      <c r="I144" s="5">
        <f>INT(INDEX($G$5:$N$54,$A144,J$57)*INDEX(装备总表!$C$23:$J$30,装备精炼!$B144,装备精炼!J$57))</f>
        <v>0</v>
      </c>
      <c r="J144" s="5">
        <f>INT(INDEX($G$5:$N$54,$A144,K$57)*INDEX(装备总表!$C$23:$J$30,装备精炼!$B144,装备精炼!K$57))</f>
        <v>0</v>
      </c>
    </row>
    <row r="145" spans="1:10" ht="16.5" x14ac:dyDescent="0.15">
      <c r="A145" s="13">
        <v>37</v>
      </c>
      <c r="B145" s="13">
        <v>2</v>
      </c>
      <c r="C145" s="5">
        <f>INT(INDEX($G$5:$N$54,$A145,C$57)*INDEX(装备总表!$C$23:$J$30,装备精炼!$B145,装备精炼!C$57))</f>
        <v>12865</v>
      </c>
      <c r="D145" s="5">
        <f>INT(INDEX($G$5:$N$54,$A145,D$57)*INDEX(装备总表!$C$23:$J$30,装备精炼!$B145,装备精炼!D$57))</f>
        <v>0</v>
      </c>
      <c r="E145" s="5">
        <f>INT(INDEX($G$5:$N$54,$A145,E$57)*INDEX(装备总表!$C$23:$J$30,装备精炼!$B145,装备精炼!E$57))</f>
        <v>857</v>
      </c>
      <c r="F145" s="5">
        <f>INT(INDEX($G$5:$N$54,$A145,G$57)*INDEX(装备总表!$C$23:$J$30,装备精炼!$B145,装备精炼!G$57))</f>
        <v>428</v>
      </c>
      <c r="G145" s="5">
        <f>INT(INDEX($G$5:$N$54,$A145,H$57)*INDEX(装备总表!$C$23:$J$30,装备精炼!$B145,装备精炼!H$57))</f>
        <v>0</v>
      </c>
      <c r="H145" s="5">
        <f>INT(INDEX($G$5:$N$54,$A145,I$57)*INDEX(装备总表!$C$23:$J$30,装备精炼!$B145,装备精炼!I$57))</f>
        <v>0</v>
      </c>
      <c r="I145" s="5">
        <f>INT(INDEX($G$5:$N$54,$A145,J$57)*INDEX(装备总表!$C$23:$J$30,装备精炼!$B145,装备精炼!J$57))</f>
        <v>0</v>
      </c>
      <c r="J145" s="5">
        <f>INT(INDEX($G$5:$N$54,$A145,K$57)*INDEX(装备总表!$C$23:$J$30,装备精炼!$B145,装备精炼!K$57))</f>
        <v>0</v>
      </c>
    </row>
    <row r="146" spans="1:10" ht="16.5" x14ac:dyDescent="0.15">
      <c r="A146" s="13">
        <v>38</v>
      </c>
      <c r="B146" s="13">
        <v>2</v>
      </c>
      <c r="C146" s="5">
        <f>INT(INDEX($G$5:$N$54,$A146,C$57)*INDEX(装备总表!$C$23:$J$30,装备精炼!$B146,装备精炼!C$57))</f>
        <v>13424</v>
      </c>
      <c r="D146" s="5">
        <f>INT(INDEX($G$5:$N$54,$A146,D$57)*INDEX(装备总表!$C$23:$J$30,装备精炼!$B146,装备精炼!D$57))</f>
        <v>0</v>
      </c>
      <c r="E146" s="5">
        <f>INT(INDEX($G$5:$N$54,$A146,E$57)*INDEX(装备总表!$C$23:$J$30,装备精炼!$B146,装备精炼!E$57))</f>
        <v>894</v>
      </c>
      <c r="F146" s="5">
        <f>INT(INDEX($G$5:$N$54,$A146,G$57)*INDEX(装备总表!$C$23:$J$30,装备精炼!$B146,装备精炼!G$57))</f>
        <v>447</v>
      </c>
      <c r="G146" s="5">
        <f>INT(INDEX($G$5:$N$54,$A146,H$57)*INDEX(装备总表!$C$23:$J$30,装备精炼!$B146,装备精炼!H$57))</f>
        <v>0</v>
      </c>
      <c r="H146" s="5">
        <f>INT(INDEX($G$5:$N$54,$A146,I$57)*INDEX(装备总表!$C$23:$J$30,装备精炼!$B146,装备精炼!I$57))</f>
        <v>0</v>
      </c>
      <c r="I146" s="5">
        <f>INT(INDEX($G$5:$N$54,$A146,J$57)*INDEX(装备总表!$C$23:$J$30,装备精炼!$B146,装备精炼!J$57))</f>
        <v>0</v>
      </c>
      <c r="J146" s="5">
        <f>INT(INDEX($G$5:$N$54,$A146,K$57)*INDEX(装备总表!$C$23:$J$30,装备精炼!$B146,装备精炼!K$57))</f>
        <v>0</v>
      </c>
    </row>
    <row r="147" spans="1:10" ht="16.5" x14ac:dyDescent="0.15">
      <c r="A147" s="13">
        <v>39</v>
      </c>
      <c r="B147" s="13">
        <v>2</v>
      </c>
      <c r="C147" s="5">
        <f>INT(INDEX($G$5:$N$54,$A147,C$57)*INDEX(装备总表!$C$23:$J$30,装备精炼!$B147,装备精炼!C$57))</f>
        <v>13983</v>
      </c>
      <c r="D147" s="5">
        <f>INT(INDEX($G$5:$N$54,$A147,D$57)*INDEX(装备总表!$C$23:$J$30,装备精炼!$B147,装备精炼!D$57))</f>
        <v>0</v>
      </c>
      <c r="E147" s="5">
        <f>INT(INDEX($G$5:$N$54,$A147,E$57)*INDEX(装备总表!$C$23:$J$30,装备精炼!$B147,装备精炼!E$57))</f>
        <v>932</v>
      </c>
      <c r="F147" s="5">
        <f>INT(INDEX($G$5:$N$54,$A147,G$57)*INDEX(装备总表!$C$23:$J$30,装备精炼!$B147,装备精炼!G$57))</f>
        <v>466</v>
      </c>
      <c r="G147" s="5">
        <f>INT(INDEX($G$5:$N$54,$A147,H$57)*INDEX(装备总表!$C$23:$J$30,装备精炼!$B147,装备精炼!H$57))</f>
        <v>0</v>
      </c>
      <c r="H147" s="5">
        <f>INT(INDEX($G$5:$N$54,$A147,I$57)*INDEX(装备总表!$C$23:$J$30,装备精炼!$B147,装备精炼!I$57))</f>
        <v>0</v>
      </c>
      <c r="I147" s="5">
        <f>INT(INDEX($G$5:$N$54,$A147,J$57)*INDEX(装备总表!$C$23:$J$30,装备精炼!$B147,装备精炼!J$57))</f>
        <v>0</v>
      </c>
      <c r="J147" s="5">
        <f>INT(INDEX($G$5:$N$54,$A147,K$57)*INDEX(装备总表!$C$23:$J$30,装备精炼!$B147,装备精炼!K$57))</f>
        <v>0</v>
      </c>
    </row>
    <row r="148" spans="1:10" ht="16.5" x14ac:dyDescent="0.15">
      <c r="A148" s="13">
        <v>40</v>
      </c>
      <c r="B148" s="13">
        <v>2</v>
      </c>
      <c r="C148" s="5">
        <f>INT(INDEX($G$5:$N$54,$A148,C$57)*INDEX(装备总表!$C$23:$J$30,装备精炼!$B148,装备精炼!C$57))</f>
        <v>14543</v>
      </c>
      <c r="D148" s="5">
        <f>INT(INDEX($G$5:$N$54,$A148,D$57)*INDEX(装备总表!$C$23:$J$30,装备精炼!$B148,装备精炼!D$57))</f>
        <v>0</v>
      </c>
      <c r="E148" s="5">
        <f>INT(INDEX($G$5:$N$54,$A148,E$57)*INDEX(装备总表!$C$23:$J$30,装备精炼!$B148,装备精炼!E$57))</f>
        <v>969</v>
      </c>
      <c r="F148" s="5">
        <f>INT(INDEX($G$5:$N$54,$A148,G$57)*INDEX(装备总表!$C$23:$J$30,装备精炼!$B148,装备精炼!G$57))</f>
        <v>484</v>
      </c>
      <c r="G148" s="5">
        <f>INT(INDEX($G$5:$N$54,$A148,H$57)*INDEX(装备总表!$C$23:$J$30,装备精炼!$B148,装备精炼!H$57))</f>
        <v>0</v>
      </c>
      <c r="H148" s="5">
        <f>INT(INDEX($G$5:$N$54,$A148,I$57)*INDEX(装备总表!$C$23:$J$30,装备精炼!$B148,装备精炼!I$57))</f>
        <v>0</v>
      </c>
      <c r="I148" s="5">
        <f>INT(INDEX($G$5:$N$54,$A148,J$57)*INDEX(装备总表!$C$23:$J$30,装备精炼!$B148,装备精炼!J$57))</f>
        <v>0</v>
      </c>
      <c r="J148" s="5">
        <f>INT(INDEX($G$5:$N$54,$A148,K$57)*INDEX(装备总表!$C$23:$J$30,装备精炼!$B148,装备精炼!K$57))</f>
        <v>0</v>
      </c>
    </row>
    <row r="149" spans="1:10" ht="16.5" x14ac:dyDescent="0.15">
      <c r="A149" s="13">
        <v>41</v>
      </c>
      <c r="B149" s="13">
        <v>2</v>
      </c>
      <c r="C149" s="5">
        <f>INT(INDEX($G$5:$N$54,$A149,C$57)*INDEX(装备总表!$C$23:$J$30,装备精炼!$B149,装备精炼!C$57))</f>
        <v>15158</v>
      </c>
      <c r="D149" s="5">
        <f>INT(INDEX($G$5:$N$54,$A149,D$57)*INDEX(装备总表!$C$23:$J$30,装备精炼!$B149,装备精炼!D$57))</f>
        <v>0</v>
      </c>
      <c r="E149" s="5">
        <f>INT(INDEX($G$5:$N$54,$A149,E$57)*INDEX(装备总表!$C$23:$J$30,装备精炼!$B149,装备精炼!E$57))</f>
        <v>1010</v>
      </c>
      <c r="F149" s="5">
        <f>INT(INDEX($G$5:$N$54,$A149,G$57)*INDEX(装备总表!$C$23:$J$30,装备精炼!$B149,装备精炼!G$57))</f>
        <v>505</v>
      </c>
      <c r="G149" s="5">
        <f>INT(INDEX($G$5:$N$54,$A149,H$57)*INDEX(装备总表!$C$23:$J$30,装备精炼!$B149,装备精炼!H$57))</f>
        <v>0</v>
      </c>
      <c r="H149" s="5">
        <f>INT(INDEX($G$5:$N$54,$A149,I$57)*INDEX(装备总表!$C$23:$J$30,装备精炼!$B149,装备精炼!I$57))</f>
        <v>0</v>
      </c>
      <c r="I149" s="5">
        <f>INT(INDEX($G$5:$N$54,$A149,J$57)*INDEX(装备总表!$C$23:$J$30,装备精炼!$B149,装备精炼!J$57))</f>
        <v>0</v>
      </c>
      <c r="J149" s="5">
        <f>INT(INDEX($G$5:$N$54,$A149,K$57)*INDEX(装备总表!$C$23:$J$30,装备精炼!$B149,装备精炼!K$57))</f>
        <v>0</v>
      </c>
    </row>
    <row r="150" spans="1:10" ht="16.5" x14ac:dyDescent="0.15">
      <c r="A150" s="13">
        <v>42</v>
      </c>
      <c r="B150" s="13">
        <v>2</v>
      </c>
      <c r="C150" s="5">
        <f>INT(INDEX($G$5:$N$54,$A150,C$57)*INDEX(装备总表!$C$23:$J$30,装备精炼!$B150,装备精炼!C$57))</f>
        <v>15773</v>
      </c>
      <c r="D150" s="5">
        <f>INT(INDEX($G$5:$N$54,$A150,D$57)*INDEX(装备总表!$C$23:$J$30,装备精炼!$B150,装备精炼!D$57))</f>
        <v>0</v>
      </c>
      <c r="E150" s="5">
        <f>INT(INDEX($G$5:$N$54,$A150,E$57)*INDEX(装备总表!$C$23:$J$30,装备精炼!$B150,装备精炼!E$57))</f>
        <v>1051</v>
      </c>
      <c r="F150" s="5">
        <f>INT(INDEX($G$5:$N$54,$A150,G$57)*INDEX(装备总表!$C$23:$J$30,装备精炼!$B150,装备精炼!G$57))</f>
        <v>525</v>
      </c>
      <c r="G150" s="5">
        <f>INT(INDEX($G$5:$N$54,$A150,H$57)*INDEX(装备总表!$C$23:$J$30,装备精炼!$B150,装备精炼!H$57))</f>
        <v>0</v>
      </c>
      <c r="H150" s="5">
        <f>INT(INDEX($G$5:$N$54,$A150,I$57)*INDEX(装备总表!$C$23:$J$30,装备精炼!$B150,装备精炼!I$57))</f>
        <v>0</v>
      </c>
      <c r="I150" s="5">
        <f>INT(INDEX($G$5:$N$54,$A150,J$57)*INDEX(装备总表!$C$23:$J$30,装备精炼!$B150,装备精炼!J$57))</f>
        <v>0</v>
      </c>
      <c r="J150" s="5">
        <f>INT(INDEX($G$5:$N$54,$A150,K$57)*INDEX(装备总表!$C$23:$J$30,装备精炼!$B150,装备精炼!K$57))</f>
        <v>0</v>
      </c>
    </row>
    <row r="151" spans="1:10" ht="16.5" x14ac:dyDescent="0.15">
      <c r="A151" s="13">
        <v>43</v>
      </c>
      <c r="B151" s="13">
        <v>2</v>
      </c>
      <c r="C151" s="5">
        <f>INT(INDEX($G$5:$N$54,$A151,C$57)*INDEX(装备总表!$C$23:$J$30,装备精炼!$B151,装备精炼!C$57))</f>
        <v>16389</v>
      </c>
      <c r="D151" s="5">
        <f>INT(INDEX($G$5:$N$54,$A151,D$57)*INDEX(装备总表!$C$23:$J$30,装备精炼!$B151,装备精炼!D$57))</f>
        <v>0</v>
      </c>
      <c r="E151" s="5">
        <f>INT(INDEX($G$5:$N$54,$A151,E$57)*INDEX(装备总表!$C$23:$J$30,装备精炼!$B151,装备精炼!E$57))</f>
        <v>1092</v>
      </c>
      <c r="F151" s="5">
        <f>INT(INDEX($G$5:$N$54,$A151,G$57)*INDEX(装备总表!$C$23:$J$30,装备精炼!$B151,装备精炼!G$57))</f>
        <v>546</v>
      </c>
      <c r="G151" s="5">
        <f>INT(INDEX($G$5:$N$54,$A151,H$57)*INDEX(装备总表!$C$23:$J$30,装备精炼!$B151,装备精炼!H$57))</f>
        <v>0</v>
      </c>
      <c r="H151" s="5">
        <f>INT(INDEX($G$5:$N$54,$A151,I$57)*INDEX(装备总表!$C$23:$J$30,装备精炼!$B151,装备精炼!I$57))</f>
        <v>0</v>
      </c>
      <c r="I151" s="5">
        <f>INT(INDEX($G$5:$N$54,$A151,J$57)*INDEX(装备总表!$C$23:$J$30,装备精炼!$B151,装备精炼!J$57))</f>
        <v>0</v>
      </c>
      <c r="J151" s="5">
        <f>INT(INDEX($G$5:$N$54,$A151,K$57)*INDEX(装备总表!$C$23:$J$30,装备精炼!$B151,装备精炼!K$57))</f>
        <v>0</v>
      </c>
    </row>
    <row r="152" spans="1:10" ht="16.5" x14ac:dyDescent="0.15">
      <c r="A152" s="13">
        <v>44</v>
      </c>
      <c r="B152" s="13">
        <v>2</v>
      </c>
      <c r="C152" s="5">
        <f>INT(INDEX($G$5:$N$54,$A152,C$57)*INDEX(装备总表!$C$23:$J$30,装备精炼!$B152,装备精炼!C$57))</f>
        <v>17004</v>
      </c>
      <c r="D152" s="5">
        <f>INT(INDEX($G$5:$N$54,$A152,D$57)*INDEX(装备总表!$C$23:$J$30,装备精炼!$B152,装备精炼!D$57))</f>
        <v>0</v>
      </c>
      <c r="E152" s="5">
        <f>INT(INDEX($G$5:$N$54,$A152,E$57)*INDEX(装备总表!$C$23:$J$30,装备精炼!$B152,装备精炼!E$57))</f>
        <v>1133</v>
      </c>
      <c r="F152" s="5">
        <f>INT(INDEX($G$5:$N$54,$A152,G$57)*INDEX(装备总表!$C$23:$J$30,装备精炼!$B152,装备精炼!G$57))</f>
        <v>566</v>
      </c>
      <c r="G152" s="5">
        <f>INT(INDEX($G$5:$N$54,$A152,H$57)*INDEX(装备总表!$C$23:$J$30,装备精炼!$B152,装备精炼!H$57))</f>
        <v>0</v>
      </c>
      <c r="H152" s="5">
        <f>INT(INDEX($G$5:$N$54,$A152,I$57)*INDEX(装备总表!$C$23:$J$30,装备精炼!$B152,装备精炼!I$57))</f>
        <v>0</v>
      </c>
      <c r="I152" s="5">
        <f>INT(INDEX($G$5:$N$54,$A152,J$57)*INDEX(装备总表!$C$23:$J$30,装备精炼!$B152,装备精炼!J$57))</f>
        <v>0</v>
      </c>
      <c r="J152" s="5">
        <f>INT(INDEX($G$5:$N$54,$A152,K$57)*INDEX(装备总表!$C$23:$J$30,装备精炼!$B152,装备精炼!K$57))</f>
        <v>0</v>
      </c>
    </row>
    <row r="153" spans="1:10" ht="16.5" x14ac:dyDescent="0.15">
      <c r="A153" s="13">
        <v>45</v>
      </c>
      <c r="B153" s="13">
        <v>2</v>
      </c>
      <c r="C153" s="5">
        <f>INT(INDEX($G$5:$N$54,$A153,C$57)*INDEX(装备总表!$C$23:$J$30,装备精炼!$B153,装备精炼!C$57))</f>
        <v>17619</v>
      </c>
      <c r="D153" s="5">
        <f>INT(INDEX($G$5:$N$54,$A153,D$57)*INDEX(装备总表!$C$23:$J$30,装备精炼!$B153,装备精炼!D$57))</f>
        <v>0</v>
      </c>
      <c r="E153" s="5">
        <f>INT(INDEX($G$5:$N$54,$A153,E$57)*INDEX(装备总表!$C$23:$J$30,装备精炼!$B153,装备精炼!E$57))</f>
        <v>1174</v>
      </c>
      <c r="F153" s="5">
        <f>INT(INDEX($G$5:$N$54,$A153,G$57)*INDEX(装备总表!$C$23:$J$30,装备精炼!$B153,装备精炼!G$57))</f>
        <v>587</v>
      </c>
      <c r="G153" s="5">
        <f>INT(INDEX($G$5:$N$54,$A153,H$57)*INDEX(装备总表!$C$23:$J$30,装备精炼!$B153,装备精炼!H$57))</f>
        <v>0</v>
      </c>
      <c r="H153" s="5">
        <f>INT(INDEX($G$5:$N$54,$A153,I$57)*INDEX(装备总表!$C$23:$J$30,装备精炼!$B153,装备精炼!I$57))</f>
        <v>0</v>
      </c>
      <c r="I153" s="5">
        <f>INT(INDEX($G$5:$N$54,$A153,J$57)*INDEX(装备总表!$C$23:$J$30,装备精炼!$B153,装备精炼!J$57))</f>
        <v>0</v>
      </c>
      <c r="J153" s="5">
        <f>INT(INDEX($G$5:$N$54,$A153,K$57)*INDEX(装备总表!$C$23:$J$30,装备精炼!$B153,装备精炼!K$57))</f>
        <v>0</v>
      </c>
    </row>
    <row r="154" spans="1:10" ht="16.5" x14ac:dyDescent="0.15">
      <c r="A154" s="13">
        <v>46</v>
      </c>
      <c r="B154" s="13">
        <v>2</v>
      </c>
      <c r="C154" s="5">
        <f>INT(INDEX($G$5:$N$54,$A154,C$57)*INDEX(装备总表!$C$23:$J$30,装备精炼!$B154,装备精炼!C$57))</f>
        <v>18291</v>
      </c>
      <c r="D154" s="5">
        <f>INT(INDEX($G$5:$N$54,$A154,D$57)*INDEX(装备总表!$C$23:$J$30,装备精炼!$B154,装备精炼!D$57))</f>
        <v>0</v>
      </c>
      <c r="E154" s="5">
        <f>INT(INDEX($G$5:$N$54,$A154,E$57)*INDEX(装备总表!$C$23:$J$30,装备精炼!$B154,装备精炼!E$57))</f>
        <v>1219</v>
      </c>
      <c r="F154" s="5">
        <f>INT(INDEX($G$5:$N$54,$A154,G$57)*INDEX(装备总表!$C$23:$J$30,装备精炼!$B154,装备精炼!G$57))</f>
        <v>609</v>
      </c>
      <c r="G154" s="5">
        <f>INT(INDEX($G$5:$N$54,$A154,H$57)*INDEX(装备总表!$C$23:$J$30,装备精炼!$B154,装备精炼!H$57))</f>
        <v>0</v>
      </c>
      <c r="H154" s="5">
        <f>INT(INDEX($G$5:$N$54,$A154,I$57)*INDEX(装备总表!$C$23:$J$30,装备精炼!$B154,装备精炼!I$57))</f>
        <v>0</v>
      </c>
      <c r="I154" s="5">
        <f>INT(INDEX($G$5:$N$54,$A154,J$57)*INDEX(装备总表!$C$23:$J$30,装备精炼!$B154,装备精炼!J$57))</f>
        <v>0</v>
      </c>
      <c r="J154" s="5">
        <f>INT(INDEX($G$5:$N$54,$A154,K$57)*INDEX(装备总表!$C$23:$J$30,装备精炼!$B154,装备精炼!K$57))</f>
        <v>0</v>
      </c>
    </row>
    <row r="155" spans="1:10" ht="16.5" x14ac:dyDescent="0.15">
      <c r="A155" s="13">
        <v>47</v>
      </c>
      <c r="B155" s="13">
        <v>2</v>
      </c>
      <c r="C155" s="5">
        <f>INT(INDEX($G$5:$N$54,$A155,C$57)*INDEX(装备总表!$C$23:$J$30,装备精炼!$B155,装备精炼!C$57))</f>
        <v>18962</v>
      </c>
      <c r="D155" s="5">
        <f>INT(INDEX($G$5:$N$54,$A155,D$57)*INDEX(装备总表!$C$23:$J$30,装备精炼!$B155,装备精炼!D$57))</f>
        <v>0</v>
      </c>
      <c r="E155" s="5">
        <f>INT(INDEX($G$5:$N$54,$A155,E$57)*INDEX(装备总表!$C$23:$J$30,装备精炼!$B155,装备精炼!E$57))</f>
        <v>1264</v>
      </c>
      <c r="F155" s="5">
        <f>INT(INDEX($G$5:$N$54,$A155,G$57)*INDEX(装备总表!$C$23:$J$30,装备精炼!$B155,装备精炼!G$57))</f>
        <v>632</v>
      </c>
      <c r="G155" s="5">
        <f>INT(INDEX($G$5:$N$54,$A155,H$57)*INDEX(装备总表!$C$23:$J$30,装备精炼!$B155,装备精炼!H$57))</f>
        <v>0</v>
      </c>
      <c r="H155" s="5">
        <f>INT(INDEX($G$5:$N$54,$A155,I$57)*INDEX(装备总表!$C$23:$J$30,装备精炼!$B155,装备精炼!I$57))</f>
        <v>0</v>
      </c>
      <c r="I155" s="5">
        <f>INT(INDEX($G$5:$N$54,$A155,J$57)*INDEX(装备总表!$C$23:$J$30,装备精炼!$B155,装备精炼!J$57))</f>
        <v>0</v>
      </c>
      <c r="J155" s="5">
        <f>INT(INDEX($G$5:$N$54,$A155,K$57)*INDEX(装备总表!$C$23:$J$30,装备精炼!$B155,装备精炼!K$57))</f>
        <v>0</v>
      </c>
    </row>
    <row r="156" spans="1:10" ht="16.5" x14ac:dyDescent="0.15">
      <c r="A156" s="13">
        <v>48</v>
      </c>
      <c r="B156" s="13">
        <v>2</v>
      </c>
      <c r="C156" s="5">
        <f>INT(INDEX($G$5:$N$54,$A156,C$57)*INDEX(装备总表!$C$23:$J$30,装备精炼!$B156,装备精炼!C$57))</f>
        <v>19633</v>
      </c>
      <c r="D156" s="5">
        <f>INT(INDEX($G$5:$N$54,$A156,D$57)*INDEX(装备总表!$C$23:$J$30,装备精炼!$B156,装备精炼!D$57))</f>
        <v>0</v>
      </c>
      <c r="E156" s="5">
        <f>INT(INDEX($G$5:$N$54,$A156,E$57)*INDEX(装备总表!$C$23:$J$30,装备精炼!$B156,装备精炼!E$57))</f>
        <v>1308</v>
      </c>
      <c r="F156" s="5">
        <f>INT(INDEX($G$5:$N$54,$A156,G$57)*INDEX(装备总表!$C$23:$J$30,装备精炼!$B156,装备精炼!G$57))</f>
        <v>654</v>
      </c>
      <c r="G156" s="5">
        <f>INT(INDEX($G$5:$N$54,$A156,H$57)*INDEX(装备总表!$C$23:$J$30,装备精炼!$B156,装备精炼!H$57))</f>
        <v>0</v>
      </c>
      <c r="H156" s="5">
        <f>INT(INDEX($G$5:$N$54,$A156,I$57)*INDEX(装备总表!$C$23:$J$30,装备精炼!$B156,装备精炼!I$57))</f>
        <v>0</v>
      </c>
      <c r="I156" s="5">
        <f>INT(INDEX($G$5:$N$54,$A156,J$57)*INDEX(装备总表!$C$23:$J$30,装备精炼!$B156,装备精炼!J$57))</f>
        <v>0</v>
      </c>
      <c r="J156" s="5">
        <f>INT(INDEX($G$5:$N$54,$A156,K$57)*INDEX(装备总表!$C$23:$J$30,装备精炼!$B156,装备精炼!K$57))</f>
        <v>0</v>
      </c>
    </row>
    <row r="157" spans="1:10" ht="16.5" x14ac:dyDescent="0.15">
      <c r="A157" s="13">
        <v>49</v>
      </c>
      <c r="B157" s="13">
        <v>2</v>
      </c>
      <c r="C157" s="5">
        <f>INT(INDEX($G$5:$N$54,$A157,C$57)*INDEX(装备总表!$C$23:$J$30,装备精炼!$B157,装备精炼!C$57))</f>
        <v>20304</v>
      </c>
      <c r="D157" s="5">
        <f>INT(INDEX($G$5:$N$54,$A157,D$57)*INDEX(装备总表!$C$23:$J$30,装备精炼!$B157,装备精炼!D$57))</f>
        <v>0</v>
      </c>
      <c r="E157" s="5">
        <f>INT(INDEX($G$5:$N$54,$A157,E$57)*INDEX(装备总表!$C$23:$J$30,装备精炼!$B157,装备精炼!E$57))</f>
        <v>1353</v>
      </c>
      <c r="F157" s="5">
        <f>INT(INDEX($G$5:$N$54,$A157,G$57)*INDEX(装备总表!$C$23:$J$30,装备精炼!$B157,装备精炼!G$57))</f>
        <v>676</v>
      </c>
      <c r="G157" s="5">
        <f>INT(INDEX($G$5:$N$54,$A157,H$57)*INDEX(装备总表!$C$23:$J$30,装备精炼!$B157,装备精炼!H$57))</f>
        <v>0</v>
      </c>
      <c r="H157" s="5">
        <f>INT(INDEX($G$5:$N$54,$A157,I$57)*INDEX(装备总表!$C$23:$J$30,装备精炼!$B157,装备精炼!I$57))</f>
        <v>0</v>
      </c>
      <c r="I157" s="5">
        <f>INT(INDEX($G$5:$N$54,$A157,J$57)*INDEX(装备总表!$C$23:$J$30,装备精炼!$B157,装备精炼!J$57))</f>
        <v>0</v>
      </c>
      <c r="J157" s="5">
        <f>INT(INDEX($G$5:$N$54,$A157,K$57)*INDEX(装备总表!$C$23:$J$30,装备精炼!$B157,装备精炼!K$57))</f>
        <v>0</v>
      </c>
    </row>
    <row r="158" spans="1:10" ht="16.5" x14ac:dyDescent="0.15">
      <c r="A158" s="13">
        <v>50</v>
      </c>
      <c r="B158" s="13">
        <v>2</v>
      </c>
      <c r="C158" s="5">
        <f>INT(INDEX($G$5:$N$54,$A158,C$57)*INDEX(装备总表!$C$23:$J$30,装备精炼!$B158,装备精炼!C$57))</f>
        <v>20976</v>
      </c>
      <c r="D158" s="5">
        <f>INT(INDEX($G$5:$N$54,$A158,D$57)*INDEX(装备总表!$C$23:$J$30,装备精炼!$B158,装备精炼!D$57))</f>
        <v>0</v>
      </c>
      <c r="E158" s="5">
        <f>INT(INDEX($G$5:$N$54,$A158,E$57)*INDEX(装备总表!$C$23:$J$30,装备精炼!$B158,装备精炼!E$57))</f>
        <v>1398</v>
      </c>
      <c r="F158" s="5">
        <f>INT(INDEX($G$5:$N$54,$A158,G$57)*INDEX(装备总表!$C$23:$J$30,装备精炼!$B158,装备精炼!G$57))</f>
        <v>699</v>
      </c>
      <c r="G158" s="5">
        <f>INT(INDEX($G$5:$N$54,$A158,H$57)*INDEX(装备总表!$C$23:$J$30,装备精炼!$B158,装备精炼!H$57))</f>
        <v>0</v>
      </c>
      <c r="H158" s="5">
        <f>INT(INDEX($G$5:$N$54,$A158,I$57)*INDEX(装备总表!$C$23:$J$30,装备精炼!$B158,装备精炼!I$57))</f>
        <v>0</v>
      </c>
      <c r="I158" s="5">
        <f>INT(INDEX($G$5:$N$54,$A158,J$57)*INDEX(装备总表!$C$23:$J$30,装备精炼!$B158,装备精炼!J$57))</f>
        <v>0</v>
      </c>
      <c r="J158" s="5">
        <f>INT(INDEX($G$5:$N$54,$A158,K$57)*INDEX(装备总表!$C$23:$J$30,装备精炼!$B158,装备精炼!K$57))</f>
        <v>0</v>
      </c>
    </row>
    <row r="159" spans="1:10" ht="16.5" x14ac:dyDescent="0.15">
      <c r="A159" s="13">
        <v>1</v>
      </c>
      <c r="B159" s="13">
        <v>3</v>
      </c>
      <c r="C159" s="5">
        <f>INT(INDEX($G$5:$N$54,$A159,C$57)*INDEX(装备总表!$C$23:$J$30,装备精炼!$B159,装备精炼!C$57))</f>
        <v>139</v>
      </c>
      <c r="D159" s="5">
        <f>INT(INDEX($G$5:$N$54,$A159,D$57)*INDEX(装备总表!$C$23:$J$30,装备精炼!$B159,装备精炼!D$57))</f>
        <v>8</v>
      </c>
      <c r="E159" s="5">
        <f>INT(INDEX($G$5:$N$54,$A159,E$57)*INDEX(装备总表!$C$23:$J$30,装备精炼!$B159,装备精炼!E$57))</f>
        <v>0</v>
      </c>
      <c r="F159" s="5">
        <f>INT(INDEX($G$5:$N$54,$A159,G$57)*INDEX(装备总表!$C$23:$J$30,装备精炼!$B159,装备精炼!G$57))</f>
        <v>0</v>
      </c>
      <c r="G159" s="5">
        <f>INT(INDEX($G$5:$N$54,$A159,H$57)*INDEX(装备总表!$C$23:$J$30,装备精炼!$B159,装备精炼!H$57))</f>
        <v>6</v>
      </c>
      <c r="H159" s="5">
        <f>INT(INDEX($G$5:$N$54,$A159,I$57)*INDEX(装备总表!$C$23:$J$30,装备精炼!$B159,装备精炼!I$57))</f>
        <v>0</v>
      </c>
      <c r="I159" s="5">
        <f>INT(INDEX($G$5:$N$54,$A159,J$57)*INDEX(装备总表!$C$23:$J$30,装备精炼!$B159,装备精炼!J$57))</f>
        <v>0</v>
      </c>
      <c r="J159" s="5">
        <f>INT(INDEX($G$5:$N$54,$A159,K$57)*INDEX(装备总表!$C$23:$J$30,装备精炼!$B159,装备精炼!K$57))</f>
        <v>0</v>
      </c>
    </row>
    <row r="160" spans="1:10" ht="16.5" x14ac:dyDescent="0.15">
      <c r="A160" s="13">
        <v>2</v>
      </c>
      <c r="B160" s="13">
        <v>3</v>
      </c>
      <c r="C160" s="5">
        <f>INT(INDEX($G$5:$N$54,$A160,C$57)*INDEX(装备总表!$C$23:$J$30,装备精炼!$B160,装备精炼!C$57))</f>
        <v>279</v>
      </c>
      <c r="D160" s="5">
        <f>INT(INDEX($G$5:$N$54,$A160,D$57)*INDEX(装备总表!$C$23:$J$30,装备精炼!$B160,装备精炼!D$57))</f>
        <v>17</v>
      </c>
      <c r="E160" s="5">
        <f>INT(INDEX($G$5:$N$54,$A160,E$57)*INDEX(装备总表!$C$23:$J$30,装备精炼!$B160,装备精炼!E$57))</f>
        <v>0</v>
      </c>
      <c r="F160" s="5">
        <f>INT(INDEX($G$5:$N$54,$A160,G$57)*INDEX(装备总表!$C$23:$J$30,装备精炼!$B160,装备精炼!G$57))</f>
        <v>0</v>
      </c>
      <c r="G160" s="5">
        <f>INT(INDEX($G$5:$N$54,$A160,H$57)*INDEX(装备总表!$C$23:$J$30,装备精炼!$B160,装备精炼!H$57))</f>
        <v>13</v>
      </c>
      <c r="H160" s="5">
        <f>INT(INDEX($G$5:$N$54,$A160,I$57)*INDEX(装备总表!$C$23:$J$30,装备精炼!$B160,装备精炼!I$57))</f>
        <v>0</v>
      </c>
      <c r="I160" s="5">
        <f>INT(INDEX($G$5:$N$54,$A160,J$57)*INDEX(装备总表!$C$23:$J$30,装备精炼!$B160,装备精炼!J$57))</f>
        <v>0</v>
      </c>
      <c r="J160" s="5">
        <f>INT(INDEX($G$5:$N$54,$A160,K$57)*INDEX(装备总表!$C$23:$J$30,装备精炼!$B160,装备精炼!K$57))</f>
        <v>0</v>
      </c>
    </row>
    <row r="161" spans="1:10" ht="16.5" x14ac:dyDescent="0.15">
      <c r="A161" s="13">
        <v>3</v>
      </c>
      <c r="B161" s="13">
        <v>3</v>
      </c>
      <c r="C161" s="5">
        <f>INT(INDEX($G$5:$N$54,$A161,C$57)*INDEX(装备总表!$C$23:$J$30,装备精炼!$B161,装备精炼!C$57))</f>
        <v>419</v>
      </c>
      <c r="D161" s="5">
        <f>INT(INDEX($G$5:$N$54,$A161,D$57)*INDEX(装备总表!$C$23:$J$30,装备精炼!$B161,装备精炼!D$57))</f>
        <v>26</v>
      </c>
      <c r="E161" s="5">
        <f>INT(INDEX($G$5:$N$54,$A161,E$57)*INDEX(装备总表!$C$23:$J$30,装备精炼!$B161,装备精炼!E$57))</f>
        <v>0</v>
      </c>
      <c r="F161" s="5">
        <f>INT(INDEX($G$5:$N$54,$A161,G$57)*INDEX(装备总表!$C$23:$J$30,装备精炼!$B161,装备精炼!G$57))</f>
        <v>0</v>
      </c>
      <c r="G161" s="5">
        <f>INT(INDEX($G$5:$N$54,$A161,H$57)*INDEX(装备总表!$C$23:$J$30,装备精炼!$B161,装备精炼!H$57))</f>
        <v>20</v>
      </c>
      <c r="H161" s="5">
        <f>INT(INDEX($G$5:$N$54,$A161,I$57)*INDEX(装备总表!$C$23:$J$30,装备精炼!$B161,装备精炼!I$57))</f>
        <v>0</v>
      </c>
      <c r="I161" s="5">
        <f>INT(INDEX($G$5:$N$54,$A161,J$57)*INDEX(装备总表!$C$23:$J$30,装备精炼!$B161,装备精炼!J$57))</f>
        <v>0</v>
      </c>
      <c r="J161" s="5">
        <f>INT(INDEX($G$5:$N$54,$A161,K$57)*INDEX(装备总表!$C$23:$J$30,装备精炼!$B161,装备精炼!K$57))</f>
        <v>0</v>
      </c>
    </row>
    <row r="162" spans="1:10" ht="16.5" x14ac:dyDescent="0.15">
      <c r="A162" s="13">
        <v>4</v>
      </c>
      <c r="B162" s="13">
        <v>3</v>
      </c>
      <c r="C162" s="5">
        <f>INT(INDEX($G$5:$N$54,$A162,C$57)*INDEX(装备总表!$C$23:$J$30,装备精炼!$B162,装备精炼!C$57))</f>
        <v>559</v>
      </c>
      <c r="D162" s="5">
        <f>INT(INDEX($G$5:$N$54,$A162,D$57)*INDEX(装备总表!$C$23:$J$30,装备精炼!$B162,装备精炼!D$57))</f>
        <v>35</v>
      </c>
      <c r="E162" s="5">
        <f>INT(INDEX($G$5:$N$54,$A162,E$57)*INDEX(装备总表!$C$23:$J$30,装备精炼!$B162,装备精炼!E$57))</f>
        <v>0</v>
      </c>
      <c r="F162" s="5">
        <f>INT(INDEX($G$5:$N$54,$A162,G$57)*INDEX(装备总表!$C$23:$J$30,装备精炼!$B162,装备精炼!G$57))</f>
        <v>0</v>
      </c>
      <c r="G162" s="5">
        <f>INT(INDEX($G$5:$N$54,$A162,H$57)*INDEX(装备总表!$C$23:$J$30,装备精炼!$B162,装备精炼!H$57))</f>
        <v>26</v>
      </c>
      <c r="H162" s="5">
        <f>INT(INDEX($G$5:$N$54,$A162,I$57)*INDEX(装备总表!$C$23:$J$30,装备精炼!$B162,装备精炼!I$57))</f>
        <v>0</v>
      </c>
      <c r="I162" s="5">
        <f>INT(INDEX($G$5:$N$54,$A162,J$57)*INDEX(装备总表!$C$23:$J$30,装备精炼!$B162,装备精炼!J$57))</f>
        <v>0</v>
      </c>
      <c r="J162" s="5">
        <f>INT(INDEX($G$5:$N$54,$A162,K$57)*INDEX(装备总表!$C$23:$J$30,装备精炼!$B162,装备精炼!K$57))</f>
        <v>0</v>
      </c>
    </row>
    <row r="163" spans="1:10" ht="16.5" x14ac:dyDescent="0.15">
      <c r="A163" s="13">
        <v>5</v>
      </c>
      <c r="B163" s="13">
        <v>3</v>
      </c>
      <c r="C163" s="5">
        <f>INT(INDEX($G$5:$N$54,$A163,C$57)*INDEX(装备总表!$C$23:$J$30,装备精炼!$B163,装备精炼!C$57))</f>
        <v>699</v>
      </c>
      <c r="D163" s="5">
        <f>INT(INDEX($G$5:$N$54,$A163,D$57)*INDEX(装备总表!$C$23:$J$30,装备精炼!$B163,装备精炼!D$57))</f>
        <v>44</v>
      </c>
      <c r="E163" s="5">
        <f>INT(INDEX($G$5:$N$54,$A163,E$57)*INDEX(装备总表!$C$23:$J$30,装备精炼!$B163,装备精炼!E$57))</f>
        <v>0</v>
      </c>
      <c r="F163" s="5">
        <f>INT(INDEX($G$5:$N$54,$A163,G$57)*INDEX(装备总表!$C$23:$J$30,装备精炼!$B163,装备精炼!G$57))</f>
        <v>0</v>
      </c>
      <c r="G163" s="5">
        <f>INT(INDEX($G$5:$N$54,$A163,H$57)*INDEX(装备总表!$C$23:$J$30,装备精炼!$B163,装备精炼!H$57))</f>
        <v>33</v>
      </c>
      <c r="H163" s="5">
        <f>INT(INDEX($G$5:$N$54,$A163,I$57)*INDEX(装备总表!$C$23:$J$30,装备精炼!$B163,装备精炼!I$57))</f>
        <v>0</v>
      </c>
      <c r="I163" s="5">
        <f>INT(INDEX($G$5:$N$54,$A163,J$57)*INDEX(装备总表!$C$23:$J$30,装备精炼!$B163,装备精炼!J$57))</f>
        <v>0</v>
      </c>
      <c r="J163" s="5">
        <f>INT(INDEX($G$5:$N$54,$A163,K$57)*INDEX(装备总表!$C$23:$J$30,装备精炼!$B163,装备精炼!K$57))</f>
        <v>0</v>
      </c>
    </row>
    <row r="164" spans="1:10" ht="16.5" x14ac:dyDescent="0.15">
      <c r="A164" s="13">
        <v>6</v>
      </c>
      <c r="B164" s="13">
        <v>3</v>
      </c>
      <c r="C164" s="5">
        <f>INT(INDEX($G$5:$N$54,$A164,C$57)*INDEX(装备总表!$C$23:$J$30,装备精炼!$B164,装备精炼!C$57))</f>
        <v>885</v>
      </c>
      <c r="D164" s="5">
        <f>INT(INDEX($G$5:$N$54,$A164,D$57)*INDEX(装备总表!$C$23:$J$30,装备精炼!$B164,装备精炼!D$57))</f>
        <v>56</v>
      </c>
      <c r="E164" s="5">
        <f>INT(INDEX($G$5:$N$54,$A164,E$57)*INDEX(装备总表!$C$23:$J$30,装备精炼!$B164,装备精炼!E$57))</f>
        <v>0</v>
      </c>
      <c r="F164" s="5">
        <f>INT(INDEX($G$5:$N$54,$A164,G$57)*INDEX(装备总表!$C$23:$J$30,装备精炼!$B164,装备精炼!G$57))</f>
        <v>0</v>
      </c>
      <c r="G164" s="5">
        <f>INT(INDEX($G$5:$N$54,$A164,H$57)*INDEX(装备总表!$C$23:$J$30,装备精炼!$B164,装备精炼!H$57))</f>
        <v>42</v>
      </c>
      <c r="H164" s="5">
        <f>INT(INDEX($G$5:$N$54,$A164,I$57)*INDEX(装备总表!$C$23:$J$30,装备精炼!$B164,装备精炼!I$57))</f>
        <v>0</v>
      </c>
      <c r="I164" s="5">
        <f>INT(INDEX($G$5:$N$54,$A164,J$57)*INDEX(装备总表!$C$23:$J$30,装备精炼!$B164,装备精炼!J$57))</f>
        <v>0</v>
      </c>
      <c r="J164" s="5">
        <f>INT(INDEX($G$5:$N$54,$A164,K$57)*INDEX(装备总表!$C$23:$J$30,装备精炼!$B164,装备精炼!K$57))</f>
        <v>0</v>
      </c>
    </row>
    <row r="165" spans="1:10" ht="16.5" x14ac:dyDescent="0.15">
      <c r="A165" s="13">
        <v>7</v>
      </c>
      <c r="B165" s="13">
        <v>3</v>
      </c>
      <c r="C165" s="5">
        <f>INT(INDEX($G$5:$N$54,$A165,C$57)*INDEX(装备总表!$C$23:$J$30,装备精炼!$B165,装备精炼!C$57))</f>
        <v>1072</v>
      </c>
      <c r="D165" s="5">
        <f>INT(INDEX($G$5:$N$54,$A165,D$57)*INDEX(装备总表!$C$23:$J$30,装备精炼!$B165,装备精炼!D$57))</f>
        <v>68</v>
      </c>
      <c r="E165" s="5">
        <f>INT(INDEX($G$5:$N$54,$A165,E$57)*INDEX(装备总表!$C$23:$J$30,装备精炼!$B165,装备精炼!E$57))</f>
        <v>0</v>
      </c>
      <c r="F165" s="5">
        <f>INT(INDEX($G$5:$N$54,$A165,G$57)*INDEX(装备总表!$C$23:$J$30,装备精炼!$B165,装备精炼!G$57))</f>
        <v>0</v>
      </c>
      <c r="G165" s="5">
        <f>INT(INDEX($G$5:$N$54,$A165,H$57)*INDEX(装备总表!$C$23:$J$30,装备精炼!$B165,装备精炼!H$57))</f>
        <v>51</v>
      </c>
      <c r="H165" s="5">
        <f>INT(INDEX($G$5:$N$54,$A165,I$57)*INDEX(装备总表!$C$23:$J$30,装备精炼!$B165,装备精炼!I$57))</f>
        <v>0</v>
      </c>
      <c r="I165" s="5">
        <f>INT(INDEX($G$5:$N$54,$A165,J$57)*INDEX(装备总表!$C$23:$J$30,装备精炼!$B165,装备精炼!J$57))</f>
        <v>0</v>
      </c>
      <c r="J165" s="5">
        <f>INT(INDEX($G$5:$N$54,$A165,K$57)*INDEX(装备总表!$C$23:$J$30,装备精炼!$B165,装备精炼!K$57))</f>
        <v>0</v>
      </c>
    </row>
    <row r="166" spans="1:10" ht="16.5" x14ac:dyDescent="0.15">
      <c r="A166" s="13">
        <v>8</v>
      </c>
      <c r="B166" s="13">
        <v>3</v>
      </c>
      <c r="C166" s="5">
        <f>INT(INDEX($G$5:$N$54,$A166,C$57)*INDEX(装备总表!$C$23:$J$30,装备精炼!$B166,装备精炼!C$57))</f>
        <v>1258</v>
      </c>
      <c r="D166" s="5">
        <f>INT(INDEX($G$5:$N$54,$A166,D$57)*INDEX(装备总表!$C$23:$J$30,装备精炼!$B166,装备精炼!D$57))</f>
        <v>80</v>
      </c>
      <c r="E166" s="5">
        <f>INT(INDEX($G$5:$N$54,$A166,E$57)*INDEX(装备总表!$C$23:$J$30,装备精炼!$B166,装备精炼!E$57))</f>
        <v>0</v>
      </c>
      <c r="F166" s="5">
        <f>INT(INDEX($G$5:$N$54,$A166,G$57)*INDEX(装备总表!$C$23:$J$30,装备精炼!$B166,装备精炼!G$57))</f>
        <v>0</v>
      </c>
      <c r="G166" s="5">
        <f>INT(INDEX($G$5:$N$54,$A166,H$57)*INDEX(装备总表!$C$23:$J$30,装备精炼!$B166,装备精炼!H$57))</f>
        <v>60</v>
      </c>
      <c r="H166" s="5">
        <f>INT(INDEX($G$5:$N$54,$A166,I$57)*INDEX(装备总表!$C$23:$J$30,装备精炼!$B166,装备精炼!I$57))</f>
        <v>0</v>
      </c>
      <c r="I166" s="5">
        <f>INT(INDEX($G$5:$N$54,$A166,J$57)*INDEX(装备总表!$C$23:$J$30,装备精炼!$B166,装备精炼!J$57))</f>
        <v>0</v>
      </c>
      <c r="J166" s="5">
        <f>INT(INDEX($G$5:$N$54,$A166,K$57)*INDEX(装备总表!$C$23:$J$30,装备精炼!$B166,装备精炼!K$57))</f>
        <v>0</v>
      </c>
    </row>
    <row r="167" spans="1:10" ht="16.5" x14ac:dyDescent="0.15">
      <c r="A167" s="13">
        <v>9</v>
      </c>
      <c r="B167" s="13">
        <v>3</v>
      </c>
      <c r="C167" s="5">
        <f>INT(INDEX($G$5:$N$54,$A167,C$57)*INDEX(装备总表!$C$23:$J$30,装备精炼!$B167,装备精炼!C$57))</f>
        <v>1445</v>
      </c>
      <c r="D167" s="5">
        <f>INT(INDEX($G$5:$N$54,$A167,D$57)*INDEX(装备总表!$C$23:$J$30,装备精炼!$B167,装备精炼!D$57))</f>
        <v>92</v>
      </c>
      <c r="E167" s="5">
        <f>INT(INDEX($G$5:$N$54,$A167,E$57)*INDEX(装备总表!$C$23:$J$30,装备精炼!$B167,装备精炼!E$57))</f>
        <v>0</v>
      </c>
      <c r="F167" s="5">
        <f>INT(INDEX($G$5:$N$54,$A167,G$57)*INDEX(装备总表!$C$23:$J$30,装备精炼!$B167,装备精炼!G$57))</f>
        <v>0</v>
      </c>
      <c r="G167" s="5">
        <f>INT(INDEX($G$5:$N$54,$A167,H$57)*INDEX(装备总表!$C$23:$J$30,装备精炼!$B167,装备精炼!H$57))</f>
        <v>69</v>
      </c>
      <c r="H167" s="5">
        <f>INT(INDEX($G$5:$N$54,$A167,I$57)*INDEX(装备总表!$C$23:$J$30,装备精炼!$B167,装备精炼!I$57))</f>
        <v>0</v>
      </c>
      <c r="I167" s="5">
        <f>INT(INDEX($G$5:$N$54,$A167,J$57)*INDEX(装备总表!$C$23:$J$30,装备精炼!$B167,装备精炼!J$57))</f>
        <v>0</v>
      </c>
      <c r="J167" s="5">
        <f>INT(INDEX($G$5:$N$54,$A167,K$57)*INDEX(装备总表!$C$23:$J$30,装备精炼!$B167,装备精炼!K$57))</f>
        <v>0</v>
      </c>
    </row>
    <row r="168" spans="1:10" ht="16.5" x14ac:dyDescent="0.15">
      <c r="A168" s="13">
        <v>10</v>
      </c>
      <c r="B168" s="13">
        <v>3</v>
      </c>
      <c r="C168" s="5">
        <f>INT(INDEX($G$5:$N$54,$A168,C$57)*INDEX(装备总表!$C$23:$J$30,装备精炼!$B168,装备精炼!C$57))</f>
        <v>1631</v>
      </c>
      <c r="D168" s="5">
        <f>INT(INDEX($G$5:$N$54,$A168,D$57)*INDEX(装备总表!$C$23:$J$30,装备精炼!$B168,装备精炼!D$57))</f>
        <v>104</v>
      </c>
      <c r="E168" s="5">
        <f>INT(INDEX($G$5:$N$54,$A168,E$57)*INDEX(装备总表!$C$23:$J$30,装备精炼!$B168,装备精炼!E$57))</f>
        <v>0</v>
      </c>
      <c r="F168" s="5">
        <f>INT(INDEX($G$5:$N$54,$A168,G$57)*INDEX(装备总表!$C$23:$J$30,装备精炼!$B168,装备精炼!G$57))</f>
        <v>0</v>
      </c>
      <c r="G168" s="5">
        <f>INT(INDEX($G$5:$N$54,$A168,H$57)*INDEX(装备总表!$C$23:$J$30,装备精炼!$B168,装备精炼!H$57))</f>
        <v>78</v>
      </c>
      <c r="H168" s="5">
        <f>INT(INDEX($G$5:$N$54,$A168,I$57)*INDEX(装备总表!$C$23:$J$30,装备精炼!$B168,装备精炼!I$57))</f>
        <v>0</v>
      </c>
      <c r="I168" s="5">
        <f>INT(INDEX($G$5:$N$54,$A168,J$57)*INDEX(装备总表!$C$23:$J$30,装备精炼!$B168,装备精炼!J$57))</f>
        <v>0</v>
      </c>
      <c r="J168" s="5">
        <f>INT(INDEX($G$5:$N$54,$A168,K$57)*INDEX(装备总表!$C$23:$J$30,装备精炼!$B168,装备精炼!K$57))</f>
        <v>0</v>
      </c>
    </row>
    <row r="169" spans="1:10" ht="16.5" x14ac:dyDescent="0.15">
      <c r="A169" s="13">
        <v>11</v>
      </c>
      <c r="B169" s="13">
        <v>3</v>
      </c>
      <c r="C169" s="5">
        <f>INT(INDEX($G$5:$N$54,$A169,C$57)*INDEX(装备总表!$C$23:$J$30,装备精炼!$B169,装备精炼!C$57))</f>
        <v>1864</v>
      </c>
      <c r="D169" s="5">
        <f>INT(INDEX($G$5:$N$54,$A169,D$57)*INDEX(装备总表!$C$23:$J$30,装备精炼!$B169,装备精炼!D$57))</f>
        <v>119</v>
      </c>
      <c r="E169" s="5">
        <f>INT(INDEX($G$5:$N$54,$A169,E$57)*INDEX(装备总表!$C$23:$J$30,装备精炼!$B169,装备精炼!E$57))</f>
        <v>0</v>
      </c>
      <c r="F169" s="5">
        <f>INT(INDEX($G$5:$N$54,$A169,G$57)*INDEX(装备总表!$C$23:$J$30,装备精炼!$B169,装备精炼!G$57))</f>
        <v>0</v>
      </c>
      <c r="G169" s="5">
        <f>INT(INDEX($G$5:$N$54,$A169,H$57)*INDEX(装备总表!$C$23:$J$30,装备精炼!$B169,装备精炼!H$57))</f>
        <v>89</v>
      </c>
      <c r="H169" s="5">
        <f>INT(INDEX($G$5:$N$54,$A169,I$57)*INDEX(装备总表!$C$23:$J$30,装备精炼!$B169,装备精炼!I$57))</f>
        <v>0</v>
      </c>
      <c r="I169" s="5">
        <f>INT(INDEX($G$5:$N$54,$A169,J$57)*INDEX(装备总表!$C$23:$J$30,装备精炼!$B169,装备精炼!J$57))</f>
        <v>0</v>
      </c>
      <c r="J169" s="5">
        <f>INT(INDEX($G$5:$N$54,$A169,K$57)*INDEX(装备总表!$C$23:$J$30,装备精炼!$B169,装备精炼!K$57))</f>
        <v>0</v>
      </c>
    </row>
    <row r="170" spans="1:10" ht="16.5" x14ac:dyDescent="0.15">
      <c r="A170" s="13">
        <v>12</v>
      </c>
      <c r="B170" s="13">
        <v>3</v>
      </c>
      <c r="C170" s="5">
        <f>INT(INDEX($G$5:$N$54,$A170,C$57)*INDEX(装备总表!$C$23:$J$30,装备精炼!$B170,装备精炼!C$57))</f>
        <v>2097</v>
      </c>
      <c r="D170" s="5">
        <f>INT(INDEX($G$5:$N$54,$A170,D$57)*INDEX(装备总表!$C$23:$J$30,装备精炼!$B170,装备精炼!D$57))</f>
        <v>134</v>
      </c>
      <c r="E170" s="5">
        <f>INT(INDEX($G$5:$N$54,$A170,E$57)*INDEX(装备总表!$C$23:$J$30,装备精炼!$B170,装备精炼!E$57))</f>
        <v>0</v>
      </c>
      <c r="F170" s="5">
        <f>INT(INDEX($G$5:$N$54,$A170,G$57)*INDEX(装备总表!$C$23:$J$30,装备精炼!$B170,装备精炼!G$57))</f>
        <v>0</v>
      </c>
      <c r="G170" s="5">
        <f>INT(INDEX($G$5:$N$54,$A170,H$57)*INDEX(装备总表!$C$23:$J$30,装备精炼!$B170,装备精炼!H$57))</f>
        <v>100</v>
      </c>
      <c r="H170" s="5">
        <f>INT(INDEX($G$5:$N$54,$A170,I$57)*INDEX(装备总表!$C$23:$J$30,装备精炼!$B170,装备精炼!I$57))</f>
        <v>0</v>
      </c>
      <c r="I170" s="5">
        <f>INT(INDEX($G$5:$N$54,$A170,J$57)*INDEX(装备总表!$C$23:$J$30,装备精炼!$B170,装备精炼!J$57))</f>
        <v>0</v>
      </c>
      <c r="J170" s="5">
        <f>INT(INDEX($G$5:$N$54,$A170,K$57)*INDEX(装备总表!$C$23:$J$30,装备精炼!$B170,装备精炼!K$57))</f>
        <v>0</v>
      </c>
    </row>
    <row r="171" spans="1:10" ht="16.5" x14ac:dyDescent="0.15">
      <c r="A171" s="13">
        <v>13</v>
      </c>
      <c r="B171" s="13">
        <v>3</v>
      </c>
      <c r="C171" s="5">
        <f>INT(INDEX($G$5:$N$54,$A171,C$57)*INDEX(装备总表!$C$23:$J$30,装备精炼!$B171,装备精炼!C$57))</f>
        <v>2330</v>
      </c>
      <c r="D171" s="5">
        <f>INT(INDEX($G$5:$N$54,$A171,D$57)*INDEX(装备总表!$C$23:$J$30,装备精炼!$B171,装备精炼!D$57))</f>
        <v>149</v>
      </c>
      <c r="E171" s="5">
        <f>INT(INDEX($G$5:$N$54,$A171,E$57)*INDEX(装备总表!$C$23:$J$30,装备精炼!$B171,装备精炼!E$57))</f>
        <v>0</v>
      </c>
      <c r="F171" s="5">
        <f>INT(INDEX($G$5:$N$54,$A171,G$57)*INDEX(装备总表!$C$23:$J$30,装备精炼!$B171,装备精炼!G$57))</f>
        <v>0</v>
      </c>
      <c r="G171" s="5">
        <f>INT(INDEX($G$5:$N$54,$A171,H$57)*INDEX(装备总表!$C$23:$J$30,装备精炼!$B171,装备精炼!H$57))</f>
        <v>111</v>
      </c>
      <c r="H171" s="5">
        <f>INT(INDEX($G$5:$N$54,$A171,I$57)*INDEX(装备总表!$C$23:$J$30,装备精炼!$B171,装备精炼!I$57))</f>
        <v>0</v>
      </c>
      <c r="I171" s="5">
        <f>INT(INDEX($G$5:$N$54,$A171,J$57)*INDEX(装备总表!$C$23:$J$30,装备精炼!$B171,装备精炼!J$57))</f>
        <v>0</v>
      </c>
      <c r="J171" s="5">
        <f>INT(INDEX($G$5:$N$54,$A171,K$57)*INDEX(装备总表!$C$23:$J$30,装备精炼!$B171,装备精炼!K$57))</f>
        <v>0</v>
      </c>
    </row>
    <row r="172" spans="1:10" ht="16.5" x14ac:dyDescent="0.15">
      <c r="A172" s="13">
        <v>14</v>
      </c>
      <c r="B172" s="13">
        <v>3</v>
      </c>
      <c r="C172" s="5">
        <f>INT(INDEX($G$5:$N$54,$A172,C$57)*INDEX(装备总表!$C$23:$J$30,装备精炼!$B172,装备精炼!C$57))</f>
        <v>2563</v>
      </c>
      <c r="D172" s="5">
        <f>INT(INDEX($G$5:$N$54,$A172,D$57)*INDEX(装备总表!$C$23:$J$30,装备精炼!$B172,装备精炼!D$57))</f>
        <v>164</v>
      </c>
      <c r="E172" s="5">
        <f>INT(INDEX($G$5:$N$54,$A172,E$57)*INDEX(装备总表!$C$23:$J$30,装备精炼!$B172,装备精炼!E$57))</f>
        <v>0</v>
      </c>
      <c r="F172" s="5">
        <f>INT(INDEX($G$5:$N$54,$A172,G$57)*INDEX(装备总表!$C$23:$J$30,装备精炼!$B172,装备精炼!G$57))</f>
        <v>0</v>
      </c>
      <c r="G172" s="5">
        <f>INT(INDEX($G$5:$N$54,$A172,H$57)*INDEX(装备总表!$C$23:$J$30,装备精炼!$B172,装备精炼!H$57))</f>
        <v>123</v>
      </c>
      <c r="H172" s="5">
        <f>INT(INDEX($G$5:$N$54,$A172,I$57)*INDEX(装备总表!$C$23:$J$30,装备精炼!$B172,装备精炼!I$57))</f>
        <v>0</v>
      </c>
      <c r="I172" s="5">
        <f>INT(INDEX($G$5:$N$54,$A172,J$57)*INDEX(装备总表!$C$23:$J$30,装备精炼!$B172,装备精炼!J$57))</f>
        <v>0</v>
      </c>
      <c r="J172" s="5">
        <f>INT(INDEX($G$5:$N$54,$A172,K$57)*INDEX(装备总表!$C$23:$J$30,装备精炼!$B172,装备精炼!K$57))</f>
        <v>0</v>
      </c>
    </row>
    <row r="173" spans="1:10" ht="16.5" x14ac:dyDescent="0.15">
      <c r="A173" s="13">
        <v>15</v>
      </c>
      <c r="B173" s="13">
        <v>3</v>
      </c>
      <c r="C173" s="5">
        <f>INT(INDEX($G$5:$N$54,$A173,C$57)*INDEX(装备总表!$C$23:$J$30,装备精炼!$B173,装备精炼!C$57))</f>
        <v>2796</v>
      </c>
      <c r="D173" s="5">
        <f>INT(INDEX($G$5:$N$54,$A173,D$57)*INDEX(装备总表!$C$23:$J$30,装备精炼!$B173,装备精炼!D$57))</f>
        <v>178</v>
      </c>
      <c r="E173" s="5">
        <f>INT(INDEX($G$5:$N$54,$A173,E$57)*INDEX(装备总表!$C$23:$J$30,装备精炼!$B173,装备精炼!E$57))</f>
        <v>0</v>
      </c>
      <c r="F173" s="5">
        <f>INT(INDEX($G$5:$N$54,$A173,G$57)*INDEX(装备总表!$C$23:$J$30,装备精炼!$B173,装备精炼!G$57))</f>
        <v>0</v>
      </c>
      <c r="G173" s="5">
        <f>INT(INDEX($G$5:$N$54,$A173,H$57)*INDEX(装备总表!$C$23:$J$30,装备精炼!$B173,装备精炼!H$57))</f>
        <v>134</v>
      </c>
      <c r="H173" s="5">
        <f>INT(INDEX($G$5:$N$54,$A173,I$57)*INDEX(装备总表!$C$23:$J$30,装备精炼!$B173,装备精炼!I$57))</f>
        <v>0</v>
      </c>
      <c r="I173" s="5">
        <f>INT(INDEX($G$5:$N$54,$A173,J$57)*INDEX(装备总表!$C$23:$J$30,装备精炼!$B173,装备精炼!J$57))</f>
        <v>0</v>
      </c>
      <c r="J173" s="5">
        <f>INT(INDEX($G$5:$N$54,$A173,K$57)*INDEX(装备总表!$C$23:$J$30,装备精炼!$B173,装备精炼!K$57))</f>
        <v>0</v>
      </c>
    </row>
    <row r="174" spans="1:10" ht="16.5" x14ac:dyDescent="0.15">
      <c r="A174" s="13">
        <v>16</v>
      </c>
      <c r="B174" s="13">
        <v>3</v>
      </c>
      <c r="C174" s="5">
        <f>INT(INDEX($G$5:$N$54,$A174,C$57)*INDEX(装备总表!$C$23:$J$30,装备精炼!$B174,装备精炼!C$57))</f>
        <v>3076</v>
      </c>
      <c r="D174" s="5">
        <f>INT(INDEX($G$5:$N$54,$A174,D$57)*INDEX(装备总表!$C$23:$J$30,装备精炼!$B174,装备精炼!D$57))</f>
        <v>196</v>
      </c>
      <c r="E174" s="5">
        <f>INT(INDEX($G$5:$N$54,$A174,E$57)*INDEX(装备总表!$C$23:$J$30,装备精炼!$B174,装备精炼!E$57))</f>
        <v>0</v>
      </c>
      <c r="F174" s="5">
        <f>INT(INDEX($G$5:$N$54,$A174,G$57)*INDEX(装备总表!$C$23:$J$30,装备精炼!$B174,装备精炼!G$57))</f>
        <v>0</v>
      </c>
      <c r="G174" s="5">
        <f>INT(INDEX($G$5:$N$54,$A174,H$57)*INDEX(装备总表!$C$23:$J$30,装备精炼!$B174,装备精炼!H$57))</f>
        <v>147</v>
      </c>
      <c r="H174" s="5">
        <f>INT(INDEX($G$5:$N$54,$A174,I$57)*INDEX(装备总表!$C$23:$J$30,装备精炼!$B174,装备精炼!I$57))</f>
        <v>0</v>
      </c>
      <c r="I174" s="5">
        <f>INT(INDEX($G$5:$N$54,$A174,J$57)*INDEX(装备总表!$C$23:$J$30,装备精炼!$B174,装备精炼!J$57))</f>
        <v>0</v>
      </c>
      <c r="J174" s="5">
        <f>INT(INDEX($G$5:$N$54,$A174,K$57)*INDEX(装备总表!$C$23:$J$30,装备精炼!$B174,装备精炼!K$57))</f>
        <v>0</v>
      </c>
    </row>
    <row r="175" spans="1:10" ht="16.5" x14ac:dyDescent="0.15">
      <c r="A175" s="13">
        <v>17</v>
      </c>
      <c r="B175" s="13">
        <v>3</v>
      </c>
      <c r="C175" s="5">
        <f>INT(INDEX($G$5:$N$54,$A175,C$57)*INDEX(装备总表!$C$23:$J$30,装备精炼!$B175,装备精炼!C$57))</f>
        <v>3356</v>
      </c>
      <c r="D175" s="5">
        <f>INT(INDEX($G$5:$N$54,$A175,D$57)*INDEX(装备总表!$C$23:$J$30,装备精炼!$B175,装备精炼!D$57))</f>
        <v>214</v>
      </c>
      <c r="E175" s="5">
        <f>INT(INDEX($G$5:$N$54,$A175,E$57)*INDEX(装备总表!$C$23:$J$30,装备精炼!$B175,装备精炼!E$57))</f>
        <v>0</v>
      </c>
      <c r="F175" s="5">
        <f>INT(INDEX($G$5:$N$54,$A175,G$57)*INDEX(装备总表!$C$23:$J$30,装备精炼!$B175,装备精炼!G$57))</f>
        <v>0</v>
      </c>
      <c r="G175" s="5">
        <f>INT(INDEX($G$5:$N$54,$A175,H$57)*INDEX(装备总表!$C$23:$J$30,装备精炼!$B175,装备精炼!H$57))</f>
        <v>160</v>
      </c>
      <c r="H175" s="5">
        <f>INT(INDEX($G$5:$N$54,$A175,I$57)*INDEX(装备总表!$C$23:$J$30,装备精炼!$B175,装备精炼!I$57))</f>
        <v>0</v>
      </c>
      <c r="I175" s="5">
        <f>INT(INDEX($G$5:$N$54,$A175,J$57)*INDEX(装备总表!$C$23:$J$30,装备精炼!$B175,装备精炼!J$57))</f>
        <v>0</v>
      </c>
      <c r="J175" s="5">
        <f>INT(INDEX($G$5:$N$54,$A175,K$57)*INDEX(装备总表!$C$23:$J$30,装备精炼!$B175,装备精炼!K$57))</f>
        <v>0</v>
      </c>
    </row>
    <row r="176" spans="1:10" ht="16.5" x14ac:dyDescent="0.15">
      <c r="A176" s="13">
        <v>18</v>
      </c>
      <c r="B176" s="13">
        <v>3</v>
      </c>
      <c r="C176" s="5">
        <f>INT(INDEX($G$5:$N$54,$A176,C$57)*INDEX(装备总表!$C$23:$J$30,装备精炼!$B176,装备精炼!C$57))</f>
        <v>3635</v>
      </c>
      <c r="D176" s="5">
        <f>INT(INDEX($G$5:$N$54,$A176,D$57)*INDEX(装备总表!$C$23:$J$30,装备精炼!$B176,装备精炼!D$57))</f>
        <v>232</v>
      </c>
      <c r="E176" s="5">
        <f>INT(INDEX($G$5:$N$54,$A176,E$57)*INDEX(装备总表!$C$23:$J$30,装备精炼!$B176,装备精炼!E$57))</f>
        <v>0</v>
      </c>
      <c r="F176" s="5">
        <f>INT(INDEX($G$5:$N$54,$A176,G$57)*INDEX(装备总表!$C$23:$J$30,装备精炼!$B176,装备精炼!G$57))</f>
        <v>0</v>
      </c>
      <c r="G176" s="5">
        <f>INT(INDEX($G$5:$N$54,$A176,H$57)*INDEX(装备总表!$C$23:$J$30,装备精炼!$B176,装备精炼!H$57))</f>
        <v>174</v>
      </c>
      <c r="H176" s="5">
        <f>INT(INDEX($G$5:$N$54,$A176,I$57)*INDEX(装备总表!$C$23:$J$30,装备精炼!$B176,装备精炼!I$57))</f>
        <v>0</v>
      </c>
      <c r="I176" s="5">
        <f>INT(INDEX($G$5:$N$54,$A176,J$57)*INDEX(装备总表!$C$23:$J$30,装备精炼!$B176,装备精炼!J$57))</f>
        <v>0</v>
      </c>
      <c r="J176" s="5">
        <f>INT(INDEX($G$5:$N$54,$A176,K$57)*INDEX(装备总表!$C$23:$J$30,装备精炼!$B176,装备精炼!K$57))</f>
        <v>0</v>
      </c>
    </row>
    <row r="177" spans="1:10" ht="16.5" x14ac:dyDescent="0.15">
      <c r="A177" s="13">
        <v>19</v>
      </c>
      <c r="B177" s="13">
        <v>3</v>
      </c>
      <c r="C177" s="5">
        <f>INT(INDEX($G$5:$N$54,$A177,C$57)*INDEX(装备总表!$C$23:$J$30,装备精炼!$B177,装备精炼!C$57))</f>
        <v>3915</v>
      </c>
      <c r="D177" s="5">
        <f>INT(INDEX($G$5:$N$54,$A177,D$57)*INDEX(装备总表!$C$23:$J$30,装备精炼!$B177,装备精炼!D$57))</f>
        <v>250</v>
      </c>
      <c r="E177" s="5">
        <f>INT(INDEX($G$5:$N$54,$A177,E$57)*INDEX(装备总表!$C$23:$J$30,装备精炼!$B177,装备精炼!E$57))</f>
        <v>0</v>
      </c>
      <c r="F177" s="5">
        <f>INT(INDEX($G$5:$N$54,$A177,G$57)*INDEX(装备总表!$C$23:$J$30,装备精炼!$B177,装备精炼!G$57))</f>
        <v>0</v>
      </c>
      <c r="G177" s="5">
        <f>INT(INDEX($G$5:$N$54,$A177,H$57)*INDEX(装备总表!$C$23:$J$30,装备精炼!$B177,装备精炼!H$57))</f>
        <v>187</v>
      </c>
      <c r="H177" s="5">
        <f>INT(INDEX($G$5:$N$54,$A177,I$57)*INDEX(装备总表!$C$23:$J$30,装备精炼!$B177,装备精炼!I$57))</f>
        <v>0</v>
      </c>
      <c r="I177" s="5">
        <f>INT(INDEX($G$5:$N$54,$A177,J$57)*INDEX(装备总表!$C$23:$J$30,装备精炼!$B177,装备精炼!J$57))</f>
        <v>0</v>
      </c>
      <c r="J177" s="5">
        <f>INT(INDEX($G$5:$N$54,$A177,K$57)*INDEX(装备总表!$C$23:$J$30,装备精炼!$B177,装备精炼!K$57))</f>
        <v>0</v>
      </c>
    </row>
    <row r="178" spans="1:10" ht="16.5" x14ac:dyDescent="0.15">
      <c r="A178" s="13">
        <v>20</v>
      </c>
      <c r="B178" s="13">
        <v>3</v>
      </c>
      <c r="C178" s="5">
        <f>INT(INDEX($G$5:$N$54,$A178,C$57)*INDEX(装备总表!$C$23:$J$30,装备精炼!$B178,装备精炼!C$57))</f>
        <v>4195</v>
      </c>
      <c r="D178" s="5">
        <f>INT(INDEX($G$5:$N$54,$A178,D$57)*INDEX(装备总表!$C$23:$J$30,装备精炼!$B178,装备精炼!D$57))</f>
        <v>268</v>
      </c>
      <c r="E178" s="5">
        <f>INT(INDEX($G$5:$N$54,$A178,E$57)*INDEX(装备总表!$C$23:$J$30,装备精炼!$B178,装备精炼!E$57))</f>
        <v>0</v>
      </c>
      <c r="F178" s="5">
        <f>INT(INDEX($G$5:$N$54,$A178,G$57)*INDEX(装备总表!$C$23:$J$30,装备精炼!$B178,装备精炼!G$57))</f>
        <v>0</v>
      </c>
      <c r="G178" s="5">
        <f>INT(INDEX($G$5:$N$54,$A178,H$57)*INDEX(装备总表!$C$23:$J$30,装备精炼!$B178,装备精炼!H$57))</f>
        <v>201</v>
      </c>
      <c r="H178" s="5">
        <f>INT(INDEX($G$5:$N$54,$A178,I$57)*INDEX(装备总表!$C$23:$J$30,装备精炼!$B178,装备精炼!I$57))</f>
        <v>0</v>
      </c>
      <c r="I178" s="5">
        <f>INT(INDEX($G$5:$N$54,$A178,J$57)*INDEX(装备总表!$C$23:$J$30,装备精炼!$B178,装备精炼!J$57))</f>
        <v>0</v>
      </c>
      <c r="J178" s="5">
        <f>INT(INDEX($G$5:$N$54,$A178,K$57)*INDEX(装备总表!$C$23:$J$30,装备精炼!$B178,装备精炼!K$57))</f>
        <v>0</v>
      </c>
    </row>
    <row r="179" spans="1:10" ht="16.5" x14ac:dyDescent="0.15">
      <c r="A179" s="13">
        <v>21</v>
      </c>
      <c r="B179" s="13">
        <v>3</v>
      </c>
      <c r="C179" s="5">
        <f>INT(INDEX($G$5:$N$54,$A179,C$57)*INDEX(装备总表!$C$23:$J$30,装备精炼!$B179,装备精炼!C$57))</f>
        <v>4521</v>
      </c>
      <c r="D179" s="5">
        <f>INT(INDEX($G$5:$N$54,$A179,D$57)*INDEX(装备总表!$C$23:$J$30,装备精炼!$B179,装备精炼!D$57))</f>
        <v>289</v>
      </c>
      <c r="E179" s="5">
        <f>INT(INDEX($G$5:$N$54,$A179,E$57)*INDEX(装备总表!$C$23:$J$30,装备精炼!$B179,装备精炼!E$57))</f>
        <v>0</v>
      </c>
      <c r="F179" s="5">
        <f>INT(INDEX($G$5:$N$54,$A179,G$57)*INDEX(装备总表!$C$23:$J$30,装备精炼!$B179,装备精炼!G$57))</f>
        <v>0</v>
      </c>
      <c r="G179" s="5">
        <f>INT(INDEX($G$5:$N$54,$A179,H$57)*INDEX(装备总表!$C$23:$J$30,装备精炼!$B179,装备精炼!H$57))</f>
        <v>216</v>
      </c>
      <c r="H179" s="5">
        <f>INT(INDEX($G$5:$N$54,$A179,I$57)*INDEX(装备总表!$C$23:$J$30,装备精炼!$B179,装备精炼!I$57))</f>
        <v>0</v>
      </c>
      <c r="I179" s="5">
        <f>INT(INDEX($G$5:$N$54,$A179,J$57)*INDEX(装备总表!$C$23:$J$30,装备精炼!$B179,装备精炼!J$57))</f>
        <v>0</v>
      </c>
      <c r="J179" s="5">
        <f>INT(INDEX($G$5:$N$54,$A179,K$57)*INDEX(装备总表!$C$23:$J$30,装备精炼!$B179,装备精炼!K$57))</f>
        <v>0</v>
      </c>
    </row>
    <row r="180" spans="1:10" ht="16.5" x14ac:dyDescent="0.15">
      <c r="A180" s="13">
        <v>22</v>
      </c>
      <c r="B180" s="13">
        <v>3</v>
      </c>
      <c r="C180" s="5">
        <f>INT(INDEX($G$5:$N$54,$A180,C$57)*INDEX(装备总表!$C$23:$J$30,装备精炼!$B180,装备精炼!C$57))</f>
        <v>4847</v>
      </c>
      <c r="D180" s="5">
        <f>INT(INDEX($G$5:$N$54,$A180,D$57)*INDEX(装备总表!$C$23:$J$30,装备精炼!$B180,装备精炼!D$57))</f>
        <v>310</v>
      </c>
      <c r="E180" s="5">
        <f>INT(INDEX($G$5:$N$54,$A180,E$57)*INDEX(装备总表!$C$23:$J$30,装备精炼!$B180,装备精炼!E$57))</f>
        <v>0</v>
      </c>
      <c r="F180" s="5">
        <f>INT(INDEX($G$5:$N$54,$A180,G$57)*INDEX(装备总表!$C$23:$J$30,装备精炼!$B180,装备精炼!G$57))</f>
        <v>0</v>
      </c>
      <c r="G180" s="5">
        <f>INT(INDEX($G$5:$N$54,$A180,H$57)*INDEX(装备总表!$C$23:$J$30,装备精炼!$B180,装备精炼!H$57))</f>
        <v>232</v>
      </c>
      <c r="H180" s="5">
        <f>INT(INDEX($G$5:$N$54,$A180,I$57)*INDEX(装备总表!$C$23:$J$30,装备精炼!$B180,装备精炼!I$57))</f>
        <v>0</v>
      </c>
      <c r="I180" s="5">
        <f>INT(INDEX($G$5:$N$54,$A180,J$57)*INDEX(装备总表!$C$23:$J$30,装备精炼!$B180,装备精炼!J$57))</f>
        <v>0</v>
      </c>
      <c r="J180" s="5">
        <f>INT(INDEX($G$5:$N$54,$A180,K$57)*INDEX(装备总表!$C$23:$J$30,装备精炼!$B180,装备精炼!K$57))</f>
        <v>0</v>
      </c>
    </row>
    <row r="181" spans="1:10" ht="16.5" x14ac:dyDescent="0.15">
      <c r="A181" s="13">
        <v>23</v>
      </c>
      <c r="B181" s="13">
        <v>3</v>
      </c>
      <c r="C181" s="5">
        <f>INT(INDEX($G$5:$N$54,$A181,C$57)*INDEX(装备总表!$C$23:$J$30,装备精炼!$B181,装备精炼!C$57))</f>
        <v>5174</v>
      </c>
      <c r="D181" s="5">
        <f>INT(INDEX($G$5:$N$54,$A181,D$57)*INDEX(装备总表!$C$23:$J$30,装备精炼!$B181,装备精炼!D$57))</f>
        <v>331</v>
      </c>
      <c r="E181" s="5">
        <f>INT(INDEX($G$5:$N$54,$A181,E$57)*INDEX(装备总表!$C$23:$J$30,装备精炼!$B181,装备精炼!E$57))</f>
        <v>0</v>
      </c>
      <c r="F181" s="5">
        <f>INT(INDEX($G$5:$N$54,$A181,G$57)*INDEX(装备总表!$C$23:$J$30,装备精炼!$B181,装备精炼!G$57))</f>
        <v>0</v>
      </c>
      <c r="G181" s="5">
        <f>INT(INDEX($G$5:$N$54,$A181,H$57)*INDEX(装备总表!$C$23:$J$30,装备精炼!$B181,装备精炼!H$57))</f>
        <v>248</v>
      </c>
      <c r="H181" s="5">
        <f>INT(INDEX($G$5:$N$54,$A181,I$57)*INDEX(装备总表!$C$23:$J$30,装备精炼!$B181,装备精炼!I$57))</f>
        <v>0</v>
      </c>
      <c r="I181" s="5">
        <f>INT(INDEX($G$5:$N$54,$A181,J$57)*INDEX(装备总表!$C$23:$J$30,装备精炼!$B181,装备精炼!J$57))</f>
        <v>0</v>
      </c>
      <c r="J181" s="5">
        <f>INT(INDEX($G$5:$N$54,$A181,K$57)*INDEX(装备总表!$C$23:$J$30,装备精炼!$B181,装备精炼!K$57))</f>
        <v>0</v>
      </c>
    </row>
    <row r="182" spans="1:10" ht="16.5" x14ac:dyDescent="0.15">
      <c r="A182" s="13">
        <v>24</v>
      </c>
      <c r="B182" s="13">
        <v>3</v>
      </c>
      <c r="C182" s="5">
        <f>INT(INDEX($G$5:$N$54,$A182,C$57)*INDEX(装备总表!$C$23:$J$30,装备精炼!$B182,装备精炼!C$57))</f>
        <v>5500</v>
      </c>
      <c r="D182" s="5">
        <f>INT(INDEX($G$5:$N$54,$A182,D$57)*INDEX(装备总表!$C$23:$J$30,装备精炼!$B182,装备精炼!D$57))</f>
        <v>352</v>
      </c>
      <c r="E182" s="5">
        <f>INT(INDEX($G$5:$N$54,$A182,E$57)*INDEX(装备总表!$C$23:$J$30,装备精炼!$B182,装备精炼!E$57))</f>
        <v>0</v>
      </c>
      <c r="F182" s="5">
        <f>INT(INDEX($G$5:$N$54,$A182,G$57)*INDEX(装备总表!$C$23:$J$30,装备精炼!$B182,装备精炼!G$57))</f>
        <v>0</v>
      </c>
      <c r="G182" s="5">
        <f>INT(INDEX($G$5:$N$54,$A182,H$57)*INDEX(装备总表!$C$23:$J$30,装备精炼!$B182,装备精炼!H$57))</f>
        <v>264</v>
      </c>
      <c r="H182" s="5">
        <f>INT(INDEX($G$5:$N$54,$A182,I$57)*INDEX(装备总表!$C$23:$J$30,装备精炼!$B182,装备精炼!I$57))</f>
        <v>0</v>
      </c>
      <c r="I182" s="5">
        <f>INT(INDEX($G$5:$N$54,$A182,J$57)*INDEX(装备总表!$C$23:$J$30,装备精炼!$B182,装备精炼!J$57))</f>
        <v>0</v>
      </c>
      <c r="J182" s="5">
        <f>INT(INDEX($G$5:$N$54,$A182,K$57)*INDEX(装备总表!$C$23:$J$30,装备精炼!$B182,装备精炼!K$57))</f>
        <v>0</v>
      </c>
    </row>
    <row r="183" spans="1:10" ht="16.5" x14ac:dyDescent="0.15">
      <c r="A183" s="13">
        <v>25</v>
      </c>
      <c r="B183" s="13">
        <v>3</v>
      </c>
      <c r="C183" s="5">
        <f>INT(INDEX($G$5:$N$54,$A183,C$57)*INDEX(装备总表!$C$23:$J$30,装备精炼!$B183,装备精炼!C$57))</f>
        <v>5826</v>
      </c>
      <c r="D183" s="5">
        <f>INT(INDEX($G$5:$N$54,$A183,D$57)*INDEX(装备总表!$C$23:$J$30,装备精炼!$B183,装备精炼!D$57))</f>
        <v>372</v>
      </c>
      <c r="E183" s="5">
        <f>INT(INDEX($G$5:$N$54,$A183,E$57)*INDEX(装备总表!$C$23:$J$30,装备精炼!$B183,装备精炼!E$57))</f>
        <v>0</v>
      </c>
      <c r="F183" s="5">
        <f>INT(INDEX($G$5:$N$54,$A183,G$57)*INDEX(装备总表!$C$23:$J$30,装备精炼!$B183,装备精炼!G$57))</f>
        <v>0</v>
      </c>
      <c r="G183" s="5">
        <f>INT(INDEX($G$5:$N$54,$A183,H$57)*INDEX(装备总表!$C$23:$J$30,装备精炼!$B183,装备精炼!H$57))</f>
        <v>279</v>
      </c>
      <c r="H183" s="5">
        <f>INT(INDEX($G$5:$N$54,$A183,I$57)*INDEX(装备总表!$C$23:$J$30,装备精炼!$B183,装备精炼!I$57))</f>
        <v>0</v>
      </c>
      <c r="I183" s="5">
        <f>INT(INDEX($G$5:$N$54,$A183,J$57)*INDEX(装备总表!$C$23:$J$30,装备精炼!$B183,装备精炼!J$57))</f>
        <v>0</v>
      </c>
      <c r="J183" s="5">
        <f>INT(INDEX($G$5:$N$54,$A183,K$57)*INDEX(装备总表!$C$23:$J$30,装备精炼!$B183,装备精炼!K$57))</f>
        <v>0</v>
      </c>
    </row>
    <row r="184" spans="1:10" ht="16.5" x14ac:dyDescent="0.15">
      <c r="A184" s="13">
        <v>26</v>
      </c>
      <c r="B184" s="13">
        <v>3</v>
      </c>
      <c r="C184" s="5">
        <f>INT(INDEX($G$5:$N$54,$A184,C$57)*INDEX(装备总表!$C$23:$J$30,装备精炼!$B184,装备精炼!C$57))</f>
        <v>6199</v>
      </c>
      <c r="D184" s="5">
        <f>INT(INDEX($G$5:$N$54,$A184,D$57)*INDEX(装备总表!$C$23:$J$30,装备精炼!$B184,装备精炼!D$57))</f>
        <v>396</v>
      </c>
      <c r="E184" s="5">
        <f>INT(INDEX($G$5:$N$54,$A184,E$57)*INDEX(装备总表!$C$23:$J$30,装备精炼!$B184,装备精炼!E$57))</f>
        <v>0</v>
      </c>
      <c r="F184" s="5">
        <f>INT(INDEX($G$5:$N$54,$A184,G$57)*INDEX(装备总表!$C$23:$J$30,装备精炼!$B184,装备精炼!G$57))</f>
        <v>0</v>
      </c>
      <c r="G184" s="5">
        <f>INT(INDEX($G$5:$N$54,$A184,H$57)*INDEX(装备总表!$C$23:$J$30,装备精炼!$B184,装备精炼!H$57))</f>
        <v>297</v>
      </c>
      <c r="H184" s="5">
        <f>INT(INDEX($G$5:$N$54,$A184,I$57)*INDEX(装备总表!$C$23:$J$30,装备精炼!$B184,装备精炼!I$57))</f>
        <v>0</v>
      </c>
      <c r="I184" s="5">
        <f>INT(INDEX($G$5:$N$54,$A184,J$57)*INDEX(装备总表!$C$23:$J$30,装备精炼!$B184,装备精炼!J$57))</f>
        <v>0</v>
      </c>
      <c r="J184" s="5">
        <f>INT(INDEX($G$5:$N$54,$A184,K$57)*INDEX(装备总表!$C$23:$J$30,装备精炼!$B184,装备精炼!K$57))</f>
        <v>0</v>
      </c>
    </row>
    <row r="185" spans="1:10" ht="16.5" x14ac:dyDescent="0.15">
      <c r="A185" s="13">
        <v>27</v>
      </c>
      <c r="B185" s="13">
        <v>3</v>
      </c>
      <c r="C185" s="5">
        <f>INT(INDEX($G$5:$N$54,$A185,C$57)*INDEX(装备总表!$C$23:$J$30,装备精炼!$B185,装备精炼!C$57))</f>
        <v>6572</v>
      </c>
      <c r="D185" s="5">
        <f>INT(INDEX($G$5:$N$54,$A185,D$57)*INDEX(装备总表!$C$23:$J$30,装备精炼!$B185,装备精炼!D$57))</f>
        <v>420</v>
      </c>
      <c r="E185" s="5">
        <f>INT(INDEX($G$5:$N$54,$A185,E$57)*INDEX(装备总表!$C$23:$J$30,装备精炼!$B185,装备精炼!E$57))</f>
        <v>0</v>
      </c>
      <c r="F185" s="5">
        <f>INT(INDEX($G$5:$N$54,$A185,G$57)*INDEX(装备总表!$C$23:$J$30,装备精炼!$B185,装备精炼!G$57))</f>
        <v>0</v>
      </c>
      <c r="G185" s="5">
        <f>INT(INDEX($G$5:$N$54,$A185,H$57)*INDEX(装备总表!$C$23:$J$30,装备精炼!$B185,装备精炼!H$57))</f>
        <v>315</v>
      </c>
      <c r="H185" s="5">
        <f>INT(INDEX($G$5:$N$54,$A185,I$57)*INDEX(装备总表!$C$23:$J$30,装备精炼!$B185,装备精炼!I$57))</f>
        <v>0</v>
      </c>
      <c r="I185" s="5">
        <f>INT(INDEX($G$5:$N$54,$A185,J$57)*INDEX(装备总表!$C$23:$J$30,装备精炼!$B185,装备精炼!J$57))</f>
        <v>0</v>
      </c>
      <c r="J185" s="5">
        <f>INT(INDEX($G$5:$N$54,$A185,K$57)*INDEX(装备总表!$C$23:$J$30,装备精炼!$B185,装备精炼!K$57))</f>
        <v>0</v>
      </c>
    </row>
    <row r="186" spans="1:10" ht="16.5" x14ac:dyDescent="0.15">
      <c r="A186" s="13">
        <v>28</v>
      </c>
      <c r="B186" s="13">
        <v>3</v>
      </c>
      <c r="C186" s="5">
        <f>INT(INDEX($G$5:$N$54,$A186,C$57)*INDEX(装备总表!$C$23:$J$30,装备精炼!$B186,装备精炼!C$57))</f>
        <v>6945</v>
      </c>
      <c r="D186" s="5">
        <f>INT(INDEX($G$5:$N$54,$A186,D$57)*INDEX(装备总表!$C$23:$J$30,装备精炼!$B186,装备精炼!D$57))</f>
        <v>444</v>
      </c>
      <c r="E186" s="5">
        <f>INT(INDEX($G$5:$N$54,$A186,E$57)*INDEX(装备总表!$C$23:$J$30,装备精炼!$B186,装备精炼!E$57))</f>
        <v>0</v>
      </c>
      <c r="F186" s="5">
        <f>INT(INDEX($G$5:$N$54,$A186,G$57)*INDEX(装备总表!$C$23:$J$30,装备精炼!$B186,装备精炼!G$57))</f>
        <v>0</v>
      </c>
      <c r="G186" s="5">
        <f>INT(INDEX($G$5:$N$54,$A186,H$57)*INDEX(装备总表!$C$23:$J$30,装备精炼!$B186,装备精炼!H$57))</f>
        <v>333</v>
      </c>
      <c r="H186" s="5">
        <f>INT(INDEX($G$5:$N$54,$A186,I$57)*INDEX(装备总表!$C$23:$J$30,装备精炼!$B186,装备精炼!I$57))</f>
        <v>0</v>
      </c>
      <c r="I186" s="5">
        <f>INT(INDEX($G$5:$N$54,$A186,J$57)*INDEX(装备总表!$C$23:$J$30,装备精炼!$B186,装备精炼!J$57))</f>
        <v>0</v>
      </c>
      <c r="J186" s="5">
        <f>INT(INDEX($G$5:$N$54,$A186,K$57)*INDEX(装备总表!$C$23:$J$30,装备精炼!$B186,装备精炼!K$57))</f>
        <v>0</v>
      </c>
    </row>
    <row r="187" spans="1:10" ht="16.5" x14ac:dyDescent="0.15">
      <c r="A187" s="13">
        <v>29</v>
      </c>
      <c r="B187" s="13">
        <v>3</v>
      </c>
      <c r="C187" s="5">
        <f>INT(INDEX($G$5:$N$54,$A187,C$57)*INDEX(装备总表!$C$23:$J$30,装备精炼!$B187,装备精炼!C$57))</f>
        <v>7318</v>
      </c>
      <c r="D187" s="5">
        <f>INT(INDEX($G$5:$N$54,$A187,D$57)*INDEX(装备总表!$C$23:$J$30,装备精炼!$B187,装备精炼!D$57))</f>
        <v>468</v>
      </c>
      <c r="E187" s="5">
        <f>INT(INDEX($G$5:$N$54,$A187,E$57)*INDEX(装备总表!$C$23:$J$30,装备精炼!$B187,装备精炼!E$57))</f>
        <v>0</v>
      </c>
      <c r="F187" s="5">
        <f>INT(INDEX($G$5:$N$54,$A187,G$57)*INDEX(装备总表!$C$23:$J$30,装备精炼!$B187,装备精炼!G$57))</f>
        <v>0</v>
      </c>
      <c r="G187" s="5">
        <f>INT(INDEX($G$5:$N$54,$A187,H$57)*INDEX(装备总表!$C$23:$J$30,装备精炼!$B187,装备精炼!H$57))</f>
        <v>351</v>
      </c>
      <c r="H187" s="5">
        <f>INT(INDEX($G$5:$N$54,$A187,I$57)*INDEX(装备总表!$C$23:$J$30,装备精炼!$B187,装备精炼!I$57))</f>
        <v>0</v>
      </c>
      <c r="I187" s="5">
        <f>INT(INDEX($G$5:$N$54,$A187,J$57)*INDEX(装备总表!$C$23:$J$30,装备精炼!$B187,装备精炼!J$57))</f>
        <v>0</v>
      </c>
      <c r="J187" s="5">
        <f>INT(INDEX($G$5:$N$54,$A187,K$57)*INDEX(装备总表!$C$23:$J$30,装备精炼!$B187,装备精炼!K$57))</f>
        <v>0</v>
      </c>
    </row>
    <row r="188" spans="1:10" ht="16.5" x14ac:dyDescent="0.15">
      <c r="A188" s="13">
        <v>30</v>
      </c>
      <c r="B188" s="13">
        <v>3</v>
      </c>
      <c r="C188" s="5">
        <f>INT(INDEX($G$5:$N$54,$A188,C$57)*INDEX(装备总表!$C$23:$J$30,装备精炼!$B188,装备精炼!C$57))</f>
        <v>7691</v>
      </c>
      <c r="D188" s="5">
        <f>INT(INDEX($G$5:$N$54,$A188,D$57)*INDEX(装备总表!$C$23:$J$30,装备精炼!$B188,装备精炼!D$57))</f>
        <v>492</v>
      </c>
      <c r="E188" s="5">
        <f>INT(INDEX($G$5:$N$54,$A188,E$57)*INDEX(装备总表!$C$23:$J$30,装备精炼!$B188,装备精炼!E$57))</f>
        <v>0</v>
      </c>
      <c r="F188" s="5">
        <f>INT(INDEX($G$5:$N$54,$A188,G$57)*INDEX(装备总表!$C$23:$J$30,装备精炼!$B188,装备精炼!G$57))</f>
        <v>0</v>
      </c>
      <c r="G188" s="5">
        <f>INT(INDEX($G$5:$N$54,$A188,H$57)*INDEX(装备总表!$C$23:$J$30,装备精炼!$B188,装备精炼!H$57))</f>
        <v>369</v>
      </c>
      <c r="H188" s="5">
        <f>INT(INDEX($G$5:$N$54,$A188,I$57)*INDEX(装备总表!$C$23:$J$30,装备精炼!$B188,装备精炼!I$57))</f>
        <v>0</v>
      </c>
      <c r="I188" s="5">
        <f>INT(INDEX($G$5:$N$54,$A188,J$57)*INDEX(装备总表!$C$23:$J$30,装备精炼!$B188,装备精炼!J$57))</f>
        <v>0</v>
      </c>
      <c r="J188" s="5">
        <f>INT(INDEX($G$5:$N$54,$A188,K$57)*INDEX(装备总表!$C$23:$J$30,装备精炼!$B188,装备精炼!K$57))</f>
        <v>0</v>
      </c>
    </row>
    <row r="189" spans="1:10" ht="16.5" x14ac:dyDescent="0.15">
      <c r="A189" s="13">
        <v>31</v>
      </c>
      <c r="B189" s="13">
        <v>3</v>
      </c>
      <c r="C189" s="5">
        <f>INT(INDEX($G$5:$N$54,$A189,C$57)*INDEX(装备总表!$C$23:$J$30,装备精炼!$B189,装备精炼!C$57))</f>
        <v>8110</v>
      </c>
      <c r="D189" s="5">
        <f>INT(INDEX($G$5:$N$54,$A189,D$57)*INDEX(装备总表!$C$23:$J$30,装备精炼!$B189,装备精炼!D$57))</f>
        <v>519</v>
      </c>
      <c r="E189" s="5">
        <f>INT(INDEX($G$5:$N$54,$A189,E$57)*INDEX(装备总表!$C$23:$J$30,装备精炼!$B189,装备精炼!E$57))</f>
        <v>0</v>
      </c>
      <c r="F189" s="5">
        <f>INT(INDEX($G$5:$N$54,$A189,G$57)*INDEX(装备总表!$C$23:$J$30,装备精炼!$B189,装备精炼!G$57))</f>
        <v>0</v>
      </c>
      <c r="G189" s="5">
        <f>INT(INDEX($G$5:$N$54,$A189,H$57)*INDEX(装备总表!$C$23:$J$30,装备精炼!$B189,装备精炼!H$57))</f>
        <v>389</v>
      </c>
      <c r="H189" s="5">
        <f>INT(INDEX($G$5:$N$54,$A189,I$57)*INDEX(装备总表!$C$23:$J$30,装备精炼!$B189,装备精炼!I$57))</f>
        <v>0</v>
      </c>
      <c r="I189" s="5">
        <f>INT(INDEX($G$5:$N$54,$A189,J$57)*INDEX(装备总表!$C$23:$J$30,装备精炼!$B189,装备精炼!J$57))</f>
        <v>0</v>
      </c>
      <c r="J189" s="5">
        <f>INT(INDEX($G$5:$N$54,$A189,K$57)*INDEX(装备总表!$C$23:$J$30,装备精炼!$B189,装备精炼!K$57))</f>
        <v>0</v>
      </c>
    </row>
    <row r="190" spans="1:10" ht="16.5" x14ac:dyDescent="0.15">
      <c r="A190" s="13">
        <v>32</v>
      </c>
      <c r="B190" s="13">
        <v>3</v>
      </c>
      <c r="C190" s="5">
        <f>INT(INDEX($G$5:$N$54,$A190,C$57)*INDEX(装备总表!$C$23:$J$30,装备精炼!$B190,装备精炼!C$57))</f>
        <v>8530</v>
      </c>
      <c r="D190" s="5">
        <f>INT(INDEX($G$5:$N$54,$A190,D$57)*INDEX(装备总表!$C$23:$J$30,装备精炼!$B190,装备精炼!D$57))</f>
        <v>545</v>
      </c>
      <c r="E190" s="5">
        <f>INT(INDEX($G$5:$N$54,$A190,E$57)*INDEX(装备总表!$C$23:$J$30,装备精炼!$B190,装备精炼!E$57))</f>
        <v>0</v>
      </c>
      <c r="F190" s="5">
        <f>INT(INDEX($G$5:$N$54,$A190,G$57)*INDEX(装备总表!$C$23:$J$30,装备精炼!$B190,装备精炼!G$57))</f>
        <v>0</v>
      </c>
      <c r="G190" s="5">
        <f>INT(INDEX($G$5:$N$54,$A190,H$57)*INDEX(装备总表!$C$23:$J$30,装备精炼!$B190,装备精炼!H$57))</f>
        <v>409</v>
      </c>
      <c r="H190" s="5">
        <f>INT(INDEX($G$5:$N$54,$A190,I$57)*INDEX(装备总表!$C$23:$J$30,装备精炼!$B190,装备精炼!I$57))</f>
        <v>0</v>
      </c>
      <c r="I190" s="5">
        <f>INT(INDEX($G$5:$N$54,$A190,J$57)*INDEX(装备总表!$C$23:$J$30,装备精炼!$B190,装备精炼!J$57))</f>
        <v>0</v>
      </c>
      <c r="J190" s="5">
        <f>INT(INDEX($G$5:$N$54,$A190,K$57)*INDEX(装备总表!$C$23:$J$30,装备精炼!$B190,装备精炼!K$57))</f>
        <v>0</v>
      </c>
    </row>
    <row r="191" spans="1:10" ht="16.5" x14ac:dyDescent="0.15">
      <c r="A191" s="13">
        <v>33</v>
      </c>
      <c r="B191" s="13">
        <v>3</v>
      </c>
      <c r="C191" s="5">
        <f>INT(INDEX($G$5:$N$54,$A191,C$57)*INDEX(装备总表!$C$23:$J$30,装备精炼!$B191,装备精炼!C$57))</f>
        <v>8949</v>
      </c>
      <c r="D191" s="5">
        <f>INT(INDEX($G$5:$N$54,$A191,D$57)*INDEX(装备总表!$C$23:$J$30,装备精炼!$B191,装备精炼!D$57))</f>
        <v>572</v>
      </c>
      <c r="E191" s="5">
        <f>INT(INDEX($G$5:$N$54,$A191,E$57)*INDEX(装备总表!$C$23:$J$30,装备精炼!$B191,装备精炼!E$57))</f>
        <v>0</v>
      </c>
      <c r="F191" s="5">
        <f>INT(INDEX($G$5:$N$54,$A191,G$57)*INDEX(装备总表!$C$23:$J$30,装备精炼!$B191,装备精炼!G$57))</f>
        <v>0</v>
      </c>
      <c r="G191" s="5">
        <f>INT(INDEX($G$5:$N$54,$A191,H$57)*INDEX(装备总表!$C$23:$J$30,装备精炼!$B191,装备精炼!H$57))</f>
        <v>429</v>
      </c>
      <c r="H191" s="5">
        <f>INT(INDEX($G$5:$N$54,$A191,I$57)*INDEX(装备总表!$C$23:$J$30,装备精炼!$B191,装备精炼!I$57))</f>
        <v>0</v>
      </c>
      <c r="I191" s="5">
        <f>INT(INDEX($G$5:$N$54,$A191,J$57)*INDEX(装备总表!$C$23:$J$30,装备精炼!$B191,装备精炼!J$57))</f>
        <v>0</v>
      </c>
      <c r="J191" s="5">
        <f>INT(INDEX($G$5:$N$54,$A191,K$57)*INDEX(装备总表!$C$23:$J$30,装备精炼!$B191,装备精炼!K$57))</f>
        <v>0</v>
      </c>
    </row>
    <row r="192" spans="1:10" ht="16.5" x14ac:dyDescent="0.15">
      <c r="A192" s="13">
        <v>34</v>
      </c>
      <c r="B192" s="13">
        <v>3</v>
      </c>
      <c r="C192" s="5">
        <f>INT(INDEX($G$5:$N$54,$A192,C$57)*INDEX(装备总表!$C$23:$J$30,装备精炼!$B192,装备精炼!C$57))</f>
        <v>9369</v>
      </c>
      <c r="D192" s="5">
        <f>INT(INDEX($G$5:$N$54,$A192,D$57)*INDEX(装备总表!$C$23:$J$30,装备精炼!$B192,装备精炼!D$57))</f>
        <v>599</v>
      </c>
      <c r="E192" s="5">
        <f>INT(INDEX($G$5:$N$54,$A192,E$57)*INDEX(装备总表!$C$23:$J$30,装备精炼!$B192,装备精炼!E$57))</f>
        <v>0</v>
      </c>
      <c r="F192" s="5">
        <f>INT(INDEX($G$5:$N$54,$A192,G$57)*INDEX(装备总表!$C$23:$J$30,装备精炼!$B192,装备精炼!G$57))</f>
        <v>0</v>
      </c>
      <c r="G192" s="5">
        <f>INT(INDEX($G$5:$N$54,$A192,H$57)*INDEX(装备总表!$C$23:$J$30,装备精炼!$B192,装备精炼!H$57))</f>
        <v>449</v>
      </c>
      <c r="H192" s="5">
        <f>INT(INDEX($G$5:$N$54,$A192,I$57)*INDEX(装备总表!$C$23:$J$30,装备精炼!$B192,装备精炼!I$57))</f>
        <v>0</v>
      </c>
      <c r="I192" s="5">
        <f>INT(INDEX($G$5:$N$54,$A192,J$57)*INDEX(装备总表!$C$23:$J$30,装备精炼!$B192,装备精炼!J$57))</f>
        <v>0</v>
      </c>
      <c r="J192" s="5">
        <f>INT(INDEX($G$5:$N$54,$A192,K$57)*INDEX(装备总表!$C$23:$J$30,装备精炼!$B192,装备精炼!K$57))</f>
        <v>0</v>
      </c>
    </row>
    <row r="193" spans="1:10" ht="16.5" x14ac:dyDescent="0.15">
      <c r="A193" s="13">
        <v>35</v>
      </c>
      <c r="B193" s="13">
        <v>3</v>
      </c>
      <c r="C193" s="5">
        <f>INT(INDEX($G$5:$N$54,$A193,C$57)*INDEX(装备总表!$C$23:$J$30,装备精炼!$B193,装备精炼!C$57))</f>
        <v>9788</v>
      </c>
      <c r="D193" s="5">
        <f>INT(INDEX($G$5:$N$54,$A193,D$57)*INDEX(装备总表!$C$23:$J$30,装备精炼!$B193,装备精炼!D$57))</f>
        <v>626</v>
      </c>
      <c r="E193" s="5">
        <f>INT(INDEX($G$5:$N$54,$A193,E$57)*INDEX(装备总表!$C$23:$J$30,装备精炼!$B193,装备精炼!E$57))</f>
        <v>0</v>
      </c>
      <c r="F193" s="5">
        <f>INT(INDEX($G$5:$N$54,$A193,G$57)*INDEX(装备总表!$C$23:$J$30,装备精炼!$B193,装备精炼!G$57))</f>
        <v>0</v>
      </c>
      <c r="G193" s="5">
        <f>INT(INDEX($G$5:$N$54,$A193,H$57)*INDEX(装备总表!$C$23:$J$30,装备精炼!$B193,装备精炼!H$57))</f>
        <v>469</v>
      </c>
      <c r="H193" s="5">
        <f>INT(INDEX($G$5:$N$54,$A193,I$57)*INDEX(装备总表!$C$23:$J$30,装备精炼!$B193,装备精炼!I$57))</f>
        <v>0</v>
      </c>
      <c r="I193" s="5">
        <f>INT(INDEX($G$5:$N$54,$A193,J$57)*INDEX(装备总表!$C$23:$J$30,装备精炼!$B193,装备精炼!J$57))</f>
        <v>0</v>
      </c>
      <c r="J193" s="5">
        <f>INT(INDEX($G$5:$N$54,$A193,K$57)*INDEX(装备总表!$C$23:$J$30,装备精炼!$B193,装备精炼!K$57))</f>
        <v>0</v>
      </c>
    </row>
    <row r="194" spans="1:10" ht="16.5" x14ac:dyDescent="0.15">
      <c r="A194" s="13">
        <v>36</v>
      </c>
      <c r="B194" s="13">
        <v>3</v>
      </c>
      <c r="C194" s="5">
        <f>INT(INDEX($G$5:$N$54,$A194,C$57)*INDEX(装备总表!$C$23:$J$30,装备精炼!$B194,装备精炼!C$57))</f>
        <v>10254</v>
      </c>
      <c r="D194" s="5">
        <f>INT(INDEX($G$5:$N$54,$A194,D$57)*INDEX(装备总表!$C$23:$J$30,装备精炼!$B194,装备精炼!D$57))</f>
        <v>656</v>
      </c>
      <c r="E194" s="5">
        <f>INT(INDEX($G$5:$N$54,$A194,E$57)*INDEX(装备总表!$C$23:$J$30,装备精炼!$B194,装备精炼!E$57))</f>
        <v>0</v>
      </c>
      <c r="F194" s="5">
        <f>INT(INDEX($G$5:$N$54,$A194,G$57)*INDEX(装备总表!$C$23:$J$30,装备精炼!$B194,装备精炼!G$57))</f>
        <v>0</v>
      </c>
      <c r="G194" s="5">
        <f>INT(INDEX($G$5:$N$54,$A194,H$57)*INDEX(装备总表!$C$23:$J$30,装备精炼!$B194,装备精炼!H$57))</f>
        <v>492</v>
      </c>
      <c r="H194" s="5">
        <f>INT(INDEX($G$5:$N$54,$A194,I$57)*INDEX(装备总表!$C$23:$J$30,装备精炼!$B194,装备精炼!I$57))</f>
        <v>0</v>
      </c>
      <c r="I194" s="5">
        <f>INT(INDEX($G$5:$N$54,$A194,J$57)*INDEX(装备总表!$C$23:$J$30,装备精炼!$B194,装备精炼!J$57))</f>
        <v>0</v>
      </c>
      <c r="J194" s="5">
        <f>INT(INDEX($G$5:$N$54,$A194,K$57)*INDEX(装备总表!$C$23:$J$30,装备精炼!$B194,装备精炼!K$57))</f>
        <v>0</v>
      </c>
    </row>
    <row r="195" spans="1:10" ht="16.5" x14ac:dyDescent="0.15">
      <c r="A195" s="13">
        <v>37</v>
      </c>
      <c r="B195" s="13">
        <v>3</v>
      </c>
      <c r="C195" s="5">
        <f>INT(INDEX($G$5:$N$54,$A195,C$57)*INDEX(装备总表!$C$23:$J$30,装备精炼!$B195,装备精炼!C$57))</f>
        <v>10721</v>
      </c>
      <c r="D195" s="5">
        <f>INT(INDEX($G$5:$N$54,$A195,D$57)*INDEX(装备总表!$C$23:$J$30,装备精炼!$B195,装备精炼!D$57))</f>
        <v>686</v>
      </c>
      <c r="E195" s="5">
        <f>INT(INDEX($G$5:$N$54,$A195,E$57)*INDEX(装备总表!$C$23:$J$30,装备精炼!$B195,装备精炼!E$57))</f>
        <v>0</v>
      </c>
      <c r="F195" s="5">
        <f>INT(INDEX($G$5:$N$54,$A195,G$57)*INDEX(装备总表!$C$23:$J$30,装备精炼!$B195,装备精炼!G$57))</f>
        <v>0</v>
      </c>
      <c r="G195" s="5">
        <f>INT(INDEX($G$5:$N$54,$A195,H$57)*INDEX(装备总表!$C$23:$J$30,装备精炼!$B195,装备精炼!H$57))</f>
        <v>514</v>
      </c>
      <c r="H195" s="5">
        <f>INT(INDEX($G$5:$N$54,$A195,I$57)*INDEX(装备总表!$C$23:$J$30,装备精炼!$B195,装备精炼!I$57))</f>
        <v>0</v>
      </c>
      <c r="I195" s="5">
        <f>INT(INDEX($G$5:$N$54,$A195,J$57)*INDEX(装备总表!$C$23:$J$30,装备精炼!$B195,装备精炼!J$57))</f>
        <v>0</v>
      </c>
      <c r="J195" s="5">
        <f>INT(INDEX($G$5:$N$54,$A195,K$57)*INDEX(装备总表!$C$23:$J$30,装备精炼!$B195,装备精炼!K$57))</f>
        <v>0</v>
      </c>
    </row>
    <row r="196" spans="1:10" ht="16.5" x14ac:dyDescent="0.15">
      <c r="A196" s="13">
        <v>38</v>
      </c>
      <c r="B196" s="13">
        <v>3</v>
      </c>
      <c r="C196" s="5">
        <f>INT(INDEX($G$5:$N$54,$A196,C$57)*INDEX(装备总表!$C$23:$J$30,装备精炼!$B196,装备精炼!C$57))</f>
        <v>11187</v>
      </c>
      <c r="D196" s="5">
        <f>INT(INDEX($G$5:$N$54,$A196,D$57)*INDEX(装备总表!$C$23:$J$30,装备精炼!$B196,装备精炼!D$57))</f>
        <v>715</v>
      </c>
      <c r="E196" s="5">
        <f>INT(INDEX($G$5:$N$54,$A196,E$57)*INDEX(装备总表!$C$23:$J$30,装备精炼!$B196,装备精炼!E$57))</f>
        <v>0</v>
      </c>
      <c r="F196" s="5">
        <f>INT(INDEX($G$5:$N$54,$A196,G$57)*INDEX(装备总表!$C$23:$J$30,装备精炼!$B196,装备精炼!G$57))</f>
        <v>0</v>
      </c>
      <c r="G196" s="5">
        <f>INT(INDEX($G$5:$N$54,$A196,H$57)*INDEX(装备总表!$C$23:$J$30,装备精炼!$B196,装备精炼!H$57))</f>
        <v>536</v>
      </c>
      <c r="H196" s="5">
        <f>INT(INDEX($G$5:$N$54,$A196,I$57)*INDEX(装备总表!$C$23:$J$30,装备精炼!$B196,装备精炼!I$57))</f>
        <v>0</v>
      </c>
      <c r="I196" s="5">
        <f>INT(INDEX($G$5:$N$54,$A196,J$57)*INDEX(装备总表!$C$23:$J$30,装备精炼!$B196,装备精炼!J$57))</f>
        <v>0</v>
      </c>
      <c r="J196" s="5">
        <f>INT(INDEX($G$5:$N$54,$A196,K$57)*INDEX(装备总表!$C$23:$J$30,装备精炼!$B196,装备精炼!K$57))</f>
        <v>0</v>
      </c>
    </row>
    <row r="197" spans="1:10" ht="16.5" x14ac:dyDescent="0.15">
      <c r="A197" s="13">
        <v>39</v>
      </c>
      <c r="B197" s="13">
        <v>3</v>
      </c>
      <c r="C197" s="5">
        <f>INT(INDEX($G$5:$N$54,$A197,C$57)*INDEX(装备总表!$C$23:$J$30,装备精炼!$B197,装备精炼!C$57))</f>
        <v>11653</v>
      </c>
      <c r="D197" s="5">
        <f>INT(INDEX($G$5:$N$54,$A197,D$57)*INDEX(装备总表!$C$23:$J$30,装备精炼!$B197,装备精炼!D$57))</f>
        <v>745</v>
      </c>
      <c r="E197" s="5">
        <f>INT(INDEX($G$5:$N$54,$A197,E$57)*INDEX(装备总表!$C$23:$J$30,装备精炼!$B197,装备精炼!E$57))</f>
        <v>0</v>
      </c>
      <c r="F197" s="5">
        <f>INT(INDEX($G$5:$N$54,$A197,G$57)*INDEX(装备总表!$C$23:$J$30,装备精炼!$B197,装备精炼!G$57))</f>
        <v>0</v>
      </c>
      <c r="G197" s="5">
        <f>INT(INDEX($G$5:$N$54,$A197,H$57)*INDEX(装备总表!$C$23:$J$30,装备精炼!$B197,装备精炼!H$57))</f>
        <v>559</v>
      </c>
      <c r="H197" s="5">
        <f>INT(INDEX($G$5:$N$54,$A197,I$57)*INDEX(装备总表!$C$23:$J$30,装备精炼!$B197,装备精炼!I$57))</f>
        <v>0</v>
      </c>
      <c r="I197" s="5">
        <f>INT(INDEX($G$5:$N$54,$A197,J$57)*INDEX(装备总表!$C$23:$J$30,装备精炼!$B197,装备精炼!J$57))</f>
        <v>0</v>
      </c>
      <c r="J197" s="5">
        <f>INT(INDEX($G$5:$N$54,$A197,K$57)*INDEX(装备总表!$C$23:$J$30,装备精炼!$B197,装备精炼!K$57))</f>
        <v>0</v>
      </c>
    </row>
    <row r="198" spans="1:10" ht="16.5" x14ac:dyDescent="0.15">
      <c r="A198" s="13">
        <v>40</v>
      </c>
      <c r="B198" s="13">
        <v>3</v>
      </c>
      <c r="C198" s="5">
        <f>INT(INDEX($G$5:$N$54,$A198,C$57)*INDEX(装备总表!$C$23:$J$30,装备精炼!$B198,装备精炼!C$57))</f>
        <v>12119</v>
      </c>
      <c r="D198" s="5">
        <f>INT(INDEX($G$5:$N$54,$A198,D$57)*INDEX(装备总表!$C$23:$J$30,装备精炼!$B198,装备精炼!D$57))</f>
        <v>775</v>
      </c>
      <c r="E198" s="5">
        <f>INT(INDEX($G$5:$N$54,$A198,E$57)*INDEX(装备总表!$C$23:$J$30,装备精炼!$B198,装备精炼!E$57))</f>
        <v>0</v>
      </c>
      <c r="F198" s="5">
        <f>INT(INDEX($G$5:$N$54,$A198,G$57)*INDEX(装备总表!$C$23:$J$30,装备精炼!$B198,装备精炼!G$57))</f>
        <v>0</v>
      </c>
      <c r="G198" s="5">
        <f>INT(INDEX($G$5:$N$54,$A198,H$57)*INDEX(装备总表!$C$23:$J$30,装备精炼!$B198,装备精炼!H$57))</f>
        <v>581</v>
      </c>
      <c r="H198" s="5">
        <f>INT(INDEX($G$5:$N$54,$A198,I$57)*INDEX(装备总表!$C$23:$J$30,装备精炼!$B198,装备精炼!I$57))</f>
        <v>0</v>
      </c>
      <c r="I198" s="5">
        <f>INT(INDEX($G$5:$N$54,$A198,J$57)*INDEX(装备总表!$C$23:$J$30,装备精炼!$B198,装备精炼!J$57))</f>
        <v>0</v>
      </c>
      <c r="J198" s="5">
        <f>INT(INDEX($G$5:$N$54,$A198,K$57)*INDEX(装备总表!$C$23:$J$30,装备精炼!$B198,装备精炼!K$57))</f>
        <v>0</v>
      </c>
    </row>
    <row r="199" spans="1:10" ht="16.5" x14ac:dyDescent="0.15">
      <c r="A199" s="13">
        <v>41</v>
      </c>
      <c r="B199" s="13">
        <v>3</v>
      </c>
      <c r="C199" s="5">
        <f>INT(INDEX($G$5:$N$54,$A199,C$57)*INDEX(装备总表!$C$23:$J$30,装备精炼!$B199,装备精炼!C$57))</f>
        <v>12632</v>
      </c>
      <c r="D199" s="5">
        <f>INT(INDEX($G$5:$N$54,$A199,D$57)*INDEX(装备总表!$C$23:$J$30,装备精炼!$B199,装备精炼!D$57))</f>
        <v>808</v>
      </c>
      <c r="E199" s="5">
        <f>INT(INDEX($G$5:$N$54,$A199,E$57)*INDEX(装备总表!$C$23:$J$30,装备精炼!$B199,装备精炼!E$57))</f>
        <v>0</v>
      </c>
      <c r="F199" s="5">
        <f>INT(INDEX($G$5:$N$54,$A199,G$57)*INDEX(装备总表!$C$23:$J$30,装备精炼!$B199,装备精炼!G$57))</f>
        <v>0</v>
      </c>
      <c r="G199" s="5">
        <f>INT(INDEX($G$5:$N$54,$A199,H$57)*INDEX(装备总表!$C$23:$J$30,装备精炼!$B199,装备精炼!H$57))</f>
        <v>606</v>
      </c>
      <c r="H199" s="5">
        <f>INT(INDEX($G$5:$N$54,$A199,I$57)*INDEX(装备总表!$C$23:$J$30,装备精炼!$B199,装备精炼!I$57))</f>
        <v>0</v>
      </c>
      <c r="I199" s="5">
        <f>INT(INDEX($G$5:$N$54,$A199,J$57)*INDEX(装备总表!$C$23:$J$30,装备精炼!$B199,装备精炼!J$57))</f>
        <v>0</v>
      </c>
      <c r="J199" s="5">
        <f>INT(INDEX($G$5:$N$54,$A199,K$57)*INDEX(装备总表!$C$23:$J$30,装备精炼!$B199,装备精炼!K$57))</f>
        <v>0</v>
      </c>
    </row>
    <row r="200" spans="1:10" ht="16.5" x14ac:dyDescent="0.15">
      <c r="A200" s="13">
        <v>42</v>
      </c>
      <c r="B200" s="13">
        <v>3</v>
      </c>
      <c r="C200" s="5">
        <f>INT(INDEX($G$5:$N$54,$A200,C$57)*INDEX(装备总表!$C$23:$J$30,装备精炼!$B200,装备精炼!C$57))</f>
        <v>13144</v>
      </c>
      <c r="D200" s="5">
        <f>INT(INDEX($G$5:$N$54,$A200,D$57)*INDEX(装备总表!$C$23:$J$30,装备精炼!$B200,装备精炼!D$57))</f>
        <v>841</v>
      </c>
      <c r="E200" s="5">
        <f>INT(INDEX($G$5:$N$54,$A200,E$57)*INDEX(装备总表!$C$23:$J$30,装备精炼!$B200,装备精炼!E$57))</f>
        <v>0</v>
      </c>
      <c r="F200" s="5">
        <f>INT(INDEX($G$5:$N$54,$A200,G$57)*INDEX(装备总表!$C$23:$J$30,装备精炼!$B200,装备精炼!G$57))</f>
        <v>0</v>
      </c>
      <c r="G200" s="5">
        <f>INT(INDEX($G$5:$N$54,$A200,H$57)*INDEX(装备总表!$C$23:$J$30,装备精炼!$B200,装备精炼!H$57))</f>
        <v>630</v>
      </c>
      <c r="H200" s="5">
        <f>INT(INDEX($G$5:$N$54,$A200,I$57)*INDEX(装备总表!$C$23:$J$30,装备精炼!$B200,装备精炼!I$57))</f>
        <v>0</v>
      </c>
      <c r="I200" s="5">
        <f>INT(INDEX($G$5:$N$54,$A200,J$57)*INDEX(装备总表!$C$23:$J$30,装备精炼!$B200,装备精炼!J$57))</f>
        <v>0</v>
      </c>
      <c r="J200" s="5">
        <f>INT(INDEX($G$5:$N$54,$A200,K$57)*INDEX(装备总表!$C$23:$J$30,装备精炼!$B200,装备精炼!K$57))</f>
        <v>0</v>
      </c>
    </row>
    <row r="201" spans="1:10" ht="16.5" x14ac:dyDescent="0.15">
      <c r="A201" s="13">
        <v>43</v>
      </c>
      <c r="B201" s="13">
        <v>3</v>
      </c>
      <c r="C201" s="5">
        <f>INT(INDEX($G$5:$N$54,$A201,C$57)*INDEX(装备总表!$C$23:$J$30,装备精炼!$B201,装备精炼!C$57))</f>
        <v>13657</v>
      </c>
      <c r="D201" s="5">
        <f>INT(INDEX($G$5:$N$54,$A201,D$57)*INDEX(装备总表!$C$23:$J$30,装备精炼!$B201,装备精炼!D$57))</f>
        <v>874</v>
      </c>
      <c r="E201" s="5">
        <f>INT(INDEX($G$5:$N$54,$A201,E$57)*INDEX(装备总表!$C$23:$J$30,装备精炼!$B201,装备精炼!E$57))</f>
        <v>0</v>
      </c>
      <c r="F201" s="5">
        <f>INT(INDEX($G$5:$N$54,$A201,G$57)*INDEX(装备总表!$C$23:$J$30,装备精炼!$B201,装备精炼!G$57))</f>
        <v>0</v>
      </c>
      <c r="G201" s="5">
        <f>INT(INDEX($G$5:$N$54,$A201,H$57)*INDEX(装备总表!$C$23:$J$30,装备精炼!$B201,装备精炼!H$57))</f>
        <v>655</v>
      </c>
      <c r="H201" s="5">
        <f>INT(INDEX($G$5:$N$54,$A201,I$57)*INDEX(装备总表!$C$23:$J$30,装备精炼!$B201,装备精炼!I$57))</f>
        <v>0</v>
      </c>
      <c r="I201" s="5">
        <f>INT(INDEX($G$5:$N$54,$A201,J$57)*INDEX(装备总表!$C$23:$J$30,装备精炼!$B201,装备精炼!J$57))</f>
        <v>0</v>
      </c>
      <c r="J201" s="5">
        <f>INT(INDEX($G$5:$N$54,$A201,K$57)*INDEX(装备总表!$C$23:$J$30,装备精炼!$B201,装备精炼!K$57))</f>
        <v>0</v>
      </c>
    </row>
    <row r="202" spans="1:10" ht="16.5" x14ac:dyDescent="0.15">
      <c r="A202" s="13">
        <v>44</v>
      </c>
      <c r="B202" s="13">
        <v>3</v>
      </c>
      <c r="C202" s="5">
        <f>INT(INDEX($G$5:$N$54,$A202,C$57)*INDEX(装备总表!$C$23:$J$30,装备精炼!$B202,装备精炼!C$57))</f>
        <v>14170</v>
      </c>
      <c r="D202" s="5">
        <f>INT(INDEX($G$5:$N$54,$A202,D$57)*INDEX(装备总表!$C$23:$J$30,装备精炼!$B202,装备精炼!D$57))</f>
        <v>906</v>
      </c>
      <c r="E202" s="5">
        <f>INT(INDEX($G$5:$N$54,$A202,E$57)*INDEX(装备总表!$C$23:$J$30,装备精炼!$B202,装备精炼!E$57))</f>
        <v>0</v>
      </c>
      <c r="F202" s="5">
        <f>INT(INDEX($G$5:$N$54,$A202,G$57)*INDEX(装备总表!$C$23:$J$30,装备精炼!$B202,装备精炼!G$57))</f>
        <v>0</v>
      </c>
      <c r="G202" s="5">
        <f>INT(INDEX($G$5:$N$54,$A202,H$57)*INDEX(装备总表!$C$23:$J$30,装备精炼!$B202,装备精炼!H$57))</f>
        <v>680</v>
      </c>
      <c r="H202" s="5">
        <f>INT(INDEX($G$5:$N$54,$A202,I$57)*INDEX(装备总表!$C$23:$J$30,装备精炼!$B202,装备精炼!I$57))</f>
        <v>0</v>
      </c>
      <c r="I202" s="5">
        <f>INT(INDEX($G$5:$N$54,$A202,J$57)*INDEX(装备总表!$C$23:$J$30,装备精炼!$B202,装备精炼!J$57))</f>
        <v>0</v>
      </c>
      <c r="J202" s="5">
        <f>INT(INDEX($G$5:$N$54,$A202,K$57)*INDEX(装备总表!$C$23:$J$30,装备精炼!$B202,装备精炼!K$57))</f>
        <v>0</v>
      </c>
    </row>
    <row r="203" spans="1:10" ht="16.5" x14ac:dyDescent="0.15">
      <c r="A203" s="13">
        <v>45</v>
      </c>
      <c r="B203" s="13">
        <v>3</v>
      </c>
      <c r="C203" s="5">
        <f>INT(INDEX($G$5:$N$54,$A203,C$57)*INDEX(装备总表!$C$23:$J$30,装备精炼!$B203,装备精炼!C$57))</f>
        <v>14683</v>
      </c>
      <c r="D203" s="5">
        <f>INT(INDEX($G$5:$N$54,$A203,D$57)*INDEX(装备总表!$C$23:$J$30,装备精炼!$B203,装备精炼!D$57))</f>
        <v>939</v>
      </c>
      <c r="E203" s="5">
        <f>INT(INDEX($G$5:$N$54,$A203,E$57)*INDEX(装备总表!$C$23:$J$30,装备精炼!$B203,装备精炼!E$57))</f>
        <v>0</v>
      </c>
      <c r="F203" s="5">
        <f>INT(INDEX($G$5:$N$54,$A203,G$57)*INDEX(装备总表!$C$23:$J$30,装备精炼!$B203,装备精炼!G$57))</f>
        <v>0</v>
      </c>
      <c r="G203" s="5">
        <f>INT(INDEX($G$5:$N$54,$A203,H$57)*INDEX(装备总表!$C$23:$J$30,装备精炼!$B203,装备精炼!H$57))</f>
        <v>704</v>
      </c>
      <c r="H203" s="5">
        <f>INT(INDEX($G$5:$N$54,$A203,I$57)*INDEX(装备总表!$C$23:$J$30,装备精炼!$B203,装备精炼!I$57))</f>
        <v>0</v>
      </c>
      <c r="I203" s="5">
        <f>INT(INDEX($G$5:$N$54,$A203,J$57)*INDEX(装备总表!$C$23:$J$30,装备精炼!$B203,装备精炼!J$57))</f>
        <v>0</v>
      </c>
      <c r="J203" s="5">
        <f>INT(INDEX($G$5:$N$54,$A203,K$57)*INDEX(装备总表!$C$23:$J$30,装备精炼!$B203,装备精炼!K$57))</f>
        <v>0</v>
      </c>
    </row>
    <row r="204" spans="1:10" ht="16.5" x14ac:dyDescent="0.15">
      <c r="A204" s="13">
        <v>46</v>
      </c>
      <c r="B204" s="13">
        <v>3</v>
      </c>
      <c r="C204" s="5">
        <f>INT(INDEX($G$5:$N$54,$A204,C$57)*INDEX(装备总表!$C$23:$J$30,装备精炼!$B204,装备精炼!C$57))</f>
        <v>15242</v>
      </c>
      <c r="D204" s="5">
        <f>INT(INDEX($G$5:$N$54,$A204,D$57)*INDEX(装备总表!$C$23:$J$30,装备精炼!$B204,装备精炼!D$57))</f>
        <v>975</v>
      </c>
      <c r="E204" s="5">
        <f>INT(INDEX($G$5:$N$54,$A204,E$57)*INDEX(装备总表!$C$23:$J$30,装备精炼!$B204,装备精炼!E$57))</f>
        <v>0</v>
      </c>
      <c r="F204" s="5">
        <f>INT(INDEX($G$5:$N$54,$A204,G$57)*INDEX(装备总表!$C$23:$J$30,装备精炼!$B204,装备精炼!G$57))</f>
        <v>0</v>
      </c>
      <c r="G204" s="5">
        <f>INT(INDEX($G$5:$N$54,$A204,H$57)*INDEX(装备总表!$C$23:$J$30,装备精炼!$B204,装备精炼!H$57))</f>
        <v>731</v>
      </c>
      <c r="H204" s="5">
        <f>INT(INDEX($G$5:$N$54,$A204,I$57)*INDEX(装备总表!$C$23:$J$30,装备精炼!$B204,装备精炼!I$57))</f>
        <v>0</v>
      </c>
      <c r="I204" s="5">
        <f>INT(INDEX($G$5:$N$54,$A204,J$57)*INDEX(装备总表!$C$23:$J$30,装备精炼!$B204,装备精炼!J$57))</f>
        <v>0</v>
      </c>
      <c r="J204" s="5">
        <f>INT(INDEX($G$5:$N$54,$A204,K$57)*INDEX(装备总表!$C$23:$J$30,装备精炼!$B204,装备精炼!K$57))</f>
        <v>0</v>
      </c>
    </row>
    <row r="205" spans="1:10" ht="16.5" x14ac:dyDescent="0.15">
      <c r="A205" s="13">
        <v>47</v>
      </c>
      <c r="B205" s="13">
        <v>3</v>
      </c>
      <c r="C205" s="5">
        <f>INT(INDEX($G$5:$N$54,$A205,C$57)*INDEX(装备总表!$C$23:$J$30,装备精炼!$B205,装备精炼!C$57))</f>
        <v>15801</v>
      </c>
      <c r="D205" s="5">
        <f>INT(INDEX($G$5:$N$54,$A205,D$57)*INDEX(装备总表!$C$23:$J$30,装备精炼!$B205,装备精炼!D$57))</f>
        <v>1011</v>
      </c>
      <c r="E205" s="5">
        <f>INT(INDEX($G$5:$N$54,$A205,E$57)*INDEX(装备总表!$C$23:$J$30,装备精炼!$B205,装备精炼!E$57))</f>
        <v>0</v>
      </c>
      <c r="F205" s="5">
        <f>INT(INDEX($G$5:$N$54,$A205,G$57)*INDEX(装备总表!$C$23:$J$30,装备精炼!$B205,装备精炼!G$57))</f>
        <v>0</v>
      </c>
      <c r="G205" s="5">
        <f>INT(INDEX($G$5:$N$54,$A205,H$57)*INDEX(装备总表!$C$23:$J$30,装备精炼!$B205,装备精炼!H$57))</f>
        <v>758</v>
      </c>
      <c r="H205" s="5">
        <f>INT(INDEX($G$5:$N$54,$A205,I$57)*INDEX(装备总表!$C$23:$J$30,装备精炼!$B205,装备精炼!I$57))</f>
        <v>0</v>
      </c>
      <c r="I205" s="5">
        <f>INT(INDEX($G$5:$N$54,$A205,J$57)*INDEX(装备总表!$C$23:$J$30,装备精炼!$B205,装备精炼!J$57))</f>
        <v>0</v>
      </c>
      <c r="J205" s="5">
        <f>INT(INDEX($G$5:$N$54,$A205,K$57)*INDEX(装备总表!$C$23:$J$30,装备精炼!$B205,装备精炼!K$57))</f>
        <v>0</v>
      </c>
    </row>
    <row r="206" spans="1:10" ht="16.5" x14ac:dyDescent="0.15">
      <c r="A206" s="13">
        <v>48</v>
      </c>
      <c r="B206" s="13">
        <v>3</v>
      </c>
      <c r="C206" s="5">
        <f>INT(INDEX($G$5:$N$54,$A206,C$57)*INDEX(装备总表!$C$23:$J$30,装备精炼!$B206,装备精炼!C$57))</f>
        <v>16361</v>
      </c>
      <c r="D206" s="5">
        <f>INT(INDEX($G$5:$N$54,$A206,D$57)*INDEX(装备总表!$C$23:$J$30,装备精炼!$B206,装备精炼!D$57))</f>
        <v>1047</v>
      </c>
      <c r="E206" s="5">
        <f>INT(INDEX($G$5:$N$54,$A206,E$57)*INDEX(装备总表!$C$23:$J$30,装备精炼!$B206,装备精炼!E$57))</f>
        <v>0</v>
      </c>
      <c r="F206" s="5">
        <f>INT(INDEX($G$5:$N$54,$A206,G$57)*INDEX(装备总表!$C$23:$J$30,装备精炼!$B206,装备精炼!G$57))</f>
        <v>0</v>
      </c>
      <c r="G206" s="5">
        <f>INT(INDEX($G$5:$N$54,$A206,H$57)*INDEX(装备总表!$C$23:$J$30,装备精炼!$B206,装备精炼!H$57))</f>
        <v>785</v>
      </c>
      <c r="H206" s="5">
        <f>INT(INDEX($G$5:$N$54,$A206,I$57)*INDEX(装备总表!$C$23:$J$30,装备精炼!$B206,装备精炼!I$57))</f>
        <v>0</v>
      </c>
      <c r="I206" s="5">
        <f>INT(INDEX($G$5:$N$54,$A206,J$57)*INDEX(装备总表!$C$23:$J$30,装备精炼!$B206,装备精炼!J$57))</f>
        <v>0</v>
      </c>
      <c r="J206" s="5">
        <f>INT(INDEX($G$5:$N$54,$A206,K$57)*INDEX(装备总表!$C$23:$J$30,装备精炼!$B206,装备精炼!K$57))</f>
        <v>0</v>
      </c>
    </row>
    <row r="207" spans="1:10" ht="16.5" x14ac:dyDescent="0.15">
      <c r="A207" s="13">
        <v>49</v>
      </c>
      <c r="B207" s="13">
        <v>3</v>
      </c>
      <c r="C207" s="5">
        <f>INT(INDEX($G$5:$N$54,$A207,C$57)*INDEX(装备总表!$C$23:$J$30,装备精炼!$B207,装备精炼!C$57))</f>
        <v>16920</v>
      </c>
      <c r="D207" s="5">
        <f>INT(INDEX($G$5:$N$54,$A207,D$57)*INDEX(装备总表!$C$23:$J$30,装备精炼!$B207,装备精炼!D$57))</f>
        <v>1082</v>
      </c>
      <c r="E207" s="5">
        <f>INT(INDEX($G$5:$N$54,$A207,E$57)*INDEX(装备总表!$C$23:$J$30,装备精炼!$B207,装备精炼!E$57))</f>
        <v>0</v>
      </c>
      <c r="F207" s="5">
        <f>INT(INDEX($G$5:$N$54,$A207,G$57)*INDEX(装备总表!$C$23:$J$30,装备精炼!$B207,装备精炼!G$57))</f>
        <v>0</v>
      </c>
      <c r="G207" s="5">
        <f>INT(INDEX($G$5:$N$54,$A207,H$57)*INDEX(装备总表!$C$23:$J$30,装备精炼!$B207,装备精炼!H$57))</f>
        <v>812</v>
      </c>
      <c r="H207" s="5">
        <f>INT(INDEX($G$5:$N$54,$A207,I$57)*INDEX(装备总表!$C$23:$J$30,装备精炼!$B207,装备精炼!I$57))</f>
        <v>0</v>
      </c>
      <c r="I207" s="5">
        <f>INT(INDEX($G$5:$N$54,$A207,J$57)*INDEX(装备总表!$C$23:$J$30,装备精炼!$B207,装备精炼!J$57))</f>
        <v>0</v>
      </c>
      <c r="J207" s="5">
        <f>INT(INDEX($G$5:$N$54,$A207,K$57)*INDEX(装备总表!$C$23:$J$30,装备精炼!$B207,装备精炼!K$57))</f>
        <v>0</v>
      </c>
    </row>
    <row r="208" spans="1:10" ht="16.5" x14ac:dyDescent="0.15">
      <c r="A208" s="13">
        <v>50</v>
      </c>
      <c r="B208" s="13">
        <v>3</v>
      </c>
      <c r="C208" s="5">
        <f>INT(INDEX($G$5:$N$54,$A208,C$57)*INDEX(装备总表!$C$23:$J$30,装备精炼!$B208,装备精炼!C$57))</f>
        <v>17480</v>
      </c>
      <c r="D208" s="5">
        <f>INT(INDEX($G$5:$N$54,$A208,D$57)*INDEX(装备总表!$C$23:$J$30,装备精炼!$B208,装备精炼!D$57))</f>
        <v>1118</v>
      </c>
      <c r="E208" s="5">
        <f>INT(INDEX($G$5:$N$54,$A208,E$57)*INDEX(装备总表!$C$23:$J$30,装备精炼!$B208,装备精炼!E$57))</f>
        <v>0</v>
      </c>
      <c r="F208" s="5">
        <f>INT(INDEX($G$5:$N$54,$A208,G$57)*INDEX(装备总表!$C$23:$J$30,装备精炼!$B208,装备精炼!G$57))</f>
        <v>0</v>
      </c>
      <c r="G208" s="5">
        <f>INT(INDEX($G$5:$N$54,$A208,H$57)*INDEX(装备总表!$C$23:$J$30,装备精炼!$B208,装备精炼!H$57))</f>
        <v>838</v>
      </c>
      <c r="H208" s="5">
        <f>INT(INDEX($G$5:$N$54,$A208,I$57)*INDEX(装备总表!$C$23:$J$30,装备精炼!$B208,装备精炼!I$57))</f>
        <v>0</v>
      </c>
      <c r="I208" s="5">
        <f>INT(INDEX($G$5:$N$54,$A208,J$57)*INDEX(装备总表!$C$23:$J$30,装备精炼!$B208,装备精炼!J$57))</f>
        <v>0</v>
      </c>
      <c r="J208" s="5">
        <f>INT(INDEX($G$5:$N$54,$A208,K$57)*INDEX(装备总表!$C$23:$J$30,装备精炼!$B208,装备精炼!K$57))</f>
        <v>0</v>
      </c>
    </row>
    <row r="209" spans="1:10" ht="16.5" x14ac:dyDescent="0.15">
      <c r="A209" s="13">
        <v>1</v>
      </c>
      <c r="B209" s="13">
        <v>4</v>
      </c>
      <c r="C209" s="5">
        <f>INT(INDEX($G$5:$N$54,$A209,C$57)*INDEX(装备总表!$C$23:$J$30,装备精炼!$B209,装备精炼!C$57))</f>
        <v>83</v>
      </c>
      <c r="D209" s="5">
        <f>INT(INDEX($G$5:$N$54,$A209,D$57)*INDEX(装备总表!$C$23:$J$30,装备精炼!$B209,装备精炼!D$57))</f>
        <v>0</v>
      </c>
      <c r="E209" s="5">
        <f>INT(INDEX($G$5:$N$54,$A209,E$57)*INDEX(装备总表!$C$23:$J$30,装备精炼!$B209,装备精炼!E$57))</f>
        <v>6</v>
      </c>
      <c r="F209" s="5">
        <f>INT(INDEX($G$5:$N$54,$A209,G$57)*INDEX(装备总表!$C$23:$J$30,装备精炼!$B209,装备精炼!G$57))</f>
        <v>3</v>
      </c>
      <c r="G209" s="5">
        <f>INT(INDEX($G$5:$N$54,$A209,H$57)*INDEX(装备总表!$C$23:$J$30,装备精炼!$B209,装备精炼!H$57))</f>
        <v>0</v>
      </c>
      <c r="H209" s="5">
        <f>INT(INDEX($G$5:$N$54,$A209,I$57)*INDEX(装备总表!$C$23:$J$30,装备精炼!$B209,装备精炼!I$57))</f>
        <v>22</v>
      </c>
      <c r="I209" s="5">
        <f>INT(INDEX($G$5:$N$54,$A209,J$57)*INDEX(装备总表!$C$23:$J$30,装备精炼!$B209,装备精炼!J$57))</f>
        <v>0</v>
      </c>
      <c r="J209" s="5">
        <f>INT(INDEX($G$5:$N$54,$A209,K$57)*INDEX(装备总表!$C$23:$J$30,装备精炼!$B209,装备精炼!K$57))</f>
        <v>0</v>
      </c>
    </row>
    <row r="210" spans="1:10" ht="16.5" x14ac:dyDescent="0.15">
      <c r="A210" s="13">
        <v>2</v>
      </c>
      <c r="B210" s="13">
        <v>4</v>
      </c>
      <c r="C210" s="5">
        <f>INT(INDEX($G$5:$N$54,$A210,C$57)*INDEX(装备总表!$C$23:$J$30,装备精炼!$B210,装备精炼!C$57))</f>
        <v>167</v>
      </c>
      <c r="D210" s="5">
        <f>INT(INDEX($G$5:$N$54,$A210,D$57)*INDEX(装备总表!$C$23:$J$30,装备精炼!$B210,装备精炼!D$57))</f>
        <v>0</v>
      </c>
      <c r="E210" s="5">
        <f>INT(INDEX($G$5:$N$54,$A210,E$57)*INDEX(装备总表!$C$23:$J$30,装备精炼!$B210,装备精炼!E$57))</f>
        <v>13</v>
      </c>
      <c r="F210" s="5">
        <f>INT(INDEX($G$5:$N$54,$A210,G$57)*INDEX(装备总表!$C$23:$J$30,装备精炼!$B210,装备精炼!G$57))</f>
        <v>6</v>
      </c>
      <c r="G210" s="5">
        <f>INT(INDEX($G$5:$N$54,$A210,H$57)*INDEX(装备总表!$C$23:$J$30,装备精炼!$B210,装备精炼!H$57))</f>
        <v>0</v>
      </c>
      <c r="H210" s="5">
        <f>INT(INDEX($G$5:$N$54,$A210,I$57)*INDEX(装备总表!$C$23:$J$30,装备精炼!$B210,装备精炼!I$57))</f>
        <v>44</v>
      </c>
      <c r="I210" s="5">
        <f>INT(INDEX($G$5:$N$54,$A210,J$57)*INDEX(装备总表!$C$23:$J$30,装备精炼!$B210,装备精炼!J$57))</f>
        <v>0</v>
      </c>
      <c r="J210" s="5">
        <f>INT(INDEX($G$5:$N$54,$A210,K$57)*INDEX(装备总表!$C$23:$J$30,装备精炼!$B210,装备精炼!K$57))</f>
        <v>0</v>
      </c>
    </row>
    <row r="211" spans="1:10" ht="16.5" x14ac:dyDescent="0.15">
      <c r="A211" s="13">
        <v>3</v>
      </c>
      <c r="B211" s="13">
        <v>4</v>
      </c>
      <c r="C211" s="5">
        <f>INT(INDEX($G$5:$N$54,$A211,C$57)*INDEX(装备总表!$C$23:$J$30,装备精炼!$B211,装备精炼!C$57))</f>
        <v>251</v>
      </c>
      <c r="D211" s="5">
        <f>INT(INDEX($G$5:$N$54,$A211,D$57)*INDEX(装备总表!$C$23:$J$30,装备精炼!$B211,装备精炼!D$57))</f>
        <v>0</v>
      </c>
      <c r="E211" s="5">
        <f>INT(INDEX($G$5:$N$54,$A211,E$57)*INDEX(装备总表!$C$23:$J$30,装备精炼!$B211,装备精炼!E$57))</f>
        <v>20</v>
      </c>
      <c r="F211" s="5">
        <f>INT(INDEX($G$5:$N$54,$A211,G$57)*INDEX(装备总表!$C$23:$J$30,装备精炼!$B211,装备精炼!G$57))</f>
        <v>10</v>
      </c>
      <c r="G211" s="5">
        <f>INT(INDEX($G$5:$N$54,$A211,H$57)*INDEX(装备总表!$C$23:$J$30,装备精炼!$B211,装备精炼!H$57))</f>
        <v>0</v>
      </c>
      <c r="H211" s="5">
        <f>INT(INDEX($G$5:$N$54,$A211,I$57)*INDEX(装备总表!$C$23:$J$30,装备精炼!$B211,装备精炼!I$57))</f>
        <v>67</v>
      </c>
      <c r="I211" s="5">
        <f>INT(INDEX($G$5:$N$54,$A211,J$57)*INDEX(装备总表!$C$23:$J$30,装备精炼!$B211,装备精炼!J$57))</f>
        <v>0</v>
      </c>
      <c r="J211" s="5">
        <f>INT(INDEX($G$5:$N$54,$A211,K$57)*INDEX(装备总表!$C$23:$J$30,装备精炼!$B211,装备精炼!K$57))</f>
        <v>0</v>
      </c>
    </row>
    <row r="212" spans="1:10" ht="16.5" x14ac:dyDescent="0.15">
      <c r="A212" s="13">
        <v>4</v>
      </c>
      <c r="B212" s="13">
        <v>4</v>
      </c>
      <c r="C212" s="5">
        <f>INT(INDEX($G$5:$N$54,$A212,C$57)*INDEX(装备总表!$C$23:$J$30,装备精炼!$B212,装备精炼!C$57))</f>
        <v>335</v>
      </c>
      <c r="D212" s="5">
        <f>INT(INDEX($G$5:$N$54,$A212,D$57)*INDEX(装备总表!$C$23:$J$30,装备精炼!$B212,装备精炼!D$57))</f>
        <v>0</v>
      </c>
      <c r="E212" s="5">
        <f>INT(INDEX($G$5:$N$54,$A212,E$57)*INDEX(装备总表!$C$23:$J$30,装备精炼!$B212,装备精炼!E$57))</f>
        <v>26</v>
      </c>
      <c r="F212" s="5">
        <f>INT(INDEX($G$5:$N$54,$A212,G$57)*INDEX(装备总表!$C$23:$J$30,装备精炼!$B212,装备精炼!G$57))</f>
        <v>13</v>
      </c>
      <c r="G212" s="5">
        <f>INT(INDEX($G$5:$N$54,$A212,H$57)*INDEX(装备总表!$C$23:$J$30,装备精炼!$B212,装备精炼!H$57))</f>
        <v>0</v>
      </c>
      <c r="H212" s="5">
        <f>INT(INDEX($G$5:$N$54,$A212,I$57)*INDEX(装备总表!$C$23:$J$30,装备精炼!$B212,装备精炼!I$57))</f>
        <v>89</v>
      </c>
      <c r="I212" s="5">
        <f>INT(INDEX($G$5:$N$54,$A212,J$57)*INDEX(装备总表!$C$23:$J$30,装备精炼!$B212,装备精炼!J$57))</f>
        <v>0</v>
      </c>
      <c r="J212" s="5">
        <f>INT(INDEX($G$5:$N$54,$A212,K$57)*INDEX(装备总表!$C$23:$J$30,装备精炼!$B212,装备精炼!K$57))</f>
        <v>0</v>
      </c>
    </row>
    <row r="213" spans="1:10" ht="16.5" x14ac:dyDescent="0.15">
      <c r="A213" s="13">
        <v>5</v>
      </c>
      <c r="B213" s="13">
        <v>4</v>
      </c>
      <c r="C213" s="5">
        <f>INT(INDEX($G$5:$N$54,$A213,C$57)*INDEX(装备总表!$C$23:$J$30,装备精炼!$B213,装备精炼!C$57))</f>
        <v>419</v>
      </c>
      <c r="D213" s="5">
        <f>INT(INDEX($G$5:$N$54,$A213,D$57)*INDEX(装备总表!$C$23:$J$30,装备精炼!$B213,装备精炼!D$57))</f>
        <v>0</v>
      </c>
      <c r="E213" s="5">
        <f>INT(INDEX($G$5:$N$54,$A213,E$57)*INDEX(装备总表!$C$23:$J$30,装备精炼!$B213,装备精炼!E$57))</f>
        <v>33</v>
      </c>
      <c r="F213" s="5">
        <f>INT(INDEX($G$5:$N$54,$A213,G$57)*INDEX(装备总表!$C$23:$J$30,装备精炼!$B213,装备精炼!G$57))</f>
        <v>16</v>
      </c>
      <c r="G213" s="5">
        <f>INT(INDEX($G$5:$N$54,$A213,H$57)*INDEX(装备总表!$C$23:$J$30,装备精炼!$B213,装备精炼!H$57))</f>
        <v>0</v>
      </c>
      <c r="H213" s="5">
        <f>INT(INDEX($G$5:$N$54,$A213,I$57)*INDEX(装备总表!$C$23:$J$30,装备精炼!$B213,装备精炼!I$57))</f>
        <v>111</v>
      </c>
      <c r="I213" s="5">
        <f>INT(INDEX($G$5:$N$54,$A213,J$57)*INDEX(装备总表!$C$23:$J$30,装备精炼!$B213,装备精炼!J$57))</f>
        <v>0</v>
      </c>
      <c r="J213" s="5">
        <f>INT(INDEX($G$5:$N$54,$A213,K$57)*INDEX(装备总表!$C$23:$J$30,装备精炼!$B213,装备精炼!K$57))</f>
        <v>0</v>
      </c>
    </row>
    <row r="214" spans="1:10" ht="16.5" x14ac:dyDescent="0.15">
      <c r="A214" s="13">
        <v>6</v>
      </c>
      <c r="B214" s="13">
        <v>4</v>
      </c>
      <c r="C214" s="5">
        <f>INT(INDEX($G$5:$N$54,$A214,C$57)*INDEX(装备总表!$C$23:$J$30,装备精炼!$B214,装备精炼!C$57))</f>
        <v>531</v>
      </c>
      <c r="D214" s="5">
        <f>INT(INDEX($G$5:$N$54,$A214,D$57)*INDEX(装备总表!$C$23:$J$30,装备精炼!$B214,装备精炼!D$57))</f>
        <v>0</v>
      </c>
      <c r="E214" s="5">
        <f>INT(INDEX($G$5:$N$54,$A214,E$57)*INDEX(装备总表!$C$23:$J$30,装备精炼!$B214,装备精炼!E$57))</f>
        <v>42</v>
      </c>
      <c r="F214" s="5">
        <f>INT(INDEX($G$5:$N$54,$A214,G$57)*INDEX(装备总表!$C$23:$J$30,装备精炼!$B214,装备精炼!G$57))</f>
        <v>21</v>
      </c>
      <c r="G214" s="5">
        <f>INT(INDEX($G$5:$N$54,$A214,H$57)*INDEX(装备总表!$C$23:$J$30,装备精炼!$B214,装备精炼!H$57))</f>
        <v>0</v>
      </c>
      <c r="H214" s="5">
        <f>INT(INDEX($G$5:$N$54,$A214,I$57)*INDEX(装备总表!$C$23:$J$30,装备精炼!$B214,装备精炼!I$57))</f>
        <v>141</v>
      </c>
      <c r="I214" s="5">
        <f>INT(INDEX($G$5:$N$54,$A214,J$57)*INDEX(装备总表!$C$23:$J$30,装备精炼!$B214,装备精炼!J$57))</f>
        <v>0</v>
      </c>
      <c r="J214" s="5">
        <f>INT(INDEX($G$5:$N$54,$A214,K$57)*INDEX(装备总表!$C$23:$J$30,装备精炼!$B214,装备精炼!K$57))</f>
        <v>0</v>
      </c>
    </row>
    <row r="215" spans="1:10" ht="16.5" x14ac:dyDescent="0.15">
      <c r="A215" s="13">
        <v>7</v>
      </c>
      <c r="B215" s="13">
        <v>4</v>
      </c>
      <c r="C215" s="5">
        <f>INT(INDEX($G$5:$N$54,$A215,C$57)*INDEX(装备总表!$C$23:$J$30,装备精炼!$B215,装备精炼!C$57))</f>
        <v>643</v>
      </c>
      <c r="D215" s="5">
        <f>INT(INDEX($G$5:$N$54,$A215,D$57)*INDEX(装备总表!$C$23:$J$30,装备精炼!$B215,装备精炼!D$57))</f>
        <v>0</v>
      </c>
      <c r="E215" s="5">
        <f>INT(INDEX($G$5:$N$54,$A215,E$57)*INDEX(装备总表!$C$23:$J$30,装备精炼!$B215,装备精炼!E$57))</f>
        <v>51</v>
      </c>
      <c r="F215" s="5">
        <f>INT(INDEX($G$5:$N$54,$A215,G$57)*INDEX(装备总表!$C$23:$J$30,装备精炼!$B215,装备精炼!G$57))</f>
        <v>25</v>
      </c>
      <c r="G215" s="5">
        <f>INT(INDEX($G$5:$N$54,$A215,H$57)*INDEX(装备总表!$C$23:$J$30,装备精炼!$B215,装备精炼!H$57))</f>
        <v>0</v>
      </c>
      <c r="H215" s="5">
        <f>INT(INDEX($G$5:$N$54,$A215,I$57)*INDEX(装备总表!$C$23:$J$30,装备精炼!$B215,装备精炼!I$57))</f>
        <v>171</v>
      </c>
      <c r="I215" s="5">
        <f>INT(INDEX($G$5:$N$54,$A215,J$57)*INDEX(装备总表!$C$23:$J$30,装备精炼!$B215,装备精炼!J$57))</f>
        <v>0</v>
      </c>
      <c r="J215" s="5">
        <f>INT(INDEX($G$5:$N$54,$A215,K$57)*INDEX(装备总表!$C$23:$J$30,装备精炼!$B215,装备精炼!K$57))</f>
        <v>0</v>
      </c>
    </row>
    <row r="216" spans="1:10" ht="16.5" x14ac:dyDescent="0.15">
      <c r="A216" s="13">
        <v>8</v>
      </c>
      <c r="B216" s="13">
        <v>4</v>
      </c>
      <c r="C216" s="5">
        <f>INT(INDEX($G$5:$N$54,$A216,C$57)*INDEX(装备总表!$C$23:$J$30,装备精炼!$B216,装备精炼!C$57))</f>
        <v>755</v>
      </c>
      <c r="D216" s="5">
        <f>INT(INDEX($G$5:$N$54,$A216,D$57)*INDEX(装备总表!$C$23:$J$30,装备精炼!$B216,装备精炼!D$57))</f>
        <v>0</v>
      </c>
      <c r="E216" s="5">
        <f>INT(INDEX($G$5:$N$54,$A216,E$57)*INDEX(装备总表!$C$23:$J$30,装备精炼!$B216,装备精炼!E$57))</f>
        <v>60</v>
      </c>
      <c r="F216" s="5">
        <f>INT(INDEX($G$5:$N$54,$A216,G$57)*INDEX(装备总表!$C$23:$J$30,装备精炼!$B216,装备精炼!G$57))</f>
        <v>30</v>
      </c>
      <c r="G216" s="5">
        <f>INT(INDEX($G$5:$N$54,$A216,H$57)*INDEX(装备总表!$C$23:$J$30,装备精炼!$B216,装备精炼!H$57))</f>
        <v>0</v>
      </c>
      <c r="H216" s="5">
        <f>INT(INDEX($G$5:$N$54,$A216,I$57)*INDEX(装备总表!$C$23:$J$30,装备精炼!$B216,装备精炼!I$57))</f>
        <v>201</v>
      </c>
      <c r="I216" s="5">
        <f>INT(INDEX($G$5:$N$54,$A216,J$57)*INDEX(装备总表!$C$23:$J$30,装备精炼!$B216,装备精炼!J$57))</f>
        <v>0</v>
      </c>
      <c r="J216" s="5">
        <f>INT(INDEX($G$5:$N$54,$A216,K$57)*INDEX(装备总表!$C$23:$J$30,装备精炼!$B216,装备精炼!K$57))</f>
        <v>0</v>
      </c>
    </row>
    <row r="217" spans="1:10" ht="16.5" x14ac:dyDescent="0.15">
      <c r="A217" s="13">
        <v>9</v>
      </c>
      <c r="B217" s="13">
        <v>4</v>
      </c>
      <c r="C217" s="5">
        <f>INT(INDEX($G$5:$N$54,$A217,C$57)*INDEX(装备总表!$C$23:$J$30,装备精炼!$B217,装备精炼!C$57))</f>
        <v>867</v>
      </c>
      <c r="D217" s="5">
        <f>INT(INDEX($G$5:$N$54,$A217,D$57)*INDEX(装备总表!$C$23:$J$30,装备精炼!$B217,装备精炼!D$57))</f>
        <v>0</v>
      </c>
      <c r="E217" s="5">
        <f>INT(INDEX($G$5:$N$54,$A217,E$57)*INDEX(装备总表!$C$23:$J$30,装备精炼!$B217,装备精炼!E$57))</f>
        <v>69</v>
      </c>
      <c r="F217" s="5">
        <f>INT(INDEX($G$5:$N$54,$A217,G$57)*INDEX(装备总表!$C$23:$J$30,装备精炼!$B217,装备精炼!G$57))</f>
        <v>34</v>
      </c>
      <c r="G217" s="5">
        <f>INT(INDEX($G$5:$N$54,$A217,H$57)*INDEX(装备总表!$C$23:$J$30,装备精炼!$B217,装备精炼!H$57))</f>
        <v>0</v>
      </c>
      <c r="H217" s="5">
        <f>INT(INDEX($G$5:$N$54,$A217,I$57)*INDEX(装备总表!$C$23:$J$30,装备精炼!$B217,装备精炼!I$57))</f>
        <v>231</v>
      </c>
      <c r="I217" s="5">
        <f>INT(INDEX($G$5:$N$54,$A217,J$57)*INDEX(装备总表!$C$23:$J$30,装备精炼!$B217,装备精炼!J$57))</f>
        <v>0</v>
      </c>
      <c r="J217" s="5">
        <f>INT(INDEX($G$5:$N$54,$A217,K$57)*INDEX(装备总表!$C$23:$J$30,装备精炼!$B217,装备精炼!K$57))</f>
        <v>0</v>
      </c>
    </row>
    <row r="218" spans="1:10" ht="16.5" x14ac:dyDescent="0.15">
      <c r="A218" s="13">
        <v>10</v>
      </c>
      <c r="B218" s="13">
        <v>4</v>
      </c>
      <c r="C218" s="5">
        <f>INT(INDEX($G$5:$N$54,$A218,C$57)*INDEX(装备总表!$C$23:$J$30,装备精炼!$B218,装备精炼!C$57))</f>
        <v>978</v>
      </c>
      <c r="D218" s="5">
        <f>INT(INDEX($G$5:$N$54,$A218,D$57)*INDEX(装备总表!$C$23:$J$30,装备精炼!$B218,装备精炼!D$57))</f>
        <v>0</v>
      </c>
      <c r="E218" s="5">
        <f>INT(INDEX($G$5:$N$54,$A218,E$57)*INDEX(装备总表!$C$23:$J$30,装备精炼!$B218,装备精炼!E$57))</f>
        <v>78</v>
      </c>
      <c r="F218" s="5">
        <f>INT(INDEX($G$5:$N$54,$A218,G$57)*INDEX(装备总表!$C$23:$J$30,装备精炼!$B218,装备精炼!G$57))</f>
        <v>39</v>
      </c>
      <c r="G218" s="5">
        <f>INT(INDEX($G$5:$N$54,$A218,H$57)*INDEX(装备总表!$C$23:$J$30,装备精炼!$B218,装备精炼!H$57))</f>
        <v>0</v>
      </c>
      <c r="H218" s="5">
        <f>INT(INDEX($G$5:$N$54,$A218,I$57)*INDEX(装备总表!$C$23:$J$30,装备精炼!$B218,装备精炼!I$57))</f>
        <v>261</v>
      </c>
      <c r="I218" s="5">
        <f>INT(INDEX($G$5:$N$54,$A218,J$57)*INDEX(装备总表!$C$23:$J$30,装备精炼!$B218,装备精炼!J$57))</f>
        <v>0</v>
      </c>
      <c r="J218" s="5">
        <f>INT(INDEX($G$5:$N$54,$A218,K$57)*INDEX(装备总表!$C$23:$J$30,装备精炼!$B218,装备精炼!K$57))</f>
        <v>0</v>
      </c>
    </row>
    <row r="219" spans="1:10" ht="16.5" x14ac:dyDescent="0.15">
      <c r="A219" s="13">
        <v>11</v>
      </c>
      <c r="B219" s="13">
        <v>4</v>
      </c>
      <c r="C219" s="5">
        <f>INT(INDEX($G$5:$N$54,$A219,C$57)*INDEX(装备总表!$C$23:$J$30,装备精炼!$B219,装备精炼!C$57))</f>
        <v>1118</v>
      </c>
      <c r="D219" s="5">
        <f>INT(INDEX($G$5:$N$54,$A219,D$57)*INDEX(装备总表!$C$23:$J$30,装备精炼!$B219,装备精炼!D$57))</f>
        <v>0</v>
      </c>
      <c r="E219" s="5">
        <f>INT(INDEX($G$5:$N$54,$A219,E$57)*INDEX(装备总表!$C$23:$J$30,装备精炼!$B219,装备精炼!E$57))</f>
        <v>89</v>
      </c>
      <c r="F219" s="5">
        <f>INT(INDEX($G$5:$N$54,$A219,G$57)*INDEX(装备总表!$C$23:$J$30,装备精炼!$B219,装备精炼!G$57))</f>
        <v>44</v>
      </c>
      <c r="G219" s="5">
        <f>INT(INDEX($G$5:$N$54,$A219,H$57)*INDEX(装备总表!$C$23:$J$30,装备精炼!$B219,装备精炼!H$57))</f>
        <v>0</v>
      </c>
      <c r="H219" s="5">
        <f>INT(INDEX($G$5:$N$54,$A219,I$57)*INDEX(装备总表!$C$23:$J$30,装备精炼!$B219,装备精炼!I$57))</f>
        <v>298</v>
      </c>
      <c r="I219" s="5">
        <f>INT(INDEX($G$5:$N$54,$A219,J$57)*INDEX(装备总表!$C$23:$J$30,装备精炼!$B219,装备精炼!J$57))</f>
        <v>0</v>
      </c>
      <c r="J219" s="5">
        <f>INT(INDEX($G$5:$N$54,$A219,K$57)*INDEX(装备总表!$C$23:$J$30,装备精炼!$B219,装备精炼!K$57))</f>
        <v>0</v>
      </c>
    </row>
    <row r="220" spans="1:10" ht="16.5" x14ac:dyDescent="0.15">
      <c r="A220" s="13">
        <v>12</v>
      </c>
      <c r="B220" s="13">
        <v>4</v>
      </c>
      <c r="C220" s="5">
        <f>INT(INDEX($G$5:$N$54,$A220,C$57)*INDEX(装备总表!$C$23:$J$30,装备精炼!$B220,装备精炼!C$57))</f>
        <v>1258</v>
      </c>
      <c r="D220" s="5">
        <f>INT(INDEX($G$5:$N$54,$A220,D$57)*INDEX(装备总表!$C$23:$J$30,装备精炼!$B220,装备精炼!D$57))</f>
        <v>0</v>
      </c>
      <c r="E220" s="5">
        <f>INT(INDEX($G$5:$N$54,$A220,E$57)*INDEX(装备总表!$C$23:$J$30,装备精炼!$B220,装备精炼!E$57))</f>
        <v>100</v>
      </c>
      <c r="F220" s="5">
        <f>INT(INDEX($G$5:$N$54,$A220,G$57)*INDEX(装备总表!$C$23:$J$30,装备精炼!$B220,装备精炼!G$57))</f>
        <v>50</v>
      </c>
      <c r="G220" s="5">
        <f>INT(INDEX($G$5:$N$54,$A220,H$57)*INDEX(装备总表!$C$23:$J$30,装备精炼!$B220,装备精炼!H$57))</f>
        <v>0</v>
      </c>
      <c r="H220" s="5">
        <f>INT(INDEX($G$5:$N$54,$A220,I$57)*INDEX(装备总表!$C$23:$J$30,装备精炼!$B220,装备精炼!I$57))</f>
        <v>335</v>
      </c>
      <c r="I220" s="5">
        <f>INT(INDEX($G$5:$N$54,$A220,J$57)*INDEX(装备总表!$C$23:$J$30,装备精炼!$B220,装备精炼!J$57))</f>
        <v>0</v>
      </c>
      <c r="J220" s="5">
        <f>INT(INDEX($G$5:$N$54,$A220,K$57)*INDEX(装备总表!$C$23:$J$30,装备精炼!$B220,装备精炼!K$57))</f>
        <v>0</v>
      </c>
    </row>
    <row r="221" spans="1:10" ht="16.5" x14ac:dyDescent="0.15">
      <c r="A221" s="13">
        <v>13</v>
      </c>
      <c r="B221" s="13">
        <v>4</v>
      </c>
      <c r="C221" s="5">
        <f>INT(INDEX($G$5:$N$54,$A221,C$57)*INDEX(装备总表!$C$23:$J$30,装备精炼!$B221,装备精炼!C$57))</f>
        <v>1398</v>
      </c>
      <c r="D221" s="5">
        <f>INT(INDEX($G$5:$N$54,$A221,D$57)*INDEX(装备总表!$C$23:$J$30,装备精炼!$B221,装备精炼!D$57))</f>
        <v>0</v>
      </c>
      <c r="E221" s="5">
        <f>INT(INDEX($G$5:$N$54,$A221,E$57)*INDEX(装备总表!$C$23:$J$30,装备精炼!$B221,装备精炼!E$57))</f>
        <v>111</v>
      </c>
      <c r="F221" s="5">
        <f>INT(INDEX($G$5:$N$54,$A221,G$57)*INDEX(装备总表!$C$23:$J$30,装备精炼!$B221,装备精炼!G$57))</f>
        <v>55</v>
      </c>
      <c r="G221" s="5">
        <f>INT(INDEX($G$5:$N$54,$A221,H$57)*INDEX(装备总表!$C$23:$J$30,装备精炼!$B221,装备精炼!H$57))</f>
        <v>0</v>
      </c>
      <c r="H221" s="5">
        <f>INT(INDEX($G$5:$N$54,$A221,I$57)*INDEX(装备总表!$C$23:$J$30,装备精炼!$B221,装备精炼!I$57))</f>
        <v>372</v>
      </c>
      <c r="I221" s="5">
        <f>INT(INDEX($G$5:$N$54,$A221,J$57)*INDEX(装备总表!$C$23:$J$30,装备精炼!$B221,装备精炼!J$57))</f>
        <v>0</v>
      </c>
      <c r="J221" s="5">
        <f>INT(INDEX($G$5:$N$54,$A221,K$57)*INDEX(装备总表!$C$23:$J$30,装备精炼!$B221,装备精炼!K$57))</f>
        <v>0</v>
      </c>
    </row>
    <row r="222" spans="1:10" ht="16.5" x14ac:dyDescent="0.15">
      <c r="A222" s="13">
        <v>14</v>
      </c>
      <c r="B222" s="13">
        <v>4</v>
      </c>
      <c r="C222" s="5">
        <f>INT(INDEX($G$5:$N$54,$A222,C$57)*INDEX(装备总表!$C$23:$J$30,装备精炼!$B222,装备精炼!C$57))</f>
        <v>1538</v>
      </c>
      <c r="D222" s="5">
        <f>INT(INDEX($G$5:$N$54,$A222,D$57)*INDEX(装备总表!$C$23:$J$30,装备精炼!$B222,装备精炼!D$57))</f>
        <v>0</v>
      </c>
      <c r="E222" s="5">
        <f>INT(INDEX($G$5:$N$54,$A222,E$57)*INDEX(装备总表!$C$23:$J$30,装备精炼!$B222,装备精炼!E$57))</f>
        <v>123</v>
      </c>
      <c r="F222" s="5">
        <f>INT(INDEX($G$5:$N$54,$A222,G$57)*INDEX(装备总表!$C$23:$J$30,装备精炼!$B222,装备精炼!G$57))</f>
        <v>61</v>
      </c>
      <c r="G222" s="5">
        <f>INT(INDEX($G$5:$N$54,$A222,H$57)*INDEX(装备总表!$C$23:$J$30,装备精炼!$B222,装备精炼!H$57))</f>
        <v>0</v>
      </c>
      <c r="H222" s="5">
        <f>INT(INDEX($G$5:$N$54,$A222,I$57)*INDEX(装备总表!$C$23:$J$30,装备精炼!$B222,装备精炼!I$57))</f>
        <v>410</v>
      </c>
      <c r="I222" s="5">
        <f>INT(INDEX($G$5:$N$54,$A222,J$57)*INDEX(装备总表!$C$23:$J$30,装备精炼!$B222,装备精炼!J$57))</f>
        <v>0</v>
      </c>
      <c r="J222" s="5">
        <f>INT(INDEX($G$5:$N$54,$A222,K$57)*INDEX(装备总表!$C$23:$J$30,装备精炼!$B222,装备精炼!K$57))</f>
        <v>0</v>
      </c>
    </row>
    <row r="223" spans="1:10" ht="16.5" x14ac:dyDescent="0.15">
      <c r="A223" s="13">
        <v>15</v>
      </c>
      <c r="B223" s="13">
        <v>4</v>
      </c>
      <c r="C223" s="5">
        <f>INT(INDEX($G$5:$N$54,$A223,C$57)*INDEX(装备总表!$C$23:$J$30,装备精炼!$B223,装备精炼!C$57))</f>
        <v>1678</v>
      </c>
      <c r="D223" s="5">
        <f>INT(INDEX($G$5:$N$54,$A223,D$57)*INDEX(装备总表!$C$23:$J$30,装备精炼!$B223,装备精炼!D$57))</f>
        <v>0</v>
      </c>
      <c r="E223" s="5">
        <f>INT(INDEX($G$5:$N$54,$A223,E$57)*INDEX(装备总表!$C$23:$J$30,装备精炼!$B223,装备精炼!E$57))</f>
        <v>134</v>
      </c>
      <c r="F223" s="5">
        <f>INT(INDEX($G$5:$N$54,$A223,G$57)*INDEX(装备总表!$C$23:$J$30,装备精炼!$B223,装备精炼!G$57))</f>
        <v>67</v>
      </c>
      <c r="G223" s="5">
        <f>INT(INDEX($G$5:$N$54,$A223,H$57)*INDEX(装备总表!$C$23:$J$30,装备精炼!$B223,装备精炼!H$57))</f>
        <v>0</v>
      </c>
      <c r="H223" s="5">
        <f>INT(INDEX($G$5:$N$54,$A223,I$57)*INDEX(装备总表!$C$23:$J$30,装备精炼!$B223,装备精炼!I$57))</f>
        <v>447</v>
      </c>
      <c r="I223" s="5">
        <f>INT(INDEX($G$5:$N$54,$A223,J$57)*INDEX(装备总表!$C$23:$J$30,装备精炼!$B223,装备精炼!J$57))</f>
        <v>0</v>
      </c>
      <c r="J223" s="5">
        <f>INT(INDEX($G$5:$N$54,$A223,K$57)*INDEX(装备总表!$C$23:$J$30,装备精炼!$B223,装备精炼!K$57))</f>
        <v>0</v>
      </c>
    </row>
    <row r="224" spans="1:10" ht="16.5" x14ac:dyDescent="0.15">
      <c r="A224" s="13">
        <v>16</v>
      </c>
      <c r="B224" s="13">
        <v>4</v>
      </c>
      <c r="C224" s="5">
        <f>INT(INDEX($G$5:$N$54,$A224,C$57)*INDEX(装备总表!$C$23:$J$30,装备精炼!$B224,装备精炼!C$57))</f>
        <v>1845</v>
      </c>
      <c r="D224" s="5">
        <f>INT(INDEX($G$5:$N$54,$A224,D$57)*INDEX(装备总表!$C$23:$J$30,装备精炼!$B224,装备精炼!D$57))</f>
        <v>0</v>
      </c>
      <c r="E224" s="5">
        <f>INT(INDEX($G$5:$N$54,$A224,E$57)*INDEX(装备总表!$C$23:$J$30,装备精炼!$B224,装备精炼!E$57))</f>
        <v>147</v>
      </c>
      <c r="F224" s="5">
        <f>INT(INDEX($G$5:$N$54,$A224,G$57)*INDEX(装备总表!$C$23:$J$30,装备精炼!$B224,装备精炼!G$57))</f>
        <v>73</v>
      </c>
      <c r="G224" s="5">
        <f>INT(INDEX($G$5:$N$54,$A224,H$57)*INDEX(装备总表!$C$23:$J$30,装备精炼!$B224,装备精炼!H$57))</f>
        <v>0</v>
      </c>
      <c r="H224" s="5">
        <f>INT(INDEX($G$5:$N$54,$A224,I$57)*INDEX(装备总表!$C$23:$J$30,装备精炼!$B224,装备精炼!I$57))</f>
        <v>492</v>
      </c>
      <c r="I224" s="5">
        <f>INT(INDEX($G$5:$N$54,$A224,J$57)*INDEX(装备总表!$C$23:$J$30,装备精炼!$B224,装备精炼!J$57))</f>
        <v>0</v>
      </c>
      <c r="J224" s="5">
        <f>INT(INDEX($G$5:$N$54,$A224,K$57)*INDEX(装备总表!$C$23:$J$30,装备精炼!$B224,装备精炼!K$57))</f>
        <v>0</v>
      </c>
    </row>
    <row r="225" spans="1:10" ht="16.5" x14ac:dyDescent="0.15">
      <c r="A225" s="13">
        <v>17</v>
      </c>
      <c r="B225" s="13">
        <v>4</v>
      </c>
      <c r="C225" s="5">
        <f>INT(INDEX($G$5:$N$54,$A225,C$57)*INDEX(装备总表!$C$23:$J$30,装备精炼!$B225,装备精炼!C$57))</f>
        <v>2013</v>
      </c>
      <c r="D225" s="5">
        <f>INT(INDEX($G$5:$N$54,$A225,D$57)*INDEX(装备总表!$C$23:$J$30,装备精炼!$B225,装备精炼!D$57))</f>
        <v>0</v>
      </c>
      <c r="E225" s="5">
        <f>INT(INDEX($G$5:$N$54,$A225,E$57)*INDEX(装备总表!$C$23:$J$30,装备精炼!$B225,装备精炼!E$57))</f>
        <v>160</v>
      </c>
      <c r="F225" s="5">
        <f>INT(INDEX($G$5:$N$54,$A225,G$57)*INDEX(装备总表!$C$23:$J$30,装备精炼!$B225,装备精炼!G$57))</f>
        <v>80</v>
      </c>
      <c r="G225" s="5">
        <f>INT(INDEX($G$5:$N$54,$A225,H$57)*INDEX(装备总表!$C$23:$J$30,装备精炼!$B225,装备精炼!H$57))</f>
        <v>0</v>
      </c>
      <c r="H225" s="5">
        <f>INT(INDEX($G$5:$N$54,$A225,I$57)*INDEX(装备总表!$C$23:$J$30,装备精炼!$B225,装备精炼!I$57))</f>
        <v>536</v>
      </c>
      <c r="I225" s="5">
        <f>INT(INDEX($G$5:$N$54,$A225,J$57)*INDEX(装备总表!$C$23:$J$30,装备精炼!$B225,装备精炼!J$57))</f>
        <v>0</v>
      </c>
      <c r="J225" s="5">
        <f>INT(INDEX($G$5:$N$54,$A225,K$57)*INDEX(装备总表!$C$23:$J$30,装备精炼!$B225,装备精炼!K$57))</f>
        <v>0</v>
      </c>
    </row>
    <row r="226" spans="1:10" ht="16.5" x14ac:dyDescent="0.15">
      <c r="A226" s="13">
        <v>18</v>
      </c>
      <c r="B226" s="13">
        <v>4</v>
      </c>
      <c r="C226" s="5">
        <f>INT(INDEX($G$5:$N$54,$A226,C$57)*INDEX(装备总表!$C$23:$J$30,装备精炼!$B226,装备精炼!C$57))</f>
        <v>2181</v>
      </c>
      <c r="D226" s="5">
        <f>INT(INDEX($G$5:$N$54,$A226,D$57)*INDEX(装备总表!$C$23:$J$30,装备精炼!$B226,装备精炼!D$57))</f>
        <v>0</v>
      </c>
      <c r="E226" s="5">
        <f>INT(INDEX($G$5:$N$54,$A226,E$57)*INDEX(装备总表!$C$23:$J$30,装备精炼!$B226,装备精炼!E$57))</f>
        <v>174</v>
      </c>
      <c r="F226" s="5">
        <f>INT(INDEX($G$5:$N$54,$A226,G$57)*INDEX(装备总表!$C$23:$J$30,装备精炼!$B226,装备精炼!G$57))</f>
        <v>87</v>
      </c>
      <c r="G226" s="5">
        <f>INT(INDEX($G$5:$N$54,$A226,H$57)*INDEX(装备总表!$C$23:$J$30,装备精炼!$B226,装备精炼!H$57))</f>
        <v>0</v>
      </c>
      <c r="H226" s="5">
        <f>INT(INDEX($G$5:$N$54,$A226,I$57)*INDEX(装备总表!$C$23:$J$30,装备精炼!$B226,装备精炼!I$57))</f>
        <v>581</v>
      </c>
      <c r="I226" s="5">
        <f>INT(INDEX($G$5:$N$54,$A226,J$57)*INDEX(装备总表!$C$23:$J$30,装备精炼!$B226,装备精炼!J$57))</f>
        <v>0</v>
      </c>
      <c r="J226" s="5">
        <f>INT(INDEX($G$5:$N$54,$A226,K$57)*INDEX(装备总表!$C$23:$J$30,装备精炼!$B226,装备精炼!K$57))</f>
        <v>0</v>
      </c>
    </row>
    <row r="227" spans="1:10" ht="16.5" x14ac:dyDescent="0.15">
      <c r="A227" s="13">
        <v>19</v>
      </c>
      <c r="B227" s="13">
        <v>4</v>
      </c>
      <c r="C227" s="5">
        <f>INT(INDEX($G$5:$N$54,$A227,C$57)*INDEX(装备总表!$C$23:$J$30,装备精炼!$B227,装备精炼!C$57))</f>
        <v>2349</v>
      </c>
      <c r="D227" s="5">
        <f>INT(INDEX($G$5:$N$54,$A227,D$57)*INDEX(装备总表!$C$23:$J$30,装备精炼!$B227,装备精炼!D$57))</f>
        <v>0</v>
      </c>
      <c r="E227" s="5">
        <f>INT(INDEX($G$5:$N$54,$A227,E$57)*INDEX(装备总表!$C$23:$J$30,装备精炼!$B227,装备精炼!E$57))</f>
        <v>187</v>
      </c>
      <c r="F227" s="5">
        <f>INT(INDEX($G$5:$N$54,$A227,G$57)*INDEX(装备总表!$C$23:$J$30,装备精炼!$B227,装备精炼!G$57))</f>
        <v>93</v>
      </c>
      <c r="G227" s="5">
        <f>INT(INDEX($G$5:$N$54,$A227,H$57)*INDEX(装备总表!$C$23:$J$30,装备精炼!$B227,装备精炼!H$57))</f>
        <v>0</v>
      </c>
      <c r="H227" s="5">
        <f>INT(INDEX($G$5:$N$54,$A227,I$57)*INDEX(装备总表!$C$23:$J$30,装备精炼!$B227,装备精炼!I$57))</f>
        <v>626</v>
      </c>
      <c r="I227" s="5">
        <f>INT(INDEX($G$5:$N$54,$A227,J$57)*INDEX(装备总表!$C$23:$J$30,装备精炼!$B227,装备精炼!J$57))</f>
        <v>0</v>
      </c>
      <c r="J227" s="5">
        <f>INT(INDEX($G$5:$N$54,$A227,K$57)*INDEX(装备总表!$C$23:$J$30,装备精炼!$B227,装备精炼!K$57))</f>
        <v>0</v>
      </c>
    </row>
    <row r="228" spans="1:10" ht="16.5" x14ac:dyDescent="0.15">
      <c r="A228" s="13">
        <v>20</v>
      </c>
      <c r="B228" s="13">
        <v>4</v>
      </c>
      <c r="C228" s="5">
        <f>INT(INDEX($G$5:$N$54,$A228,C$57)*INDEX(装备总表!$C$23:$J$30,装备精炼!$B228,装备精炼!C$57))</f>
        <v>2517</v>
      </c>
      <c r="D228" s="5">
        <f>INT(INDEX($G$5:$N$54,$A228,D$57)*INDEX(装备总表!$C$23:$J$30,装备精炼!$B228,装备精炼!D$57))</f>
        <v>0</v>
      </c>
      <c r="E228" s="5">
        <f>INT(INDEX($G$5:$N$54,$A228,E$57)*INDEX(装备总表!$C$23:$J$30,装备精炼!$B228,装备精炼!E$57))</f>
        <v>201</v>
      </c>
      <c r="F228" s="5">
        <f>INT(INDEX($G$5:$N$54,$A228,G$57)*INDEX(装备总表!$C$23:$J$30,装备精炼!$B228,装备精炼!G$57))</f>
        <v>100</v>
      </c>
      <c r="G228" s="5">
        <f>INT(INDEX($G$5:$N$54,$A228,H$57)*INDEX(装备总表!$C$23:$J$30,装备精炼!$B228,装备精炼!H$57))</f>
        <v>0</v>
      </c>
      <c r="H228" s="5">
        <f>INT(INDEX($G$5:$N$54,$A228,I$57)*INDEX(装备总表!$C$23:$J$30,装备精炼!$B228,装备精炼!I$57))</f>
        <v>671</v>
      </c>
      <c r="I228" s="5">
        <f>INT(INDEX($G$5:$N$54,$A228,J$57)*INDEX(装备总表!$C$23:$J$30,装备精炼!$B228,装备精炼!J$57))</f>
        <v>0</v>
      </c>
      <c r="J228" s="5">
        <f>INT(INDEX($G$5:$N$54,$A228,K$57)*INDEX(装备总表!$C$23:$J$30,装备精炼!$B228,装备精炼!K$57))</f>
        <v>0</v>
      </c>
    </row>
    <row r="229" spans="1:10" ht="16.5" x14ac:dyDescent="0.15">
      <c r="A229" s="13">
        <v>21</v>
      </c>
      <c r="B229" s="13">
        <v>4</v>
      </c>
      <c r="C229" s="5">
        <f>INT(INDEX($G$5:$N$54,$A229,C$57)*INDEX(装备总表!$C$23:$J$30,装备精炼!$B229,装备精炼!C$57))</f>
        <v>2712</v>
      </c>
      <c r="D229" s="5">
        <f>INT(INDEX($G$5:$N$54,$A229,D$57)*INDEX(装备总表!$C$23:$J$30,装备精炼!$B229,装备精炼!D$57))</f>
        <v>0</v>
      </c>
      <c r="E229" s="5">
        <f>INT(INDEX($G$5:$N$54,$A229,E$57)*INDEX(装备总表!$C$23:$J$30,装备精炼!$B229,装备精炼!E$57))</f>
        <v>216</v>
      </c>
      <c r="F229" s="5">
        <f>INT(INDEX($G$5:$N$54,$A229,G$57)*INDEX(装备总表!$C$23:$J$30,装备精炼!$B229,装备精炼!G$57))</f>
        <v>108</v>
      </c>
      <c r="G229" s="5">
        <f>INT(INDEX($G$5:$N$54,$A229,H$57)*INDEX(装备总表!$C$23:$J$30,装备精炼!$B229,装备精炼!H$57))</f>
        <v>0</v>
      </c>
      <c r="H229" s="5">
        <f>INT(INDEX($G$5:$N$54,$A229,I$57)*INDEX(装备总表!$C$23:$J$30,装备精炼!$B229,装备精炼!I$57))</f>
        <v>723</v>
      </c>
      <c r="I229" s="5">
        <f>INT(INDEX($G$5:$N$54,$A229,J$57)*INDEX(装备总表!$C$23:$J$30,装备精炼!$B229,装备精炼!J$57))</f>
        <v>0</v>
      </c>
      <c r="J229" s="5">
        <f>INT(INDEX($G$5:$N$54,$A229,K$57)*INDEX(装备总表!$C$23:$J$30,装备精炼!$B229,装备精炼!K$57))</f>
        <v>0</v>
      </c>
    </row>
    <row r="230" spans="1:10" ht="16.5" x14ac:dyDescent="0.15">
      <c r="A230" s="13">
        <v>22</v>
      </c>
      <c r="B230" s="13">
        <v>4</v>
      </c>
      <c r="C230" s="5">
        <f>INT(INDEX($G$5:$N$54,$A230,C$57)*INDEX(装备总表!$C$23:$J$30,装备精炼!$B230,装备精炼!C$57))</f>
        <v>2908</v>
      </c>
      <c r="D230" s="5">
        <f>INT(INDEX($G$5:$N$54,$A230,D$57)*INDEX(装备总表!$C$23:$J$30,装备精炼!$B230,装备精炼!D$57))</f>
        <v>0</v>
      </c>
      <c r="E230" s="5">
        <f>INT(INDEX($G$5:$N$54,$A230,E$57)*INDEX(装备总表!$C$23:$J$30,装备精炼!$B230,装备精炼!E$57))</f>
        <v>232</v>
      </c>
      <c r="F230" s="5">
        <f>INT(INDEX($G$5:$N$54,$A230,G$57)*INDEX(装备总表!$C$23:$J$30,装备精炼!$B230,装备精炼!G$57))</f>
        <v>116</v>
      </c>
      <c r="G230" s="5">
        <f>INT(INDEX($G$5:$N$54,$A230,H$57)*INDEX(装备总表!$C$23:$J$30,装备精炼!$B230,装备精炼!H$57))</f>
        <v>0</v>
      </c>
      <c r="H230" s="5">
        <f>INT(INDEX($G$5:$N$54,$A230,I$57)*INDEX(装备总表!$C$23:$J$30,装备精炼!$B230,装备精炼!I$57))</f>
        <v>775</v>
      </c>
      <c r="I230" s="5">
        <f>INT(INDEX($G$5:$N$54,$A230,J$57)*INDEX(装备总表!$C$23:$J$30,装备精炼!$B230,装备精炼!J$57))</f>
        <v>0</v>
      </c>
      <c r="J230" s="5">
        <f>INT(INDEX($G$5:$N$54,$A230,K$57)*INDEX(装备总表!$C$23:$J$30,装备精炼!$B230,装备精炼!K$57))</f>
        <v>0</v>
      </c>
    </row>
    <row r="231" spans="1:10" ht="16.5" x14ac:dyDescent="0.15">
      <c r="A231" s="13">
        <v>23</v>
      </c>
      <c r="B231" s="13">
        <v>4</v>
      </c>
      <c r="C231" s="5">
        <f>INT(INDEX($G$5:$N$54,$A231,C$57)*INDEX(装备总表!$C$23:$J$30,装备精炼!$B231,装备精炼!C$57))</f>
        <v>3104</v>
      </c>
      <c r="D231" s="5">
        <f>INT(INDEX($G$5:$N$54,$A231,D$57)*INDEX(装备总表!$C$23:$J$30,装备精炼!$B231,装备精炼!D$57))</f>
        <v>0</v>
      </c>
      <c r="E231" s="5">
        <f>INT(INDEX($G$5:$N$54,$A231,E$57)*INDEX(装备总表!$C$23:$J$30,装备精炼!$B231,装备精炼!E$57))</f>
        <v>248</v>
      </c>
      <c r="F231" s="5">
        <f>INT(INDEX($G$5:$N$54,$A231,G$57)*INDEX(装备总表!$C$23:$J$30,装备精炼!$B231,装备精炼!G$57))</f>
        <v>124</v>
      </c>
      <c r="G231" s="5">
        <f>INT(INDEX($G$5:$N$54,$A231,H$57)*INDEX(装备总表!$C$23:$J$30,装备精炼!$B231,装备精炼!H$57))</f>
        <v>0</v>
      </c>
      <c r="H231" s="5">
        <f>INT(INDEX($G$5:$N$54,$A231,I$57)*INDEX(装备总表!$C$23:$J$30,装备精炼!$B231,装备精炼!I$57))</f>
        <v>827</v>
      </c>
      <c r="I231" s="5">
        <f>INT(INDEX($G$5:$N$54,$A231,J$57)*INDEX(装备总表!$C$23:$J$30,装备精炼!$B231,装备精炼!J$57))</f>
        <v>0</v>
      </c>
      <c r="J231" s="5">
        <f>INT(INDEX($G$5:$N$54,$A231,K$57)*INDEX(装备总表!$C$23:$J$30,装备精炼!$B231,装备精炼!K$57))</f>
        <v>0</v>
      </c>
    </row>
    <row r="232" spans="1:10" ht="16.5" x14ac:dyDescent="0.15">
      <c r="A232" s="13">
        <v>24</v>
      </c>
      <c r="B232" s="13">
        <v>4</v>
      </c>
      <c r="C232" s="5">
        <f>INT(INDEX($G$5:$N$54,$A232,C$57)*INDEX(装备总表!$C$23:$J$30,装备精炼!$B232,装备精炼!C$57))</f>
        <v>3300</v>
      </c>
      <c r="D232" s="5">
        <f>INT(INDEX($G$5:$N$54,$A232,D$57)*INDEX(装备总表!$C$23:$J$30,装备精炼!$B232,装备精炼!D$57))</f>
        <v>0</v>
      </c>
      <c r="E232" s="5">
        <f>INT(INDEX($G$5:$N$54,$A232,E$57)*INDEX(装备总表!$C$23:$J$30,装备精炼!$B232,装备精炼!E$57))</f>
        <v>264</v>
      </c>
      <c r="F232" s="5">
        <f>INT(INDEX($G$5:$N$54,$A232,G$57)*INDEX(装备总表!$C$23:$J$30,装备精炼!$B232,装备精炼!G$57))</f>
        <v>132</v>
      </c>
      <c r="G232" s="5">
        <f>INT(INDEX($G$5:$N$54,$A232,H$57)*INDEX(装备总表!$C$23:$J$30,装备精炼!$B232,装备精炼!H$57))</f>
        <v>0</v>
      </c>
      <c r="H232" s="5">
        <f>INT(INDEX($G$5:$N$54,$A232,I$57)*INDEX(装备总表!$C$23:$J$30,装备精炼!$B232,装备精炼!I$57))</f>
        <v>880</v>
      </c>
      <c r="I232" s="5">
        <f>INT(INDEX($G$5:$N$54,$A232,J$57)*INDEX(装备总表!$C$23:$J$30,装备精炼!$B232,装备精炼!J$57))</f>
        <v>0</v>
      </c>
      <c r="J232" s="5">
        <f>INT(INDEX($G$5:$N$54,$A232,K$57)*INDEX(装备总表!$C$23:$J$30,装备精炼!$B232,装备精炼!K$57))</f>
        <v>0</v>
      </c>
    </row>
    <row r="233" spans="1:10" ht="16.5" x14ac:dyDescent="0.15">
      <c r="A233" s="13">
        <v>25</v>
      </c>
      <c r="B233" s="13">
        <v>4</v>
      </c>
      <c r="C233" s="5">
        <f>INT(INDEX($G$5:$N$54,$A233,C$57)*INDEX(装备总表!$C$23:$J$30,装备精炼!$B233,装备精炼!C$57))</f>
        <v>3495</v>
      </c>
      <c r="D233" s="5">
        <f>INT(INDEX($G$5:$N$54,$A233,D$57)*INDEX(装备总表!$C$23:$J$30,装备精炼!$B233,装备精炼!D$57))</f>
        <v>0</v>
      </c>
      <c r="E233" s="5">
        <f>INT(INDEX($G$5:$N$54,$A233,E$57)*INDEX(装备总表!$C$23:$J$30,装备精炼!$B233,装备精炼!E$57))</f>
        <v>279</v>
      </c>
      <c r="F233" s="5">
        <f>INT(INDEX($G$5:$N$54,$A233,G$57)*INDEX(装备总表!$C$23:$J$30,装备精炼!$B233,装备精炼!G$57))</f>
        <v>139</v>
      </c>
      <c r="G233" s="5">
        <f>INT(INDEX($G$5:$N$54,$A233,H$57)*INDEX(装备总表!$C$23:$J$30,装备精炼!$B233,装备精炼!H$57))</f>
        <v>0</v>
      </c>
      <c r="H233" s="5">
        <f>INT(INDEX($G$5:$N$54,$A233,I$57)*INDEX(装备总表!$C$23:$J$30,装备精炼!$B233,装备精炼!I$57))</f>
        <v>932</v>
      </c>
      <c r="I233" s="5">
        <f>INT(INDEX($G$5:$N$54,$A233,J$57)*INDEX(装备总表!$C$23:$J$30,装备精炼!$B233,装备精炼!J$57))</f>
        <v>0</v>
      </c>
      <c r="J233" s="5">
        <f>INT(INDEX($G$5:$N$54,$A233,K$57)*INDEX(装备总表!$C$23:$J$30,装备精炼!$B233,装备精炼!K$57))</f>
        <v>0</v>
      </c>
    </row>
    <row r="234" spans="1:10" ht="16.5" x14ac:dyDescent="0.15">
      <c r="A234" s="13">
        <v>26</v>
      </c>
      <c r="B234" s="13">
        <v>4</v>
      </c>
      <c r="C234" s="5">
        <f>INT(INDEX($G$5:$N$54,$A234,C$57)*INDEX(装备总表!$C$23:$J$30,装备精炼!$B234,装备精炼!C$57))</f>
        <v>3719</v>
      </c>
      <c r="D234" s="5">
        <f>INT(INDEX($G$5:$N$54,$A234,D$57)*INDEX(装备总表!$C$23:$J$30,装备精炼!$B234,装备精炼!D$57))</f>
        <v>0</v>
      </c>
      <c r="E234" s="5">
        <f>INT(INDEX($G$5:$N$54,$A234,E$57)*INDEX(装备总表!$C$23:$J$30,装备精炼!$B234,装备精炼!E$57))</f>
        <v>297</v>
      </c>
      <c r="F234" s="5">
        <f>INT(INDEX($G$5:$N$54,$A234,G$57)*INDEX(装备总表!$C$23:$J$30,装备精炼!$B234,装备精炼!G$57))</f>
        <v>148</v>
      </c>
      <c r="G234" s="5">
        <f>INT(INDEX($G$5:$N$54,$A234,H$57)*INDEX(装备总表!$C$23:$J$30,装备精炼!$B234,装备精炼!H$57))</f>
        <v>0</v>
      </c>
      <c r="H234" s="5">
        <f>INT(INDEX($G$5:$N$54,$A234,I$57)*INDEX(装备总表!$C$23:$J$30,装备精炼!$B234,装备精炼!I$57))</f>
        <v>991</v>
      </c>
      <c r="I234" s="5">
        <f>INT(INDEX($G$5:$N$54,$A234,J$57)*INDEX(装备总表!$C$23:$J$30,装备精炼!$B234,装备精炼!J$57))</f>
        <v>0</v>
      </c>
      <c r="J234" s="5">
        <f>INT(INDEX($G$5:$N$54,$A234,K$57)*INDEX(装备总表!$C$23:$J$30,装备精炼!$B234,装备精炼!K$57))</f>
        <v>0</v>
      </c>
    </row>
    <row r="235" spans="1:10" ht="16.5" x14ac:dyDescent="0.15">
      <c r="A235" s="13">
        <v>27</v>
      </c>
      <c r="B235" s="13">
        <v>4</v>
      </c>
      <c r="C235" s="5">
        <f>INT(INDEX($G$5:$N$54,$A235,C$57)*INDEX(装备总表!$C$23:$J$30,装备精炼!$B235,装备精炼!C$57))</f>
        <v>3943</v>
      </c>
      <c r="D235" s="5">
        <f>INT(INDEX($G$5:$N$54,$A235,D$57)*INDEX(装备总表!$C$23:$J$30,装备精炼!$B235,装备精炼!D$57))</f>
        <v>0</v>
      </c>
      <c r="E235" s="5">
        <f>INT(INDEX($G$5:$N$54,$A235,E$57)*INDEX(装备总表!$C$23:$J$30,装备精炼!$B235,装备精炼!E$57))</f>
        <v>315</v>
      </c>
      <c r="F235" s="5">
        <f>INT(INDEX($G$5:$N$54,$A235,G$57)*INDEX(装备总表!$C$23:$J$30,装备精炼!$B235,装备精炼!G$57))</f>
        <v>157</v>
      </c>
      <c r="G235" s="5">
        <f>INT(INDEX($G$5:$N$54,$A235,H$57)*INDEX(装备总表!$C$23:$J$30,装备精炼!$B235,装备精炼!H$57))</f>
        <v>0</v>
      </c>
      <c r="H235" s="5">
        <f>INT(INDEX($G$5:$N$54,$A235,I$57)*INDEX(装备总表!$C$23:$J$30,装备精炼!$B235,装备精炼!I$57))</f>
        <v>1051</v>
      </c>
      <c r="I235" s="5">
        <f>INT(INDEX($G$5:$N$54,$A235,J$57)*INDEX(装备总表!$C$23:$J$30,装备精炼!$B235,装备精炼!J$57))</f>
        <v>0</v>
      </c>
      <c r="J235" s="5">
        <f>INT(INDEX($G$5:$N$54,$A235,K$57)*INDEX(装备总表!$C$23:$J$30,装备精炼!$B235,装备精炼!K$57))</f>
        <v>0</v>
      </c>
    </row>
    <row r="236" spans="1:10" ht="16.5" x14ac:dyDescent="0.15">
      <c r="A236" s="13">
        <v>28</v>
      </c>
      <c r="B236" s="13">
        <v>4</v>
      </c>
      <c r="C236" s="5">
        <f>INT(INDEX($G$5:$N$54,$A236,C$57)*INDEX(装备总表!$C$23:$J$30,装备精炼!$B236,装备精炼!C$57))</f>
        <v>4167</v>
      </c>
      <c r="D236" s="5">
        <f>INT(INDEX($G$5:$N$54,$A236,D$57)*INDEX(装备总表!$C$23:$J$30,装备精炼!$B236,装备精炼!D$57))</f>
        <v>0</v>
      </c>
      <c r="E236" s="5">
        <f>INT(INDEX($G$5:$N$54,$A236,E$57)*INDEX(装备总表!$C$23:$J$30,装备精炼!$B236,装备精炼!E$57))</f>
        <v>333</v>
      </c>
      <c r="F236" s="5">
        <f>INT(INDEX($G$5:$N$54,$A236,G$57)*INDEX(装备总表!$C$23:$J$30,装备精炼!$B236,装备精炼!G$57))</f>
        <v>166</v>
      </c>
      <c r="G236" s="5">
        <f>INT(INDEX($G$5:$N$54,$A236,H$57)*INDEX(装备总表!$C$23:$J$30,装备精炼!$B236,装备精炼!H$57))</f>
        <v>0</v>
      </c>
      <c r="H236" s="5">
        <f>INT(INDEX($G$5:$N$54,$A236,I$57)*INDEX(装备总表!$C$23:$J$30,装备精炼!$B236,装备精炼!I$57))</f>
        <v>1111</v>
      </c>
      <c r="I236" s="5">
        <f>INT(INDEX($G$5:$N$54,$A236,J$57)*INDEX(装备总表!$C$23:$J$30,装备精炼!$B236,装备精炼!J$57))</f>
        <v>0</v>
      </c>
      <c r="J236" s="5">
        <f>INT(INDEX($G$5:$N$54,$A236,K$57)*INDEX(装备总表!$C$23:$J$30,装备精炼!$B236,装备精炼!K$57))</f>
        <v>0</v>
      </c>
    </row>
    <row r="237" spans="1:10" ht="16.5" x14ac:dyDescent="0.15">
      <c r="A237" s="13">
        <v>29</v>
      </c>
      <c r="B237" s="13">
        <v>4</v>
      </c>
      <c r="C237" s="5">
        <f>INT(INDEX($G$5:$N$54,$A237,C$57)*INDEX(装备总表!$C$23:$J$30,装备精炼!$B237,装备精炼!C$57))</f>
        <v>4390</v>
      </c>
      <c r="D237" s="5">
        <f>INT(INDEX($G$5:$N$54,$A237,D$57)*INDEX(装备总表!$C$23:$J$30,装备精炼!$B237,装备精炼!D$57))</f>
        <v>0</v>
      </c>
      <c r="E237" s="5">
        <f>INT(INDEX($G$5:$N$54,$A237,E$57)*INDEX(装备总表!$C$23:$J$30,装备精炼!$B237,装备精炼!E$57))</f>
        <v>351</v>
      </c>
      <c r="F237" s="5">
        <f>INT(INDEX($G$5:$N$54,$A237,G$57)*INDEX(装备总表!$C$23:$J$30,装备精炼!$B237,装备精炼!G$57))</f>
        <v>175</v>
      </c>
      <c r="G237" s="5">
        <f>INT(INDEX($G$5:$N$54,$A237,H$57)*INDEX(装备总表!$C$23:$J$30,装备精炼!$B237,装备精炼!H$57))</f>
        <v>0</v>
      </c>
      <c r="H237" s="5">
        <f>INT(INDEX($G$5:$N$54,$A237,I$57)*INDEX(装备总表!$C$23:$J$30,装备精炼!$B237,装备精炼!I$57))</f>
        <v>1170</v>
      </c>
      <c r="I237" s="5">
        <f>INT(INDEX($G$5:$N$54,$A237,J$57)*INDEX(装备总表!$C$23:$J$30,装备精炼!$B237,装备精炼!J$57))</f>
        <v>0</v>
      </c>
      <c r="J237" s="5">
        <f>INT(INDEX($G$5:$N$54,$A237,K$57)*INDEX(装备总表!$C$23:$J$30,装备精炼!$B237,装备精炼!K$57))</f>
        <v>0</v>
      </c>
    </row>
    <row r="238" spans="1:10" ht="16.5" x14ac:dyDescent="0.15">
      <c r="A238" s="13">
        <v>30</v>
      </c>
      <c r="B238" s="13">
        <v>4</v>
      </c>
      <c r="C238" s="5">
        <f>INT(INDEX($G$5:$N$54,$A238,C$57)*INDEX(装备总表!$C$23:$J$30,装备精炼!$B238,装备精炼!C$57))</f>
        <v>4614</v>
      </c>
      <c r="D238" s="5">
        <f>INT(INDEX($G$5:$N$54,$A238,D$57)*INDEX(装备总表!$C$23:$J$30,装备精炼!$B238,装备精炼!D$57))</f>
        <v>0</v>
      </c>
      <c r="E238" s="5">
        <f>INT(INDEX($G$5:$N$54,$A238,E$57)*INDEX(装备总表!$C$23:$J$30,装备精炼!$B238,装备精炼!E$57))</f>
        <v>369</v>
      </c>
      <c r="F238" s="5">
        <f>INT(INDEX($G$5:$N$54,$A238,G$57)*INDEX(装备总表!$C$23:$J$30,装备精炼!$B238,装备精炼!G$57))</f>
        <v>184</v>
      </c>
      <c r="G238" s="5">
        <f>INT(INDEX($G$5:$N$54,$A238,H$57)*INDEX(装备总表!$C$23:$J$30,装备精炼!$B238,装备精炼!H$57))</f>
        <v>0</v>
      </c>
      <c r="H238" s="5">
        <f>INT(INDEX($G$5:$N$54,$A238,I$57)*INDEX(装备总表!$C$23:$J$30,装备精炼!$B238,装备精炼!I$57))</f>
        <v>1230</v>
      </c>
      <c r="I238" s="5">
        <f>INT(INDEX($G$5:$N$54,$A238,J$57)*INDEX(装备总表!$C$23:$J$30,装备精炼!$B238,装备精炼!J$57))</f>
        <v>0</v>
      </c>
      <c r="J238" s="5">
        <f>INT(INDEX($G$5:$N$54,$A238,K$57)*INDEX(装备总表!$C$23:$J$30,装备精炼!$B238,装备精炼!K$57))</f>
        <v>0</v>
      </c>
    </row>
    <row r="239" spans="1:10" ht="16.5" x14ac:dyDescent="0.15">
      <c r="A239" s="13">
        <v>31</v>
      </c>
      <c r="B239" s="13">
        <v>4</v>
      </c>
      <c r="C239" s="5">
        <f>INT(INDEX($G$5:$N$54,$A239,C$57)*INDEX(装备总表!$C$23:$J$30,装备精炼!$B239,装备精炼!C$57))</f>
        <v>4866</v>
      </c>
      <c r="D239" s="5">
        <f>INT(INDEX($G$5:$N$54,$A239,D$57)*INDEX(装备总表!$C$23:$J$30,装备精炼!$B239,装备精炼!D$57))</f>
        <v>0</v>
      </c>
      <c r="E239" s="5">
        <f>INT(INDEX($G$5:$N$54,$A239,E$57)*INDEX(装备总表!$C$23:$J$30,装备精炼!$B239,装备精炼!E$57))</f>
        <v>389</v>
      </c>
      <c r="F239" s="5">
        <f>INT(INDEX($G$5:$N$54,$A239,G$57)*INDEX(装备总表!$C$23:$J$30,装备精炼!$B239,装备精炼!G$57))</f>
        <v>194</v>
      </c>
      <c r="G239" s="5">
        <f>INT(INDEX($G$5:$N$54,$A239,H$57)*INDEX(装备总表!$C$23:$J$30,装备精炼!$B239,装备精炼!H$57))</f>
        <v>0</v>
      </c>
      <c r="H239" s="5">
        <f>INT(INDEX($G$5:$N$54,$A239,I$57)*INDEX(装备总表!$C$23:$J$30,装备精炼!$B239,装备精炼!I$57))</f>
        <v>1297</v>
      </c>
      <c r="I239" s="5">
        <f>INT(INDEX($G$5:$N$54,$A239,J$57)*INDEX(装备总表!$C$23:$J$30,装备精炼!$B239,装备精炼!J$57))</f>
        <v>0</v>
      </c>
      <c r="J239" s="5">
        <f>INT(INDEX($G$5:$N$54,$A239,K$57)*INDEX(装备总表!$C$23:$J$30,装备精炼!$B239,装备精炼!K$57))</f>
        <v>0</v>
      </c>
    </row>
    <row r="240" spans="1:10" ht="16.5" x14ac:dyDescent="0.15">
      <c r="A240" s="13">
        <v>32</v>
      </c>
      <c r="B240" s="13">
        <v>4</v>
      </c>
      <c r="C240" s="5">
        <f>INT(INDEX($G$5:$N$54,$A240,C$57)*INDEX(装备总表!$C$23:$J$30,装备精炼!$B240,装备精炼!C$57))</f>
        <v>5118</v>
      </c>
      <c r="D240" s="5">
        <f>INT(INDEX($G$5:$N$54,$A240,D$57)*INDEX(装备总表!$C$23:$J$30,装备精炼!$B240,装备精炼!D$57))</f>
        <v>0</v>
      </c>
      <c r="E240" s="5">
        <f>INT(INDEX($G$5:$N$54,$A240,E$57)*INDEX(装备总表!$C$23:$J$30,装备精炼!$B240,装备精炼!E$57))</f>
        <v>409</v>
      </c>
      <c r="F240" s="5">
        <f>INT(INDEX($G$5:$N$54,$A240,G$57)*INDEX(装备总表!$C$23:$J$30,装备精炼!$B240,装备精炼!G$57))</f>
        <v>204</v>
      </c>
      <c r="G240" s="5">
        <f>INT(INDEX($G$5:$N$54,$A240,H$57)*INDEX(装备总表!$C$23:$J$30,装备精炼!$B240,装备精炼!H$57))</f>
        <v>0</v>
      </c>
      <c r="H240" s="5">
        <f>INT(INDEX($G$5:$N$54,$A240,I$57)*INDEX(装备总表!$C$23:$J$30,装备精炼!$B240,装备精炼!I$57))</f>
        <v>1364</v>
      </c>
      <c r="I240" s="5">
        <f>INT(INDEX($G$5:$N$54,$A240,J$57)*INDEX(装备总表!$C$23:$J$30,装备精炼!$B240,装备精炼!J$57))</f>
        <v>0</v>
      </c>
      <c r="J240" s="5">
        <f>INT(INDEX($G$5:$N$54,$A240,K$57)*INDEX(装备总表!$C$23:$J$30,装备精炼!$B240,装备精炼!K$57))</f>
        <v>0</v>
      </c>
    </row>
    <row r="241" spans="1:10" ht="16.5" x14ac:dyDescent="0.15">
      <c r="A241" s="13">
        <v>33</v>
      </c>
      <c r="B241" s="13">
        <v>4</v>
      </c>
      <c r="C241" s="5">
        <f>INT(INDEX($G$5:$N$54,$A241,C$57)*INDEX(装备总表!$C$23:$J$30,装备精炼!$B241,装备精炼!C$57))</f>
        <v>5369</v>
      </c>
      <c r="D241" s="5">
        <f>INT(INDEX($G$5:$N$54,$A241,D$57)*INDEX(装备总表!$C$23:$J$30,装备精炼!$B241,装备精炼!D$57))</f>
        <v>0</v>
      </c>
      <c r="E241" s="5">
        <f>INT(INDEX($G$5:$N$54,$A241,E$57)*INDEX(装备总表!$C$23:$J$30,装备精炼!$B241,装备精炼!E$57))</f>
        <v>429</v>
      </c>
      <c r="F241" s="5">
        <f>INT(INDEX($G$5:$N$54,$A241,G$57)*INDEX(装备总表!$C$23:$J$30,装备精炼!$B241,装备精炼!G$57))</f>
        <v>214</v>
      </c>
      <c r="G241" s="5">
        <f>INT(INDEX($G$5:$N$54,$A241,H$57)*INDEX(装备总表!$C$23:$J$30,装备精炼!$B241,装备精炼!H$57))</f>
        <v>0</v>
      </c>
      <c r="H241" s="5">
        <f>INT(INDEX($G$5:$N$54,$A241,I$57)*INDEX(装备总表!$C$23:$J$30,装备精炼!$B241,装备精炼!I$57))</f>
        <v>1431</v>
      </c>
      <c r="I241" s="5">
        <f>INT(INDEX($G$5:$N$54,$A241,J$57)*INDEX(装备总表!$C$23:$J$30,装备精炼!$B241,装备精炼!J$57))</f>
        <v>0</v>
      </c>
      <c r="J241" s="5">
        <f>INT(INDEX($G$5:$N$54,$A241,K$57)*INDEX(装备总表!$C$23:$J$30,装备精炼!$B241,装备精炼!K$57))</f>
        <v>0</v>
      </c>
    </row>
    <row r="242" spans="1:10" ht="16.5" x14ac:dyDescent="0.15">
      <c r="A242" s="13">
        <v>34</v>
      </c>
      <c r="B242" s="13">
        <v>4</v>
      </c>
      <c r="C242" s="5">
        <f>INT(INDEX($G$5:$N$54,$A242,C$57)*INDEX(装备总表!$C$23:$J$30,装备精炼!$B242,装备精炼!C$57))</f>
        <v>5621</v>
      </c>
      <c r="D242" s="5">
        <f>INT(INDEX($G$5:$N$54,$A242,D$57)*INDEX(装备总表!$C$23:$J$30,装备精炼!$B242,装备精炼!D$57))</f>
        <v>0</v>
      </c>
      <c r="E242" s="5">
        <f>INT(INDEX($G$5:$N$54,$A242,E$57)*INDEX(装备总表!$C$23:$J$30,装备精炼!$B242,装备精炼!E$57))</f>
        <v>449</v>
      </c>
      <c r="F242" s="5">
        <f>INT(INDEX($G$5:$N$54,$A242,G$57)*INDEX(装备总表!$C$23:$J$30,装备精炼!$B242,装备精炼!G$57))</f>
        <v>224</v>
      </c>
      <c r="G242" s="5">
        <f>INT(INDEX($G$5:$N$54,$A242,H$57)*INDEX(装备总表!$C$23:$J$30,装备精炼!$B242,装备精炼!H$57))</f>
        <v>0</v>
      </c>
      <c r="H242" s="5">
        <f>INT(INDEX($G$5:$N$54,$A242,I$57)*INDEX(装备总表!$C$23:$J$30,装备精炼!$B242,装备精炼!I$57))</f>
        <v>1499</v>
      </c>
      <c r="I242" s="5">
        <f>INT(INDEX($G$5:$N$54,$A242,J$57)*INDEX(装备总表!$C$23:$J$30,装备精炼!$B242,装备精炼!J$57))</f>
        <v>0</v>
      </c>
      <c r="J242" s="5">
        <f>INT(INDEX($G$5:$N$54,$A242,K$57)*INDEX(装备总表!$C$23:$J$30,装备精炼!$B242,装备精炼!K$57))</f>
        <v>0</v>
      </c>
    </row>
    <row r="243" spans="1:10" ht="16.5" x14ac:dyDescent="0.15">
      <c r="A243" s="13">
        <v>35</v>
      </c>
      <c r="B243" s="13">
        <v>4</v>
      </c>
      <c r="C243" s="5">
        <f>INT(INDEX($G$5:$N$54,$A243,C$57)*INDEX(装备总表!$C$23:$J$30,装备精炼!$B243,装备精炼!C$57))</f>
        <v>5873</v>
      </c>
      <c r="D243" s="5">
        <f>INT(INDEX($G$5:$N$54,$A243,D$57)*INDEX(装备总表!$C$23:$J$30,装备精炼!$B243,装备精炼!D$57))</f>
        <v>0</v>
      </c>
      <c r="E243" s="5">
        <f>INT(INDEX($G$5:$N$54,$A243,E$57)*INDEX(装备总表!$C$23:$J$30,装备精炼!$B243,装备精炼!E$57))</f>
        <v>469</v>
      </c>
      <c r="F243" s="5">
        <f>INT(INDEX($G$5:$N$54,$A243,G$57)*INDEX(装备总表!$C$23:$J$30,装备精炼!$B243,装备精炼!G$57))</f>
        <v>234</v>
      </c>
      <c r="G243" s="5">
        <f>INT(INDEX($G$5:$N$54,$A243,H$57)*INDEX(装备总表!$C$23:$J$30,装备精炼!$B243,装备精炼!H$57))</f>
        <v>0</v>
      </c>
      <c r="H243" s="5">
        <f>INT(INDEX($G$5:$N$54,$A243,I$57)*INDEX(装备总表!$C$23:$J$30,装备精炼!$B243,装备精炼!I$57))</f>
        <v>1566</v>
      </c>
      <c r="I243" s="5">
        <f>INT(INDEX($G$5:$N$54,$A243,J$57)*INDEX(装备总表!$C$23:$J$30,装备精炼!$B243,装备精炼!J$57))</f>
        <v>0</v>
      </c>
      <c r="J243" s="5">
        <f>INT(INDEX($G$5:$N$54,$A243,K$57)*INDEX(装备总表!$C$23:$J$30,装备精炼!$B243,装备精炼!K$57))</f>
        <v>0</v>
      </c>
    </row>
    <row r="244" spans="1:10" ht="16.5" x14ac:dyDescent="0.15">
      <c r="A244" s="13">
        <v>36</v>
      </c>
      <c r="B244" s="13">
        <v>4</v>
      </c>
      <c r="C244" s="5">
        <f>INT(INDEX($G$5:$N$54,$A244,C$57)*INDEX(装备总表!$C$23:$J$30,装备精炼!$B244,装备精炼!C$57))</f>
        <v>6152</v>
      </c>
      <c r="D244" s="5">
        <f>INT(INDEX($G$5:$N$54,$A244,D$57)*INDEX(装备总表!$C$23:$J$30,装备精炼!$B244,装备精炼!D$57))</f>
        <v>0</v>
      </c>
      <c r="E244" s="5">
        <f>INT(INDEX($G$5:$N$54,$A244,E$57)*INDEX(装备总表!$C$23:$J$30,装备精炼!$B244,装备精炼!E$57))</f>
        <v>492</v>
      </c>
      <c r="F244" s="5">
        <f>INT(INDEX($G$5:$N$54,$A244,G$57)*INDEX(装备总表!$C$23:$J$30,装备精炼!$B244,装备精炼!G$57))</f>
        <v>246</v>
      </c>
      <c r="G244" s="5">
        <f>INT(INDEX($G$5:$N$54,$A244,H$57)*INDEX(装备总表!$C$23:$J$30,装备精炼!$B244,装备精炼!H$57))</f>
        <v>0</v>
      </c>
      <c r="H244" s="5">
        <f>INT(INDEX($G$5:$N$54,$A244,I$57)*INDEX(装备总表!$C$23:$J$30,装备精炼!$B244,装备精炼!I$57))</f>
        <v>1640</v>
      </c>
      <c r="I244" s="5">
        <f>INT(INDEX($G$5:$N$54,$A244,J$57)*INDEX(装备总表!$C$23:$J$30,装备精炼!$B244,装备精炼!J$57))</f>
        <v>0</v>
      </c>
      <c r="J244" s="5">
        <f>INT(INDEX($G$5:$N$54,$A244,K$57)*INDEX(装备总表!$C$23:$J$30,装备精炼!$B244,装备精炼!K$57))</f>
        <v>0</v>
      </c>
    </row>
    <row r="245" spans="1:10" ht="16.5" x14ac:dyDescent="0.15">
      <c r="A245" s="13">
        <v>37</v>
      </c>
      <c r="B245" s="13">
        <v>4</v>
      </c>
      <c r="C245" s="5">
        <f>INT(INDEX($G$5:$N$54,$A245,C$57)*INDEX(装备总表!$C$23:$J$30,装备精炼!$B245,装备精炼!C$57))</f>
        <v>6432</v>
      </c>
      <c r="D245" s="5">
        <f>INT(INDEX($G$5:$N$54,$A245,D$57)*INDEX(装备总表!$C$23:$J$30,装备精炼!$B245,装备精炼!D$57))</f>
        <v>0</v>
      </c>
      <c r="E245" s="5">
        <f>INT(INDEX($G$5:$N$54,$A245,E$57)*INDEX(装备总表!$C$23:$J$30,装备精炼!$B245,装备精炼!E$57))</f>
        <v>514</v>
      </c>
      <c r="F245" s="5">
        <f>INT(INDEX($G$5:$N$54,$A245,G$57)*INDEX(装备总表!$C$23:$J$30,装备精炼!$B245,装备精炼!G$57))</f>
        <v>257</v>
      </c>
      <c r="G245" s="5">
        <f>INT(INDEX($G$5:$N$54,$A245,H$57)*INDEX(装备总表!$C$23:$J$30,装备精炼!$B245,装备精炼!H$57))</f>
        <v>0</v>
      </c>
      <c r="H245" s="5">
        <f>INT(INDEX($G$5:$N$54,$A245,I$57)*INDEX(装备总表!$C$23:$J$30,装备精炼!$B245,装备精炼!I$57))</f>
        <v>1715</v>
      </c>
      <c r="I245" s="5">
        <f>INT(INDEX($G$5:$N$54,$A245,J$57)*INDEX(装备总表!$C$23:$J$30,装备精炼!$B245,装备精炼!J$57))</f>
        <v>0</v>
      </c>
      <c r="J245" s="5">
        <f>INT(INDEX($G$5:$N$54,$A245,K$57)*INDEX(装备总表!$C$23:$J$30,装备精炼!$B245,装备精炼!K$57))</f>
        <v>0</v>
      </c>
    </row>
    <row r="246" spans="1:10" ht="16.5" x14ac:dyDescent="0.15">
      <c r="A246" s="13">
        <v>38</v>
      </c>
      <c r="B246" s="13">
        <v>4</v>
      </c>
      <c r="C246" s="5">
        <f>INT(INDEX($G$5:$N$54,$A246,C$57)*INDEX(装备总表!$C$23:$J$30,装备精炼!$B246,装备精炼!C$57))</f>
        <v>6712</v>
      </c>
      <c r="D246" s="5">
        <f>INT(INDEX($G$5:$N$54,$A246,D$57)*INDEX(装备总表!$C$23:$J$30,装备精炼!$B246,装备精炼!D$57))</f>
        <v>0</v>
      </c>
      <c r="E246" s="5">
        <f>INT(INDEX($G$5:$N$54,$A246,E$57)*INDEX(装备总表!$C$23:$J$30,装备精炼!$B246,装备精炼!E$57))</f>
        <v>536</v>
      </c>
      <c r="F246" s="5">
        <f>INT(INDEX($G$5:$N$54,$A246,G$57)*INDEX(装备总表!$C$23:$J$30,装备精炼!$B246,装备精炼!G$57))</f>
        <v>268</v>
      </c>
      <c r="G246" s="5">
        <f>INT(INDEX($G$5:$N$54,$A246,H$57)*INDEX(装备总表!$C$23:$J$30,装备精炼!$B246,装备精炼!H$57))</f>
        <v>0</v>
      </c>
      <c r="H246" s="5">
        <f>INT(INDEX($G$5:$N$54,$A246,I$57)*INDEX(装备总表!$C$23:$J$30,装备精炼!$B246,装备精炼!I$57))</f>
        <v>1789</v>
      </c>
      <c r="I246" s="5">
        <f>INT(INDEX($G$5:$N$54,$A246,J$57)*INDEX(装备总表!$C$23:$J$30,装备精炼!$B246,装备精炼!J$57))</f>
        <v>0</v>
      </c>
      <c r="J246" s="5">
        <f>INT(INDEX($G$5:$N$54,$A246,K$57)*INDEX(装备总表!$C$23:$J$30,装备精炼!$B246,装备精炼!K$57))</f>
        <v>0</v>
      </c>
    </row>
    <row r="247" spans="1:10" ht="16.5" x14ac:dyDescent="0.15">
      <c r="A247" s="13">
        <v>39</v>
      </c>
      <c r="B247" s="13">
        <v>4</v>
      </c>
      <c r="C247" s="5">
        <f>INT(INDEX($G$5:$N$54,$A247,C$57)*INDEX(装备总表!$C$23:$J$30,装备精炼!$B247,装备精炼!C$57))</f>
        <v>6991</v>
      </c>
      <c r="D247" s="5">
        <f>INT(INDEX($G$5:$N$54,$A247,D$57)*INDEX(装备总表!$C$23:$J$30,装备精炼!$B247,装备精炼!D$57))</f>
        <v>0</v>
      </c>
      <c r="E247" s="5">
        <f>INT(INDEX($G$5:$N$54,$A247,E$57)*INDEX(装备总表!$C$23:$J$30,装备精炼!$B247,装备精炼!E$57))</f>
        <v>559</v>
      </c>
      <c r="F247" s="5">
        <f>INT(INDEX($G$5:$N$54,$A247,G$57)*INDEX(装备总表!$C$23:$J$30,装备精炼!$B247,装备精炼!G$57))</f>
        <v>279</v>
      </c>
      <c r="G247" s="5">
        <f>INT(INDEX($G$5:$N$54,$A247,H$57)*INDEX(装备总表!$C$23:$J$30,装备精炼!$B247,装备精炼!H$57))</f>
        <v>0</v>
      </c>
      <c r="H247" s="5">
        <f>INT(INDEX($G$5:$N$54,$A247,I$57)*INDEX(装备总表!$C$23:$J$30,装备精炼!$B247,装备精炼!I$57))</f>
        <v>1864</v>
      </c>
      <c r="I247" s="5">
        <f>INT(INDEX($G$5:$N$54,$A247,J$57)*INDEX(装备总表!$C$23:$J$30,装备精炼!$B247,装备精炼!J$57))</f>
        <v>0</v>
      </c>
      <c r="J247" s="5">
        <f>INT(INDEX($G$5:$N$54,$A247,K$57)*INDEX(装备总表!$C$23:$J$30,装备精炼!$B247,装备精炼!K$57))</f>
        <v>0</v>
      </c>
    </row>
    <row r="248" spans="1:10" ht="16.5" x14ac:dyDescent="0.15">
      <c r="A248" s="13">
        <v>40</v>
      </c>
      <c r="B248" s="13">
        <v>4</v>
      </c>
      <c r="C248" s="5">
        <f>INT(INDEX($G$5:$N$54,$A248,C$57)*INDEX(装备总表!$C$23:$J$30,装备精炼!$B248,装备精炼!C$57))</f>
        <v>7271</v>
      </c>
      <c r="D248" s="5">
        <f>INT(INDEX($G$5:$N$54,$A248,D$57)*INDEX(装备总表!$C$23:$J$30,装备精炼!$B248,装备精炼!D$57))</f>
        <v>0</v>
      </c>
      <c r="E248" s="5">
        <f>INT(INDEX($G$5:$N$54,$A248,E$57)*INDEX(装备总表!$C$23:$J$30,装备精炼!$B248,装备精炼!E$57))</f>
        <v>581</v>
      </c>
      <c r="F248" s="5">
        <f>INT(INDEX($G$5:$N$54,$A248,G$57)*INDEX(装备总表!$C$23:$J$30,装备精炼!$B248,装备精炼!G$57))</f>
        <v>290</v>
      </c>
      <c r="G248" s="5">
        <f>INT(INDEX($G$5:$N$54,$A248,H$57)*INDEX(装备总表!$C$23:$J$30,装备精炼!$B248,装备精炼!H$57))</f>
        <v>0</v>
      </c>
      <c r="H248" s="5">
        <f>INT(INDEX($G$5:$N$54,$A248,I$57)*INDEX(装备总表!$C$23:$J$30,装备精炼!$B248,装备精炼!I$57))</f>
        <v>1939</v>
      </c>
      <c r="I248" s="5">
        <f>INT(INDEX($G$5:$N$54,$A248,J$57)*INDEX(装备总表!$C$23:$J$30,装备精炼!$B248,装备精炼!J$57))</f>
        <v>0</v>
      </c>
      <c r="J248" s="5">
        <f>INT(INDEX($G$5:$N$54,$A248,K$57)*INDEX(装备总表!$C$23:$J$30,装备精炼!$B248,装备精炼!K$57))</f>
        <v>0</v>
      </c>
    </row>
    <row r="249" spans="1:10" ht="16.5" x14ac:dyDescent="0.15">
      <c r="A249" s="13">
        <v>41</v>
      </c>
      <c r="B249" s="13">
        <v>4</v>
      </c>
      <c r="C249" s="5">
        <f>INT(INDEX($G$5:$N$54,$A249,C$57)*INDEX(装备总表!$C$23:$J$30,装备精炼!$B249,装备精炼!C$57))</f>
        <v>7579</v>
      </c>
      <c r="D249" s="5">
        <f>INT(INDEX($G$5:$N$54,$A249,D$57)*INDEX(装备总表!$C$23:$J$30,装备精炼!$B249,装备精炼!D$57))</f>
        <v>0</v>
      </c>
      <c r="E249" s="5">
        <f>INT(INDEX($G$5:$N$54,$A249,E$57)*INDEX(装备总表!$C$23:$J$30,装备精炼!$B249,装备精炼!E$57))</f>
        <v>606</v>
      </c>
      <c r="F249" s="5">
        <f>INT(INDEX($G$5:$N$54,$A249,G$57)*INDEX(装备总表!$C$23:$J$30,装备精炼!$B249,装备精炼!G$57))</f>
        <v>303</v>
      </c>
      <c r="G249" s="5">
        <f>INT(INDEX($G$5:$N$54,$A249,H$57)*INDEX(装备总表!$C$23:$J$30,装备精炼!$B249,装备精炼!H$57))</f>
        <v>0</v>
      </c>
      <c r="H249" s="5">
        <f>INT(INDEX($G$5:$N$54,$A249,I$57)*INDEX(装备总表!$C$23:$J$30,装备精炼!$B249,装备精炼!I$57))</f>
        <v>2021</v>
      </c>
      <c r="I249" s="5">
        <f>INT(INDEX($G$5:$N$54,$A249,J$57)*INDEX(装备总表!$C$23:$J$30,装备精炼!$B249,装备精炼!J$57))</f>
        <v>0</v>
      </c>
      <c r="J249" s="5">
        <f>INT(INDEX($G$5:$N$54,$A249,K$57)*INDEX(装备总表!$C$23:$J$30,装备精炼!$B249,装备精炼!K$57))</f>
        <v>0</v>
      </c>
    </row>
    <row r="250" spans="1:10" ht="16.5" x14ac:dyDescent="0.15">
      <c r="A250" s="13">
        <v>42</v>
      </c>
      <c r="B250" s="13">
        <v>4</v>
      </c>
      <c r="C250" s="5">
        <f>INT(INDEX($G$5:$N$54,$A250,C$57)*INDEX(装备总表!$C$23:$J$30,装备精炼!$B250,装备精炼!C$57))</f>
        <v>7886</v>
      </c>
      <c r="D250" s="5">
        <f>INT(INDEX($G$5:$N$54,$A250,D$57)*INDEX(装备总表!$C$23:$J$30,装备精炼!$B250,装备精炼!D$57))</f>
        <v>0</v>
      </c>
      <c r="E250" s="5">
        <f>INT(INDEX($G$5:$N$54,$A250,E$57)*INDEX(装备总表!$C$23:$J$30,装备精炼!$B250,装备精炼!E$57))</f>
        <v>630</v>
      </c>
      <c r="F250" s="5">
        <f>INT(INDEX($G$5:$N$54,$A250,G$57)*INDEX(装备总表!$C$23:$J$30,装备精炼!$B250,装备精炼!G$57))</f>
        <v>315</v>
      </c>
      <c r="G250" s="5">
        <f>INT(INDEX($G$5:$N$54,$A250,H$57)*INDEX(装备总表!$C$23:$J$30,装备精炼!$B250,装备精炼!H$57))</f>
        <v>0</v>
      </c>
      <c r="H250" s="5">
        <f>INT(INDEX($G$5:$N$54,$A250,I$57)*INDEX(装备总表!$C$23:$J$30,装备精炼!$B250,装备精炼!I$57))</f>
        <v>2103</v>
      </c>
      <c r="I250" s="5">
        <f>INT(INDEX($G$5:$N$54,$A250,J$57)*INDEX(装备总表!$C$23:$J$30,装备精炼!$B250,装备精炼!J$57))</f>
        <v>0</v>
      </c>
      <c r="J250" s="5">
        <f>INT(INDEX($G$5:$N$54,$A250,K$57)*INDEX(装备总表!$C$23:$J$30,装备精炼!$B250,装备精炼!K$57))</f>
        <v>0</v>
      </c>
    </row>
    <row r="251" spans="1:10" ht="16.5" x14ac:dyDescent="0.15">
      <c r="A251" s="13">
        <v>43</v>
      </c>
      <c r="B251" s="13">
        <v>4</v>
      </c>
      <c r="C251" s="5">
        <f>INT(INDEX($G$5:$N$54,$A251,C$57)*INDEX(装备总表!$C$23:$J$30,装备精炼!$B251,装备精炼!C$57))</f>
        <v>8194</v>
      </c>
      <c r="D251" s="5">
        <f>INT(INDEX($G$5:$N$54,$A251,D$57)*INDEX(装备总表!$C$23:$J$30,装备精炼!$B251,装备精炼!D$57))</f>
        <v>0</v>
      </c>
      <c r="E251" s="5">
        <f>INT(INDEX($G$5:$N$54,$A251,E$57)*INDEX(装备总表!$C$23:$J$30,装备精炼!$B251,装备精炼!E$57))</f>
        <v>655</v>
      </c>
      <c r="F251" s="5">
        <f>INT(INDEX($G$5:$N$54,$A251,G$57)*INDEX(装备总表!$C$23:$J$30,装备精炼!$B251,装备精炼!G$57))</f>
        <v>327</v>
      </c>
      <c r="G251" s="5">
        <f>INT(INDEX($G$5:$N$54,$A251,H$57)*INDEX(装备总表!$C$23:$J$30,装备精炼!$B251,装备精炼!H$57))</f>
        <v>0</v>
      </c>
      <c r="H251" s="5">
        <f>INT(INDEX($G$5:$N$54,$A251,I$57)*INDEX(装备总表!$C$23:$J$30,装备精炼!$B251,装备精炼!I$57))</f>
        <v>2185</v>
      </c>
      <c r="I251" s="5">
        <f>INT(INDEX($G$5:$N$54,$A251,J$57)*INDEX(装备总表!$C$23:$J$30,装备精炼!$B251,装备精炼!J$57))</f>
        <v>0</v>
      </c>
      <c r="J251" s="5">
        <f>INT(INDEX($G$5:$N$54,$A251,K$57)*INDEX(装备总表!$C$23:$J$30,装备精炼!$B251,装备精炼!K$57))</f>
        <v>0</v>
      </c>
    </row>
    <row r="252" spans="1:10" ht="16.5" x14ac:dyDescent="0.15">
      <c r="A252" s="13">
        <v>44</v>
      </c>
      <c r="B252" s="13">
        <v>4</v>
      </c>
      <c r="C252" s="5">
        <f>INT(INDEX($G$5:$N$54,$A252,C$57)*INDEX(装备总表!$C$23:$J$30,装备精炼!$B252,装备精炼!C$57))</f>
        <v>8502</v>
      </c>
      <c r="D252" s="5">
        <f>INT(INDEX($G$5:$N$54,$A252,D$57)*INDEX(装备总表!$C$23:$J$30,装备精炼!$B252,装备精炼!D$57))</f>
        <v>0</v>
      </c>
      <c r="E252" s="5">
        <f>INT(INDEX($G$5:$N$54,$A252,E$57)*INDEX(装备总表!$C$23:$J$30,装备精炼!$B252,装备精炼!E$57))</f>
        <v>680</v>
      </c>
      <c r="F252" s="5">
        <f>INT(INDEX($G$5:$N$54,$A252,G$57)*INDEX(装备总表!$C$23:$J$30,装备精炼!$B252,装备精炼!G$57))</f>
        <v>340</v>
      </c>
      <c r="G252" s="5">
        <f>INT(INDEX($G$5:$N$54,$A252,H$57)*INDEX(装备总表!$C$23:$J$30,装备精炼!$B252,装备精炼!H$57))</f>
        <v>0</v>
      </c>
      <c r="H252" s="5">
        <f>INT(INDEX($G$5:$N$54,$A252,I$57)*INDEX(装备总表!$C$23:$J$30,装备精炼!$B252,装备精炼!I$57))</f>
        <v>2267</v>
      </c>
      <c r="I252" s="5">
        <f>INT(INDEX($G$5:$N$54,$A252,J$57)*INDEX(装备总表!$C$23:$J$30,装备精炼!$B252,装备精炼!J$57))</f>
        <v>0</v>
      </c>
      <c r="J252" s="5">
        <f>INT(INDEX($G$5:$N$54,$A252,K$57)*INDEX(装备总表!$C$23:$J$30,装备精炼!$B252,装备精炼!K$57))</f>
        <v>0</v>
      </c>
    </row>
    <row r="253" spans="1:10" ht="16.5" x14ac:dyDescent="0.15">
      <c r="A253" s="13">
        <v>45</v>
      </c>
      <c r="B253" s="13">
        <v>4</v>
      </c>
      <c r="C253" s="5">
        <f>INT(INDEX($G$5:$N$54,$A253,C$57)*INDEX(装备总表!$C$23:$J$30,装备精炼!$B253,装备精炼!C$57))</f>
        <v>8809</v>
      </c>
      <c r="D253" s="5">
        <f>INT(INDEX($G$5:$N$54,$A253,D$57)*INDEX(装备总表!$C$23:$J$30,装备精炼!$B253,装备精炼!D$57))</f>
        <v>0</v>
      </c>
      <c r="E253" s="5">
        <f>INT(INDEX($G$5:$N$54,$A253,E$57)*INDEX(装备总表!$C$23:$J$30,装备精炼!$B253,装备精炼!E$57))</f>
        <v>704</v>
      </c>
      <c r="F253" s="5">
        <f>INT(INDEX($G$5:$N$54,$A253,G$57)*INDEX(装备总表!$C$23:$J$30,装备精炼!$B253,装备精炼!G$57))</f>
        <v>352</v>
      </c>
      <c r="G253" s="5">
        <f>INT(INDEX($G$5:$N$54,$A253,H$57)*INDEX(装备总表!$C$23:$J$30,装备精炼!$B253,装备精炼!H$57))</f>
        <v>0</v>
      </c>
      <c r="H253" s="5">
        <f>INT(INDEX($G$5:$N$54,$A253,I$57)*INDEX(装备总表!$C$23:$J$30,装备精炼!$B253,装备精炼!I$57))</f>
        <v>2349</v>
      </c>
      <c r="I253" s="5">
        <f>INT(INDEX($G$5:$N$54,$A253,J$57)*INDEX(装备总表!$C$23:$J$30,装备精炼!$B253,装备精炼!J$57))</f>
        <v>0</v>
      </c>
      <c r="J253" s="5">
        <f>INT(INDEX($G$5:$N$54,$A253,K$57)*INDEX(装备总表!$C$23:$J$30,装备精炼!$B253,装备精炼!K$57))</f>
        <v>0</v>
      </c>
    </row>
    <row r="254" spans="1:10" ht="16.5" x14ac:dyDescent="0.15">
      <c r="A254" s="13">
        <v>46</v>
      </c>
      <c r="B254" s="13">
        <v>4</v>
      </c>
      <c r="C254" s="5">
        <f>INT(INDEX($G$5:$N$54,$A254,C$57)*INDEX(装备总表!$C$23:$J$30,装备精炼!$B254,装备精炼!C$57))</f>
        <v>9145</v>
      </c>
      <c r="D254" s="5">
        <f>INT(INDEX($G$5:$N$54,$A254,D$57)*INDEX(装备总表!$C$23:$J$30,装备精炼!$B254,装备精炼!D$57))</f>
        <v>0</v>
      </c>
      <c r="E254" s="5">
        <f>INT(INDEX($G$5:$N$54,$A254,E$57)*INDEX(装备总表!$C$23:$J$30,装备精炼!$B254,装备精炼!E$57))</f>
        <v>731</v>
      </c>
      <c r="F254" s="5">
        <f>INT(INDEX($G$5:$N$54,$A254,G$57)*INDEX(装备总表!$C$23:$J$30,装备精炼!$B254,装备精炼!G$57))</f>
        <v>365</v>
      </c>
      <c r="G254" s="5">
        <f>INT(INDEX($G$5:$N$54,$A254,H$57)*INDEX(装备总表!$C$23:$J$30,装备精炼!$B254,装备精炼!H$57))</f>
        <v>0</v>
      </c>
      <c r="H254" s="5">
        <f>INT(INDEX($G$5:$N$54,$A254,I$57)*INDEX(装备总表!$C$23:$J$30,装备精炼!$B254,装备精炼!I$57))</f>
        <v>2438</v>
      </c>
      <c r="I254" s="5">
        <f>INT(INDEX($G$5:$N$54,$A254,J$57)*INDEX(装备总表!$C$23:$J$30,装备精炼!$B254,装备精炼!J$57))</f>
        <v>0</v>
      </c>
      <c r="J254" s="5">
        <f>INT(INDEX($G$5:$N$54,$A254,K$57)*INDEX(装备总表!$C$23:$J$30,装备精炼!$B254,装备精炼!K$57))</f>
        <v>0</v>
      </c>
    </row>
    <row r="255" spans="1:10" ht="16.5" x14ac:dyDescent="0.15">
      <c r="A255" s="13">
        <v>47</v>
      </c>
      <c r="B255" s="13">
        <v>4</v>
      </c>
      <c r="C255" s="5">
        <f>INT(INDEX($G$5:$N$54,$A255,C$57)*INDEX(装备总表!$C$23:$J$30,装备精炼!$B255,装备精炼!C$57))</f>
        <v>9481</v>
      </c>
      <c r="D255" s="5">
        <f>INT(INDEX($G$5:$N$54,$A255,D$57)*INDEX(装备总表!$C$23:$J$30,装备精炼!$B255,装备精炼!D$57))</f>
        <v>0</v>
      </c>
      <c r="E255" s="5">
        <f>INT(INDEX($G$5:$N$54,$A255,E$57)*INDEX(装备总表!$C$23:$J$30,装备精炼!$B255,装备精炼!E$57))</f>
        <v>758</v>
      </c>
      <c r="F255" s="5">
        <f>INT(INDEX($G$5:$N$54,$A255,G$57)*INDEX(装备总表!$C$23:$J$30,装备精炼!$B255,装备精炼!G$57))</f>
        <v>379</v>
      </c>
      <c r="G255" s="5">
        <f>INT(INDEX($G$5:$N$54,$A255,H$57)*INDEX(装备总表!$C$23:$J$30,装备精炼!$B255,装备精炼!H$57))</f>
        <v>0</v>
      </c>
      <c r="H255" s="5">
        <f>INT(INDEX($G$5:$N$54,$A255,I$57)*INDEX(装备总表!$C$23:$J$30,装备精炼!$B255,装备精炼!I$57))</f>
        <v>2528</v>
      </c>
      <c r="I255" s="5">
        <f>INT(INDEX($G$5:$N$54,$A255,J$57)*INDEX(装备总表!$C$23:$J$30,装备精炼!$B255,装备精炼!J$57))</f>
        <v>0</v>
      </c>
      <c r="J255" s="5">
        <f>INT(INDEX($G$5:$N$54,$A255,K$57)*INDEX(装备总表!$C$23:$J$30,装备精炼!$B255,装备精炼!K$57))</f>
        <v>0</v>
      </c>
    </row>
    <row r="256" spans="1:10" ht="16.5" x14ac:dyDescent="0.15">
      <c r="A256" s="13">
        <v>48</v>
      </c>
      <c r="B256" s="13">
        <v>4</v>
      </c>
      <c r="C256" s="5">
        <f>INT(INDEX($G$5:$N$54,$A256,C$57)*INDEX(装备总表!$C$23:$J$30,装备精炼!$B256,装备精炼!C$57))</f>
        <v>9816</v>
      </c>
      <c r="D256" s="5">
        <f>INT(INDEX($G$5:$N$54,$A256,D$57)*INDEX(装备总表!$C$23:$J$30,装备精炼!$B256,装备精炼!D$57))</f>
        <v>0</v>
      </c>
      <c r="E256" s="5">
        <f>INT(INDEX($G$5:$N$54,$A256,E$57)*INDEX(装备总表!$C$23:$J$30,装备精炼!$B256,装备精炼!E$57))</f>
        <v>785</v>
      </c>
      <c r="F256" s="5">
        <f>INT(INDEX($G$5:$N$54,$A256,G$57)*INDEX(装备总表!$C$23:$J$30,装备精炼!$B256,装备精炼!G$57))</f>
        <v>392</v>
      </c>
      <c r="G256" s="5">
        <f>INT(INDEX($G$5:$N$54,$A256,H$57)*INDEX(装备总表!$C$23:$J$30,装备精炼!$B256,装备精炼!H$57))</f>
        <v>0</v>
      </c>
      <c r="H256" s="5">
        <f>INT(INDEX($G$5:$N$54,$A256,I$57)*INDEX(装备总表!$C$23:$J$30,装备精炼!$B256,装备精炼!I$57))</f>
        <v>2617</v>
      </c>
      <c r="I256" s="5">
        <f>INT(INDEX($G$5:$N$54,$A256,J$57)*INDEX(装备总表!$C$23:$J$30,装备精炼!$B256,装备精炼!J$57))</f>
        <v>0</v>
      </c>
      <c r="J256" s="5">
        <f>INT(INDEX($G$5:$N$54,$A256,K$57)*INDEX(装备总表!$C$23:$J$30,装备精炼!$B256,装备精炼!K$57))</f>
        <v>0</v>
      </c>
    </row>
    <row r="257" spans="1:10" ht="16.5" x14ac:dyDescent="0.15">
      <c r="A257" s="13">
        <v>49</v>
      </c>
      <c r="B257" s="13">
        <v>4</v>
      </c>
      <c r="C257" s="5">
        <f>INT(INDEX($G$5:$N$54,$A257,C$57)*INDEX(装备总表!$C$23:$J$30,装备精炼!$B257,装备精炼!C$57))</f>
        <v>10152</v>
      </c>
      <c r="D257" s="5">
        <f>INT(INDEX($G$5:$N$54,$A257,D$57)*INDEX(装备总表!$C$23:$J$30,装备精炼!$B257,装备精炼!D$57))</f>
        <v>0</v>
      </c>
      <c r="E257" s="5">
        <f>INT(INDEX($G$5:$N$54,$A257,E$57)*INDEX(装备总表!$C$23:$J$30,装备精炼!$B257,装备精炼!E$57))</f>
        <v>812</v>
      </c>
      <c r="F257" s="5">
        <f>INT(INDEX($G$5:$N$54,$A257,G$57)*INDEX(装备总表!$C$23:$J$30,装备精炼!$B257,装备精炼!G$57))</f>
        <v>406</v>
      </c>
      <c r="G257" s="5">
        <f>INT(INDEX($G$5:$N$54,$A257,H$57)*INDEX(装备总表!$C$23:$J$30,装备精炼!$B257,装备精炼!H$57))</f>
        <v>0</v>
      </c>
      <c r="H257" s="5">
        <f>INT(INDEX($G$5:$N$54,$A257,I$57)*INDEX(装备总表!$C$23:$J$30,装备精炼!$B257,装备精炼!I$57))</f>
        <v>2707</v>
      </c>
      <c r="I257" s="5">
        <f>INT(INDEX($G$5:$N$54,$A257,J$57)*INDEX(装备总表!$C$23:$J$30,装备精炼!$B257,装备精炼!J$57))</f>
        <v>0</v>
      </c>
      <c r="J257" s="5">
        <f>INT(INDEX($G$5:$N$54,$A257,K$57)*INDEX(装备总表!$C$23:$J$30,装备精炼!$B257,装备精炼!K$57))</f>
        <v>0</v>
      </c>
    </row>
    <row r="258" spans="1:10" ht="16.5" x14ac:dyDescent="0.15">
      <c r="A258" s="13">
        <v>50</v>
      </c>
      <c r="B258" s="13">
        <v>4</v>
      </c>
      <c r="C258" s="5">
        <f>INT(INDEX($G$5:$N$54,$A258,C$57)*INDEX(装备总表!$C$23:$J$30,装备精炼!$B258,装备精炼!C$57))</f>
        <v>10488</v>
      </c>
      <c r="D258" s="5">
        <f>INT(INDEX($G$5:$N$54,$A258,D$57)*INDEX(装备总表!$C$23:$J$30,装备精炼!$B258,装备精炼!D$57))</f>
        <v>0</v>
      </c>
      <c r="E258" s="5">
        <f>INT(INDEX($G$5:$N$54,$A258,E$57)*INDEX(装备总表!$C$23:$J$30,装备精炼!$B258,装备精炼!E$57))</f>
        <v>838</v>
      </c>
      <c r="F258" s="5">
        <f>INT(INDEX($G$5:$N$54,$A258,G$57)*INDEX(装备总表!$C$23:$J$30,装备精炼!$B258,装备精炼!G$57))</f>
        <v>419</v>
      </c>
      <c r="G258" s="5">
        <f>INT(INDEX($G$5:$N$54,$A258,H$57)*INDEX(装备总表!$C$23:$J$30,装备精炼!$B258,装备精炼!H$57))</f>
        <v>0</v>
      </c>
      <c r="H258" s="5">
        <f>INT(INDEX($G$5:$N$54,$A258,I$57)*INDEX(装备总表!$C$23:$J$30,装备精炼!$B258,装备精炼!I$57))</f>
        <v>2796</v>
      </c>
      <c r="I258" s="5">
        <f>INT(INDEX($G$5:$N$54,$A258,J$57)*INDEX(装备总表!$C$23:$J$30,装备精炼!$B258,装备精炼!J$57))</f>
        <v>0</v>
      </c>
      <c r="J258" s="5">
        <f>INT(INDEX($G$5:$N$54,$A258,K$57)*INDEX(装备总表!$C$23:$J$30,装备精炼!$B258,装备精炼!K$57))</f>
        <v>0</v>
      </c>
    </row>
    <row r="259" spans="1:10" ht="16.5" x14ac:dyDescent="0.15">
      <c r="A259" s="13">
        <v>1</v>
      </c>
      <c r="B259" s="13">
        <v>5</v>
      </c>
      <c r="C259" s="5">
        <f>INT(INDEX($G$5:$N$54,$A259,C$57)*INDEX(装备总表!$C$23:$J$30,装备精炼!$B259,装备精炼!C$57))</f>
        <v>83</v>
      </c>
      <c r="D259" s="5">
        <f>INT(INDEX($G$5:$N$54,$A259,D$57)*INDEX(装备总表!$C$23:$J$30,装备精炼!$B259,装备精炼!D$57))</f>
        <v>0</v>
      </c>
      <c r="E259" s="5">
        <f>INT(INDEX($G$5:$N$54,$A259,E$57)*INDEX(装备总表!$C$23:$J$30,装备精炼!$B259,装备精炼!E$57))</f>
        <v>2</v>
      </c>
      <c r="F259" s="5">
        <f>INT(INDEX($G$5:$N$54,$A259,G$57)*INDEX(装备总表!$C$23:$J$30,装备精炼!$B259,装备精炼!G$57))</f>
        <v>6</v>
      </c>
      <c r="G259" s="5">
        <f>INT(INDEX($G$5:$N$54,$A259,H$57)*INDEX(装备总表!$C$23:$J$30,装备精炼!$B259,装备精炼!H$57))</f>
        <v>0</v>
      </c>
      <c r="H259" s="5">
        <f>INT(INDEX($G$5:$N$54,$A259,I$57)*INDEX(装备总表!$C$23:$J$30,装备精炼!$B259,装备精炼!I$57))</f>
        <v>0</v>
      </c>
      <c r="I259" s="5">
        <f>INT(INDEX($G$5:$N$54,$A259,J$57)*INDEX(装备总表!$C$23:$J$30,装备精炼!$B259,装备精炼!J$57))</f>
        <v>22</v>
      </c>
      <c r="J259" s="5">
        <f>INT(INDEX($G$5:$N$54,$A259,K$57)*INDEX(装备总表!$C$23:$J$30,装备精炼!$B259,装备精炼!K$57))</f>
        <v>0</v>
      </c>
    </row>
    <row r="260" spans="1:10" ht="16.5" x14ac:dyDescent="0.15">
      <c r="A260" s="13">
        <v>2</v>
      </c>
      <c r="B260" s="13">
        <v>5</v>
      </c>
      <c r="C260" s="5">
        <f>INT(INDEX($G$5:$N$54,$A260,C$57)*INDEX(装备总表!$C$23:$J$30,装备精炼!$B260,装备精炼!C$57))</f>
        <v>167</v>
      </c>
      <c r="D260" s="5">
        <f>INT(INDEX($G$5:$N$54,$A260,D$57)*INDEX(装备总表!$C$23:$J$30,装备精炼!$B260,装备精炼!D$57))</f>
        <v>0</v>
      </c>
      <c r="E260" s="5">
        <f>INT(INDEX($G$5:$N$54,$A260,E$57)*INDEX(装备总表!$C$23:$J$30,装备精炼!$B260,装备精炼!E$57))</f>
        <v>4</v>
      </c>
      <c r="F260" s="5">
        <f>INT(INDEX($G$5:$N$54,$A260,G$57)*INDEX(装备总表!$C$23:$J$30,装备精炼!$B260,装备精炼!G$57))</f>
        <v>13</v>
      </c>
      <c r="G260" s="5">
        <f>INT(INDEX($G$5:$N$54,$A260,H$57)*INDEX(装备总表!$C$23:$J$30,装备精炼!$B260,装备精炼!H$57))</f>
        <v>0</v>
      </c>
      <c r="H260" s="5">
        <f>INT(INDEX($G$5:$N$54,$A260,I$57)*INDEX(装备总表!$C$23:$J$30,装备精炼!$B260,装备精炼!I$57))</f>
        <v>0</v>
      </c>
      <c r="I260" s="5">
        <f>INT(INDEX($G$5:$N$54,$A260,J$57)*INDEX(装备总表!$C$23:$J$30,装备精炼!$B260,装备精炼!J$57))</f>
        <v>44</v>
      </c>
      <c r="J260" s="5">
        <f>INT(INDEX($G$5:$N$54,$A260,K$57)*INDEX(装备总表!$C$23:$J$30,装备精炼!$B260,装备精炼!K$57))</f>
        <v>0</v>
      </c>
    </row>
    <row r="261" spans="1:10" ht="16.5" x14ac:dyDescent="0.15">
      <c r="A261" s="13">
        <v>3</v>
      </c>
      <c r="B261" s="13">
        <v>5</v>
      </c>
      <c r="C261" s="5">
        <f>INT(INDEX($G$5:$N$54,$A261,C$57)*INDEX(装备总表!$C$23:$J$30,装备精炼!$B261,装备精炼!C$57))</f>
        <v>251</v>
      </c>
      <c r="D261" s="5">
        <f>INT(INDEX($G$5:$N$54,$A261,D$57)*INDEX(装备总表!$C$23:$J$30,装备精炼!$B261,装备精炼!D$57))</f>
        <v>0</v>
      </c>
      <c r="E261" s="5">
        <f>INT(INDEX($G$5:$N$54,$A261,E$57)*INDEX(装备总表!$C$23:$J$30,装备精炼!$B261,装备精炼!E$57))</f>
        <v>6</v>
      </c>
      <c r="F261" s="5">
        <f>INT(INDEX($G$5:$N$54,$A261,G$57)*INDEX(装备总表!$C$23:$J$30,装备精炼!$B261,装备精炼!G$57))</f>
        <v>20</v>
      </c>
      <c r="G261" s="5">
        <f>INT(INDEX($G$5:$N$54,$A261,H$57)*INDEX(装备总表!$C$23:$J$30,装备精炼!$B261,装备精炼!H$57))</f>
        <v>0</v>
      </c>
      <c r="H261" s="5">
        <f>INT(INDEX($G$5:$N$54,$A261,I$57)*INDEX(装备总表!$C$23:$J$30,装备精炼!$B261,装备精炼!I$57))</f>
        <v>0</v>
      </c>
      <c r="I261" s="5">
        <f>INT(INDEX($G$5:$N$54,$A261,J$57)*INDEX(装备总表!$C$23:$J$30,装备精炼!$B261,装备精炼!J$57))</f>
        <v>67</v>
      </c>
      <c r="J261" s="5">
        <f>INT(INDEX($G$5:$N$54,$A261,K$57)*INDEX(装备总表!$C$23:$J$30,装备精炼!$B261,装备精炼!K$57))</f>
        <v>0</v>
      </c>
    </row>
    <row r="262" spans="1:10" ht="16.5" x14ac:dyDescent="0.15">
      <c r="A262" s="13">
        <v>4</v>
      </c>
      <c r="B262" s="13">
        <v>5</v>
      </c>
      <c r="C262" s="5">
        <f>INT(INDEX($G$5:$N$54,$A262,C$57)*INDEX(装备总表!$C$23:$J$30,装备精炼!$B262,装备精炼!C$57))</f>
        <v>335</v>
      </c>
      <c r="D262" s="5">
        <f>INT(INDEX($G$5:$N$54,$A262,D$57)*INDEX(装备总表!$C$23:$J$30,装备精炼!$B262,装备精炼!D$57))</f>
        <v>0</v>
      </c>
      <c r="E262" s="5">
        <f>INT(INDEX($G$5:$N$54,$A262,E$57)*INDEX(装备总表!$C$23:$J$30,装备精炼!$B262,装备精炼!E$57))</f>
        <v>8</v>
      </c>
      <c r="F262" s="5">
        <f>INT(INDEX($G$5:$N$54,$A262,G$57)*INDEX(装备总表!$C$23:$J$30,装备精炼!$B262,装备精炼!G$57))</f>
        <v>26</v>
      </c>
      <c r="G262" s="5">
        <f>INT(INDEX($G$5:$N$54,$A262,H$57)*INDEX(装备总表!$C$23:$J$30,装备精炼!$B262,装备精炼!H$57))</f>
        <v>0</v>
      </c>
      <c r="H262" s="5">
        <f>INT(INDEX($G$5:$N$54,$A262,I$57)*INDEX(装备总表!$C$23:$J$30,装备精炼!$B262,装备精炼!I$57))</f>
        <v>0</v>
      </c>
      <c r="I262" s="5">
        <f>INT(INDEX($G$5:$N$54,$A262,J$57)*INDEX(装备总表!$C$23:$J$30,装备精炼!$B262,装备精炼!J$57))</f>
        <v>89</v>
      </c>
      <c r="J262" s="5">
        <f>INT(INDEX($G$5:$N$54,$A262,K$57)*INDEX(装备总表!$C$23:$J$30,装备精炼!$B262,装备精炼!K$57))</f>
        <v>0</v>
      </c>
    </row>
    <row r="263" spans="1:10" ht="16.5" x14ac:dyDescent="0.15">
      <c r="A263" s="13">
        <v>5</v>
      </c>
      <c r="B263" s="13">
        <v>5</v>
      </c>
      <c r="C263" s="5">
        <f>INT(INDEX($G$5:$N$54,$A263,C$57)*INDEX(装备总表!$C$23:$J$30,装备精炼!$B263,装备精炼!C$57))</f>
        <v>419</v>
      </c>
      <c r="D263" s="5">
        <f>INT(INDEX($G$5:$N$54,$A263,D$57)*INDEX(装备总表!$C$23:$J$30,装备精炼!$B263,装备精炼!D$57))</f>
        <v>0</v>
      </c>
      <c r="E263" s="5">
        <f>INT(INDEX($G$5:$N$54,$A263,E$57)*INDEX(装备总表!$C$23:$J$30,装备精炼!$B263,装备精炼!E$57))</f>
        <v>11</v>
      </c>
      <c r="F263" s="5">
        <f>INT(INDEX($G$5:$N$54,$A263,G$57)*INDEX(装备总表!$C$23:$J$30,装备精炼!$B263,装备精炼!G$57))</f>
        <v>33</v>
      </c>
      <c r="G263" s="5">
        <f>INT(INDEX($G$5:$N$54,$A263,H$57)*INDEX(装备总表!$C$23:$J$30,装备精炼!$B263,装备精炼!H$57))</f>
        <v>0</v>
      </c>
      <c r="H263" s="5">
        <f>INT(INDEX($G$5:$N$54,$A263,I$57)*INDEX(装备总表!$C$23:$J$30,装备精炼!$B263,装备精炼!I$57))</f>
        <v>0</v>
      </c>
      <c r="I263" s="5">
        <f>INT(INDEX($G$5:$N$54,$A263,J$57)*INDEX(装备总表!$C$23:$J$30,装备精炼!$B263,装备精炼!J$57))</f>
        <v>111</v>
      </c>
      <c r="J263" s="5">
        <f>INT(INDEX($G$5:$N$54,$A263,K$57)*INDEX(装备总表!$C$23:$J$30,装备精炼!$B263,装备精炼!K$57))</f>
        <v>0</v>
      </c>
    </row>
    <row r="264" spans="1:10" ht="16.5" x14ac:dyDescent="0.15">
      <c r="A264" s="13">
        <v>6</v>
      </c>
      <c r="B264" s="13">
        <v>5</v>
      </c>
      <c r="C264" s="5">
        <f>INT(INDEX($G$5:$N$54,$A264,C$57)*INDEX(装备总表!$C$23:$J$30,装备精炼!$B264,装备精炼!C$57))</f>
        <v>531</v>
      </c>
      <c r="D264" s="5">
        <f>INT(INDEX($G$5:$N$54,$A264,D$57)*INDEX(装备总表!$C$23:$J$30,装备精炼!$B264,装备精炼!D$57))</f>
        <v>0</v>
      </c>
      <c r="E264" s="5">
        <f>INT(INDEX($G$5:$N$54,$A264,E$57)*INDEX(装备总表!$C$23:$J$30,装备精炼!$B264,装备精炼!E$57))</f>
        <v>14</v>
      </c>
      <c r="F264" s="5">
        <f>INT(INDEX($G$5:$N$54,$A264,G$57)*INDEX(装备总表!$C$23:$J$30,装备精炼!$B264,装备精炼!G$57))</f>
        <v>42</v>
      </c>
      <c r="G264" s="5">
        <f>INT(INDEX($G$5:$N$54,$A264,H$57)*INDEX(装备总表!$C$23:$J$30,装备精炼!$B264,装备精炼!H$57))</f>
        <v>0</v>
      </c>
      <c r="H264" s="5">
        <f>INT(INDEX($G$5:$N$54,$A264,I$57)*INDEX(装备总表!$C$23:$J$30,装备精炼!$B264,装备精炼!I$57))</f>
        <v>0</v>
      </c>
      <c r="I264" s="5">
        <f>INT(INDEX($G$5:$N$54,$A264,J$57)*INDEX(装备总表!$C$23:$J$30,装备精炼!$B264,装备精炼!J$57))</f>
        <v>141</v>
      </c>
      <c r="J264" s="5">
        <f>INT(INDEX($G$5:$N$54,$A264,K$57)*INDEX(装备总表!$C$23:$J$30,装备精炼!$B264,装备精炼!K$57))</f>
        <v>0</v>
      </c>
    </row>
    <row r="265" spans="1:10" ht="16.5" x14ac:dyDescent="0.15">
      <c r="A265" s="13">
        <v>7</v>
      </c>
      <c r="B265" s="13">
        <v>5</v>
      </c>
      <c r="C265" s="5">
        <f>INT(INDEX($G$5:$N$54,$A265,C$57)*INDEX(装备总表!$C$23:$J$30,装备精炼!$B265,装备精炼!C$57))</f>
        <v>643</v>
      </c>
      <c r="D265" s="5">
        <f>INT(INDEX($G$5:$N$54,$A265,D$57)*INDEX(装备总表!$C$23:$J$30,装备精炼!$B265,装备精炼!D$57))</f>
        <v>0</v>
      </c>
      <c r="E265" s="5">
        <f>INT(INDEX($G$5:$N$54,$A265,E$57)*INDEX(装备总表!$C$23:$J$30,装备精炼!$B265,装备精炼!E$57))</f>
        <v>17</v>
      </c>
      <c r="F265" s="5">
        <f>INT(INDEX($G$5:$N$54,$A265,G$57)*INDEX(装备总表!$C$23:$J$30,装备精炼!$B265,装备精炼!G$57))</f>
        <v>51</v>
      </c>
      <c r="G265" s="5">
        <f>INT(INDEX($G$5:$N$54,$A265,H$57)*INDEX(装备总表!$C$23:$J$30,装备精炼!$B265,装备精炼!H$57))</f>
        <v>0</v>
      </c>
      <c r="H265" s="5">
        <f>INT(INDEX($G$5:$N$54,$A265,I$57)*INDEX(装备总表!$C$23:$J$30,装备精炼!$B265,装备精炼!I$57))</f>
        <v>0</v>
      </c>
      <c r="I265" s="5">
        <f>INT(INDEX($G$5:$N$54,$A265,J$57)*INDEX(装备总表!$C$23:$J$30,装备精炼!$B265,装备精炼!J$57))</f>
        <v>171</v>
      </c>
      <c r="J265" s="5">
        <f>INT(INDEX($G$5:$N$54,$A265,K$57)*INDEX(装备总表!$C$23:$J$30,装备精炼!$B265,装备精炼!K$57))</f>
        <v>0</v>
      </c>
    </row>
    <row r="266" spans="1:10" ht="16.5" x14ac:dyDescent="0.15">
      <c r="A266" s="13">
        <v>8</v>
      </c>
      <c r="B266" s="13">
        <v>5</v>
      </c>
      <c r="C266" s="5">
        <f>INT(INDEX($G$5:$N$54,$A266,C$57)*INDEX(装备总表!$C$23:$J$30,装备精炼!$B266,装备精炼!C$57))</f>
        <v>755</v>
      </c>
      <c r="D266" s="5">
        <f>INT(INDEX($G$5:$N$54,$A266,D$57)*INDEX(装备总表!$C$23:$J$30,装备精炼!$B266,装备精炼!D$57))</f>
        <v>0</v>
      </c>
      <c r="E266" s="5">
        <f>INT(INDEX($G$5:$N$54,$A266,E$57)*INDEX(装备总表!$C$23:$J$30,装备精炼!$B266,装备精炼!E$57))</f>
        <v>20</v>
      </c>
      <c r="F266" s="5">
        <f>INT(INDEX($G$5:$N$54,$A266,G$57)*INDEX(装备总表!$C$23:$J$30,装备精炼!$B266,装备精炼!G$57))</f>
        <v>60</v>
      </c>
      <c r="G266" s="5">
        <f>INT(INDEX($G$5:$N$54,$A266,H$57)*INDEX(装备总表!$C$23:$J$30,装备精炼!$B266,装备精炼!H$57))</f>
        <v>0</v>
      </c>
      <c r="H266" s="5">
        <f>INT(INDEX($G$5:$N$54,$A266,I$57)*INDEX(装备总表!$C$23:$J$30,装备精炼!$B266,装备精炼!I$57))</f>
        <v>0</v>
      </c>
      <c r="I266" s="5">
        <f>INT(INDEX($G$5:$N$54,$A266,J$57)*INDEX(装备总表!$C$23:$J$30,装备精炼!$B266,装备精炼!J$57))</f>
        <v>201</v>
      </c>
      <c r="J266" s="5">
        <f>INT(INDEX($G$5:$N$54,$A266,K$57)*INDEX(装备总表!$C$23:$J$30,装备精炼!$B266,装备精炼!K$57))</f>
        <v>0</v>
      </c>
    </row>
    <row r="267" spans="1:10" ht="16.5" x14ac:dyDescent="0.15">
      <c r="A267" s="13">
        <v>9</v>
      </c>
      <c r="B267" s="13">
        <v>5</v>
      </c>
      <c r="C267" s="5">
        <f>INT(INDEX($G$5:$N$54,$A267,C$57)*INDEX(装备总表!$C$23:$J$30,装备精炼!$B267,装备精炼!C$57))</f>
        <v>867</v>
      </c>
      <c r="D267" s="5">
        <f>INT(INDEX($G$5:$N$54,$A267,D$57)*INDEX(装备总表!$C$23:$J$30,装备精炼!$B267,装备精炼!D$57))</f>
        <v>0</v>
      </c>
      <c r="E267" s="5">
        <f>INT(INDEX($G$5:$N$54,$A267,E$57)*INDEX(装备总表!$C$23:$J$30,装备精炼!$B267,装备精炼!E$57))</f>
        <v>23</v>
      </c>
      <c r="F267" s="5">
        <f>INT(INDEX($G$5:$N$54,$A267,G$57)*INDEX(装备总表!$C$23:$J$30,装备精炼!$B267,装备精炼!G$57))</f>
        <v>69</v>
      </c>
      <c r="G267" s="5">
        <f>INT(INDEX($G$5:$N$54,$A267,H$57)*INDEX(装备总表!$C$23:$J$30,装备精炼!$B267,装备精炼!H$57))</f>
        <v>0</v>
      </c>
      <c r="H267" s="5">
        <f>INT(INDEX($G$5:$N$54,$A267,I$57)*INDEX(装备总表!$C$23:$J$30,装备精炼!$B267,装备精炼!I$57))</f>
        <v>0</v>
      </c>
      <c r="I267" s="5">
        <f>INT(INDEX($G$5:$N$54,$A267,J$57)*INDEX(装备总表!$C$23:$J$30,装备精炼!$B267,装备精炼!J$57))</f>
        <v>231</v>
      </c>
      <c r="J267" s="5">
        <f>INT(INDEX($G$5:$N$54,$A267,K$57)*INDEX(装备总表!$C$23:$J$30,装备精炼!$B267,装备精炼!K$57))</f>
        <v>0</v>
      </c>
    </row>
    <row r="268" spans="1:10" ht="16.5" x14ac:dyDescent="0.15">
      <c r="A268" s="13">
        <v>10</v>
      </c>
      <c r="B268" s="13">
        <v>5</v>
      </c>
      <c r="C268" s="5">
        <f>INT(INDEX($G$5:$N$54,$A268,C$57)*INDEX(装备总表!$C$23:$J$30,装备精炼!$B268,装备精炼!C$57))</f>
        <v>978</v>
      </c>
      <c r="D268" s="5">
        <f>INT(INDEX($G$5:$N$54,$A268,D$57)*INDEX(装备总表!$C$23:$J$30,装备精炼!$B268,装备精炼!D$57))</f>
        <v>0</v>
      </c>
      <c r="E268" s="5">
        <f>INT(INDEX($G$5:$N$54,$A268,E$57)*INDEX(装备总表!$C$23:$J$30,装备精炼!$B268,装备精炼!E$57))</f>
        <v>26</v>
      </c>
      <c r="F268" s="5">
        <f>INT(INDEX($G$5:$N$54,$A268,G$57)*INDEX(装备总表!$C$23:$J$30,装备精炼!$B268,装备精炼!G$57))</f>
        <v>78</v>
      </c>
      <c r="G268" s="5">
        <f>INT(INDEX($G$5:$N$54,$A268,H$57)*INDEX(装备总表!$C$23:$J$30,装备精炼!$B268,装备精炼!H$57))</f>
        <v>0</v>
      </c>
      <c r="H268" s="5">
        <f>INT(INDEX($G$5:$N$54,$A268,I$57)*INDEX(装备总表!$C$23:$J$30,装备精炼!$B268,装备精炼!I$57))</f>
        <v>0</v>
      </c>
      <c r="I268" s="5">
        <f>INT(INDEX($G$5:$N$54,$A268,J$57)*INDEX(装备总表!$C$23:$J$30,装备精炼!$B268,装备精炼!J$57))</f>
        <v>261</v>
      </c>
      <c r="J268" s="5">
        <f>INT(INDEX($G$5:$N$54,$A268,K$57)*INDEX(装备总表!$C$23:$J$30,装备精炼!$B268,装备精炼!K$57))</f>
        <v>0</v>
      </c>
    </row>
    <row r="269" spans="1:10" ht="16.5" x14ac:dyDescent="0.15">
      <c r="A269" s="13">
        <v>11</v>
      </c>
      <c r="B269" s="13">
        <v>5</v>
      </c>
      <c r="C269" s="5">
        <f>INT(INDEX($G$5:$N$54,$A269,C$57)*INDEX(装备总表!$C$23:$J$30,装备精炼!$B269,装备精炼!C$57))</f>
        <v>1118</v>
      </c>
      <c r="D269" s="5">
        <f>INT(INDEX($G$5:$N$54,$A269,D$57)*INDEX(装备总表!$C$23:$J$30,装备精炼!$B269,装备精炼!D$57))</f>
        <v>0</v>
      </c>
      <c r="E269" s="5">
        <f>INT(INDEX($G$5:$N$54,$A269,E$57)*INDEX(装备总表!$C$23:$J$30,装备精炼!$B269,装备精炼!E$57))</f>
        <v>29</v>
      </c>
      <c r="F269" s="5">
        <f>INT(INDEX($G$5:$N$54,$A269,G$57)*INDEX(装备总表!$C$23:$J$30,装备精炼!$B269,装备精炼!G$57))</f>
        <v>89</v>
      </c>
      <c r="G269" s="5">
        <f>INT(INDEX($G$5:$N$54,$A269,H$57)*INDEX(装备总表!$C$23:$J$30,装备精炼!$B269,装备精炼!H$57))</f>
        <v>0</v>
      </c>
      <c r="H269" s="5">
        <f>INT(INDEX($G$5:$N$54,$A269,I$57)*INDEX(装备总表!$C$23:$J$30,装备精炼!$B269,装备精炼!I$57))</f>
        <v>0</v>
      </c>
      <c r="I269" s="5">
        <f>INT(INDEX($G$5:$N$54,$A269,J$57)*INDEX(装备总表!$C$23:$J$30,装备精炼!$B269,装备精炼!J$57))</f>
        <v>298</v>
      </c>
      <c r="J269" s="5">
        <f>INT(INDEX($G$5:$N$54,$A269,K$57)*INDEX(装备总表!$C$23:$J$30,装备精炼!$B269,装备精炼!K$57))</f>
        <v>0</v>
      </c>
    </row>
    <row r="270" spans="1:10" ht="16.5" x14ac:dyDescent="0.15">
      <c r="A270" s="13">
        <v>12</v>
      </c>
      <c r="B270" s="13">
        <v>5</v>
      </c>
      <c r="C270" s="5">
        <f>INT(INDEX($G$5:$N$54,$A270,C$57)*INDEX(装备总表!$C$23:$J$30,装备精炼!$B270,装备精炼!C$57))</f>
        <v>1258</v>
      </c>
      <c r="D270" s="5">
        <f>INT(INDEX($G$5:$N$54,$A270,D$57)*INDEX(装备总表!$C$23:$J$30,装备精炼!$B270,装备精炼!D$57))</f>
        <v>0</v>
      </c>
      <c r="E270" s="5">
        <f>INT(INDEX($G$5:$N$54,$A270,E$57)*INDEX(装备总表!$C$23:$J$30,装备精炼!$B270,装备精炼!E$57))</f>
        <v>33</v>
      </c>
      <c r="F270" s="5">
        <f>INT(INDEX($G$5:$N$54,$A270,G$57)*INDEX(装备总表!$C$23:$J$30,装备精炼!$B270,装备精炼!G$57))</f>
        <v>100</v>
      </c>
      <c r="G270" s="5">
        <f>INT(INDEX($G$5:$N$54,$A270,H$57)*INDEX(装备总表!$C$23:$J$30,装备精炼!$B270,装备精炼!H$57))</f>
        <v>0</v>
      </c>
      <c r="H270" s="5">
        <f>INT(INDEX($G$5:$N$54,$A270,I$57)*INDEX(装备总表!$C$23:$J$30,装备精炼!$B270,装备精炼!I$57))</f>
        <v>0</v>
      </c>
      <c r="I270" s="5">
        <f>INT(INDEX($G$5:$N$54,$A270,J$57)*INDEX(装备总表!$C$23:$J$30,装备精炼!$B270,装备精炼!J$57))</f>
        <v>335</v>
      </c>
      <c r="J270" s="5">
        <f>INT(INDEX($G$5:$N$54,$A270,K$57)*INDEX(装备总表!$C$23:$J$30,装备精炼!$B270,装备精炼!K$57))</f>
        <v>0</v>
      </c>
    </row>
    <row r="271" spans="1:10" ht="16.5" x14ac:dyDescent="0.15">
      <c r="A271" s="13">
        <v>13</v>
      </c>
      <c r="B271" s="13">
        <v>5</v>
      </c>
      <c r="C271" s="5">
        <f>INT(INDEX($G$5:$N$54,$A271,C$57)*INDEX(装备总表!$C$23:$J$30,装备精炼!$B271,装备精炼!C$57))</f>
        <v>1398</v>
      </c>
      <c r="D271" s="5">
        <f>INT(INDEX($G$5:$N$54,$A271,D$57)*INDEX(装备总表!$C$23:$J$30,装备精炼!$B271,装备精炼!D$57))</f>
        <v>0</v>
      </c>
      <c r="E271" s="5">
        <f>INT(INDEX($G$5:$N$54,$A271,E$57)*INDEX(装备总表!$C$23:$J$30,装备精炼!$B271,装备精炼!E$57))</f>
        <v>37</v>
      </c>
      <c r="F271" s="5">
        <f>INT(INDEX($G$5:$N$54,$A271,G$57)*INDEX(装备总表!$C$23:$J$30,装备精炼!$B271,装备精炼!G$57))</f>
        <v>111</v>
      </c>
      <c r="G271" s="5">
        <f>INT(INDEX($G$5:$N$54,$A271,H$57)*INDEX(装备总表!$C$23:$J$30,装备精炼!$B271,装备精炼!H$57))</f>
        <v>0</v>
      </c>
      <c r="H271" s="5">
        <f>INT(INDEX($G$5:$N$54,$A271,I$57)*INDEX(装备总表!$C$23:$J$30,装备精炼!$B271,装备精炼!I$57))</f>
        <v>0</v>
      </c>
      <c r="I271" s="5">
        <f>INT(INDEX($G$5:$N$54,$A271,J$57)*INDEX(装备总表!$C$23:$J$30,装备精炼!$B271,装备精炼!J$57))</f>
        <v>372</v>
      </c>
      <c r="J271" s="5">
        <f>INT(INDEX($G$5:$N$54,$A271,K$57)*INDEX(装备总表!$C$23:$J$30,装备精炼!$B271,装备精炼!K$57))</f>
        <v>0</v>
      </c>
    </row>
    <row r="272" spans="1:10" ht="16.5" x14ac:dyDescent="0.15">
      <c r="A272" s="13">
        <v>14</v>
      </c>
      <c r="B272" s="13">
        <v>5</v>
      </c>
      <c r="C272" s="5">
        <f>INT(INDEX($G$5:$N$54,$A272,C$57)*INDEX(装备总表!$C$23:$J$30,装备精炼!$B272,装备精炼!C$57))</f>
        <v>1538</v>
      </c>
      <c r="D272" s="5">
        <f>INT(INDEX($G$5:$N$54,$A272,D$57)*INDEX(装备总表!$C$23:$J$30,装备精炼!$B272,装备精炼!D$57))</f>
        <v>0</v>
      </c>
      <c r="E272" s="5">
        <f>INT(INDEX($G$5:$N$54,$A272,E$57)*INDEX(装备总表!$C$23:$J$30,装备精炼!$B272,装备精炼!E$57))</f>
        <v>41</v>
      </c>
      <c r="F272" s="5">
        <f>INT(INDEX($G$5:$N$54,$A272,G$57)*INDEX(装备总表!$C$23:$J$30,装备精炼!$B272,装备精炼!G$57))</f>
        <v>123</v>
      </c>
      <c r="G272" s="5">
        <f>INT(INDEX($G$5:$N$54,$A272,H$57)*INDEX(装备总表!$C$23:$J$30,装备精炼!$B272,装备精炼!H$57))</f>
        <v>0</v>
      </c>
      <c r="H272" s="5">
        <f>INT(INDEX($G$5:$N$54,$A272,I$57)*INDEX(装备总表!$C$23:$J$30,装备精炼!$B272,装备精炼!I$57))</f>
        <v>0</v>
      </c>
      <c r="I272" s="5">
        <f>INT(INDEX($G$5:$N$54,$A272,J$57)*INDEX(装备总表!$C$23:$J$30,装备精炼!$B272,装备精炼!J$57))</f>
        <v>410</v>
      </c>
      <c r="J272" s="5">
        <f>INT(INDEX($G$5:$N$54,$A272,K$57)*INDEX(装备总表!$C$23:$J$30,装备精炼!$B272,装备精炼!K$57))</f>
        <v>0</v>
      </c>
    </row>
    <row r="273" spans="1:10" ht="16.5" x14ac:dyDescent="0.15">
      <c r="A273" s="13">
        <v>15</v>
      </c>
      <c r="B273" s="13">
        <v>5</v>
      </c>
      <c r="C273" s="5">
        <f>INT(INDEX($G$5:$N$54,$A273,C$57)*INDEX(装备总表!$C$23:$J$30,装备精炼!$B273,装备精炼!C$57))</f>
        <v>1678</v>
      </c>
      <c r="D273" s="5">
        <f>INT(INDEX($G$5:$N$54,$A273,D$57)*INDEX(装备总表!$C$23:$J$30,装备精炼!$B273,装备精炼!D$57))</f>
        <v>0</v>
      </c>
      <c r="E273" s="5">
        <f>INT(INDEX($G$5:$N$54,$A273,E$57)*INDEX(装备总表!$C$23:$J$30,装备精炼!$B273,装备精炼!E$57))</f>
        <v>44</v>
      </c>
      <c r="F273" s="5">
        <f>INT(INDEX($G$5:$N$54,$A273,G$57)*INDEX(装备总表!$C$23:$J$30,装备精炼!$B273,装备精炼!G$57))</f>
        <v>134</v>
      </c>
      <c r="G273" s="5">
        <f>INT(INDEX($G$5:$N$54,$A273,H$57)*INDEX(装备总表!$C$23:$J$30,装备精炼!$B273,装备精炼!H$57))</f>
        <v>0</v>
      </c>
      <c r="H273" s="5">
        <f>INT(INDEX($G$5:$N$54,$A273,I$57)*INDEX(装备总表!$C$23:$J$30,装备精炼!$B273,装备精炼!I$57))</f>
        <v>0</v>
      </c>
      <c r="I273" s="5">
        <f>INT(INDEX($G$5:$N$54,$A273,J$57)*INDEX(装备总表!$C$23:$J$30,装备精炼!$B273,装备精炼!J$57))</f>
        <v>447</v>
      </c>
      <c r="J273" s="5">
        <f>INT(INDEX($G$5:$N$54,$A273,K$57)*INDEX(装备总表!$C$23:$J$30,装备精炼!$B273,装备精炼!K$57))</f>
        <v>0</v>
      </c>
    </row>
    <row r="274" spans="1:10" ht="16.5" x14ac:dyDescent="0.15">
      <c r="A274" s="13">
        <v>16</v>
      </c>
      <c r="B274" s="13">
        <v>5</v>
      </c>
      <c r="C274" s="5">
        <f>INT(INDEX($G$5:$N$54,$A274,C$57)*INDEX(装备总表!$C$23:$J$30,装备精炼!$B274,装备精炼!C$57))</f>
        <v>1845</v>
      </c>
      <c r="D274" s="5">
        <f>INT(INDEX($G$5:$N$54,$A274,D$57)*INDEX(装备总表!$C$23:$J$30,装备精炼!$B274,装备精炼!D$57))</f>
        <v>0</v>
      </c>
      <c r="E274" s="5">
        <f>INT(INDEX($G$5:$N$54,$A274,E$57)*INDEX(装备总表!$C$23:$J$30,装备精炼!$B274,装备精炼!E$57))</f>
        <v>49</v>
      </c>
      <c r="F274" s="5">
        <f>INT(INDEX($G$5:$N$54,$A274,G$57)*INDEX(装备总表!$C$23:$J$30,装备精炼!$B274,装备精炼!G$57))</f>
        <v>147</v>
      </c>
      <c r="G274" s="5">
        <f>INT(INDEX($G$5:$N$54,$A274,H$57)*INDEX(装备总表!$C$23:$J$30,装备精炼!$B274,装备精炼!H$57))</f>
        <v>0</v>
      </c>
      <c r="H274" s="5">
        <f>INT(INDEX($G$5:$N$54,$A274,I$57)*INDEX(装备总表!$C$23:$J$30,装备精炼!$B274,装备精炼!I$57))</f>
        <v>0</v>
      </c>
      <c r="I274" s="5">
        <f>INT(INDEX($G$5:$N$54,$A274,J$57)*INDEX(装备总表!$C$23:$J$30,装备精炼!$B274,装备精炼!J$57))</f>
        <v>492</v>
      </c>
      <c r="J274" s="5">
        <f>INT(INDEX($G$5:$N$54,$A274,K$57)*INDEX(装备总表!$C$23:$J$30,装备精炼!$B274,装备精炼!K$57))</f>
        <v>0</v>
      </c>
    </row>
    <row r="275" spans="1:10" ht="16.5" x14ac:dyDescent="0.15">
      <c r="A275" s="13">
        <v>17</v>
      </c>
      <c r="B275" s="13">
        <v>5</v>
      </c>
      <c r="C275" s="5">
        <f>INT(INDEX($G$5:$N$54,$A275,C$57)*INDEX(装备总表!$C$23:$J$30,装备精炼!$B275,装备精炼!C$57))</f>
        <v>2013</v>
      </c>
      <c r="D275" s="5">
        <f>INT(INDEX($G$5:$N$54,$A275,D$57)*INDEX(装备总表!$C$23:$J$30,装备精炼!$B275,装备精炼!D$57))</f>
        <v>0</v>
      </c>
      <c r="E275" s="5">
        <f>INT(INDEX($G$5:$N$54,$A275,E$57)*INDEX(装备总表!$C$23:$J$30,装备精炼!$B275,装备精炼!E$57))</f>
        <v>53</v>
      </c>
      <c r="F275" s="5">
        <f>INT(INDEX($G$5:$N$54,$A275,G$57)*INDEX(装备总表!$C$23:$J$30,装备精炼!$B275,装备精炼!G$57))</f>
        <v>160</v>
      </c>
      <c r="G275" s="5">
        <f>INT(INDEX($G$5:$N$54,$A275,H$57)*INDEX(装备总表!$C$23:$J$30,装备精炼!$B275,装备精炼!H$57))</f>
        <v>0</v>
      </c>
      <c r="H275" s="5">
        <f>INT(INDEX($G$5:$N$54,$A275,I$57)*INDEX(装备总表!$C$23:$J$30,装备精炼!$B275,装备精炼!I$57))</f>
        <v>0</v>
      </c>
      <c r="I275" s="5">
        <f>INT(INDEX($G$5:$N$54,$A275,J$57)*INDEX(装备总表!$C$23:$J$30,装备精炼!$B275,装备精炼!J$57))</f>
        <v>536</v>
      </c>
      <c r="J275" s="5">
        <f>INT(INDEX($G$5:$N$54,$A275,K$57)*INDEX(装备总表!$C$23:$J$30,装备精炼!$B275,装备精炼!K$57))</f>
        <v>0</v>
      </c>
    </row>
    <row r="276" spans="1:10" ht="16.5" x14ac:dyDescent="0.15">
      <c r="A276" s="13">
        <v>18</v>
      </c>
      <c r="B276" s="13">
        <v>5</v>
      </c>
      <c r="C276" s="5">
        <f>INT(INDEX($G$5:$N$54,$A276,C$57)*INDEX(装备总表!$C$23:$J$30,装备精炼!$B276,装备精炼!C$57))</f>
        <v>2181</v>
      </c>
      <c r="D276" s="5">
        <f>INT(INDEX($G$5:$N$54,$A276,D$57)*INDEX(装备总表!$C$23:$J$30,装备精炼!$B276,装备精炼!D$57))</f>
        <v>0</v>
      </c>
      <c r="E276" s="5">
        <f>INT(INDEX($G$5:$N$54,$A276,E$57)*INDEX(装备总表!$C$23:$J$30,装备精炼!$B276,装备精炼!E$57))</f>
        <v>58</v>
      </c>
      <c r="F276" s="5">
        <f>INT(INDEX($G$5:$N$54,$A276,G$57)*INDEX(装备总表!$C$23:$J$30,装备精炼!$B276,装备精炼!G$57))</f>
        <v>174</v>
      </c>
      <c r="G276" s="5">
        <f>INT(INDEX($G$5:$N$54,$A276,H$57)*INDEX(装备总表!$C$23:$J$30,装备精炼!$B276,装备精炼!H$57))</f>
        <v>0</v>
      </c>
      <c r="H276" s="5">
        <f>INT(INDEX($G$5:$N$54,$A276,I$57)*INDEX(装备总表!$C$23:$J$30,装备精炼!$B276,装备精炼!I$57))</f>
        <v>0</v>
      </c>
      <c r="I276" s="5">
        <f>INT(INDEX($G$5:$N$54,$A276,J$57)*INDEX(装备总表!$C$23:$J$30,装备精炼!$B276,装备精炼!J$57))</f>
        <v>581</v>
      </c>
      <c r="J276" s="5">
        <f>INT(INDEX($G$5:$N$54,$A276,K$57)*INDEX(装备总表!$C$23:$J$30,装备精炼!$B276,装备精炼!K$57))</f>
        <v>0</v>
      </c>
    </row>
    <row r="277" spans="1:10" ht="16.5" x14ac:dyDescent="0.15">
      <c r="A277" s="13">
        <v>19</v>
      </c>
      <c r="B277" s="13">
        <v>5</v>
      </c>
      <c r="C277" s="5">
        <f>INT(INDEX($G$5:$N$54,$A277,C$57)*INDEX(装备总表!$C$23:$J$30,装备精炼!$B277,装备精炼!C$57))</f>
        <v>2349</v>
      </c>
      <c r="D277" s="5">
        <f>INT(INDEX($G$5:$N$54,$A277,D$57)*INDEX(装备总表!$C$23:$J$30,装备精炼!$B277,装备精炼!D$57))</f>
        <v>0</v>
      </c>
      <c r="E277" s="5">
        <f>INT(INDEX($G$5:$N$54,$A277,E$57)*INDEX(装备总表!$C$23:$J$30,装备精炼!$B277,装备精炼!E$57))</f>
        <v>62</v>
      </c>
      <c r="F277" s="5">
        <f>INT(INDEX($G$5:$N$54,$A277,G$57)*INDEX(装备总表!$C$23:$J$30,装备精炼!$B277,装备精炼!G$57))</f>
        <v>187</v>
      </c>
      <c r="G277" s="5">
        <f>INT(INDEX($G$5:$N$54,$A277,H$57)*INDEX(装备总表!$C$23:$J$30,装备精炼!$B277,装备精炼!H$57))</f>
        <v>0</v>
      </c>
      <c r="H277" s="5">
        <f>INT(INDEX($G$5:$N$54,$A277,I$57)*INDEX(装备总表!$C$23:$J$30,装备精炼!$B277,装备精炼!I$57))</f>
        <v>0</v>
      </c>
      <c r="I277" s="5">
        <f>INT(INDEX($G$5:$N$54,$A277,J$57)*INDEX(装备总表!$C$23:$J$30,装备精炼!$B277,装备精炼!J$57))</f>
        <v>626</v>
      </c>
      <c r="J277" s="5">
        <f>INT(INDEX($G$5:$N$54,$A277,K$57)*INDEX(装备总表!$C$23:$J$30,装备精炼!$B277,装备精炼!K$57))</f>
        <v>0</v>
      </c>
    </row>
    <row r="278" spans="1:10" ht="16.5" x14ac:dyDescent="0.15">
      <c r="A278" s="13">
        <v>20</v>
      </c>
      <c r="B278" s="13">
        <v>5</v>
      </c>
      <c r="C278" s="5">
        <f>INT(INDEX($G$5:$N$54,$A278,C$57)*INDEX(装备总表!$C$23:$J$30,装备精炼!$B278,装备精炼!C$57))</f>
        <v>2517</v>
      </c>
      <c r="D278" s="5">
        <f>INT(INDEX($G$5:$N$54,$A278,D$57)*INDEX(装备总表!$C$23:$J$30,装备精炼!$B278,装备精炼!D$57))</f>
        <v>0</v>
      </c>
      <c r="E278" s="5">
        <f>INT(INDEX($G$5:$N$54,$A278,E$57)*INDEX(装备总表!$C$23:$J$30,装备精炼!$B278,装备精炼!E$57))</f>
        <v>67</v>
      </c>
      <c r="F278" s="5">
        <f>INT(INDEX($G$5:$N$54,$A278,G$57)*INDEX(装备总表!$C$23:$J$30,装备精炼!$B278,装备精炼!G$57))</f>
        <v>201</v>
      </c>
      <c r="G278" s="5">
        <f>INT(INDEX($G$5:$N$54,$A278,H$57)*INDEX(装备总表!$C$23:$J$30,装备精炼!$B278,装备精炼!H$57))</f>
        <v>0</v>
      </c>
      <c r="H278" s="5">
        <f>INT(INDEX($G$5:$N$54,$A278,I$57)*INDEX(装备总表!$C$23:$J$30,装备精炼!$B278,装备精炼!I$57))</f>
        <v>0</v>
      </c>
      <c r="I278" s="5">
        <f>INT(INDEX($G$5:$N$54,$A278,J$57)*INDEX(装备总表!$C$23:$J$30,装备精炼!$B278,装备精炼!J$57))</f>
        <v>671</v>
      </c>
      <c r="J278" s="5">
        <f>INT(INDEX($G$5:$N$54,$A278,K$57)*INDEX(装备总表!$C$23:$J$30,装备精炼!$B278,装备精炼!K$57))</f>
        <v>0</v>
      </c>
    </row>
    <row r="279" spans="1:10" ht="16.5" x14ac:dyDescent="0.15">
      <c r="A279" s="13">
        <v>21</v>
      </c>
      <c r="B279" s="13">
        <v>5</v>
      </c>
      <c r="C279" s="5">
        <f>INT(INDEX($G$5:$N$54,$A279,C$57)*INDEX(装备总表!$C$23:$J$30,装备精炼!$B279,装备精炼!C$57))</f>
        <v>2712</v>
      </c>
      <c r="D279" s="5">
        <f>INT(INDEX($G$5:$N$54,$A279,D$57)*INDEX(装备总表!$C$23:$J$30,装备精炼!$B279,装备精炼!D$57))</f>
        <v>0</v>
      </c>
      <c r="E279" s="5">
        <f>INT(INDEX($G$5:$N$54,$A279,E$57)*INDEX(装备总表!$C$23:$J$30,装备精炼!$B279,装备精炼!E$57))</f>
        <v>72</v>
      </c>
      <c r="F279" s="5">
        <f>INT(INDEX($G$5:$N$54,$A279,G$57)*INDEX(装备总表!$C$23:$J$30,装备精炼!$B279,装备精炼!G$57))</f>
        <v>216</v>
      </c>
      <c r="G279" s="5">
        <f>INT(INDEX($G$5:$N$54,$A279,H$57)*INDEX(装备总表!$C$23:$J$30,装备精炼!$B279,装备精炼!H$57))</f>
        <v>0</v>
      </c>
      <c r="H279" s="5">
        <f>INT(INDEX($G$5:$N$54,$A279,I$57)*INDEX(装备总表!$C$23:$J$30,装备精炼!$B279,装备精炼!I$57))</f>
        <v>0</v>
      </c>
      <c r="I279" s="5">
        <f>INT(INDEX($G$5:$N$54,$A279,J$57)*INDEX(装备总表!$C$23:$J$30,装备精炼!$B279,装备精炼!J$57))</f>
        <v>723</v>
      </c>
      <c r="J279" s="5">
        <f>INT(INDEX($G$5:$N$54,$A279,K$57)*INDEX(装备总表!$C$23:$J$30,装备精炼!$B279,装备精炼!K$57))</f>
        <v>0</v>
      </c>
    </row>
    <row r="280" spans="1:10" ht="16.5" x14ac:dyDescent="0.15">
      <c r="A280" s="13">
        <v>22</v>
      </c>
      <c r="B280" s="13">
        <v>5</v>
      </c>
      <c r="C280" s="5">
        <f>INT(INDEX($G$5:$N$54,$A280,C$57)*INDEX(装备总表!$C$23:$J$30,装备精炼!$B280,装备精炼!C$57))</f>
        <v>2908</v>
      </c>
      <c r="D280" s="5">
        <f>INT(INDEX($G$5:$N$54,$A280,D$57)*INDEX(装备总表!$C$23:$J$30,装备精炼!$B280,装备精炼!D$57))</f>
        <v>0</v>
      </c>
      <c r="E280" s="5">
        <f>INT(INDEX($G$5:$N$54,$A280,E$57)*INDEX(装备总表!$C$23:$J$30,装备精炼!$B280,装备精炼!E$57))</f>
        <v>77</v>
      </c>
      <c r="F280" s="5">
        <f>INT(INDEX($G$5:$N$54,$A280,G$57)*INDEX(装备总表!$C$23:$J$30,装备精炼!$B280,装备精炼!G$57))</f>
        <v>232</v>
      </c>
      <c r="G280" s="5">
        <f>INT(INDEX($G$5:$N$54,$A280,H$57)*INDEX(装备总表!$C$23:$J$30,装备精炼!$B280,装备精炼!H$57))</f>
        <v>0</v>
      </c>
      <c r="H280" s="5">
        <f>INT(INDEX($G$5:$N$54,$A280,I$57)*INDEX(装备总表!$C$23:$J$30,装备精炼!$B280,装备精炼!I$57))</f>
        <v>0</v>
      </c>
      <c r="I280" s="5">
        <f>INT(INDEX($G$5:$N$54,$A280,J$57)*INDEX(装备总表!$C$23:$J$30,装备精炼!$B280,装备精炼!J$57))</f>
        <v>775</v>
      </c>
      <c r="J280" s="5">
        <f>INT(INDEX($G$5:$N$54,$A280,K$57)*INDEX(装备总表!$C$23:$J$30,装备精炼!$B280,装备精炼!K$57))</f>
        <v>0</v>
      </c>
    </row>
    <row r="281" spans="1:10" ht="16.5" x14ac:dyDescent="0.15">
      <c r="A281" s="13">
        <v>23</v>
      </c>
      <c r="B281" s="13">
        <v>5</v>
      </c>
      <c r="C281" s="5">
        <f>INT(INDEX($G$5:$N$54,$A281,C$57)*INDEX(装备总表!$C$23:$J$30,装备精炼!$B281,装备精炼!C$57))</f>
        <v>3104</v>
      </c>
      <c r="D281" s="5">
        <f>INT(INDEX($G$5:$N$54,$A281,D$57)*INDEX(装备总表!$C$23:$J$30,装备精炼!$B281,装备精炼!D$57))</f>
        <v>0</v>
      </c>
      <c r="E281" s="5">
        <f>INT(INDEX($G$5:$N$54,$A281,E$57)*INDEX(装备总表!$C$23:$J$30,装备精炼!$B281,装备精炼!E$57))</f>
        <v>82</v>
      </c>
      <c r="F281" s="5">
        <f>INT(INDEX($G$5:$N$54,$A281,G$57)*INDEX(装备总表!$C$23:$J$30,装备精炼!$B281,装备精炼!G$57))</f>
        <v>248</v>
      </c>
      <c r="G281" s="5">
        <f>INT(INDEX($G$5:$N$54,$A281,H$57)*INDEX(装备总表!$C$23:$J$30,装备精炼!$B281,装备精炼!H$57))</f>
        <v>0</v>
      </c>
      <c r="H281" s="5">
        <f>INT(INDEX($G$5:$N$54,$A281,I$57)*INDEX(装备总表!$C$23:$J$30,装备精炼!$B281,装备精炼!I$57))</f>
        <v>0</v>
      </c>
      <c r="I281" s="5">
        <f>INT(INDEX($G$5:$N$54,$A281,J$57)*INDEX(装备总表!$C$23:$J$30,装备精炼!$B281,装备精炼!J$57))</f>
        <v>827</v>
      </c>
      <c r="J281" s="5">
        <f>INT(INDEX($G$5:$N$54,$A281,K$57)*INDEX(装备总表!$C$23:$J$30,装备精炼!$B281,装备精炼!K$57))</f>
        <v>0</v>
      </c>
    </row>
    <row r="282" spans="1:10" ht="16.5" x14ac:dyDescent="0.15">
      <c r="A282" s="13">
        <v>24</v>
      </c>
      <c r="B282" s="13">
        <v>5</v>
      </c>
      <c r="C282" s="5">
        <f>INT(INDEX($G$5:$N$54,$A282,C$57)*INDEX(装备总表!$C$23:$J$30,装备精炼!$B282,装备精炼!C$57))</f>
        <v>3300</v>
      </c>
      <c r="D282" s="5">
        <f>INT(INDEX($G$5:$N$54,$A282,D$57)*INDEX(装备总表!$C$23:$J$30,装备精炼!$B282,装备精炼!D$57))</f>
        <v>0</v>
      </c>
      <c r="E282" s="5">
        <f>INT(INDEX($G$5:$N$54,$A282,E$57)*INDEX(装备总表!$C$23:$J$30,装备精炼!$B282,装备精炼!E$57))</f>
        <v>88</v>
      </c>
      <c r="F282" s="5">
        <f>INT(INDEX($G$5:$N$54,$A282,G$57)*INDEX(装备总表!$C$23:$J$30,装备精炼!$B282,装备精炼!G$57))</f>
        <v>264</v>
      </c>
      <c r="G282" s="5">
        <f>INT(INDEX($G$5:$N$54,$A282,H$57)*INDEX(装备总表!$C$23:$J$30,装备精炼!$B282,装备精炼!H$57))</f>
        <v>0</v>
      </c>
      <c r="H282" s="5">
        <f>INT(INDEX($G$5:$N$54,$A282,I$57)*INDEX(装备总表!$C$23:$J$30,装备精炼!$B282,装备精炼!I$57))</f>
        <v>0</v>
      </c>
      <c r="I282" s="5">
        <f>INT(INDEX($G$5:$N$54,$A282,J$57)*INDEX(装备总表!$C$23:$J$30,装备精炼!$B282,装备精炼!J$57))</f>
        <v>880</v>
      </c>
      <c r="J282" s="5">
        <f>INT(INDEX($G$5:$N$54,$A282,K$57)*INDEX(装备总表!$C$23:$J$30,装备精炼!$B282,装备精炼!K$57))</f>
        <v>0</v>
      </c>
    </row>
    <row r="283" spans="1:10" ht="16.5" x14ac:dyDescent="0.15">
      <c r="A283" s="13">
        <v>25</v>
      </c>
      <c r="B283" s="13">
        <v>5</v>
      </c>
      <c r="C283" s="5">
        <f>INT(INDEX($G$5:$N$54,$A283,C$57)*INDEX(装备总表!$C$23:$J$30,装备精炼!$B283,装备精炼!C$57))</f>
        <v>3495</v>
      </c>
      <c r="D283" s="5">
        <f>INT(INDEX($G$5:$N$54,$A283,D$57)*INDEX(装备总表!$C$23:$J$30,装备精炼!$B283,装备精炼!D$57))</f>
        <v>0</v>
      </c>
      <c r="E283" s="5">
        <f>INT(INDEX($G$5:$N$54,$A283,E$57)*INDEX(装备总表!$C$23:$J$30,装备精炼!$B283,装备精炼!E$57))</f>
        <v>93</v>
      </c>
      <c r="F283" s="5">
        <f>INT(INDEX($G$5:$N$54,$A283,G$57)*INDEX(装备总表!$C$23:$J$30,装备精炼!$B283,装备精炼!G$57))</f>
        <v>279</v>
      </c>
      <c r="G283" s="5">
        <f>INT(INDEX($G$5:$N$54,$A283,H$57)*INDEX(装备总表!$C$23:$J$30,装备精炼!$B283,装备精炼!H$57))</f>
        <v>0</v>
      </c>
      <c r="H283" s="5">
        <f>INT(INDEX($G$5:$N$54,$A283,I$57)*INDEX(装备总表!$C$23:$J$30,装备精炼!$B283,装备精炼!I$57))</f>
        <v>0</v>
      </c>
      <c r="I283" s="5">
        <f>INT(INDEX($G$5:$N$54,$A283,J$57)*INDEX(装备总表!$C$23:$J$30,装备精炼!$B283,装备精炼!J$57))</f>
        <v>932</v>
      </c>
      <c r="J283" s="5">
        <f>INT(INDEX($G$5:$N$54,$A283,K$57)*INDEX(装备总表!$C$23:$J$30,装备精炼!$B283,装备精炼!K$57))</f>
        <v>0</v>
      </c>
    </row>
    <row r="284" spans="1:10" ht="16.5" x14ac:dyDescent="0.15">
      <c r="A284" s="13">
        <v>26</v>
      </c>
      <c r="B284" s="13">
        <v>5</v>
      </c>
      <c r="C284" s="5">
        <f>INT(INDEX($G$5:$N$54,$A284,C$57)*INDEX(装备总表!$C$23:$J$30,装备精炼!$B284,装备精炼!C$57))</f>
        <v>3719</v>
      </c>
      <c r="D284" s="5">
        <f>INT(INDEX($G$5:$N$54,$A284,D$57)*INDEX(装备总表!$C$23:$J$30,装备精炼!$B284,装备精炼!D$57))</f>
        <v>0</v>
      </c>
      <c r="E284" s="5">
        <f>INT(INDEX($G$5:$N$54,$A284,E$57)*INDEX(装备总表!$C$23:$J$30,装备精炼!$B284,装备精炼!E$57))</f>
        <v>99</v>
      </c>
      <c r="F284" s="5">
        <f>INT(INDEX($G$5:$N$54,$A284,G$57)*INDEX(装备总表!$C$23:$J$30,装备精炼!$B284,装备精炼!G$57))</f>
        <v>297</v>
      </c>
      <c r="G284" s="5">
        <f>INT(INDEX($G$5:$N$54,$A284,H$57)*INDEX(装备总表!$C$23:$J$30,装备精炼!$B284,装备精炼!H$57))</f>
        <v>0</v>
      </c>
      <c r="H284" s="5">
        <f>INT(INDEX($G$5:$N$54,$A284,I$57)*INDEX(装备总表!$C$23:$J$30,装备精炼!$B284,装备精炼!I$57))</f>
        <v>0</v>
      </c>
      <c r="I284" s="5">
        <f>INT(INDEX($G$5:$N$54,$A284,J$57)*INDEX(装备总表!$C$23:$J$30,装备精炼!$B284,装备精炼!J$57))</f>
        <v>991</v>
      </c>
      <c r="J284" s="5">
        <f>INT(INDEX($G$5:$N$54,$A284,K$57)*INDEX(装备总表!$C$23:$J$30,装备精炼!$B284,装备精炼!K$57))</f>
        <v>0</v>
      </c>
    </row>
    <row r="285" spans="1:10" ht="16.5" x14ac:dyDescent="0.15">
      <c r="A285" s="13">
        <v>27</v>
      </c>
      <c r="B285" s="13">
        <v>5</v>
      </c>
      <c r="C285" s="5">
        <f>INT(INDEX($G$5:$N$54,$A285,C$57)*INDEX(装备总表!$C$23:$J$30,装备精炼!$B285,装备精炼!C$57))</f>
        <v>3943</v>
      </c>
      <c r="D285" s="5">
        <f>INT(INDEX($G$5:$N$54,$A285,D$57)*INDEX(装备总表!$C$23:$J$30,装备精炼!$B285,装备精炼!D$57))</f>
        <v>0</v>
      </c>
      <c r="E285" s="5">
        <f>INT(INDEX($G$5:$N$54,$A285,E$57)*INDEX(装备总表!$C$23:$J$30,装备精炼!$B285,装备精炼!E$57))</f>
        <v>105</v>
      </c>
      <c r="F285" s="5">
        <f>INT(INDEX($G$5:$N$54,$A285,G$57)*INDEX(装备总表!$C$23:$J$30,装备精炼!$B285,装备精炼!G$57))</f>
        <v>315</v>
      </c>
      <c r="G285" s="5">
        <f>INT(INDEX($G$5:$N$54,$A285,H$57)*INDEX(装备总表!$C$23:$J$30,装备精炼!$B285,装备精炼!H$57))</f>
        <v>0</v>
      </c>
      <c r="H285" s="5">
        <f>INT(INDEX($G$5:$N$54,$A285,I$57)*INDEX(装备总表!$C$23:$J$30,装备精炼!$B285,装备精炼!I$57))</f>
        <v>0</v>
      </c>
      <c r="I285" s="5">
        <f>INT(INDEX($G$5:$N$54,$A285,J$57)*INDEX(装备总表!$C$23:$J$30,装备精炼!$B285,装备精炼!J$57))</f>
        <v>1051</v>
      </c>
      <c r="J285" s="5">
        <f>INT(INDEX($G$5:$N$54,$A285,K$57)*INDEX(装备总表!$C$23:$J$30,装备精炼!$B285,装备精炼!K$57))</f>
        <v>0</v>
      </c>
    </row>
    <row r="286" spans="1:10" ht="16.5" x14ac:dyDescent="0.15">
      <c r="A286" s="13">
        <v>28</v>
      </c>
      <c r="B286" s="13">
        <v>5</v>
      </c>
      <c r="C286" s="5">
        <f>INT(INDEX($G$5:$N$54,$A286,C$57)*INDEX(装备总表!$C$23:$J$30,装备精炼!$B286,装备精炼!C$57))</f>
        <v>4167</v>
      </c>
      <c r="D286" s="5">
        <f>INT(INDEX($G$5:$N$54,$A286,D$57)*INDEX(装备总表!$C$23:$J$30,装备精炼!$B286,装备精炼!D$57))</f>
        <v>0</v>
      </c>
      <c r="E286" s="5">
        <f>INT(INDEX($G$5:$N$54,$A286,E$57)*INDEX(装备总表!$C$23:$J$30,装备精炼!$B286,装备精炼!E$57))</f>
        <v>111</v>
      </c>
      <c r="F286" s="5">
        <f>INT(INDEX($G$5:$N$54,$A286,G$57)*INDEX(装备总表!$C$23:$J$30,装备精炼!$B286,装备精炼!G$57))</f>
        <v>333</v>
      </c>
      <c r="G286" s="5">
        <f>INT(INDEX($G$5:$N$54,$A286,H$57)*INDEX(装备总表!$C$23:$J$30,装备精炼!$B286,装备精炼!H$57))</f>
        <v>0</v>
      </c>
      <c r="H286" s="5">
        <f>INT(INDEX($G$5:$N$54,$A286,I$57)*INDEX(装备总表!$C$23:$J$30,装备精炼!$B286,装备精炼!I$57))</f>
        <v>0</v>
      </c>
      <c r="I286" s="5">
        <f>INT(INDEX($G$5:$N$54,$A286,J$57)*INDEX(装备总表!$C$23:$J$30,装备精炼!$B286,装备精炼!J$57))</f>
        <v>1111</v>
      </c>
      <c r="J286" s="5">
        <f>INT(INDEX($G$5:$N$54,$A286,K$57)*INDEX(装备总表!$C$23:$J$30,装备精炼!$B286,装备精炼!K$57))</f>
        <v>0</v>
      </c>
    </row>
    <row r="287" spans="1:10" ht="16.5" x14ac:dyDescent="0.15">
      <c r="A287" s="13">
        <v>29</v>
      </c>
      <c r="B287" s="13">
        <v>5</v>
      </c>
      <c r="C287" s="5">
        <f>INT(INDEX($G$5:$N$54,$A287,C$57)*INDEX(装备总表!$C$23:$J$30,装备精炼!$B287,装备精炼!C$57))</f>
        <v>4390</v>
      </c>
      <c r="D287" s="5">
        <f>INT(INDEX($G$5:$N$54,$A287,D$57)*INDEX(装备总表!$C$23:$J$30,装备精炼!$B287,装备精炼!D$57))</f>
        <v>0</v>
      </c>
      <c r="E287" s="5">
        <f>INT(INDEX($G$5:$N$54,$A287,E$57)*INDEX(装备总表!$C$23:$J$30,装备精炼!$B287,装备精炼!E$57))</f>
        <v>117</v>
      </c>
      <c r="F287" s="5">
        <f>INT(INDEX($G$5:$N$54,$A287,G$57)*INDEX(装备总表!$C$23:$J$30,装备精炼!$B287,装备精炼!G$57))</f>
        <v>351</v>
      </c>
      <c r="G287" s="5">
        <f>INT(INDEX($G$5:$N$54,$A287,H$57)*INDEX(装备总表!$C$23:$J$30,装备精炼!$B287,装备精炼!H$57))</f>
        <v>0</v>
      </c>
      <c r="H287" s="5">
        <f>INT(INDEX($G$5:$N$54,$A287,I$57)*INDEX(装备总表!$C$23:$J$30,装备精炼!$B287,装备精炼!I$57))</f>
        <v>0</v>
      </c>
      <c r="I287" s="5">
        <f>INT(INDEX($G$5:$N$54,$A287,J$57)*INDEX(装备总表!$C$23:$J$30,装备精炼!$B287,装备精炼!J$57))</f>
        <v>1170</v>
      </c>
      <c r="J287" s="5">
        <f>INT(INDEX($G$5:$N$54,$A287,K$57)*INDEX(装备总表!$C$23:$J$30,装备精炼!$B287,装备精炼!K$57))</f>
        <v>0</v>
      </c>
    </row>
    <row r="288" spans="1:10" ht="16.5" x14ac:dyDescent="0.15">
      <c r="A288" s="13">
        <v>30</v>
      </c>
      <c r="B288" s="13">
        <v>5</v>
      </c>
      <c r="C288" s="5">
        <f>INT(INDEX($G$5:$N$54,$A288,C$57)*INDEX(装备总表!$C$23:$J$30,装备精炼!$B288,装备精炼!C$57))</f>
        <v>4614</v>
      </c>
      <c r="D288" s="5">
        <f>INT(INDEX($G$5:$N$54,$A288,D$57)*INDEX(装备总表!$C$23:$J$30,装备精炼!$B288,装备精炼!D$57))</f>
        <v>0</v>
      </c>
      <c r="E288" s="5">
        <f>INT(INDEX($G$5:$N$54,$A288,E$57)*INDEX(装备总表!$C$23:$J$30,装备精炼!$B288,装备精炼!E$57))</f>
        <v>123</v>
      </c>
      <c r="F288" s="5">
        <f>INT(INDEX($G$5:$N$54,$A288,G$57)*INDEX(装备总表!$C$23:$J$30,装备精炼!$B288,装备精炼!G$57))</f>
        <v>369</v>
      </c>
      <c r="G288" s="5">
        <f>INT(INDEX($G$5:$N$54,$A288,H$57)*INDEX(装备总表!$C$23:$J$30,装备精炼!$B288,装备精炼!H$57))</f>
        <v>0</v>
      </c>
      <c r="H288" s="5">
        <f>INT(INDEX($G$5:$N$54,$A288,I$57)*INDEX(装备总表!$C$23:$J$30,装备精炼!$B288,装备精炼!I$57))</f>
        <v>0</v>
      </c>
      <c r="I288" s="5">
        <f>INT(INDEX($G$5:$N$54,$A288,J$57)*INDEX(装备总表!$C$23:$J$30,装备精炼!$B288,装备精炼!J$57))</f>
        <v>1230</v>
      </c>
      <c r="J288" s="5">
        <f>INT(INDEX($G$5:$N$54,$A288,K$57)*INDEX(装备总表!$C$23:$J$30,装备精炼!$B288,装备精炼!K$57))</f>
        <v>0</v>
      </c>
    </row>
    <row r="289" spans="1:10" ht="16.5" x14ac:dyDescent="0.15">
      <c r="A289" s="13">
        <v>31</v>
      </c>
      <c r="B289" s="13">
        <v>5</v>
      </c>
      <c r="C289" s="5">
        <f>INT(INDEX($G$5:$N$54,$A289,C$57)*INDEX(装备总表!$C$23:$J$30,装备精炼!$B289,装备精炼!C$57))</f>
        <v>4866</v>
      </c>
      <c r="D289" s="5">
        <f>INT(INDEX($G$5:$N$54,$A289,D$57)*INDEX(装备总表!$C$23:$J$30,装备精炼!$B289,装备精炼!D$57))</f>
        <v>0</v>
      </c>
      <c r="E289" s="5">
        <f>INT(INDEX($G$5:$N$54,$A289,E$57)*INDEX(装备总表!$C$23:$J$30,装备精炼!$B289,装备精炼!E$57))</f>
        <v>129</v>
      </c>
      <c r="F289" s="5">
        <f>INT(INDEX($G$5:$N$54,$A289,G$57)*INDEX(装备总表!$C$23:$J$30,装备精炼!$B289,装备精炼!G$57))</f>
        <v>389</v>
      </c>
      <c r="G289" s="5">
        <f>INT(INDEX($G$5:$N$54,$A289,H$57)*INDEX(装备总表!$C$23:$J$30,装备精炼!$B289,装备精炼!H$57))</f>
        <v>0</v>
      </c>
      <c r="H289" s="5">
        <f>INT(INDEX($G$5:$N$54,$A289,I$57)*INDEX(装备总表!$C$23:$J$30,装备精炼!$B289,装备精炼!I$57))</f>
        <v>0</v>
      </c>
      <c r="I289" s="5">
        <f>INT(INDEX($G$5:$N$54,$A289,J$57)*INDEX(装备总表!$C$23:$J$30,装备精炼!$B289,装备精炼!J$57))</f>
        <v>1297</v>
      </c>
      <c r="J289" s="5">
        <f>INT(INDEX($G$5:$N$54,$A289,K$57)*INDEX(装备总表!$C$23:$J$30,装备精炼!$B289,装备精炼!K$57))</f>
        <v>0</v>
      </c>
    </row>
    <row r="290" spans="1:10" ht="16.5" x14ac:dyDescent="0.15">
      <c r="A290" s="13">
        <v>32</v>
      </c>
      <c r="B290" s="13">
        <v>5</v>
      </c>
      <c r="C290" s="5">
        <f>INT(INDEX($G$5:$N$54,$A290,C$57)*INDEX(装备总表!$C$23:$J$30,装备精炼!$B290,装备精炼!C$57))</f>
        <v>5118</v>
      </c>
      <c r="D290" s="5">
        <f>INT(INDEX($G$5:$N$54,$A290,D$57)*INDEX(装备总表!$C$23:$J$30,装备精炼!$B290,装备精炼!D$57))</f>
        <v>0</v>
      </c>
      <c r="E290" s="5">
        <f>INT(INDEX($G$5:$N$54,$A290,E$57)*INDEX(装备总表!$C$23:$J$30,装备精炼!$B290,装备精炼!E$57))</f>
        <v>136</v>
      </c>
      <c r="F290" s="5">
        <f>INT(INDEX($G$5:$N$54,$A290,G$57)*INDEX(装备总表!$C$23:$J$30,装备精炼!$B290,装备精炼!G$57))</f>
        <v>409</v>
      </c>
      <c r="G290" s="5">
        <f>INT(INDEX($G$5:$N$54,$A290,H$57)*INDEX(装备总表!$C$23:$J$30,装备精炼!$B290,装备精炼!H$57))</f>
        <v>0</v>
      </c>
      <c r="H290" s="5">
        <f>INT(INDEX($G$5:$N$54,$A290,I$57)*INDEX(装备总表!$C$23:$J$30,装备精炼!$B290,装备精炼!I$57))</f>
        <v>0</v>
      </c>
      <c r="I290" s="5">
        <f>INT(INDEX($G$5:$N$54,$A290,J$57)*INDEX(装备总表!$C$23:$J$30,装备精炼!$B290,装备精炼!J$57))</f>
        <v>1364</v>
      </c>
      <c r="J290" s="5">
        <f>INT(INDEX($G$5:$N$54,$A290,K$57)*INDEX(装备总表!$C$23:$J$30,装备精炼!$B290,装备精炼!K$57))</f>
        <v>0</v>
      </c>
    </row>
    <row r="291" spans="1:10" ht="16.5" x14ac:dyDescent="0.15">
      <c r="A291" s="13">
        <v>33</v>
      </c>
      <c r="B291" s="13">
        <v>5</v>
      </c>
      <c r="C291" s="5">
        <f>INT(INDEX($G$5:$N$54,$A291,C$57)*INDEX(装备总表!$C$23:$J$30,装备精炼!$B291,装备精炼!C$57))</f>
        <v>5369</v>
      </c>
      <c r="D291" s="5">
        <f>INT(INDEX($G$5:$N$54,$A291,D$57)*INDEX(装备总表!$C$23:$J$30,装备精炼!$B291,装备精炼!D$57))</f>
        <v>0</v>
      </c>
      <c r="E291" s="5">
        <f>INT(INDEX($G$5:$N$54,$A291,E$57)*INDEX(装备总表!$C$23:$J$30,装备精炼!$B291,装备精炼!E$57))</f>
        <v>143</v>
      </c>
      <c r="F291" s="5">
        <f>INT(INDEX($G$5:$N$54,$A291,G$57)*INDEX(装备总表!$C$23:$J$30,装备精炼!$B291,装备精炼!G$57))</f>
        <v>429</v>
      </c>
      <c r="G291" s="5">
        <f>INT(INDEX($G$5:$N$54,$A291,H$57)*INDEX(装备总表!$C$23:$J$30,装备精炼!$B291,装备精炼!H$57))</f>
        <v>0</v>
      </c>
      <c r="H291" s="5">
        <f>INT(INDEX($G$5:$N$54,$A291,I$57)*INDEX(装备总表!$C$23:$J$30,装备精炼!$B291,装备精炼!I$57))</f>
        <v>0</v>
      </c>
      <c r="I291" s="5">
        <f>INT(INDEX($G$5:$N$54,$A291,J$57)*INDEX(装备总表!$C$23:$J$30,装备精炼!$B291,装备精炼!J$57))</f>
        <v>1431</v>
      </c>
      <c r="J291" s="5">
        <f>INT(INDEX($G$5:$N$54,$A291,K$57)*INDEX(装备总表!$C$23:$J$30,装备精炼!$B291,装备精炼!K$57))</f>
        <v>0</v>
      </c>
    </row>
    <row r="292" spans="1:10" ht="16.5" x14ac:dyDescent="0.15">
      <c r="A292" s="13">
        <v>34</v>
      </c>
      <c r="B292" s="13">
        <v>5</v>
      </c>
      <c r="C292" s="5">
        <f>INT(INDEX($G$5:$N$54,$A292,C$57)*INDEX(装备总表!$C$23:$J$30,装备精炼!$B292,装备精炼!C$57))</f>
        <v>5621</v>
      </c>
      <c r="D292" s="5">
        <f>INT(INDEX($G$5:$N$54,$A292,D$57)*INDEX(装备总表!$C$23:$J$30,装备精炼!$B292,装备精炼!D$57))</f>
        <v>0</v>
      </c>
      <c r="E292" s="5">
        <f>INT(INDEX($G$5:$N$54,$A292,E$57)*INDEX(装备总表!$C$23:$J$30,装备精炼!$B292,装备精炼!E$57))</f>
        <v>149</v>
      </c>
      <c r="F292" s="5">
        <f>INT(INDEX($G$5:$N$54,$A292,G$57)*INDEX(装备总表!$C$23:$J$30,装备精炼!$B292,装备精炼!G$57))</f>
        <v>449</v>
      </c>
      <c r="G292" s="5">
        <f>INT(INDEX($G$5:$N$54,$A292,H$57)*INDEX(装备总表!$C$23:$J$30,装备精炼!$B292,装备精炼!H$57))</f>
        <v>0</v>
      </c>
      <c r="H292" s="5">
        <f>INT(INDEX($G$5:$N$54,$A292,I$57)*INDEX(装备总表!$C$23:$J$30,装备精炼!$B292,装备精炼!I$57))</f>
        <v>0</v>
      </c>
      <c r="I292" s="5">
        <f>INT(INDEX($G$5:$N$54,$A292,J$57)*INDEX(装备总表!$C$23:$J$30,装备精炼!$B292,装备精炼!J$57))</f>
        <v>1499</v>
      </c>
      <c r="J292" s="5">
        <f>INT(INDEX($G$5:$N$54,$A292,K$57)*INDEX(装备总表!$C$23:$J$30,装备精炼!$B292,装备精炼!K$57))</f>
        <v>0</v>
      </c>
    </row>
    <row r="293" spans="1:10" ht="16.5" x14ac:dyDescent="0.15">
      <c r="A293" s="13">
        <v>35</v>
      </c>
      <c r="B293" s="13">
        <v>5</v>
      </c>
      <c r="C293" s="5">
        <f>INT(INDEX($G$5:$N$54,$A293,C$57)*INDEX(装备总表!$C$23:$J$30,装备精炼!$B293,装备精炼!C$57))</f>
        <v>5873</v>
      </c>
      <c r="D293" s="5">
        <f>INT(INDEX($G$5:$N$54,$A293,D$57)*INDEX(装备总表!$C$23:$J$30,装备精炼!$B293,装备精炼!D$57))</f>
        <v>0</v>
      </c>
      <c r="E293" s="5">
        <f>INT(INDEX($G$5:$N$54,$A293,E$57)*INDEX(装备总表!$C$23:$J$30,装备精炼!$B293,装备精炼!E$57))</f>
        <v>156</v>
      </c>
      <c r="F293" s="5">
        <f>INT(INDEX($G$5:$N$54,$A293,G$57)*INDEX(装备总表!$C$23:$J$30,装备精炼!$B293,装备精炼!G$57))</f>
        <v>469</v>
      </c>
      <c r="G293" s="5">
        <f>INT(INDEX($G$5:$N$54,$A293,H$57)*INDEX(装备总表!$C$23:$J$30,装备精炼!$B293,装备精炼!H$57))</f>
        <v>0</v>
      </c>
      <c r="H293" s="5">
        <f>INT(INDEX($G$5:$N$54,$A293,I$57)*INDEX(装备总表!$C$23:$J$30,装备精炼!$B293,装备精炼!I$57))</f>
        <v>0</v>
      </c>
      <c r="I293" s="5">
        <f>INT(INDEX($G$5:$N$54,$A293,J$57)*INDEX(装备总表!$C$23:$J$30,装备精炼!$B293,装备精炼!J$57))</f>
        <v>1566</v>
      </c>
      <c r="J293" s="5">
        <f>INT(INDEX($G$5:$N$54,$A293,K$57)*INDEX(装备总表!$C$23:$J$30,装备精炼!$B293,装备精炼!K$57))</f>
        <v>0</v>
      </c>
    </row>
    <row r="294" spans="1:10" ht="16.5" x14ac:dyDescent="0.15">
      <c r="A294" s="13">
        <v>36</v>
      </c>
      <c r="B294" s="13">
        <v>5</v>
      </c>
      <c r="C294" s="5">
        <f>INT(INDEX($G$5:$N$54,$A294,C$57)*INDEX(装备总表!$C$23:$J$30,装备精炼!$B294,装备精炼!C$57))</f>
        <v>6152</v>
      </c>
      <c r="D294" s="5">
        <f>INT(INDEX($G$5:$N$54,$A294,D$57)*INDEX(装备总表!$C$23:$J$30,装备精炼!$B294,装备精炼!D$57))</f>
        <v>0</v>
      </c>
      <c r="E294" s="5">
        <f>INT(INDEX($G$5:$N$54,$A294,E$57)*INDEX(装备总表!$C$23:$J$30,装备精炼!$B294,装备精炼!E$57))</f>
        <v>164</v>
      </c>
      <c r="F294" s="5">
        <f>INT(INDEX($G$5:$N$54,$A294,G$57)*INDEX(装备总表!$C$23:$J$30,装备精炼!$B294,装备精炼!G$57))</f>
        <v>492</v>
      </c>
      <c r="G294" s="5">
        <f>INT(INDEX($G$5:$N$54,$A294,H$57)*INDEX(装备总表!$C$23:$J$30,装备精炼!$B294,装备精炼!H$57))</f>
        <v>0</v>
      </c>
      <c r="H294" s="5">
        <f>INT(INDEX($G$5:$N$54,$A294,I$57)*INDEX(装备总表!$C$23:$J$30,装备精炼!$B294,装备精炼!I$57))</f>
        <v>0</v>
      </c>
      <c r="I294" s="5">
        <f>INT(INDEX($G$5:$N$54,$A294,J$57)*INDEX(装备总表!$C$23:$J$30,装备精炼!$B294,装备精炼!J$57))</f>
        <v>1640</v>
      </c>
      <c r="J294" s="5">
        <f>INT(INDEX($G$5:$N$54,$A294,K$57)*INDEX(装备总表!$C$23:$J$30,装备精炼!$B294,装备精炼!K$57))</f>
        <v>0</v>
      </c>
    </row>
    <row r="295" spans="1:10" ht="16.5" x14ac:dyDescent="0.15">
      <c r="A295" s="13">
        <v>37</v>
      </c>
      <c r="B295" s="13">
        <v>5</v>
      </c>
      <c r="C295" s="5">
        <f>INT(INDEX($G$5:$N$54,$A295,C$57)*INDEX(装备总表!$C$23:$J$30,装备精炼!$B295,装备精炼!C$57))</f>
        <v>6432</v>
      </c>
      <c r="D295" s="5">
        <f>INT(INDEX($G$5:$N$54,$A295,D$57)*INDEX(装备总表!$C$23:$J$30,装备精炼!$B295,装备精炼!D$57))</f>
        <v>0</v>
      </c>
      <c r="E295" s="5">
        <f>INT(INDEX($G$5:$N$54,$A295,E$57)*INDEX(装备总表!$C$23:$J$30,装备精炼!$B295,装备精炼!E$57))</f>
        <v>171</v>
      </c>
      <c r="F295" s="5">
        <f>INT(INDEX($G$5:$N$54,$A295,G$57)*INDEX(装备总表!$C$23:$J$30,装备精炼!$B295,装备精炼!G$57))</f>
        <v>514</v>
      </c>
      <c r="G295" s="5">
        <f>INT(INDEX($G$5:$N$54,$A295,H$57)*INDEX(装备总表!$C$23:$J$30,装备精炼!$B295,装备精炼!H$57))</f>
        <v>0</v>
      </c>
      <c r="H295" s="5">
        <f>INT(INDEX($G$5:$N$54,$A295,I$57)*INDEX(装备总表!$C$23:$J$30,装备精炼!$B295,装备精炼!I$57))</f>
        <v>0</v>
      </c>
      <c r="I295" s="5">
        <f>INT(INDEX($G$5:$N$54,$A295,J$57)*INDEX(装备总表!$C$23:$J$30,装备精炼!$B295,装备精炼!J$57))</f>
        <v>1715</v>
      </c>
      <c r="J295" s="5">
        <f>INT(INDEX($G$5:$N$54,$A295,K$57)*INDEX(装备总表!$C$23:$J$30,装备精炼!$B295,装备精炼!K$57))</f>
        <v>0</v>
      </c>
    </row>
    <row r="296" spans="1:10" ht="16.5" x14ac:dyDescent="0.15">
      <c r="A296" s="13">
        <v>38</v>
      </c>
      <c r="B296" s="13">
        <v>5</v>
      </c>
      <c r="C296" s="5">
        <f>INT(INDEX($G$5:$N$54,$A296,C$57)*INDEX(装备总表!$C$23:$J$30,装备精炼!$B296,装备精炼!C$57))</f>
        <v>6712</v>
      </c>
      <c r="D296" s="5">
        <f>INT(INDEX($G$5:$N$54,$A296,D$57)*INDEX(装备总表!$C$23:$J$30,装备精炼!$B296,装备精炼!D$57))</f>
        <v>0</v>
      </c>
      <c r="E296" s="5">
        <f>INT(INDEX($G$5:$N$54,$A296,E$57)*INDEX(装备总表!$C$23:$J$30,装备精炼!$B296,装备精炼!E$57))</f>
        <v>178</v>
      </c>
      <c r="F296" s="5">
        <f>INT(INDEX($G$5:$N$54,$A296,G$57)*INDEX(装备总表!$C$23:$J$30,装备精炼!$B296,装备精炼!G$57))</f>
        <v>536</v>
      </c>
      <c r="G296" s="5">
        <f>INT(INDEX($G$5:$N$54,$A296,H$57)*INDEX(装备总表!$C$23:$J$30,装备精炼!$B296,装备精炼!H$57))</f>
        <v>0</v>
      </c>
      <c r="H296" s="5">
        <f>INT(INDEX($G$5:$N$54,$A296,I$57)*INDEX(装备总表!$C$23:$J$30,装备精炼!$B296,装备精炼!I$57))</f>
        <v>0</v>
      </c>
      <c r="I296" s="5">
        <f>INT(INDEX($G$5:$N$54,$A296,J$57)*INDEX(装备总表!$C$23:$J$30,装备精炼!$B296,装备精炼!J$57))</f>
        <v>1789</v>
      </c>
      <c r="J296" s="5">
        <f>INT(INDEX($G$5:$N$54,$A296,K$57)*INDEX(装备总表!$C$23:$J$30,装备精炼!$B296,装备精炼!K$57))</f>
        <v>0</v>
      </c>
    </row>
    <row r="297" spans="1:10" ht="16.5" x14ac:dyDescent="0.15">
      <c r="A297" s="13">
        <v>39</v>
      </c>
      <c r="B297" s="13">
        <v>5</v>
      </c>
      <c r="C297" s="5">
        <f>INT(INDEX($G$5:$N$54,$A297,C$57)*INDEX(装备总表!$C$23:$J$30,装备精炼!$B297,装备精炼!C$57))</f>
        <v>6991</v>
      </c>
      <c r="D297" s="5">
        <f>INT(INDEX($G$5:$N$54,$A297,D$57)*INDEX(装备总表!$C$23:$J$30,装备精炼!$B297,装备精炼!D$57))</f>
        <v>0</v>
      </c>
      <c r="E297" s="5">
        <f>INT(INDEX($G$5:$N$54,$A297,E$57)*INDEX(装备总表!$C$23:$J$30,装备精炼!$B297,装备精炼!E$57))</f>
        <v>186</v>
      </c>
      <c r="F297" s="5">
        <f>INT(INDEX($G$5:$N$54,$A297,G$57)*INDEX(装备总表!$C$23:$J$30,装备精炼!$B297,装备精炼!G$57))</f>
        <v>559</v>
      </c>
      <c r="G297" s="5">
        <f>INT(INDEX($G$5:$N$54,$A297,H$57)*INDEX(装备总表!$C$23:$J$30,装备精炼!$B297,装备精炼!H$57))</f>
        <v>0</v>
      </c>
      <c r="H297" s="5">
        <f>INT(INDEX($G$5:$N$54,$A297,I$57)*INDEX(装备总表!$C$23:$J$30,装备精炼!$B297,装备精炼!I$57))</f>
        <v>0</v>
      </c>
      <c r="I297" s="5">
        <f>INT(INDEX($G$5:$N$54,$A297,J$57)*INDEX(装备总表!$C$23:$J$30,装备精炼!$B297,装备精炼!J$57))</f>
        <v>1864</v>
      </c>
      <c r="J297" s="5">
        <f>INT(INDEX($G$5:$N$54,$A297,K$57)*INDEX(装备总表!$C$23:$J$30,装备精炼!$B297,装备精炼!K$57))</f>
        <v>0</v>
      </c>
    </row>
    <row r="298" spans="1:10" ht="16.5" x14ac:dyDescent="0.15">
      <c r="A298" s="13">
        <v>40</v>
      </c>
      <c r="B298" s="13">
        <v>5</v>
      </c>
      <c r="C298" s="5">
        <f>INT(INDEX($G$5:$N$54,$A298,C$57)*INDEX(装备总表!$C$23:$J$30,装备精炼!$B298,装备精炼!C$57))</f>
        <v>7271</v>
      </c>
      <c r="D298" s="5">
        <f>INT(INDEX($G$5:$N$54,$A298,D$57)*INDEX(装备总表!$C$23:$J$30,装备精炼!$B298,装备精炼!D$57))</f>
        <v>0</v>
      </c>
      <c r="E298" s="5">
        <f>INT(INDEX($G$5:$N$54,$A298,E$57)*INDEX(装备总表!$C$23:$J$30,装备精炼!$B298,装备精炼!E$57))</f>
        <v>193</v>
      </c>
      <c r="F298" s="5">
        <f>INT(INDEX($G$5:$N$54,$A298,G$57)*INDEX(装备总表!$C$23:$J$30,装备精炼!$B298,装备精炼!G$57))</f>
        <v>581</v>
      </c>
      <c r="G298" s="5">
        <f>INT(INDEX($G$5:$N$54,$A298,H$57)*INDEX(装备总表!$C$23:$J$30,装备精炼!$B298,装备精炼!H$57))</f>
        <v>0</v>
      </c>
      <c r="H298" s="5">
        <f>INT(INDEX($G$5:$N$54,$A298,I$57)*INDEX(装备总表!$C$23:$J$30,装备精炼!$B298,装备精炼!I$57))</f>
        <v>0</v>
      </c>
      <c r="I298" s="5">
        <f>INT(INDEX($G$5:$N$54,$A298,J$57)*INDEX(装备总表!$C$23:$J$30,装备精炼!$B298,装备精炼!J$57))</f>
        <v>1939</v>
      </c>
      <c r="J298" s="5">
        <f>INT(INDEX($G$5:$N$54,$A298,K$57)*INDEX(装备总表!$C$23:$J$30,装备精炼!$B298,装备精炼!K$57))</f>
        <v>0</v>
      </c>
    </row>
    <row r="299" spans="1:10" ht="16.5" x14ac:dyDescent="0.15">
      <c r="A299" s="13">
        <v>41</v>
      </c>
      <c r="B299" s="13">
        <v>5</v>
      </c>
      <c r="C299" s="5">
        <f>INT(INDEX($G$5:$N$54,$A299,C$57)*INDEX(装备总表!$C$23:$J$30,装备精炼!$B299,装备精炼!C$57))</f>
        <v>7579</v>
      </c>
      <c r="D299" s="5">
        <f>INT(INDEX($G$5:$N$54,$A299,D$57)*INDEX(装备总表!$C$23:$J$30,装备精炼!$B299,装备精炼!D$57))</f>
        <v>0</v>
      </c>
      <c r="E299" s="5">
        <f>INT(INDEX($G$5:$N$54,$A299,E$57)*INDEX(装备总表!$C$23:$J$30,装备精炼!$B299,装备精炼!E$57))</f>
        <v>202</v>
      </c>
      <c r="F299" s="5">
        <f>INT(INDEX($G$5:$N$54,$A299,G$57)*INDEX(装备总表!$C$23:$J$30,装备精炼!$B299,装备精炼!G$57))</f>
        <v>606</v>
      </c>
      <c r="G299" s="5">
        <f>INT(INDEX($G$5:$N$54,$A299,H$57)*INDEX(装备总表!$C$23:$J$30,装备精炼!$B299,装备精炼!H$57))</f>
        <v>0</v>
      </c>
      <c r="H299" s="5">
        <f>INT(INDEX($G$5:$N$54,$A299,I$57)*INDEX(装备总表!$C$23:$J$30,装备精炼!$B299,装备精炼!I$57))</f>
        <v>0</v>
      </c>
      <c r="I299" s="5">
        <f>INT(INDEX($G$5:$N$54,$A299,J$57)*INDEX(装备总表!$C$23:$J$30,装备精炼!$B299,装备精炼!J$57))</f>
        <v>2021</v>
      </c>
      <c r="J299" s="5">
        <f>INT(INDEX($G$5:$N$54,$A299,K$57)*INDEX(装备总表!$C$23:$J$30,装备精炼!$B299,装备精炼!K$57))</f>
        <v>0</v>
      </c>
    </row>
    <row r="300" spans="1:10" ht="16.5" x14ac:dyDescent="0.15">
      <c r="A300" s="13">
        <v>42</v>
      </c>
      <c r="B300" s="13">
        <v>5</v>
      </c>
      <c r="C300" s="5">
        <f>INT(INDEX($G$5:$N$54,$A300,C$57)*INDEX(装备总表!$C$23:$J$30,装备精炼!$B300,装备精炼!C$57))</f>
        <v>7886</v>
      </c>
      <c r="D300" s="5">
        <f>INT(INDEX($G$5:$N$54,$A300,D$57)*INDEX(装备总表!$C$23:$J$30,装备精炼!$B300,装备精炼!D$57))</f>
        <v>0</v>
      </c>
      <c r="E300" s="5">
        <f>INT(INDEX($G$5:$N$54,$A300,E$57)*INDEX(装备总表!$C$23:$J$30,装备精炼!$B300,装备精炼!E$57))</f>
        <v>210</v>
      </c>
      <c r="F300" s="5">
        <f>INT(INDEX($G$5:$N$54,$A300,G$57)*INDEX(装备总表!$C$23:$J$30,装备精炼!$B300,装备精炼!G$57))</f>
        <v>630</v>
      </c>
      <c r="G300" s="5">
        <f>INT(INDEX($G$5:$N$54,$A300,H$57)*INDEX(装备总表!$C$23:$J$30,装备精炼!$B300,装备精炼!H$57))</f>
        <v>0</v>
      </c>
      <c r="H300" s="5">
        <f>INT(INDEX($G$5:$N$54,$A300,I$57)*INDEX(装备总表!$C$23:$J$30,装备精炼!$B300,装备精炼!I$57))</f>
        <v>0</v>
      </c>
      <c r="I300" s="5">
        <f>INT(INDEX($G$5:$N$54,$A300,J$57)*INDEX(装备总表!$C$23:$J$30,装备精炼!$B300,装备精炼!J$57))</f>
        <v>2103</v>
      </c>
      <c r="J300" s="5">
        <f>INT(INDEX($G$5:$N$54,$A300,K$57)*INDEX(装备总表!$C$23:$J$30,装备精炼!$B300,装备精炼!K$57))</f>
        <v>0</v>
      </c>
    </row>
    <row r="301" spans="1:10" ht="16.5" x14ac:dyDescent="0.15">
      <c r="A301" s="13">
        <v>43</v>
      </c>
      <c r="B301" s="13">
        <v>5</v>
      </c>
      <c r="C301" s="5">
        <f>INT(INDEX($G$5:$N$54,$A301,C$57)*INDEX(装备总表!$C$23:$J$30,装备精炼!$B301,装备精炼!C$57))</f>
        <v>8194</v>
      </c>
      <c r="D301" s="5">
        <f>INT(INDEX($G$5:$N$54,$A301,D$57)*INDEX(装备总表!$C$23:$J$30,装备精炼!$B301,装备精炼!D$57))</f>
        <v>0</v>
      </c>
      <c r="E301" s="5">
        <f>INT(INDEX($G$5:$N$54,$A301,E$57)*INDEX(装备总表!$C$23:$J$30,装备精炼!$B301,装备精炼!E$57))</f>
        <v>218</v>
      </c>
      <c r="F301" s="5">
        <f>INT(INDEX($G$5:$N$54,$A301,G$57)*INDEX(装备总表!$C$23:$J$30,装备精炼!$B301,装备精炼!G$57))</f>
        <v>655</v>
      </c>
      <c r="G301" s="5">
        <f>INT(INDEX($G$5:$N$54,$A301,H$57)*INDEX(装备总表!$C$23:$J$30,装备精炼!$B301,装备精炼!H$57))</f>
        <v>0</v>
      </c>
      <c r="H301" s="5">
        <f>INT(INDEX($G$5:$N$54,$A301,I$57)*INDEX(装备总表!$C$23:$J$30,装备精炼!$B301,装备精炼!I$57))</f>
        <v>0</v>
      </c>
      <c r="I301" s="5">
        <f>INT(INDEX($G$5:$N$54,$A301,J$57)*INDEX(装备总表!$C$23:$J$30,装备精炼!$B301,装备精炼!J$57))</f>
        <v>2185</v>
      </c>
      <c r="J301" s="5">
        <f>INT(INDEX($G$5:$N$54,$A301,K$57)*INDEX(装备总表!$C$23:$J$30,装备精炼!$B301,装备精炼!K$57))</f>
        <v>0</v>
      </c>
    </row>
    <row r="302" spans="1:10" ht="16.5" x14ac:dyDescent="0.15">
      <c r="A302" s="13">
        <v>44</v>
      </c>
      <c r="B302" s="13">
        <v>5</v>
      </c>
      <c r="C302" s="5">
        <f>INT(INDEX($G$5:$N$54,$A302,C$57)*INDEX(装备总表!$C$23:$J$30,装备精炼!$B302,装备精炼!C$57))</f>
        <v>8502</v>
      </c>
      <c r="D302" s="5">
        <f>INT(INDEX($G$5:$N$54,$A302,D$57)*INDEX(装备总表!$C$23:$J$30,装备精炼!$B302,装备精炼!D$57))</f>
        <v>0</v>
      </c>
      <c r="E302" s="5">
        <f>INT(INDEX($G$5:$N$54,$A302,E$57)*INDEX(装备总表!$C$23:$J$30,装备精炼!$B302,装备精炼!E$57))</f>
        <v>226</v>
      </c>
      <c r="F302" s="5">
        <f>INT(INDEX($G$5:$N$54,$A302,G$57)*INDEX(装备总表!$C$23:$J$30,装备精炼!$B302,装备精炼!G$57))</f>
        <v>680</v>
      </c>
      <c r="G302" s="5">
        <f>INT(INDEX($G$5:$N$54,$A302,H$57)*INDEX(装备总表!$C$23:$J$30,装备精炼!$B302,装备精炼!H$57))</f>
        <v>0</v>
      </c>
      <c r="H302" s="5">
        <f>INT(INDEX($G$5:$N$54,$A302,I$57)*INDEX(装备总表!$C$23:$J$30,装备精炼!$B302,装备精炼!I$57))</f>
        <v>0</v>
      </c>
      <c r="I302" s="5">
        <f>INT(INDEX($G$5:$N$54,$A302,J$57)*INDEX(装备总表!$C$23:$J$30,装备精炼!$B302,装备精炼!J$57))</f>
        <v>2267</v>
      </c>
      <c r="J302" s="5">
        <f>INT(INDEX($G$5:$N$54,$A302,K$57)*INDEX(装备总表!$C$23:$J$30,装备精炼!$B302,装备精炼!K$57))</f>
        <v>0</v>
      </c>
    </row>
    <row r="303" spans="1:10" ht="16.5" x14ac:dyDescent="0.15">
      <c r="A303" s="13">
        <v>45</v>
      </c>
      <c r="B303" s="13">
        <v>5</v>
      </c>
      <c r="C303" s="5">
        <f>INT(INDEX($G$5:$N$54,$A303,C$57)*INDEX(装备总表!$C$23:$J$30,装备精炼!$B303,装备精炼!C$57))</f>
        <v>8809</v>
      </c>
      <c r="D303" s="5">
        <f>INT(INDEX($G$5:$N$54,$A303,D$57)*INDEX(装备总表!$C$23:$J$30,装备精炼!$B303,装备精炼!D$57))</f>
        <v>0</v>
      </c>
      <c r="E303" s="5">
        <f>INT(INDEX($G$5:$N$54,$A303,E$57)*INDEX(装备总表!$C$23:$J$30,装备精炼!$B303,装备精炼!E$57))</f>
        <v>234</v>
      </c>
      <c r="F303" s="5">
        <f>INT(INDEX($G$5:$N$54,$A303,G$57)*INDEX(装备总表!$C$23:$J$30,装备精炼!$B303,装备精炼!G$57))</f>
        <v>704</v>
      </c>
      <c r="G303" s="5">
        <f>INT(INDEX($G$5:$N$54,$A303,H$57)*INDEX(装备总表!$C$23:$J$30,装备精炼!$B303,装备精炼!H$57))</f>
        <v>0</v>
      </c>
      <c r="H303" s="5">
        <f>INT(INDEX($G$5:$N$54,$A303,I$57)*INDEX(装备总表!$C$23:$J$30,装备精炼!$B303,装备精炼!I$57))</f>
        <v>0</v>
      </c>
      <c r="I303" s="5">
        <f>INT(INDEX($G$5:$N$54,$A303,J$57)*INDEX(装备总表!$C$23:$J$30,装备精炼!$B303,装备精炼!J$57))</f>
        <v>2349</v>
      </c>
      <c r="J303" s="5">
        <f>INT(INDEX($G$5:$N$54,$A303,K$57)*INDEX(装备总表!$C$23:$J$30,装备精炼!$B303,装备精炼!K$57))</f>
        <v>0</v>
      </c>
    </row>
    <row r="304" spans="1:10" ht="16.5" x14ac:dyDescent="0.15">
      <c r="A304" s="13">
        <v>46</v>
      </c>
      <c r="B304" s="13">
        <v>5</v>
      </c>
      <c r="C304" s="5">
        <f>INT(INDEX($G$5:$N$54,$A304,C$57)*INDEX(装备总表!$C$23:$J$30,装备精炼!$B304,装备精炼!C$57))</f>
        <v>9145</v>
      </c>
      <c r="D304" s="5">
        <f>INT(INDEX($G$5:$N$54,$A304,D$57)*INDEX(装备总表!$C$23:$J$30,装备精炼!$B304,装备精炼!D$57))</f>
        <v>0</v>
      </c>
      <c r="E304" s="5">
        <f>INT(INDEX($G$5:$N$54,$A304,E$57)*INDEX(装备总表!$C$23:$J$30,装备精炼!$B304,装备精炼!E$57))</f>
        <v>243</v>
      </c>
      <c r="F304" s="5">
        <f>INT(INDEX($G$5:$N$54,$A304,G$57)*INDEX(装备总表!$C$23:$J$30,装备精炼!$B304,装备精炼!G$57))</f>
        <v>731</v>
      </c>
      <c r="G304" s="5">
        <f>INT(INDEX($G$5:$N$54,$A304,H$57)*INDEX(装备总表!$C$23:$J$30,装备精炼!$B304,装备精炼!H$57))</f>
        <v>0</v>
      </c>
      <c r="H304" s="5">
        <f>INT(INDEX($G$5:$N$54,$A304,I$57)*INDEX(装备总表!$C$23:$J$30,装备精炼!$B304,装备精炼!I$57))</f>
        <v>0</v>
      </c>
      <c r="I304" s="5">
        <f>INT(INDEX($G$5:$N$54,$A304,J$57)*INDEX(装备总表!$C$23:$J$30,装备精炼!$B304,装备精炼!J$57))</f>
        <v>2438</v>
      </c>
      <c r="J304" s="5">
        <f>INT(INDEX($G$5:$N$54,$A304,K$57)*INDEX(装备总表!$C$23:$J$30,装备精炼!$B304,装备精炼!K$57))</f>
        <v>0</v>
      </c>
    </row>
    <row r="305" spans="1:10" ht="16.5" x14ac:dyDescent="0.15">
      <c r="A305" s="13">
        <v>47</v>
      </c>
      <c r="B305" s="13">
        <v>5</v>
      </c>
      <c r="C305" s="5">
        <f>INT(INDEX($G$5:$N$54,$A305,C$57)*INDEX(装备总表!$C$23:$J$30,装备精炼!$B305,装备精炼!C$57))</f>
        <v>9481</v>
      </c>
      <c r="D305" s="5">
        <f>INT(INDEX($G$5:$N$54,$A305,D$57)*INDEX(装备总表!$C$23:$J$30,装备精炼!$B305,装备精炼!D$57))</f>
        <v>0</v>
      </c>
      <c r="E305" s="5">
        <f>INT(INDEX($G$5:$N$54,$A305,E$57)*INDEX(装备总表!$C$23:$J$30,装备精炼!$B305,装备精炼!E$57))</f>
        <v>252</v>
      </c>
      <c r="F305" s="5">
        <f>INT(INDEX($G$5:$N$54,$A305,G$57)*INDEX(装备总表!$C$23:$J$30,装备精炼!$B305,装备精炼!G$57))</f>
        <v>758</v>
      </c>
      <c r="G305" s="5">
        <f>INT(INDEX($G$5:$N$54,$A305,H$57)*INDEX(装备总表!$C$23:$J$30,装备精炼!$B305,装备精炼!H$57))</f>
        <v>0</v>
      </c>
      <c r="H305" s="5">
        <f>INT(INDEX($G$5:$N$54,$A305,I$57)*INDEX(装备总表!$C$23:$J$30,装备精炼!$B305,装备精炼!I$57))</f>
        <v>0</v>
      </c>
      <c r="I305" s="5">
        <f>INT(INDEX($G$5:$N$54,$A305,J$57)*INDEX(装备总表!$C$23:$J$30,装备精炼!$B305,装备精炼!J$57))</f>
        <v>2528</v>
      </c>
      <c r="J305" s="5">
        <f>INT(INDEX($G$5:$N$54,$A305,K$57)*INDEX(装备总表!$C$23:$J$30,装备精炼!$B305,装备精炼!K$57))</f>
        <v>0</v>
      </c>
    </row>
    <row r="306" spans="1:10" ht="16.5" x14ac:dyDescent="0.15">
      <c r="A306" s="13">
        <v>48</v>
      </c>
      <c r="B306" s="13">
        <v>5</v>
      </c>
      <c r="C306" s="5">
        <f>INT(INDEX($G$5:$N$54,$A306,C$57)*INDEX(装备总表!$C$23:$J$30,装备精炼!$B306,装备精炼!C$57))</f>
        <v>9816</v>
      </c>
      <c r="D306" s="5">
        <f>INT(INDEX($G$5:$N$54,$A306,D$57)*INDEX(装备总表!$C$23:$J$30,装备精炼!$B306,装备精炼!D$57))</f>
        <v>0</v>
      </c>
      <c r="E306" s="5">
        <f>INT(INDEX($G$5:$N$54,$A306,E$57)*INDEX(装备总表!$C$23:$J$30,装备精炼!$B306,装备精炼!E$57))</f>
        <v>261</v>
      </c>
      <c r="F306" s="5">
        <f>INT(INDEX($G$5:$N$54,$A306,G$57)*INDEX(装备总表!$C$23:$J$30,装备精炼!$B306,装备精炼!G$57))</f>
        <v>785</v>
      </c>
      <c r="G306" s="5">
        <f>INT(INDEX($G$5:$N$54,$A306,H$57)*INDEX(装备总表!$C$23:$J$30,装备精炼!$B306,装备精炼!H$57))</f>
        <v>0</v>
      </c>
      <c r="H306" s="5">
        <f>INT(INDEX($G$5:$N$54,$A306,I$57)*INDEX(装备总表!$C$23:$J$30,装备精炼!$B306,装备精炼!I$57))</f>
        <v>0</v>
      </c>
      <c r="I306" s="5">
        <f>INT(INDEX($G$5:$N$54,$A306,J$57)*INDEX(装备总表!$C$23:$J$30,装备精炼!$B306,装备精炼!J$57))</f>
        <v>2617</v>
      </c>
      <c r="J306" s="5">
        <f>INT(INDEX($G$5:$N$54,$A306,K$57)*INDEX(装备总表!$C$23:$J$30,装备精炼!$B306,装备精炼!K$57))</f>
        <v>0</v>
      </c>
    </row>
    <row r="307" spans="1:10" ht="16.5" x14ac:dyDescent="0.15">
      <c r="A307" s="13">
        <v>49</v>
      </c>
      <c r="B307" s="13">
        <v>5</v>
      </c>
      <c r="C307" s="5">
        <f>INT(INDEX($G$5:$N$54,$A307,C$57)*INDEX(装备总表!$C$23:$J$30,装备精炼!$B307,装备精炼!C$57))</f>
        <v>10152</v>
      </c>
      <c r="D307" s="5">
        <f>INT(INDEX($G$5:$N$54,$A307,D$57)*INDEX(装备总表!$C$23:$J$30,装备精炼!$B307,装备精炼!D$57))</f>
        <v>0</v>
      </c>
      <c r="E307" s="5">
        <f>INT(INDEX($G$5:$N$54,$A307,E$57)*INDEX(装备总表!$C$23:$J$30,装备精炼!$B307,装备精炼!E$57))</f>
        <v>270</v>
      </c>
      <c r="F307" s="5">
        <f>INT(INDEX($G$5:$N$54,$A307,G$57)*INDEX(装备总表!$C$23:$J$30,装备精炼!$B307,装备精炼!G$57))</f>
        <v>812</v>
      </c>
      <c r="G307" s="5">
        <f>INT(INDEX($G$5:$N$54,$A307,H$57)*INDEX(装备总表!$C$23:$J$30,装备精炼!$B307,装备精炼!H$57))</f>
        <v>0</v>
      </c>
      <c r="H307" s="5">
        <f>INT(INDEX($G$5:$N$54,$A307,I$57)*INDEX(装备总表!$C$23:$J$30,装备精炼!$B307,装备精炼!I$57))</f>
        <v>0</v>
      </c>
      <c r="I307" s="5">
        <f>INT(INDEX($G$5:$N$54,$A307,J$57)*INDEX(装备总表!$C$23:$J$30,装备精炼!$B307,装备精炼!J$57))</f>
        <v>2707</v>
      </c>
      <c r="J307" s="5">
        <f>INT(INDEX($G$5:$N$54,$A307,K$57)*INDEX(装备总表!$C$23:$J$30,装备精炼!$B307,装备精炼!K$57))</f>
        <v>0</v>
      </c>
    </row>
    <row r="308" spans="1:10" ht="16.5" x14ac:dyDescent="0.15">
      <c r="A308" s="13">
        <v>50</v>
      </c>
      <c r="B308" s="13">
        <v>5</v>
      </c>
      <c r="C308" s="5">
        <f>INT(INDEX($G$5:$N$54,$A308,C$57)*INDEX(装备总表!$C$23:$J$30,装备精炼!$B308,装备精炼!C$57))</f>
        <v>10488</v>
      </c>
      <c r="D308" s="5">
        <f>INT(INDEX($G$5:$N$54,$A308,D$57)*INDEX(装备总表!$C$23:$J$30,装备精炼!$B308,装备精炼!D$57))</f>
        <v>0</v>
      </c>
      <c r="E308" s="5">
        <f>INT(INDEX($G$5:$N$54,$A308,E$57)*INDEX(装备总表!$C$23:$J$30,装备精炼!$B308,装备精炼!E$57))</f>
        <v>279</v>
      </c>
      <c r="F308" s="5">
        <f>INT(INDEX($G$5:$N$54,$A308,G$57)*INDEX(装备总表!$C$23:$J$30,装备精炼!$B308,装备精炼!G$57))</f>
        <v>838</v>
      </c>
      <c r="G308" s="5">
        <f>INT(INDEX($G$5:$N$54,$A308,H$57)*INDEX(装备总表!$C$23:$J$30,装备精炼!$B308,装备精炼!H$57))</f>
        <v>0</v>
      </c>
      <c r="H308" s="5">
        <f>INT(INDEX($G$5:$N$54,$A308,I$57)*INDEX(装备总表!$C$23:$J$30,装备精炼!$B308,装备精炼!I$57))</f>
        <v>0</v>
      </c>
      <c r="I308" s="5">
        <f>INT(INDEX($G$5:$N$54,$A308,J$57)*INDEX(装备总表!$C$23:$J$30,装备精炼!$B308,装备精炼!J$57))</f>
        <v>2796</v>
      </c>
      <c r="J308" s="5">
        <f>INT(INDEX($G$5:$N$54,$A308,K$57)*INDEX(装备总表!$C$23:$J$30,装备精炼!$B308,装备精炼!K$57))</f>
        <v>0</v>
      </c>
    </row>
    <row r="309" spans="1:10" ht="16.5" x14ac:dyDescent="0.15">
      <c r="A309" s="13">
        <v>1</v>
      </c>
      <c r="B309" s="13">
        <v>6</v>
      </c>
      <c r="C309" s="5">
        <f>INT(INDEX($G$5:$N$54,$A309,C$57)*INDEX(装备总表!$C$23:$J$30,装备精炼!$B309,装备精炼!C$57))</f>
        <v>83</v>
      </c>
      <c r="D309" s="5">
        <f>INT(INDEX($G$5:$N$54,$A309,D$57)*INDEX(装备总表!$C$23:$J$30,装备精炼!$B309,装备精炼!D$57))</f>
        <v>0</v>
      </c>
      <c r="E309" s="5">
        <f>INT(INDEX($G$5:$N$54,$A309,E$57)*INDEX(装备总表!$C$23:$J$30,装备精炼!$B309,装备精炼!E$57))</f>
        <v>2</v>
      </c>
      <c r="F309" s="5">
        <f>INT(INDEX($G$5:$N$54,$A309,G$57)*INDEX(装备总表!$C$23:$J$30,装备精炼!$B309,装备精炼!G$57))</f>
        <v>6</v>
      </c>
      <c r="G309" s="5">
        <f>INT(INDEX($G$5:$N$54,$A309,H$57)*INDEX(装备总表!$C$23:$J$30,装备精炼!$B309,装备精炼!H$57))</f>
        <v>0</v>
      </c>
      <c r="H309" s="5">
        <f>INT(INDEX($G$5:$N$54,$A309,I$57)*INDEX(装备总表!$C$23:$J$30,装备精炼!$B309,装备精炼!I$57))</f>
        <v>0</v>
      </c>
      <c r="I309" s="5">
        <f>INT(INDEX($G$5:$N$54,$A309,J$57)*INDEX(装备总表!$C$23:$J$30,装备精炼!$B309,装备精炼!J$57))</f>
        <v>0</v>
      </c>
      <c r="J309" s="5">
        <f>INT(INDEX($G$5:$N$54,$A309,K$57)*INDEX(装备总表!$C$23:$J$30,装备精炼!$B309,装备精炼!K$57))</f>
        <v>22</v>
      </c>
    </row>
    <row r="310" spans="1:10" ht="16.5" x14ac:dyDescent="0.15">
      <c r="A310" s="13">
        <v>2</v>
      </c>
      <c r="B310" s="13">
        <v>6</v>
      </c>
      <c r="C310" s="5">
        <f>INT(INDEX($G$5:$N$54,$A310,C$57)*INDEX(装备总表!$C$23:$J$30,装备精炼!$B310,装备精炼!C$57))</f>
        <v>167</v>
      </c>
      <c r="D310" s="5">
        <f>INT(INDEX($G$5:$N$54,$A310,D$57)*INDEX(装备总表!$C$23:$J$30,装备精炼!$B310,装备精炼!D$57))</f>
        <v>0</v>
      </c>
      <c r="E310" s="5">
        <f>INT(INDEX($G$5:$N$54,$A310,E$57)*INDEX(装备总表!$C$23:$J$30,装备精炼!$B310,装备精炼!E$57))</f>
        <v>4</v>
      </c>
      <c r="F310" s="5">
        <f>INT(INDEX($G$5:$N$54,$A310,G$57)*INDEX(装备总表!$C$23:$J$30,装备精炼!$B310,装备精炼!G$57))</f>
        <v>13</v>
      </c>
      <c r="G310" s="5">
        <f>INT(INDEX($G$5:$N$54,$A310,H$57)*INDEX(装备总表!$C$23:$J$30,装备精炼!$B310,装备精炼!H$57))</f>
        <v>0</v>
      </c>
      <c r="H310" s="5">
        <f>INT(INDEX($G$5:$N$54,$A310,I$57)*INDEX(装备总表!$C$23:$J$30,装备精炼!$B310,装备精炼!I$57))</f>
        <v>0</v>
      </c>
      <c r="I310" s="5">
        <f>INT(INDEX($G$5:$N$54,$A310,J$57)*INDEX(装备总表!$C$23:$J$30,装备精炼!$B310,装备精炼!J$57))</f>
        <v>0</v>
      </c>
      <c r="J310" s="5">
        <f>INT(INDEX($G$5:$N$54,$A310,K$57)*INDEX(装备总表!$C$23:$J$30,装备精炼!$B310,装备精炼!K$57))</f>
        <v>44</v>
      </c>
    </row>
    <row r="311" spans="1:10" ht="16.5" x14ac:dyDescent="0.15">
      <c r="A311" s="13">
        <v>3</v>
      </c>
      <c r="B311" s="13">
        <v>6</v>
      </c>
      <c r="C311" s="5">
        <f>INT(INDEX($G$5:$N$54,$A311,C$57)*INDEX(装备总表!$C$23:$J$30,装备精炼!$B311,装备精炼!C$57))</f>
        <v>251</v>
      </c>
      <c r="D311" s="5">
        <f>INT(INDEX($G$5:$N$54,$A311,D$57)*INDEX(装备总表!$C$23:$J$30,装备精炼!$B311,装备精炼!D$57))</f>
        <v>0</v>
      </c>
      <c r="E311" s="5">
        <f>INT(INDEX($G$5:$N$54,$A311,E$57)*INDEX(装备总表!$C$23:$J$30,装备精炼!$B311,装备精炼!E$57))</f>
        <v>6</v>
      </c>
      <c r="F311" s="5">
        <f>INT(INDEX($G$5:$N$54,$A311,G$57)*INDEX(装备总表!$C$23:$J$30,装备精炼!$B311,装备精炼!G$57))</f>
        <v>20</v>
      </c>
      <c r="G311" s="5">
        <f>INT(INDEX($G$5:$N$54,$A311,H$57)*INDEX(装备总表!$C$23:$J$30,装备精炼!$B311,装备精炼!H$57))</f>
        <v>0</v>
      </c>
      <c r="H311" s="5">
        <f>INT(INDEX($G$5:$N$54,$A311,I$57)*INDEX(装备总表!$C$23:$J$30,装备精炼!$B311,装备精炼!I$57))</f>
        <v>0</v>
      </c>
      <c r="I311" s="5">
        <f>INT(INDEX($G$5:$N$54,$A311,J$57)*INDEX(装备总表!$C$23:$J$30,装备精炼!$B311,装备精炼!J$57))</f>
        <v>0</v>
      </c>
      <c r="J311" s="5">
        <f>INT(INDEX($G$5:$N$54,$A311,K$57)*INDEX(装备总表!$C$23:$J$30,装备精炼!$B311,装备精炼!K$57))</f>
        <v>67</v>
      </c>
    </row>
    <row r="312" spans="1:10" ht="16.5" x14ac:dyDescent="0.15">
      <c r="A312" s="13">
        <v>4</v>
      </c>
      <c r="B312" s="13">
        <v>6</v>
      </c>
      <c r="C312" s="5">
        <f>INT(INDEX($G$5:$N$54,$A312,C$57)*INDEX(装备总表!$C$23:$J$30,装备精炼!$B312,装备精炼!C$57))</f>
        <v>335</v>
      </c>
      <c r="D312" s="5">
        <f>INT(INDEX($G$5:$N$54,$A312,D$57)*INDEX(装备总表!$C$23:$J$30,装备精炼!$B312,装备精炼!D$57))</f>
        <v>0</v>
      </c>
      <c r="E312" s="5">
        <f>INT(INDEX($G$5:$N$54,$A312,E$57)*INDEX(装备总表!$C$23:$J$30,装备精炼!$B312,装备精炼!E$57))</f>
        <v>8</v>
      </c>
      <c r="F312" s="5">
        <f>INT(INDEX($G$5:$N$54,$A312,G$57)*INDEX(装备总表!$C$23:$J$30,装备精炼!$B312,装备精炼!G$57))</f>
        <v>26</v>
      </c>
      <c r="G312" s="5">
        <f>INT(INDEX($G$5:$N$54,$A312,H$57)*INDEX(装备总表!$C$23:$J$30,装备精炼!$B312,装备精炼!H$57))</f>
        <v>0</v>
      </c>
      <c r="H312" s="5">
        <f>INT(INDEX($G$5:$N$54,$A312,I$57)*INDEX(装备总表!$C$23:$J$30,装备精炼!$B312,装备精炼!I$57))</f>
        <v>0</v>
      </c>
      <c r="I312" s="5">
        <f>INT(INDEX($G$5:$N$54,$A312,J$57)*INDEX(装备总表!$C$23:$J$30,装备精炼!$B312,装备精炼!J$57))</f>
        <v>0</v>
      </c>
      <c r="J312" s="5">
        <f>INT(INDEX($G$5:$N$54,$A312,K$57)*INDEX(装备总表!$C$23:$J$30,装备精炼!$B312,装备精炼!K$57))</f>
        <v>89</v>
      </c>
    </row>
    <row r="313" spans="1:10" ht="16.5" x14ac:dyDescent="0.15">
      <c r="A313" s="13">
        <v>5</v>
      </c>
      <c r="B313" s="13">
        <v>6</v>
      </c>
      <c r="C313" s="5">
        <f>INT(INDEX($G$5:$N$54,$A313,C$57)*INDEX(装备总表!$C$23:$J$30,装备精炼!$B313,装备精炼!C$57))</f>
        <v>419</v>
      </c>
      <c r="D313" s="5">
        <f>INT(INDEX($G$5:$N$54,$A313,D$57)*INDEX(装备总表!$C$23:$J$30,装备精炼!$B313,装备精炼!D$57))</f>
        <v>0</v>
      </c>
      <c r="E313" s="5">
        <f>INT(INDEX($G$5:$N$54,$A313,E$57)*INDEX(装备总表!$C$23:$J$30,装备精炼!$B313,装备精炼!E$57))</f>
        <v>11</v>
      </c>
      <c r="F313" s="5">
        <f>INT(INDEX($G$5:$N$54,$A313,G$57)*INDEX(装备总表!$C$23:$J$30,装备精炼!$B313,装备精炼!G$57))</f>
        <v>33</v>
      </c>
      <c r="G313" s="5">
        <f>INT(INDEX($G$5:$N$54,$A313,H$57)*INDEX(装备总表!$C$23:$J$30,装备精炼!$B313,装备精炼!H$57))</f>
        <v>0</v>
      </c>
      <c r="H313" s="5">
        <f>INT(INDEX($G$5:$N$54,$A313,I$57)*INDEX(装备总表!$C$23:$J$30,装备精炼!$B313,装备精炼!I$57))</f>
        <v>0</v>
      </c>
      <c r="I313" s="5">
        <f>INT(INDEX($G$5:$N$54,$A313,J$57)*INDEX(装备总表!$C$23:$J$30,装备精炼!$B313,装备精炼!J$57))</f>
        <v>0</v>
      </c>
      <c r="J313" s="5">
        <f>INT(INDEX($G$5:$N$54,$A313,K$57)*INDEX(装备总表!$C$23:$J$30,装备精炼!$B313,装备精炼!K$57))</f>
        <v>111</v>
      </c>
    </row>
    <row r="314" spans="1:10" ht="16.5" x14ac:dyDescent="0.15">
      <c r="A314" s="13">
        <v>6</v>
      </c>
      <c r="B314" s="13">
        <v>6</v>
      </c>
      <c r="C314" s="5">
        <f>INT(INDEX($G$5:$N$54,$A314,C$57)*INDEX(装备总表!$C$23:$J$30,装备精炼!$B314,装备精炼!C$57))</f>
        <v>531</v>
      </c>
      <c r="D314" s="5">
        <f>INT(INDEX($G$5:$N$54,$A314,D$57)*INDEX(装备总表!$C$23:$J$30,装备精炼!$B314,装备精炼!D$57))</f>
        <v>0</v>
      </c>
      <c r="E314" s="5">
        <f>INT(INDEX($G$5:$N$54,$A314,E$57)*INDEX(装备总表!$C$23:$J$30,装备精炼!$B314,装备精炼!E$57))</f>
        <v>14</v>
      </c>
      <c r="F314" s="5">
        <f>INT(INDEX($G$5:$N$54,$A314,G$57)*INDEX(装备总表!$C$23:$J$30,装备精炼!$B314,装备精炼!G$57))</f>
        <v>42</v>
      </c>
      <c r="G314" s="5">
        <f>INT(INDEX($G$5:$N$54,$A314,H$57)*INDEX(装备总表!$C$23:$J$30,装备精炼!$B314,装备精炼!H$57))</f>
        <v>0</v>
      </c>
      <c r="H314" s="5">
        <f>INT(INDEX($G$5:$N$54,$A314,I$57)*INDEX(装备总表!$C$23:$J$30,装备精炼!$B314,装备精炼!I$57))</f>
        <v>0</v>
      </c>
      <c r="I314" s="5">
        <f>INT(INDEX($G$5:$N$54,$A314,J$57)*INDEX(装备总表!$C$23:$J$30,装备精炼!$B314,装备精炼!J$57))</f>
        <v>0</v>
      </c>
      <c r="J314" s="5">
        <f>INT(INDEX($G$5:$N$54,$A314,K$57)*INDEX(装备总表!$C$23:$J$30,装备精炼!$B314,装备精炼!K$57))</f>
        <v>141</v>
      </c>
    </row>
    <row r="315" spans="1:10" ht="16.5" x14ac:dyDescent="0.15">
      <c r="A315" s="13">
        <v>7</v>
      </c>
      <c r="B315" s="13">
        <v>6</v>
      </c>
      <c r="C315" s="5">
        <f>INT(INDEX($G$5:$N$54,$A315,C$57)*INDEX(装备总表!$C$23:$J$30,装备精炼!$B315,装备精炼!C$57))</f>
        <v>643</v>
      </c>
      <c r="D315" s="5">
        <f>INT(INDEX($G$5:$N$54,$A315,D$57)*INDEX(装备总表!$C$23:$J$30,装备精炼!$B315,装备精炼!D$57))</f>
        <v>0</v>
      </c>
      <c r="E315" s="5">
        <f>INT(INDEX($G$5:$N$54,$A315,E$57)*INDEX(装备总表!$C$23:$J$30,装备精炼!$B315,装备精炼!E$57))</f>
        <v>17</v>
      </c>
      <c r="F315" s="5">
        <f>INT(INDEX($G$5:$N$54,$A315,G$57)*INDEX(装备总表!$C$23:$J$30,装备精炼!$B315,装备精炼!G$57))</f>
        <v>51</v>
      </c>
      <c r="G315" s="5">
        <f>INT(INDEX($G$5:$N$54,$A315,H$57)*INDEX(装备总表!$C$23:$J$30,装备精炼!$B315,装备精炼!H$57))</f>
        <v>0</v>
      </c>
      <c r="H315" s="5">
        <f>INT(INDEX($G$5:$N$54,$A315,I$57)*INDEX(装备总表!$C$23:$J$30,装备精炼!$B315,装备精炼!I$57))</f>
        <v>0</v>
      </c>
      <c r="I315" s="5">
        <f>INT(INDEX($G$5:$N$54,$A315,J$57)*INDEX(装备总表!$C$23:$J$30,装备精炼!$B315,装备精炼!J$57))</f>
        <v>0</v>
      </c>
      <c r="J315" s="5">
        <f>INT(INDEX($G$5:$N$54,$A315,K$57)*INDEX(装备总表!$C$23:$J$30,装备精炼!$B315,装备精炼!K$57))</f>
        <v>171</v>
      </c>
    </row>
    <row r="316" spans="1:10" ht="16.5" x14ac:dyDescent="0.15">
      <c r="A316" s="13">
        <v>8</v>
      </c>
      <c r="B316" s="13">
        <v>6</v>
      </c>
      <c r="C316" s="5">
        <f>INT(INDEX($G$5:$N$54,$A316,C$57)*INDEX(装备总表!$C$23:$J$30,装备精炼!$B316,装备精炼!C$57))</f>
        <v>755</v>
      </c>
      <c r="D316" s="5">
        <f>INT(INDEX($G$5:$N$54,$A316,D$57)*INDEX(装备总表!$C$23:$J$30,装备精炼!$B316,装备精炼!D$57))</f>
        <v>0</v>
      </c>
      <c r="E316" s="5">
        <f>INT(INDEX($G$5:$N$54,$A316,E$57)*INDEX(装备总表!$C$23:$J$30,装备精炼!$B316,装备精炼!E$57))</f>
        <v>20</v>
      </c>
      <c r="F316" s="5">
        <f>INT(INDEX($G$5:$N$54,$A316,G$57)*INDEX(装备总表!$C$23:$J$30,装备精炼!$B316,装备精炼!G$57))</f>
        <v>60</v>
      </c>
      <c r="G316" s="5">
        <f>INT(INDEX($G$5:$N$54,$A316,H$57)*INDEX(装备总表!$C$23:$J$30,装备精炼!$B316,装备精炼!H$57))</f>
        <v>0</v>
      </c>
      <c r="H316" s="5">
        <f>INT(INDEX($G$5:$N$54,$A316,I$57)*INDEX(装备总表!$C$23:$J$30,装备精炼!$B316,装备精炼!I$57))</f>
        <v>0</v>
      </c>
      <c r="I316" s="5">
        <f>INT(INDEX($G$5:$N$54,$A316,J$57)*INDEX(装备总表!$C$23:$J$30,装备精炼!$B316,装备精炼!J$57))</f>
        <v>0</v>
      </c>
      <c r="J316" s="5">
        <f>INT(INDEX($G$5:$N$54,$A316,K$57)*INDEX(装备总表!$C$23:$J$30,装备精炼!$B316,装备精炼!K$57))</f>
        <v>201</v>
      </c>
    </row>
    <row r="317" spans="1:10" ht="16.5" x14ac:dyDescent="0.15">
      <c r="A317" s="13">
        <v>9</v>
      </c>
      <c r="B317" s="13">
        <v>6</v>
      </c>
      <c r="C317" s="5">
        <f>INT(INDEX($G$5:$N$54,$A317,C$57)*INDEX(装备总表!$C$23:$J$30,装备精炼!$B317,装备精炼!C$57))</f>
        <v>867</v>
      </c>
      <c r="D317" s="5">
        <f>INT(INDEX($G$5:$N$54,$A317,D$57)*INDEX(装备总表!$C$23:$J$30,装备精炼!$B317,装备精炼!D$57))</f>
        <v>0</v>
      </c>
      <c r="E317" s="5">
        <f>INT(INDEX($G$5:$N$54,$A317,E$57)*INDEX(装备总表!$C$23:$J$30,装备精炼!$B317,装备精炼!E$57))</f>
        <v>23</v>
      </c>
      <c r="F317" s="5">
        <f>INT(INDEX($G$5:$N$54,$A317,G$57)*INDEX(装备总表!$C$23:$J$30,装备精炼!$B317,装备精炼!G$57))</f>
        <v>69</v>
      </c>
      <c r="G317" s="5">
        <f>INT(INDEX($G$5:$N$54,$A317,H$57)*INDEX(装备总表!$C$23:$J$30,装备精炼!$B317,装备精炼!H$57))</f>
        <v>0</v>
      </c>
      <c r="H317" s="5">
        <f>INT(INDEX($G$5:$N$54,$A317,I$57)*INDEX(装备总表!$C$23:$J$30,装备精炼!$B317,装备精炼!I$57))</f>
        <v>0</v>
      </c>
      <c r="I317" s="5">
        <f>INT(INDEX($G$5:$N$54,$A317,J$57)*INDEX(装备总表!$C$23:$J$30,装备精炼!$B317,装备精炼!J$57))</f>
        <v>0</v>
      </c>
      <c r="J317" s="5">
        <f>INT(INDEX($G$5:$N$54,$A317,K$57)*INDEX(装备总表!$C$23:$J$30,装备精炼!$B317,装备精炼!K$57))</f>
        <v>231</v>
      </c>
    </row>
    <row r="318" spans="1:10" ht="16.5" x14ac:dyDescent="0.15">
      <c r="A318" s="13">
        <v>10</v>
      </c>
      <c r="B318" s="13">
        <v>6</v>
      </c>
      <c r="C318" s="5">
        <f>INT(INDEX($G$5:$N$54,$A318,C$57)*INDEX(装备总表!$C$23:$J$30,装备精炼!$B318,装备精炼!C$57))</f>
        <v>978</v>
      </c>
      <c r="D318" s="5">
        <f>INT(INDEX($G$5:$N$54,$A318,D$57)*INDEX(装备总表!$C$23:$J$30,装备精炼!$B318,装备精炼!D$57))</f>
        <v>0</v>
      </c>
      <c r="E318" s="5">
        <f>INT(INDEX($G$5:$N$54,$A318,E$57)*INDEX(装备总表!$C$23:$J$30,装备精炼!$B318,装备精炼!E$57))</f>
        <v>26</v>
      </c>
      <c r="F318" s="5">
        <f>INT(INDEX($G$5:$N$54,$A318,G$57)*INDEX(装备总表!$C$23:$J$30,装备精炼!$B318,装备精炼!G$57))</f>
        <v>78</v>
      </c>
      <c r="G318" s="5">
        <f>INT(INDEX($G$5:$N$54,$A318,H$57)*INDEX(装备总表!$C$23:$J$30,装备精炼!$B318,装备精炼!H$57))</f>
        <v>0</v>
      </c>
      <c r="H318" s="5">
        <f>INT(INDEX($G$5:$N$54,$A318,I$57)*INDEX(装备总表!$C$23:$J$30,装备精炼!$B318,装备精炼!I$57))</f>
        <v>0</v>
      </c>
      <c r="I318" s="5">
        <f>INT(INDEX($G$5:$N$54,$A318,J$57)*INDEX(装备总表!$C$23:$J$30,装备精炼!$B318,装备精炼!J$57))</f>
        <v>0</v>
      </c>
      <c r="J318" s="5">
        <f>INT(INDEX($G$5:$N$54,$A318,K$57)*INDEX(装备总表!$C$23:$J$30,装备精炼!$B318,装备精炼!K$57))</f>
        <v>261</v>
      </c>
    </row>
    <row r="319" spans="1:10" ht="16.5" x14ac:dyDescent="0.15">
      <c r="A319" s="13">
        <v>11</v>
      </c>
      <c r="B319" s="13">
        <v>6</v>
      </c>
      <c r="C319" s="5">
        <f>INT(INDEX($G$5:$N$54,$A319,C$57)*INDEX(装备总表!$C$23:$J$30,装备精炼!$B319,装备精炼!C$57))</f>
        <v>1118</v>
      </c>
      <c r="D319" s="5">
        <f>INT(INDEX($G$5:$N$54,$A319,D$57)*INDEX(装备总表!$C$23:$J$30,装备精炼!$B319,装备精炼!D$57))</f>
        <v>0</v>
      </c>
      <c r="E319" s="5">
        <f>INT(INDEX($G$5:$N$54,$A319,E$57)*INDEX(装备总表!$C$23:$J$30,装备精炼!$B319,装备精炼!E$57))</f>
        <v>29</v>
      </c>
      <c r="F319" s="5">
        <f>INT(INDEX($G$5:$N$54,$A319,G$57)*INDEX(装备总表!$C$23:$J$30,装备精炼!$B319,装备精炼!G$57))</f>
        <v>89</v>
      </c>
      <c r="G319" s="5">
        <f>INT(INDEX($G$5:$N$54,$A319,H$57)*INDEX(装备总表!$C$23:$J$30,装备精炼!$B319,装备精炼!H$57))</f>
        <v>0</v>
      </c>
      <c r="H319" s="5">
        <f>INT(INDEX($G$5:$N$54,$A319,I$57)*INDEX(装备总表!$C$23:$J$30,装备精炼!$B319,装备精炼!I$57))</f>
        <v>0</v>
      </c>
      <c r="I319" s="5">
        <f>INT(INDEX($G$5:$N$54,$A319,J$57)*INDEX(装备总表!$C$23:$J$30,装备精炼!$B319,装备精炼!J$57))</f>
        <v>0</v>
      </c>
      <c r="J319" s="5">
        <f>INT(INDEX($G$5:$N$54,$A319,K$57)*INDEX(装备总表!$C$23:$J$30,装备精炼!$B319,装备精炼!K$57))</f>
        <v>298</v>
      </c>
    </row>
    <row r="320" spans="1:10" ht="16.5" x14ac:dyDescent="0.15">
      <c r="A320" s="13">
        <v>12</v>
      </c>
      <c r="B320" s="13">
        <v>6</v>
      </c>
      <c r="C320" s="5">
        <f>INT(INDEX($G$5:$N$54,$A320,C$57)*INDEX(装备总表!$C$23:$J$30,装备精炼!$B320,装备精炼!C$57))</f>
        <v>1258</v>
      </c>
      <c r="D320" s="5">
        <f>INT(INDEX($G$5:$N$54,$A320,D$57)*INDEX(装备总表!$C$23:$J$30,装备精炼!$B320,装备精炼!D$57))</f>
        <v>0</v>
      </c>
      <c r="E320" s="5">
        <f>INT(INDEX($G$5:$N$54,$A320,E$57)*INDEX(装备总表!$C$23:$J$30,装备精炼!$B320,装备精炼!E$57))</f>
        <v>33</v>
      </c>
      <c r="F320" s="5">
        <f>INT(INDEX($G$5:$N$54,$A320,G$57)*INDEX(装备总表!$C$23:$J$30,装备精炼!$B320,装备精炼!G$57))</f>
        <v>100</v>
      </c>
      <c r="G320" s="5">
        <f>INT(INDEX($G$5:$N$54,$A320,H$57)*INDEX(装备总表!$C$23:$J$30,装备精炼!$B320,装备精炼!H$57))</f>
        <v>0</v>
      </c>
      <c r="H320" s="5">
        <f>INT(INDEX($G$5:$N$54,$A320,I$57)*INDEX(装备总表!$C$23:$J$30,装备精炼!$B320,装备精炼!I$57))</f>
        <v>0</v>
      </c>
      <c r="I320" s="5">
        <f>INT(INDEX($G$5:$N$54,$A320,J$57)*INDEX(装备总表!$C$23:$J$30,装备精炼!$B320,装备精炼!J$57))</f>
        <v>0</v>
      </c>
      <c r="J320" s="5">
        <f>INT(INDEX($G$5:$N$54,$A320,K$57)*INDEX(装备总表!$C$23:$J$30,装备精炼!$B320,装备精炼!K$57))</f>
        <v>335</v>
      </c>
    </row>
    <row r="321" spans="1:10" ht="16.5" x14ac:dyDescent="0.15">
      <c r="A321" s="13">
        <v>13</v>
      </c>
      <c r="B321" s="13">
        <v>6</v>
      </c>
      <c r="C321" s="5">
        <f>INT(INDEX($G$5:$N$54,$A321,C$57)*INDEX(装备总表!$C$23:$J$30,装备精炼!$B321,装备精炼!C$57))</f>
        <v>1398</v>
      </c>
      <c r="D321" s="5">
        <f>INT(INDEX($G$5:$N$54,$A321,D$57)*INDEX(装备总表!$C$23:$J$30,装备精炼!$B321,装备精炼!D$57))</f>
        <v>0</v>
      </c>
      <c r="E321" s="5">
        <f>INT(INDEX($G$5:$N$54,$A321,E$57)*INDEX(装备总表!$C$23:$J$30,装备精炼!$B321,装备精炼!E$57))</f>
        <v>37</v>
      </c>
      <c r="F321" s="5">
        <f>INT(INDEX($G$5:$N$54,$A321,G$57)*INDEX(装备总表!$C$23:$J$30,装备精炼!$B321,装备精炼!G$57))</f>
        <v>111</v>
      </c>
      <c r="G321" s="5">
        <f>INT(INDEX($G$5:$N$54,$A321,H$57)*INDEX(装备总表!$C$23:$J$30,装备精炼!$B321,装备精炼!H$57))</f>
        <v>0</v>
      </c>
      <c r="H321" s="5">
        <f>INT(INDEX($G$5:$N$54,$A321,I$57)*INDEX(装备总表!$C$23:$J$30,装备精炼!$B321,装备精炼!I$57))</f>
        <v>0</v>
      </c>
      <c r="I321" s="5">
        <f>INT(INDEX($G$5:$N$54,$A321,J$57)*INDEX(装备总表!$C$23:$J$30,装备精炼!$B321,装备精炼!J$57))</f>
        <v>0</v>
      </c>
      <c r="J321" s="5">
        <f>INT(INDEX($G$5:$N$54,$A321,K$57)*INDEX(装备总表!$C$23:$J$30,装备精炼!$B321,装备精炼!K$57))</f>
        <v>372</v>
      </c>
    </row>
    <row r="322" spans="1:10" ht="16.5" x14ac:dyDescent="0.15">
      <c r="A322" s="13">
        <v>14</v>
      </c>
      <c r="B322" s="13">
        <v>6</v>
      </c>
      <c r="C322" s="5">
        <f>INT(INDEX($G$5:$N$54,$A322,C$57)*INDEX(装备总表!$C$23:$J$30,装备精炼!$B322,装备精炼!C$57))</f>
        <v>1538</v>
      </c>
      <c r="D322" s="5">
        <f>INT(INDEX($G$5:$N$54,$A322,D$57)*INDEX(装备总表!$C$23:$J$30,装备精炼!$B322,装备精炼!D$57))</f>
        <v>0</v>
      </c>
      <c r="E322" s="5">
        <f>INT(INDEX($G$5:$N$54,$A322,E$57)*INDEX(装备总表!$C$23:$J$30,装备精炼!$B322,装备精炼!E$57))</f>
        <v>41</v>
      </c>
      <c r="F322" s="5">
        <f>INT(INDEX($G$5:$N$54,$A322,G$57)*INDEX(装备总表!$C$23:$J$30,装备精炼!$B322,装备精炼!G$57))</f>
        <v>123</v>
      </c>
      <c r="G322" s="5">
        <f>INT(INDEX($G$5:$N$54,$A322,H$57)*INDEX(装备总表!$C$23:$J$30,装备精炼!$B322,装备精炼!H$57))</f>
        <v>0</v>
      </c>
      <c r="H322" s="5">
        <f>INT(INDEX($G$5:$N$54,$A322,I$57)*INDEX(装备总表!$C$23:$J$30,装备精炼!$B322,装备精炼!I$57))</f>
        <v>0</v>
      </c>
      <c r="I322" s="5">
        <f>INT(INDEX($G$5:$N$54,$A322,J$57)*INDEX(装备总表!$C$23:$J$30,装备精炼!$B322,装备精炼!J$57))</f>
        <v>0</v>
      </c>
      <c r="J322" s="5">
        <f>INT(INDEX($G$5:$N$54,$A322,K$57)*INDEX(装备总表!$C$23:$J$30,装备精炼!$B322,装备精炼!K$57))</f>
        <v>410</v>
      </c>
    </row>
    <row r="323" spans="1:10" ht="16.5" x14ac:dyDescent="0.15">
      <c r="A323" s="13">
        <v>15</v>
      </c>
      <c r="B323" s="13">
        <v>6</v>
      </c>
      <c r="C323" s="5">
        <f>INT(INDEX($G$5:$N$54,$A323,C$57)*INDEX(装备总表!$C$23:$J$30,装备精炼!$B323,装备精炼!C$57))</f>
        <v>1678</v>
      </c>
      <c r="D323" s="5">
        <f>INT(INDEX($G$5:$N$54,$A323,D$57)*INDEX(装备总表!$C$23:$J$30,装备精炼!$B323,装备精炼!D$57))</f>
        <v>0</v>
      </c>
      <c r="E323" s="5">
        <f>INT(INDEX($G$5:$N$54,$A323,E$57)*INDEX(装备总表!$C$23:$J$30,装备精炼!$B323,装备精炼!E$57))</f>
        <v>44</v>
      </c>
      <c r="F323" s="5">
        <f>INT(INDEX($G$5:$N$54,$A323,G$57)*INDEX(装备总表!$C$23:$J$30,装备精炼!$B323,装备精炼!G$57))</f>
        <v>134</v>
      </c>
      <c r="G323" s="5">
        <f>INT(INDEX($G$5:$N$54,$A323,H$57)*INDEX(装备总表!$C$23:$J$30,装备精炼!$B323,装备精炼!H$57))</f>
        <v>0</v>
      </c>
      <c r="H323" s="5">
        <f>INT(INDEX($G$5:$N$54,$A323,I$57)*INDEX(装备总表!$C$23:$J$30,装备精炼!$B323,装备精炼!I$57))</f>
        <v>0</v>
      </c>
      <c r="I323" s="5">
        <f>INT(INDEX($G$5:$N$54,$A323,J$57)*INDEX(装备总表!$C$23:$J$30,装备精炼!$B323,装备精炼!J$57))</f>
        <v>0</v>
      </c>
      <c r="J323" s="5">
        <f>INT(INDEX($G$5:$N$54,$A323,K$57)*INDEX(装备总表!$C$23:$J$30,装备精炼!$B323,装备精炼!K$57))</f>
        <v>447</v>
      </c>
    </row>
    <row r="324" spans="1:10" ht="16.5" x14ac:dyDescent="0.15">
      <c r="A324" s="13">
        <v>16</v>
      </c>
      <c r="B324" s="13">
        <v>6</v>
      </c>
      <c r="C324" s="5">
        <f>INT(INDEX($G$5:$N$54,$A324,C$57)*INDEX(装备总表!$C$23:$J$30,装备精炼!$B324,装备精炼!C$57))</f>
        <v>1845</v>
      </c>
      <c r="D324" s="5">
        <f>INT(INDEX($G$5:$N$54,$A324,D$57)*INDEX(装备总表!$C$23:$J$30,装备精炼!$B324,装备精炼!D$57))</f>
        <v>0</v>
      </c>
      <c r="E324" s="5">
        <f>INT(INDEX($G$5:$N$54,$A324,E$57)*INDEX(装备总表!$C$23:$J$30,装备精炼!$B324,装备精炼!E$57))</f>
        <v>49</v>
      </c>
      <c r="F324" s="5">
        <f>INT(INDEX($G$5:$N$54,$A324,G$57)*INDEX(装备总表!$C$23:$J$30,装备精炼!$B324,装备精炼!G$57))</f>
        <v>147</v>
      </c>
      <c r="G324" s="5">
        <f>INT(INDEX($G$5:$N$54,$A324,H$57)*INDEX(装备总表!$C$23:$J$30,装备精炼!$B324,装备精炼!H$57))</f>
        <v>0</v>
      </c>
      <c r="H324" s="5">
        <f>INT(INDEX($G$5:$N$54,$A324,I$57)*INDEX(装备总表!$C$23:$J$30,装备精炼!$B324,装备精炼!I$57))</f>
        <v>0</v>
      </c>
      <c r="I324" s="5">
        <f>INT(INDEX($G$5:$N$54,$A324,J$57)*INDEX(装备总表!$C$23:$J$30,装备精炼!$B324,装备精炼!J$57))</f>
        <v>0</v>
      </c>
      <c r="J324" s="5">
        <f>INT(INDEX($G$5:$N$54,$A324,K$57)*INDEX(装备总表!$C$23:$J$30,装备精炼!$B324,装备精炼!K$57))</f>
        <v>492</v>
      </c>
    </row>
    <row r="325" spans="1:10" ht="16.5" x14ac:dyDescent="0.15">
      <c r="A325" s="13">
        <v>17</v>
      </c>
      <c r="B325" s="13">
        <v>6</v>
      </c>
      <c r="C325" s="5">
        <f>INT(INDEX($G$5:$N$54,$A325,C$57)*INDEX(装备总表!$C$23:$J$30,装备精炼!$B325,装备精炼!C$57))</f>
        <v>2013</v>
      </c>
      <c r="D325" s="5">
        <f>INT(INDEX($G$5:$N$54,$A325,D$57)*INDEX(装备总表!$C$23:$J$30,装备精炼!$B325,装备精炼!D$57))</f>
        <v>0</v>
      </c>
      <c r="E325" s="5">
        <f>INT(INDEX($G$5:$N$54,$A325,E$57)*INDEX(装备总表!$C$23:$J$30,装备精炼!$B325,装备精炼!E$57))</f>
        <v>53</v>
      </c>
      <c r="F325" s="5">
        <f>INT(INDEX($G$5:$N$54,$A325,G$57)*INDEX(装备总表!$C$23:$J$30,装备精炼!$B325,装备精炼!G$57))</f>
        <v>160</v>
      </c>
      <c r="G325" s="5">
        <f>INT(INDEX($G$5:$N$54,$A325,H$57)*INDEX(装备总表!$C$23:$J$30,装备精炼!$B325,装备精炼!H$57))</f>
        <v>0</v>
      </c>
      <c r="H325" s="5">
        <f>INT(INDEX($G$5:$N$54,$A325,I$57)*INDEX(装备总表!$C$23:$J$30,装备精炼!$B325,装备精炼!I$57))</f>
        <v>0</v>
      </c>
      <c r="I325" s="5">
        <f>INT(INDEX($G$5:$N$54,$A325,J$57)*INDEX(装备总表!$C$23:$J$30,装备精炼!$B325,装备精炼!J$57))</f>
        <v>0</v>
      </c>
      <c r="J325" s="5">
        <f>INT(INDEX($G$5:$N$54,$A325,K$57)*INDEX(装备总表!$C$23:$J$30,装备精炼!$B325,装备精炼!K$57))</f>
        <v>536</v>
      </c>
    </row>
    <row r="326" spans="1:10" ht="16.5" x14ac:dyDescent="0.15">
      <c r="A326" s="13">
        <v>18</v>
      </c>
      <c r="B326" s="13">
        <v>6</v>
      </c>
      <c r="C326" s="5">
        <f>INT(INDEX($G$5:$N$54,$A326,C$57)*INDEX(装备总表!$C$23:$J$30,装备精炼!$B326,装备精炼!C$57))</f>
        <v>2181</v>
      </c>
      <c r="D326" s="5">
        <f>INT(INDEX($G$5:$N$54,$A326,D$57)*INDEX(装备总表!$C$23:$J$30,装备精炼!$B326,装备精炼!D$57))</f>
        <v>0</v>
      </c>
      <c r="E326" s="5">
        <f>INT(INDEX($G$5:$N$54,$A326,E$57)*INDEX(装备总表!$C$23:$J$30,装备精炼!$B326,装备精炼!E$57))</f>
        <v>58</v>
      </c>
      <c r="F326" s="5">
        <f>INT(INDEX($G$5:$N$54,$A326,G$57)*INDEX(装备总表!$C$23:$J$30,装备精炼!$B326,装备精炼!G$57))</f>
        <v>174</v>
      </c>
      <c r="G326" s="5">
        <f>INT(INDEX($G$5:$N$54,$A326,H$57)*INDEX(装备总表!$C$23:$J$30,装备精炼!$B326,装备精炼!H$57))</f>
        <v>0</v>
      </c>
      <c r="H326" s="5">
        <f>INT(INDEX($G$5:$N$54,$A326,I$57)*INDEX(装备总表!$C$23:$J$30,装备精炼!$B326,装备精炼!I$57))</f>
        <v>0</v>
      </c>
      <c r="I326" s="5">
        <f>INT(INDEX($G$5:$N$54,$A326,J$57)*INDEX(装备总表!$C$23:$J$30,装备精炼!$B326,装备精炼!J$57))</f>
        <v>0</v>
      </c>
      <c r="J326" s="5">
        <f>INT(INDEX($G$5:$N$54,$A326,K$57)*INDEX(装备总表!$C$23:$J$30,装备精炼!$B326,装备精炼!K$57))</f>
        <v>581</v>
      </c>
    </row>
    <row r="327" spans="1:10" ht="16.5" x14ac:dyDescent="0.15">
      <c r="A327" s="13">
        <v>19</v>
      </c>
      <c r="B327" s="13">
        <v>6</v>
      </c>
      <c r="C327" s="5">
        <f>INT(INDEX($G$5:$N$54,$A327,C$57)*INDEX(装备总表!$C$23:$J$30,装备精炼!$B327,装备精炼!C$57))</f>
        <v>2349</v>
      </c>
      <c r="D327" s="5">
        <f>INT(INDEX($G$5:$N$54,$A327,D$57)*INDEX(装备总表!$C$23:$J$30,装备精炼!$B327,装备精炼!D$57))</f>
        <v>0</v>
      </c>
      <c r="E327" s="5">
        <f>INT(INDEX($G$5:$N$54,$A327,E$57)*INDEX(装备总表!$C$23:$J$30,装备精炼!$B327,装备精炼!E$57))</f>
        <v>62</v>
      </c>
      <c r="F327" s="5">
        <f>INT(INDEX($G$5:$N$54,$A327,G$57)*INDEX(装备总表!$C$23:$J$30,装备精炼!$B327,装备精炼!G$57))</f>
        <v>187</v>
      </c>
      <c r="G327" s="5">
        <f>INT(INDEX($G$5:$N$54,$A327,H$57)*INDEX(装备总表!$C$23:$J$30,装备精炼!$B327,装备精炼!H$57))</f>
        <v>0</v>
      </c>
      <c r="H327" s="5">
        <f>INT(INDEX($G$5:$N$54,$A327,I$57)*INDEX(装备总表!$C$23:$J$30,装备精炼!$B327,装备精炼!I$57))</f>
        <v>0</v>
      </c>
      <c r="I327" s="5">
        <f>INT(INDEX($G$5:$N$54,$A327,J$57)*INDEX(装备总表!$C$23:$J$30,装备精炼!$B327,装备精炼!J$57))</f>
        <v>0</v>
      </c>
      <c r="J327" s="5">
        <f>INT(INDEX($G$5:$N$54,$A327,K$57)*INDEX(装备总表!$C$23:$J$30,装备精炼!$B327,装备精炼!K$57))</f>
        <v>626</v>
      </c>
    </row>
    <row r="328" spans="1:10" ht="16.5" x14ac:dyDescent="0.15">
      <c r="A328" s="13">
        <v>20</v>
      </c>
      <c r="B328" s="13">
        <v>6</v>
      </c>
      <c r="C328" s="5">
        <f>INT(INDEX($G$5:$N$54,$A328,C$57)*INDEX(装备总表!$C$23:$J$30,装备精炼!$B328,装备精炼!C$57))</f>
        <v>2517</v>
      </c>
      <c r="D328" s="5">
        <f>INT(INDEX($G$5:$N$54,$A328,D$57)*INDEX(装备总表!$C$23:$J$30,装备精炼!$B328,装备精炼!D$57))</f>
        <v>0</v>
      </c>
      <c r="E328" s="5">
        <f>INT(INDEX($G$5:$N$54,$A328,E$57)*INDEX(装备总表!$C$23:$J$30,装备精炼!$B328,装备精炼!E$57))</f>
        <v>67</v>
      </c>
      <c r="F328" s="5">
        <f>INT(INDEX($G$5:$N$54,$A328,G$57)*INDEX(装备总表!$C$23:$J$30,装备精炼!$B328,装备精炼!G$57))</f>
        <v>201</v>
      </c>
      <c r="G328" s="5">
        <f>INT(INDEX($G$5:$N$54,$A328,H$57)*INDEX(装备总表!$C$23:$J$30,装备精炼!$B328,装备精炼!H$57))</f>
        <v>0</v>
      </c>
      <c r="H328" s="5">
        <f>INT(INDEX($G$5:$N$54,$A328,I$57)*INDEX(装备总表!$C$23:$J$30,装备精炼!$B328,装备精炼!I$57))</f>
        <v>0</v>
      </c>
      <c r="I328" s="5">
        <f>INT(INDEX($G$5:$N$54,$A328,J$57)*INDEX(装备总表!$C$23:$J$30,装备精炼!$B328,装备精炼!J$57))</f>
        <v>0</v>
      </c>
      <c r="J328" s="5">
        <f>INT(INDEX($G$5:$N$54,$A328,K$57)*INDEX(装备总表!$C$23:$J$30,装备精炼!$B328,装备精炼!K$57))</f>
        <v>671</v>
      </c>
    </row>
    <row r="329" spans="1:10" ht="16.5" x14ac:dyDescent="0.15">
      <c r="A329" s="13">
        <v>21</v>
      </c>
      <c r="B329" s="13">
        <v>6</v>
      </c>
      <c r="C329" s="5">
        <f>INT(INDEX($G$5:$N$54,$A329,C$57)*INDEX(装备总表!$C$23:$J$30,装备精炼!$B329,装备精炼!C$57))</f>
        <v>2712</v>
      </c>
      <c r="D329" s="5">
        <f>INT(INDEX($G$5:$N$54,$A329,D$57)*INDEX(装备总表!$C$23:$J$30,装备精炼!$B329,装备精炼!D$57))</f>
        <v>0</v>
      </c>
      <c r="E329" s="5">
        <f>INT(INDEX($G$5:$N$54,$A329,E$57)*INDEX(装备总表!$C$23:$J$30,装备精炼!$B329,装备精炼!E$57))</f>
        <v>72</v>
      </c>
      <c r="F329" s="5">
        <f>INT(INDEX($G$5:$N$54,$A329,G$57)*INDEX(装备总表!$C$23:$J$30,装备精炼!$B329,装备精炼!G$57))</f>
        <v>216</v>
      </c>
      <c r="G329" s="5">
        <f>INT(INDEX($G$5:$N$54,$A329,H$57)*INDEX(装备总表!$C$23:$J$30,装备精炼!$B329,装备精炼!H$57))</f>
        <v>0</v>
      </c>
      <c r="H329" s="5">
        <f>INT(INDEX($G$5:$N$54,$A329,I$57)*INDEX(装备总表!$C$23:$J$30,装备精炼!$B329,装备精炼!I$57))</f>
        <v>0</v>
      </c>
      <c r="I329" s="5">
        <f>INT(INDEX($G$5:$N$54,$A329,J$57)*INDEX(装备总表!$C$23:$J$30,装备精炼!$B329,装备精炼!J$57))</f>
        <v>0</v>
      </c>
      <c r="J329" s="5">
        <f>INT(INDEX($G$5:$N$54,$A329,K$57)*INDEX(装备总表!$C$23:$J$30,装备精炼!$B329,装备精炼!K$57))</f>
        <v>723</v>
      </c>
    </row>
    <row r="330" spans="1:10" ht="16.5" x14ac:dyDescent="0.15">
      <c r="A330" s="13">
        <v>22</v>
      </c>
      <c r="B330" s="13">
        <v>6</v>
      </c>
      <c r="C330" s="5">
        <f>INT(INDEX($G$5:$N$54,$A330,C$57)*INDEX(装备总表!$C$23:$J$30,装备精炼!$B330,装备精炼!C$57))</f>
        <v>2908</v>
      </c>
      <c r="D330" s="5">
        <f>INT(INDEX($G$5:$N$54,$A330,D$57)*INDEX(装备总表!$C$23:$J$30,装备精炼!$B330,装备精炼!D$57))</f>
        <v>0</v>
      </c>
      <c r="E330" s="5">
        <f>INT(INDEX($G$5:$N$54,$A330,E$57)*INDEX(装备总表!$C$23:$J$30,装备精炼!$B330,装备精炼!E$57))</f>
        <v>77</v>
      </c>
      <c r="F330" s="5">
        <f>INT(INDEX($G$5:$N$54,$A330,G$57)*INDEX(装备总表!$C$23:$J$30,装备精炼!$B330,装备精炼!G$57))</f>
        <v>232</v>
      </c>
      <c r="G330" s="5">
        <f>INT(INDEX($G$5:$N$54,$A330,H$57)*INDEX(装备总表!$C$23:$J$30,装备精炼!$B330,装备精炼!H$57))</f>
        <v>0</v>
      </c>
      <c r="H330" s="5">
        <f>INT(INDEX($G$5:$N$54,$A330,I$57)*INDEX(装备总表!$C$23:$J$30,装备精炼!$B330,装备精炼!I$57))</f>
        <v>0</v>
      </c>
      <c r="I330" s="5">
        <f>INT(INDEX($G$5:$N$54,$A330,J$57)*INDEX(装备总表!$C$23:$J$30,装备精炼!$B330,装备精炼!J$57))</f>
        <v>0</v>
      </c>
      <c r="J330" s="5">
        <f>INT(INDEX($G$5:$N$54,$A330,K$57)*INDEX(装备总表!$C$23:$J$30,装备精炼!$B330,装备精炼!K$57))</f>
        <v>775</v>
      </c>
    </row>
    <row r="331" spans="1:10" ht="16.5" x14ac:dyDescent="0.15">
      <c r="A331" s="13">
        <v>23</v>
      </c>
      <c r="B331" s="13">
        <v>6</v>
      </c>
      <c r="C331" s="5">
        <f>INT(INDEX($G$5:$N$54,$A331,C$57)*INDEX(装备总表!$C$23:$J$30,装备精炼!$B331,装备精炼!C$57))</f>
        <v>3104</v>
      </c>
      <c r="D331" s="5">
        <f>INT(INDEX($G$5:$N$54,$A331,D$57)*INDEX(装备总表!$C$23:$J$30,装备精炼!$B331,装备精炼!D$57))</f>
        <v>0</v>
      </c>
      <c r="E331" s="5">
        <f>INT(INDEX($G$5:$N$54,$A331,E$57)*INDEX(装备总表!$C$23:$J$30,装备精炼!$B331,装备精炼!E$57))</f>
        <v>82</v>
      </c>
      <c r="F331" s="5">
        <f>INT(INDEX($G$5:$N$54,$A331,G$57)*INDEX(装备总表!$C$23:$J$30,装备精炼!$B331,装备精炼!G$57))</f>
        <v>248</v>
      </c>
      <c r="G331" s="5">
        <f>INT(INDEX($G$5:$N$54,$A331,H$57)*INDEX(装备总表!$C$23:$J$30,装备精炼!$B331,装备精炼!H$57))</f>
        <v>0</v>
      </c>
      <c r="H331" s="5">
        <f>INT(INDEX($G$5:$N$54,$A331,I$57)*INDEX(装备总表!$C$23:$J$30,装备精炼!$B331,装备精炼!I$57))</f>
        <v>0</v>
      </c>
      <c r="I331" s="5">
        <f>INT(INDEX($G$5:$N$54,$A331,J$57)*INDEX(装备总表!$C$23:$J$30,装备精炼!$B331,装备精炼!J$57))</f>
        <v>0</v>
      </c>
      <c r="J331" s="5">
        <f>INT(INDEX($G$5:$N$54,$A331,K$57)*INDEX(装备总表!$C$23:$J$30,装备精炼!$B331,装备精炼!K$57))</f>
        <v>827</v>
      </c>
    </row>
    <row r="332" spans="1:10" ht="16.5" x14ac:dyDescent="0.15">
      <c r="A332" s="13">
        <v>24</v>
      </c>
      <c r="B332" s="13">
        <v>6</v>
      </c>
      <c r="C332" s="5">
        <f>INT(INDEX($G$5:$N$54,$A332,C$57)*INDEX(装备总表!$C$23:$J$30,装备精炼!$B332,装备精炼!C$57))</f>
        <v>3300</v>
      </c>
      <c r="D332" s="5">
        <f>INT(INDEX($G$5:$N$54,$A332,D$57)*INDEX(装备总表!$C$23:$J$30,装备精炼!$B332,装备精炼!D$57))</f>
        <v>0</v>
      </c>
      <c r="E332" s="5">
        <f>INT(INDEX($G$5:$N$54,$A332,E$57)*INDEX(装备总表!$C$23:$J$30,装备精炼!$B332,装备精炼!E$57))</f>
        <v>88</v>
      </c>
      <c r="F332" s="5">
        <f>INT(INDEX($G$5:$N$54,$A332,G$57)*INDEX(装备总表!$C$23:$J$30,装备精炼!$B332,装备精炼!G$57))</f>
        <v>264</v>
      </c>
      <c r="G332" s="5">
        <f>INT(INDEX($G$5:$N$54,$A332,H$57)*INDEX(装备总表!$C$23:$J$30,装备精炼!$B332,装备精炼!H$57))</f>
        <v>0</v>
      </c>
      <c r="H332" s="5">
        <f>INT(INDEX($G$5:$N$54,$A332,I$57)*INDEX(装备总表!$C$23:$J$30,装备精炼!$B332,装备精炼!I$57))</f>
        <v>0</v>
      </c>
      <c r="I332" s="5">
        <f>INT(INDEX($G$5:$N$54,$A332,J$57)*INDEX(装备总表!$C$23:$J$30,装备精炼!$B332,装备精炼!J$57))</f>
        <v>0</v>
      </c>
      <c r="J332" s="5">
        <f>INT(INDEX($G$5:$N$54,$A332,K$57)*INDEX(装备总表!$C$23:$J$30,装备精炼!$B332,装备精炼!K$57))</f>
        <v>880</v>
      </c>
    </row>
    <row r="333" spans="1:10" ht="16.5" x14ac:dyDescent="0.15">
      <c r="A333" s="13">
        <v>25</v>
      </c>
      <c r="B333" s="13">
        <v>6</v>
      </c>
      <c r="C333" s="5">
        <f>INT(INDEX($G$5:$N$54,$A333,C$57)*INDEX(装备总表!$C$23:$J$30,装备精炼!$B333,装备精炼!C$57))</f>
        <v>3495</v>
      </c>
      <c r="D333" s="5">
        <f>INT(INDEX($G$5:$N$54,$A333,D$57)*INDEX(装备总表!$C$23:$J$30,装备精炼!$B333,装备精炼!D$57))</f>
        <v>0</v>
      </c>
      <c r="E333" s="5">
        <f>INT(INDEX($G$5:$N$54,$A333,E$57)*INDEX(装备总表!$C$23:$J$30,装备精炼!$B333,装备精炼!E$57))</f>
        <v>93</v>
      </c>
      <c r="F333" s="5">
        <f>INT(INDEX($G$5:$N$54,$A333,G$57)*INDEX(装备总表!$C$23:$J$30,装备精炼!$B333,装备精炼!G$57))</f>
        <v>279</v>
      </c>
      <c r="G333" s="5">
        <f>INT(INDEX($G$5:$N$54,$A333,H$57)*INDEX(装备总表!$C$23:$J$30,装备精炼!$B333,装备精炼!H$57))</f>
        <v>0</v>
      </c>
      <c r="H333" s="5">
        <f>INT(INDEX($G$5:$N$54,$A333,I$57)*INDEX(装备总表!$C$23:$J$30,装备精炼!$B333,装备精炼!I$57))</f>
        <v>0</v>
      </c>
      <c r="I333" s="5">
        <f>INT(INDEX($G$5:$N$54,$A333,J$57)*INDEX(装备总表!$C$23:$J$30,装备精炼!$B333,装备精炼!J$57))</f>
        <v>0</v>
      </c>
      <c r="J333" s="5">
        <f>INT(INDEX($G$5:$N$54,$A333,K$57)*INDEX(装备总表!$C$23:$J$30,装备精炼!$B333,装备精炼!K$57))</f>
        <v>932</v>
      </c>
    </row>
    <row r="334" spans="1:10" ht="16.5" x14ac:dyDescent="0.15">
      <c r="A334" s="13">
        <v>26</v>
      </c>
      <c r="B334" s="13">
        <v>6</v>
      </c>
      <c r="C334" s="5">
        <f>INT(INDEX($G$5:$N$54,$A334,C$57)*INDEX(装备总表!$C$23:$J$30,装备精炼!$B334,装备精炼!C$57))</f>
        <v>3719</v>
      </c>
      <c r="D334" s="5">
        <f>INT(INDEX($G$5:$N$54,$A334,D$57)*INDEX(装备总表!$C$23:$J$30,装备精炼!$B334,装备精炼!D$57))</f>
        <v>0</v>
      </c>
      <c r="E334" s="5">
        <f>INT(INDEX($G$5:$N$54,$A334,E$57)*INDEX(装备总表!$C$23:$J$30,装备精炼!$B334,装备精炼!E$57))</f>
        <v>99</v>
      </c>
      <c r="F334" s="5">
        <f>INT(INDEX($G$5:$N$54,$A334,G$57)*INDEX(装备总表!$C$23:$J$30,装备精炼!$B334,装备精炼!G$57))</f>
        <v>297</v>
      </c>
      <c r="G334" s="5">
        <f>INT(INDEX($G$5:$N$54,$A334,H$57)*INDEX(装备总表!$C$23:$J$30,装备精炼!$B334,装备精炼!H$57))</f>
        <v>0</v>
      </c>
      <c r="H334" s="5">
        <f>INT(INDEX($G$5:$N$54,$A334,I$57)*INDEX(装备总表!$C$23:$J$30,装备精炼!$B334,装备精炼!I$57))</f>
        <v>0</v>
      </c>
      <c r="I334" s="5">
        <f>INT(INDEX($G$5:$N$54,$A334,J$57)*INDEX(装备总表!$C$23:$J$30,装备精炼!$B334,装备精炼!J$57))</f>
        <v>0</v>
      </c>
      <c r="J334" s="5">
        <f>INT(INDEX($G$5:$N$54,$A334,K$57)*INDEX(装备总表!$C$23:$J$30,装备精炼!$B334,装备精炼!K$57))</f>
        <v>991</v>
      </c>
    </row>
    <row r="335" spans="1:10" ht="16.5" x14ac:dyDescent="0.15">
      <c r="A335" s="13">
        <v>27</v>
      </c>
      <c r="B335" s="13">
        <v>6</v>
      </c>
      <c r="C335" s="5">
        <f>INT(INDEX($G$5:$N$54,$A335,C$57)*INDEX(装备总表!$C$23:$J$30,装备精炼!$B335,装备精炼!C$57))</f>
        <v>3943</v>
      </c>
      <c r="D335" s="5">
        <f>INT(INDEX($G$5:$N$54,$A335,D$57)*INDEX(装备总表!$C$23:$J$30,装备精炼!$B335,装备精炼!D$57))</f>
        <v>0</v>
      </c>
      <c r="E335" s="5">
        <f>INT(INDEX($G$5:$N$54,$A335,E$57)*INDEX(装备总表!$C$23:$J$30,装备精炼!$B335,装备精炼!E$57))</f>
        <v>105</v>
      </c>
      <c r="F335" s="5">
        <f>INT(INDEX($G$5:$N$54,$A335,G$57)*INDEX(装备总表!$C$23:$J$30,装备精炼!$B335,装备精炼!G$57))</f>
        <v>315</v>
      </c>
      <c r="G335" s="5">
        <f>INT(INDEX($G$5:$N$54,$A335,H$57)*INDEX(装备总表!$C$23:$J$30,装备精炼!$B335,装备精炼!H$57))</f>
        <v>0</v>
      </c>
      <c r="H335" s="5">
        <f>INT(INDEX($G$5:$N$54,$A335,I$57)*INDEX(装备总表!$C$23:$J$30,装备精炼!$B335,装备精炼!I$57))</f>
        <v>0</v>
      </c>
      <c r="I335" s="5">
        <f>INT(INDEX($G$5:$N$54,$A335,J$57)*INDEX(装备总表!$C$23:$J$30,装备精炼!$B335,装备精炼!J$57))</f>
        <v>0</v>
      </c>
      <c r="J335" s="5">
        <f>INT(INDEX($G$5:$N$54,$A335,K$57)*INDEX(装备总表!$C$23:$J$30,装备精炼!$B335,装备精炼!K$57))</f>
        <v>1051</v>
      </c>
    </row>
    <row r="336" spans="1:10" ht="16.5" x14ac:dyDescent="0.15">
      <c r="A336" s="13">
        <v>28</v>
      </c>
      <c r="B336" s="13">
        <v>6</v>
      </c>
      <c r="C336" s="5">
        <f>INT(INDEX($G$5:$N$54,$A336,C$57)*INDEX(装备总表!$C$23:$J$30,装备精炼!$B336,装备精炼!C$57))</f>
        <v>4167</v>
      </c>
      <c r="D336" s="5">
        <f>INT(INDEX($G$5:$N$54,$A336,D$57)*INDEX(装备总表!$C$23:$J$30,装备精炼!$B336,装备精炼!D$57))</f>
        <v>0</v>
      </c>
      <c r="E336" s="5">
        <f>INT(INDEX($G$5:$N$54,$A336,E$57)*INDEX(装备总表!$C$23:$J$30,装备精炼!$B336,装备精炼!E$57))</f>
        <v>111</v>
      </c>
      <c r="F336" s="5">
        <f>INT(INDEX($G$5:$N$54,$A336,G$57)*INDEX(装备总表!$C$23:$J$30,装备精炼!$B336,装备精炼!G$57))</f>
        <v>333</v>
      </c>
      <c r="G336" s="5">
        <f>INT(INDEX($G$5:$N$54,$A336,H$57)*INDEX(装备总表!$C$23:$J$30,装备精炼!$B336,装备精炼!H$57))</f>
        <v>0</v>
      </c>
      <c r="H336" s="5">
        <f>INT(INDEX($G$5:$N$54,$A336,I$57)*INDEX(装备总表!$C$23:$J$30,装备精炼!$B336,装备精炼!I$57))</f>
        <v>0</v>
      </c>
      <c r="I336" s="5">
        <f>INT(INDEX($G$5:$N$54,$A336,J$57)*INDEX(装备总表!$C$23:$J$30,装备精炼!$B336,装备精炼!J$57))</f>
        <v>0</v>
      </c>
      <c r="J336" s="5">
        <f>INT(INDEX($G$5:$N$54,$A336,K$57)*INDEX(装备总表!$C$23:$J$30,装备精炼!$B336,装备精炼!K$57))</f>
        <v>1111</v>
      </c>
    </row>
    <row r="337" spans="1:10" ht="16.5" x14ac:dyDescent="0.15">
      <c r="A337" s="13">
        <v>29</v>
      </c>
      <c r="B337" s="13">
        <v>6</v>
      </c>
      <c r="C337" s="5">
        <f>INT(INDEX($G$5:$N$54,$A337,C$57)*INDEX(装备总表!$C$23:$J$30,装备精炼!$B337,装备精炼!C$57))</f>
        <v>4390</v>
      </c>
      <c r="D337" s="5">
        <f>INT(INDEX($G$5:$N$54,$A337,D$57)*INDEX(装备总表!$C$23:$J$30,装备精炼!$B337,装备精炼!D$57))</f>
        <v>0</v>
      </c>
      <c r="E337" s="5">
        <f>INT(INDEX($G$5:$N$54,$A337,E$57)*INDEX(装备总表!$C$23:$J$30,装备精炼!$B337,装备精炼!E$57))</f>
        <v>117</v>
      </c>
      <c r="F337" s="5">
        <f>INT(INDEX($G$5:$N$54,$A337,G$57)*INDEX(装备总表!$C$23:$J$30,装备精炼!$B337,装备精炼!G$57))</f>
        <v>351</v>
      </c>
      <c r="G337" s="5">
        <f>INT(INDEX($G$5:$N$54,$A337,H$57)*INDEX(装备总表!$C$23:$J$30,装备精炼!$B337,装备精炼!H$57))</f>
        <v>0</v>
      </c>
      <c r="H337" s="5">
        <f>INT(INDEX($G$5:$N$54,$A337,I$57)*INDEX(装备总表!$C$23:$J$30,装备精炼!$B337,装备精炼!I$57))</f>
        <v>0</v>
      </c>
      <c r="I337" s="5">
        <f>INT(INDEX($G$5:$N$54,$A337,J$57)*INDEX(装备总表!$C$23:$J$30,装备精炼!$B337,装备精炼!J$57))</f>
        <v>0</v>
      </c>
      <c r="J337" s="5">
        <f>INT(INDEX($G$5:$N$54,$A337,K$57)*INDEX(装备总表!$C$23:$J$30,装备精炼!$B337,装备精炼!K$57))</f>
        <v>1170</v>
      </c>
    </row>
    <row r="338" spans="1:10" ht="16.5" x14ac:dyDescent="0.15">
      <c r="A338" s="13">
        <v>30</v>
      </c>
      <c r="B338" s="13">
        <v>6</v>
      </c>
      <c r="C338" s="5">
        <f>INT(INDEX($G$5:$N$54,$A338,C$57)*INDEX(装备总表!$C$23:$J$30,装备精炼!$B338,装备精炼!C$57))</f>
        <v>4614</v>
      </c>
      <c r="D338" s="5">
        <f>INT(INDEX($G$5:$N$54,$A338,D$57)*INDEX(装备总表!$C$23:$J$30,装备精炼!$B338,装备精炼!D$57))</f>
        <v>0</v>
      </c>
      <c r="E338" s="5">
        <f>INT(INDEX($G$5:$N$54,$A338,E$57)*INDEX(装备总表!$C$23:$J$30,装备精炼!$B338,装备精炼!E$57))</f>
        <v>123</v>
      </c>
      <c r="F338" s="5">
        <f>INT(INDEX($G$5:$N$54,$A338,G$57)*INDEX(装备总表!$C$23:$J$30,装备精炼!$B338,装备精炼!G$57))</f>
        <v>369</v>
      </c>
      <c r="G338" s="5">
        <f>INT(INDEX($G$5:$N$54,$A338,H$57)*INDEX(装备总表!$C$23:$J$30,装备精炼!$B338,装备精炼!H$57))</f>
        <v>0</v>
      </c>
      <c r="H338" s="5">
        <f>INT(INDEX($G$5:$N$54,$A338,I$57)*INDEX(装备总表!$C$23:$J$30,装备精炼!$B338,装备精炼!I$57))</f>
        <v>0</v>
      </c>
      <c r="I338" s="5">
        <f>INT(INDEX($G$5:$N$54,$A338,J$57)*INDEX(装备总表!$C$23:$J$30,装备精炼!$B338,装备精炼!J$57))</f>
        <v>0</v>
      </c>
      <c r="J338" s="5">
        <f>INT(INDEX($G$5:$N$54,$A338,K$57)*INDEX(装备总表!$C$23:$J$30,装备精炼!$B338,装备精炼!K$57))</f>
        <v>1230</v>
      </c>
    </row>
    <row r="339" spans="1:10" ht="16.5" x14ac:dyDescent="0.15">
      <c r="A339" s="13">
        <v>31</v>
      </c>
      <c r="B339" s="13">
        <v>6</v>
      </c>
      <c r="C339" s="5">
        <f>INT(INDEX($G$5:$N$54,$A339,C$57)*INDEX(装备总表!$C$23:$J$30,装备精炼!$B339,装备精炼!C$57))</f>
        <v>4866</v>
      </c>
      <c r="D339" s="5">
        <f>INT(INDEX($G$5:$N$54,$A339,D$57)*INDEX(装备总表!$C$23:$J$30,装备精炼!$B339,装备精炼!D$57))</f>
        <v>0</v>
      </c>
      <c r="E339" s="5">
        <f>INT(INDEX($G$5:$N$54,$A339,E$57)*INDEX(装备总表!$C$23:$J$30,装备精炼!$B339,装备精炼!E$57))</f>
        <v>129</v>
      </c>
      <c r="F339" s="5">
        <f>INT(INDEX($G$5:$N$54,$A339,G$57)*INDEX(装备总表!$C$23:$J$30,装备精炼!$B339,装备精炼!G$57))</f>
        <v>389</v>
      </c>
      <c r="G339" s="5">
        <f>INT(INDEX($G$5:$N$54,$A339,H$57)*INDEX(装备总表!$C$23:$J$30,装备精炼!$B339,装备精炼!H$57))</f>
        <v>0</v>
      </c>
      <c r="H339" s="5">
        <f>INT(INDEX($G$5:$N$54,$A339,I$57)*INDEX(装备总表!$C$23:$J$30,装备精炼!$B339,装备精炼!I$57))</f>
        <v>0</v>
      </c>
      <c r="I339" s="5">
        <f>INT(INDEX($G$5:$N$54,$A339,J$57)*INDEX(装备总表!$C$23:$J$30,装备精炼!$B339,装备精炼!J$57))</f>
        <v>0</v>
      </c>
      <c r="J339" s="5">
        <f>INT(INDEX($G$5:$N$54,$A339,K$57)*INDEX(装备总表!$C$23:$J$30,装备精炼!$B339,装备精炼!K$57))</f>
        <v>1297</v>
      </c>
    </row>
    <row r="340" spans="1:10" ht="16.5" x14ac:dyDescent="0.15">
      <c r="A340" s="13">
        <v>32</v>
      </c>
      <c r="B340" s="13">
        <v>6</v>
      </c>
      <c r="C340" s="5">
        <f>INT(INDEX($G$5:$N$54,$A340,C$57)*INDEX(装备总表!$C$23:$J$30,装备精炼!$B340,装备精炼!C$57))</f>
        <v>5118</v>
      </c>
      <c r="D340" s="5">
        <f>INT(INDEX($G$5:$N$54,$A340,D$57)*INDEX(装备总表!$C$23:$J$30,装备精炼!$B340,装备精炼!D$57))</f>
        <v>0</v>
      </c>
      <c r="E340" s="5">
        <f>INT(INDEX($G$5:$N$54,$A340,E$57)*INDEX(装备总表!$C$23:$J$30,装备精炼!$B340,装备精炼!E$57))</f>
        <v>136</v>
      </c>
      <c r="F340" s="5">
        <f>INT(INDEX($G$5:$N$54,$A340,G$57)*INDEX(装备总表!$C$23:$J$30,装备精炼!$B340,装备精炼!G$57))</f>
        <v>409</v>
      </c>
      <c r="G340" s="5">
        <f>INT(INDEX($G$5:$N$54,$A340,H$57)*INDEX(装备总表!$C$23:$J$30,装备精炼!$B340,装备精炼!H$57))</f>
        <v>0</v>
      </c>
      <c r="H340" s="5">
        <f>INT(INDEX($G$5:$N$54,$A340,I$57)*INDEX(装备总表!$C$23:$J$30,装备精炼!$B340,装备精炼!I$57))</f>
        <v>0</v>
      </c>
      <c r="I340" s="5">
        <f>INT(INDEX($G$5:$N$54,$A340,J$57)*INDEX(装备总表!$C$23:$J$30,装备精炼!$B340,装备精炼!J$57))</f>
        <v>0</v>
      </c>
      <c r="J340" s="5">
        <f>INT(INDEX($G$5:$N$54,$A340,K$57)*INDEX(装备总表!$C$23:$J$30,装备精炼!$B340,装备精炼!K$57))</f>
        <v>1364</v>
      </c>
    </row>
    <row r="341" spans="1:10" ht="16.5" x14ac:dyDescent="0.15">
      <c r="A341" s="13">
        <v>33</v>
      </c>
      <c r="B341" s="13">
        <v>6</v>
      </c>
      <c r="C341" s="5">
        <f>INT(INDEX($G$5:$N$54,$A341,C$57)*INDEX(装备总表!$C$23:$J$30,装备精炼!$B341,装备精炼!C$57))</f>
        <v>5369</v>
      </c>
      <c r="D341" s="5">
        <f>INT(INDEX($G$5:$N$54,$A341,D$57)*INDEX(装备总表!$C$23:$J$30,装备精炼!$B341,装备精炼!D$57))</f>
        <v>0</v>
      </c>
      <c r="E341" s="5">
        <f>INT(INDEX($G$5:$N$54,$A341,E$57)*INDEX(装备总表!$C$23:$J$30,装备精炼!$B341,装备精炼!E$57))</f>
        <v>143</v>
      </c>
      <c r="F341" s="5">
        <f>INT(INDEX($G$5:$N$54,$A341,G$57)*INDEX(装备总表!$C$23:$J$30,装备精炼!$B341,装备精炼!G$57))</f>
        <v>429</v>
      </c>
      <c r="G341" s="5">
        <f>INT(INDEX($G$5:$N$54,$A341,H$57)*INDEX(装备总表!$C$23:$J$30,装备精炼!$B341,装备精炼!H$57))</f>
        <v>0</v>
      </c>
      <c r="H341" s="5">
        <f>INT(INDEX($G$5:$N$54,$A341,I$57)*INDEX(装备总表!$C$23:$J$30,装备精炼!$B341,装备精炼!I$57))</f>
        <v>0</v>
      </c>
      <c r="I341" s="5">
        <f>INT(INDEX($G$5:$N$54,$A341,J$57)*INDEX(装备总表!$C$23:$J$30,装备精炼!$B341,装备精炼!J$57))</f>
        <v>0</v>
      </c>
      <c r="J341" s="5">
        <f>INT(INDEX($G$5:$N$54,$A341,K$57)*INDEX(装备总表!$C$23:$J$30,装备精炼!$B341,装备精炼!K$57))</f>
        <v>1431</v>
      </c>
    </row>
    <row r="342" spans="1:10" ht="16.5" x14ac:dyDescent="0.15">
      <c r="A342" s="13">
        <v>34</v>
      </c>
      <c r="B342" s="13">
        <v>6</v>
      </c>
      <c r="C342" s="5">
        <f>INT(INDEX($G$5:$N$54,$A342,C$57)*INDEX(装备总表!$C$23:$J$30,装备精炼!$B342,装备精炼!C$57))</f>
        <v>5621</v>
      </c>
      <c r="D342" s="5">
        <f>INT(INDEX($G$5:$N$54,$A342,D$57)*INDEX(装备总表!$C$23:$J$30,装备精炼!$B342,装备精炼!D$57))</f>
        <v>0</v>
      </c>
      <c r="E342" s="5">
        <f>INT(INDEX($G$5:$N$54,$A342,E$57)*INDEX(装备总表!$C$23:$J$30,装备精炼!$B342,装备精炼!E$57))</f>
        <v>149</v>
      </c>
      <c r="F342" s="5">
        <f>INT(INDEX($G$5:$N$54,$A342,G$57)*INDEX(装备总表!$C$23:$J$30,装备精炼!$B342,装备精炼!G$57))</f>
        <v>449</v>
      </c>
      <c r="G342" s="5">
        <f>INT(INDEX($G$5:$N$54,$A342,H$57)*INDEX(装备总表!$C$23:$J$30,装备精炼!$B342,装备精炼!H$57))</f>
        <v>0</v>
      </c>
      <c r="H342" s="5">
        <f>INT(INDEX($G$5:$N$54,$A342,I$57)*INDEX(装备总表!$C$23:$J$30,装备精炼!$B342,装备精炼!I$57))</f>
        <v>0</v>
      </c>
      <c r="I342" s="5">
        <f>INT(INDEX($G$5:$N$54,$A342,J$57)*INDEX(装备总表!$C$23:$J$30,装备精炼!$B342,装备精炼!J$57))</f>
        <v>0</v>
      </c>
      <c r="J342" s="5">
        <f>INT(INDEX($G$5:$N$54,$A342,K$57)*INDEX(装备总表!$C$23:$J$30,装备精炼!$B342,装备精炼!K$57))</f>
        <v>1499</v>
      </c>
    </row>
    <row r="343" spans="1:10" ht="16.5" x14ac:dyDescent="0.15">
      <c r="A343" s="13">
        <v>35</v>
      </c>
      <c r="B343" s="13">
        <v>6</v>
      </c>
      <c r="C343" s="5">
        <f>INT(INDEX($G$5:$N$54,$A343,C$57)*INDEX(装备总表!$C$23:$J$30,装备精炼!$B343,装备精炼!C$57))</f>
        <v>5873</v>
      </c>
      <c r="D343" s="5">
        <f>INT(INDEX($G$5:$N$54,$A343,D$57)*INDEX(装备总表!$C$23:$J$30,装备精炼!$B343,装备精炼!D$57))</f>
        <v>0</v>
      </c>
      <c r="E343" s="5">
        <f>INT(INDEX($G$5:$N$54,$A343,E$57)*INDEX(装备总表!$C$23:$J$30,装备精炼!$B343,装备精炼!E$57))</f>
        <v>156</v>
      </c>
      <c r="F343" s="5">
        <f>INT(INDEX($G$5:$N$54,$A343,G$57)*INDEX(装备总表!$C$23:$J$30,装备精炼!$B343,装备精炼!G$57))</f>
        <v>469</v>
      </c>
      <c r="G343" s="5">
        <f>INT(INDEX($G$5:$N$54,$A343,H$57)*INDEX(装备总表!$C$23:$J$30,装备精炼!$B343,装备精炼!H$57))</f>
        <v>0</v>
      </c>
      <c r="H343" s="5">
        <f>INT(INDEX($G$5:$N$54,$A343,I$57)*INDEX(装备总表!$C$23:$J$30,装备精炼!$B343,装备精炼!I$57))</f>
        <v>0</v>
      </c>
      <c r="I343" s="5">
        <f>INT(INDEX($G$5:$N$54,$A343,J$57)*INDEX(装备总表!$C$23:$J$30,装备精炼!$B343,装备精炼!J$57))</f>
        <v>0</v>
      </c>
      <c r="J343" s="5">
        <f>INT(INDEX($G$5:$N$54,$A343,K$57)*INDEX(装备总表!$C$23:$J$30,装备精炼!$B343,装备精炼!K$57))</f>
        <v>1566</v>
      </c>
    </row>
    <row r="344" spans="1:10" ht="16.5" x14ac:dyDescent="0.15">
      <c r="A344" s="13">
        <v>36</v>
      </c>
      <c r="B344" s="13">
        <v>6</v>
      </c>
      <c r="C344" s="5">
        <f>INT(INDEX($G$5:$N$54,$A344,C$57)*INDEX(装备总表!$C$23:$J$30,装备精炼!$B344,装备精炼!C$57))</f>
        <v>6152</v>
      </c>
      <c r="D344" s="5">
        <f>INT(INDEX($G$5:$N$54,$A344,D$57)*INDEX(装备总表!$C$23:$J$30,装备精炼!$B344,装备精炼!D$57))</f>
        <v>0</v>
      </c>
      <c r="E344" s="5">
        <f>INT(INDEX($G$5:$N$54,$A344,E$57)*INDEX(装备总表!$C$23:$J$30,装备精炼!$B344,装备精炼!E$57))</f>
        <v>164</v>
      </c>
      <c r="F344" s="5">
        <f>INT(INDEX($G$5:$N$54,$A344,G$57)*INDEX(装备总表!$C$23:$J$30,装备精炼!$B344,装备精炼!G$57))</f>
        <v>492</v>
      </c>
      <c r="G344" s="5">
        <f>INT(INDEX($G$5:$N$54,$A344,H$57)*INDEX(装备总表!$C$23:$J$30,装备精炼!$B344,装备精炼!H$57))</f>
        <v>0</v>
      </c>
      <c r="H344" s="5">
        <f>INT(INDEX($G$5:$N$54,$A344,I$57)*INDEX(装备总表!$C$23:$J$30,装备精炼!$B344,装备精炼!I$57))</f>
        <v>0</v>
      </c>
      <c r="I344" s="5">
        <f>INT(INDEX($G$5:$N$54,$A344,J$57)*INDEX(装备总表!$C$23:$J$30,装备精炼!$B344,装备精炼!J$57))</f>
        <v>0</v>
      </c>
      <c r="J344" s="5">
        <f>INT(INDEX($G$5:$N$54,$A344,K$57)*INDEX(装备总表!$C$23:$J$30,装备精炼!$B344,装备精炼!K$57))</f>
        <v>1640</v>
      </c>
    </row>
    <row r="345" spans="1:10" ht="16.5" x14ac:dyDescent="0.15">
      <c r="A345" s="13">
        <v>37</v>
      </c>
      <c r="B345" s="13">
        <v>6</v>
      </c>
      <c r="C345" s="5">
        <f>INT(INDEX($G$5:$N$54,$A345,C$57)*INDEX(装备总表!$C$23:$J$30,装备精炼!$B345,装备精炼!C$57))</f>
        <v>6432</v>
      </c>
      <c r="D345" s="5">
        <f>INT(INDEX($G$5:$N$54,$A345,D$57)*INDEX(装备总表!$C$23:$J$30,装备精炼!$B345,装备精炼!D$57))</f>
        <v>0</v>
      </c>
      <c r="E345" s="5">
        <f>INT(INDEX($G$5:$N$54,$A345,E$57)*INDEX(装备总表!$C$23:$J$30,装备精炼!$B345,装备精炼!E$57))</f>
        <v>171</v>
      </c>
      <c r="F345" s="5">
        <f>INT(INDEX($G$5:$N$54,$A345,G$57)*INDEX(装备总表!$C$23:$J$30,装备精炼!$B345,装备精炼!G$57))</f>
        <v>514</v>
      </c>
      <c r="G345" s="5">
        <f>INT(INDEX($G$5:$N$54,$A345,H$57)*INDEX(装备总表!$C$23:$J$30,装备精炼!$B345,装备精炼!H$57))</f>
        <v>0</v>
      </c>
      <c r="H345" s="5">
        <f>INT(INDEX($G$5:$N$54,$A345,I$57)*INDEX(装备总表!$C$23:$J$30,装备精炼!$B345,装备精炼!I$57))</f>
        <v>0</v>
      </c>
      <c r="I345" s="5">
        <f>INT(INDEX($G$5:$N$54,$A345,J$57)*INDEX(装备总表!$C$23:$J$30,装备精炼!$B345,装备精炼!J$57))</f>
        <v>0</v>
      </c>
      <c r="J345" s="5">
        <f>INT(INDEX($G$5:$N$54,$A345,K$57)*INDEX(装备总表!$C$23:$J$30,装备精炼!$B345,装备精炼!K$57))</f>
        <v>1715</v>
      </c>
    </row>
    <row r="346" spans="1:10" ht="16.5" x14ac:dyDescent="0.15">
      <c r="A346" s="13">
        <v>38</v>
      </c>
      <c r="B346" s="13">
        <v>6</v>
      </c>
      <c r="C346" s="5">
        <f>INT(INDEX($G$5:$N$54,$A346,C$57)*INDEX(装备总表!$C$23:$J$30,装备精炼!$B346,装备精炼!C$57))</f>
        <v>6712</v>
      </c>
      <c r="D346" s="5">
        <f>INT(INDEX($G$5:$N$54,$A346,D$57)*INDEX(装备总表!$C$23:$J$30,装备精炼!$B346,装备精炼!D$57))</f>
        <v>0</v>
      </c>
      <c r="E346" s="5">
        <f>INT(INDEX($G$5:$N$54,$A346,E$57)*INDEX(装备总表!$C$23:$J$30,装备精炼!$B346,装备精炼!E$57))</f>
        <v>178</v>
      </c>
      <c r="F346" s="5">
        <f>INT(INDEX($G$5:$N$54,$A346,G$57)*INDEX(装备总表!$C$23:$J$30,装备精炼!$B346,装备精炼!G$57))</f>
        <v>536</v>
      </c>
      <c r="G346" s="5">
        <f>INT(INDEX($G$5:$N$54,$A346,H$57)*INDEX(装备总表!$C$23:$J$30,装备精炼!$B346,装备精炼!H$57))</f>
        <v>0</v>
      </c>
      <c r="H346" s="5">
        <f>INT(INDEX($G$5:$N$54,$A346,I$57)*INDEX(装备总表!$C$23:$J$30,装备精炼!$B346,装备精炼!I$57))</f>
        <v>0</v>
      </c>
      <c r="I346" s="5">
        <f>INT(INDEX($G$5:$N$54,$A346,J$57)*INDEX(装备总表!$C$23:$J$30,装备精炼!$B346,装备精炼!J$57))</f>
        <v>0</v>
      </c>
      <c r="J346" s="5">
        <f>INT(INDEX($G$5:$N$54,$A346,K$57)*INDEX(装备总表!$C$23:$J$30,装备精炼!$B346,装备精炼!K$57))</f>
        <v>1789</v>
      </c>
    </row>
    <row r="347" spans="1:10" ht="16.5" x14ac:dyDescent="0.15">
      <c r="A347" s="13">
        <v>39</v>
      </c>
      <c r="B347" s="13">
        <v>6</v>
      </c>
      <c r="C347" s="5">
        <f>INT(INDEX($G$5:$N$54,$A347,C$57)*INDEX(装备总表!$C$23:$J$30,装备精炼!$B347,装备精炼!C$57))</f>
        <v>6991</v>
      </c>
      <c r="D347" s="5">
        <f>INT(INDEX($G$5:$N$54,$A347,D$57)*INDEX(装备总表!$C$23:$J$30,装备精炼!$B347,装备精炼!D$57))</f>
        <v>0</v>
      </c>
      <c r="E347" s="5">
        <f>INT(INDEX($G$5:$N$54,$A347,E$57)*INDEX(装备总表!$C$23:$J$30,装备精炼!$B347,装备精炼!E$57))</f>
        <v>186</v>
      </c>
      <c r="F347" s="5">
        <f>INT(INDEX($G$5:$N$54,$A347,G$57)*INDEX(装备总表!$C$23:$J$30,装备精炼!$B347,装备精炼!G$57))</f>
        <v>559</v>
      </c>
      <c r="G347" s="5">
        <f>INT(INDEX($G$5:$N$54,$A347,H$57)*INDEX(装备总表!$C$23:$J$30,装备精炼!$B347,装备精炼!H$57))</f>
        <v>0</v>
      </c>
      <c r="H347" s="5">
        <f>INT(INDEX($G$5:$N$54,$A347,I$57)*INDEX(装备总表!$C$23:$J$30,装备精炼!$B347,装备精炼!I$57))</f>
        <v>0</v>
      </c>
      <c r="I347" s="5">
        <f>INT(INDEX($G$5:$N$54,$A347,J$57)*INDEX(装备总表!$C$23:$J$30,装备精炼!$B347,装备精炼!J$57))</f>
        <v>0</v>
      </c>
      <c r="J347" s="5">
        <f>INT(INDEX($G$5:$N$54,$A347,K$57)*INDEX(装备总表!$C$23:$J$30,装备精炼!$B347,装备精炼!K$57))</f>
        <v>1864</v>
      </c>
    </row>
    <row r="348" spans="1:10" ht="16.5" x14ac:dyDescent="0.15">
      <c r="A348" s="13">
        <v>40</v>
      </c>
      <c r="B348" s="13">
        <v>6</v>
      </c>
      <c r="C348" s="5">
        <f>INT(INDEX($G$5:$N$54,$A348,C$57)*INDEX(装备总表!$C$23:$J$30,装备精炼!$B348,装备精炼!C$57))</f>
        <v>7271</v>
      </c>
      <c r="D348" s="5">
        <f>INT(INDEX($G$5:$N$54,$A348,D$57)*INDEX(装备总表!$C$23:$J$30,装备精炼!$B348,装备精炼!D$57))</f>
        <v>0</v>
      </c>
      <c r="E348" s="5">
        <f>INT(INDEX($G$5:$N$54,$A348,E$57)*INDEX(装备总表!$C$23:$J$30,装备精炼!$B348,装备精炼!E$57))</f>
        <v>193</v>
      </c>
      <c r="F348" s="5">
        <f>INT(INDEX($G$5:$N$54,$A348,G$57)*INDEX(装备总表!$C$23:$J$30,装备精炼!$B348,装备精炼!G$57))</f>
        <v>581</v>
      </c>
      <c r="G348" s="5">
        <f>INT(INDEX($G$5:$N$54,$A348,H$57)*INDEX(装备总表!$C$23:$J$30,装备精炼!$B348,装备精炼!H$57))</f>
        <v>0</v>
      </c>
      <c r="H348" s="5">
        <f>INT(INDEX($G$5:$N$54,$A348,I$57)*INDEX(装备总表!$C$23:$J$30,装备精炼!$B348,装备精炼!I$57))</f>
        <v>0</v>
      </c>
      <c r="I348" s="5">
        <f>INT(INDEX($G$5:$N$54,$A348,J$57)*INDEX(装备总表!$C$23:$J$30,装备精炼!$B348,装备精炼!J$57))</f>
        <v>0</v>
      </c>
      <c r="J348" s="5">
        <f>INT(INDEX($G$5:$N$54,$A348,K$57)*INDEX(装备总表!$C$23:$J$30,装备精炼!$B348,装备精炼!K$57))</f>
        <v>1939</v>
      </c>
    </row>
    <row r="349" spans="1:10" ht="16.5" x14ac:dyDescent="0.15">
      <c r="A349" s="13">
        <v>41</v>
      </c>
      <c r="B349" s="13">
        <v>6</v>
      </c>
      <c r="C349" s="5">
        <f>INT(INDEX($G$5:$N$54,$A349,C$57)*INDEX(装备总表!$C$23:$J$30,装备精炼!$B349,装备精炼!C$57))</f>
        <v>7579</v>
      </c>
      <c r="D349" s="5">
        <f>INT(INDEX($G$5:$N$54,$A349,D$57)*INDEX(装备总表!$C$23:$J$30,装备精炼!$B349,装备精炼!D$57))</f>
        <v>0</v>
      </c>
      <c r="E349" s="5">
        <f>INT(INDEX($G$5:$N$54,$A349,E$57)*INDEX(装备总表!$C$23:$J$30,装备精炼!$B349,装备精炼!E$57))</f>
        <v>202</v>
      </c>
      <c r="F349" s="5">
        <f>INT(INDEX($G$5:$N$54,$A349,G$57)*INDEX(装备总表!$C$23:$J$30,装备精炼!$B349,装备精炼!G$57))</f>
        <v>606</v>
      </c>
      <c r="G349" s="5">
        <f>INT(INDEX($G$5:$N$54,$A349,H$57)*INDEX(装备总表!$C$23:$J$30,装备精炼!$B349,装备精炼!H$57))</f>
        <v>0</v>
      </c>
      <c r="H349" s="5">
        <f>INT(INDEX($G$5:$N$54,$A349,I$57)*INDEX(装备总表!$C$23:$J$30,装备精炼!$B349,装备精炼!I$57))</f>
        <v>0</v>
      </c>
      <c r="I349" s="5">
        <f>INT(INDEX($G$5:$N$54,$A349,J$57)*INDEX(装备总表!$C$23:$J$30,装备精炼!$B349,装备精炼!J$57))</f>
        <v>0</v>
      </c>
      <c r="J349" s="5">
        <f>INT(INDEX($G$5:$N$54,$A349,K$57)*INDEX(装备总表!$C$23:$J$30,装备精炼!$B349,装备精炼!K$57))</f>
        <v>2021</v>
      </c>
    </row>
    <row r="350" spans="1:10" ht="16.5" x14ac:dyDescent="0.15">
      <c r="A350" s="13">
        <v>42</v>
      </c>
      <c r="B350" s="13">
        <v>6</v>
      </c>
      <c r="C350" s="5">
        <f>INT(INDEX($G$5:$N$54,$A350,C$57)*INDEX(装备总表!$C$23:$J$30,装备精炼!$B350,装备精炼!C$57))</f>
        <v>7886</v>
      </c>
      <c r="D350" s="5">
        <f>INT(INDEX($G$5:$N$54,$A350,D$57)*INDEX(装备总表!$C$23:$J$30,装备精炼!$B350,装备精炼!D$57))</f>
        <v>0</v>
      </c>
      <c r="E350" s="5">
        <f>INT(INDEX($G$5:$N$54,$A350,E$57)*INDEX(装备总表!$C$23:$J$30,装备精炼!$B350,装备精炼!E$57))</f>
        <v>210</v>
      </c>
      <c r="F350" s="5">
        <f>INT(INDEX($G$5:$N$54,$A350,G$57)*INDEX(装备总表!$C$23:$J$30,装备精炼!$B350,装备精炼!G$57))</f>
        <v>630</v>
      </c>
      <c r="G350" s="5">
        <f>INT(INDEX($G$5:$N$54,$A350,H$57)*INDEX(装备总表!$C$23:$J$30,装备精炼!$B350,装备精炼!H$57))</f>
        <v>0</v>
      </c>
      <c r="H350" s="5">
        <f>INT(INDEX($G$5:$N$54,$A350,I$57)*INDEX(装备总表!$C$23:$J$30,装备精炼!$B350,装备精炼!I$57))</f>
        <v>0</v>
      </c>
      <c r="I350" s="5">
        <f>INT(INDEX($G$5:$N$54,$A350,J$57)*INDEX(装备总表!$C$23:$J$30,装备精炼!$B350,装备精炼!J$57))</f>
        <v>0</v>
      </c>
      <c r="J350" s="5">
        <f>INT(INDEX($G$5:$N$54,$A350,K$57)*INDEX(装备总表!$C$23:$J$30,装备精炼!$B350,装备精炼!K$57))</f>
        <v>2103</v>
      </c>
    </row>
    <row r="351" spans="1:10" ht="16.5" x14ac:dyDescent="0.15">
      <c r="A351" s="13">
        <v>43</v>
      </c>
      <c r="B351" s="13">
        <v>6</v>
      </c>
      <c r="C351" s="5">
        <f>INT(INDEX($G$5:$N$54,$A351,C$57)*INDEX(装备总表!$C$23:$J$30,装备精炼!$B351,装备精炼!C$57))</f>
        <v>8194</v>
      </c>
      <c r="D351" s="5">
        <f>INT(INDEX($G$5:$N$54,$A351,D$57)*INDEX(装备总表!$C$23:$J$30,装备精炼!$B351,装备精炼!D$57))</f>
        <v>0</v>
      </c>
      <c r="E351" s="5">
        <f>INT(INDEX($G$5:$N$54,$A351,E$57)*INDEX(装备总表!$C$23:$J$30,装备精炼!$B351,装备精炼!E$57))</f>
        <v>218</v>
      </c>
      <c r="F351" s="5">
        <f>INT(INDEX($G$5:$N$54,$A351,G$57)*INDEX(装备总表!$C$23:$J$30,装备精炼!$B351,装备精炼!G$57))</f>
        <v>655</v>
      </c>
      <c r="G351" s="5">
        <f>INT(INDEX($G$5:$N$54,$A351,H$57)*INDEX(装备总表!$C$23:$J$30,装备精炼!$B351,装备精炼!H$57))</f>
        <v>0</v>
      </c>
      <c r="H351" s="5">
        <f>INT(INDEX($G$5:$N$54,$A351,I$57)*INDEX(装备总表!$C$23:$J$30,装备精炼!$B351,装备精炼!I$57))</f>
        <v>0</v>
      </c>
      <c r="I351" s="5">
        <f>INT(INDEX($G$5:$N$54,$A351,J$57)*INDEX(装备总表!$C$23:$J$30,装备精炼!$B351,装备精炼!J$57))</f>
        <v>0</v>
      </c>
      <c r="J351" s="5">
        <f>INT(INDEX($G$5:$N$54,$A351,K$57)*INDEX(装备总表!$C$23:$J$30,装备精炼!$B351,装备精炼!K$57))</f>
        <v>2185</v>
      </c>
    </row>
    <row r="352" spans="1:10" ht="16.5" x14ac:dyDescent="0.15">
      <c r="A352" s="13">
        <v>44</v>
      </c>
      <c r="B352" s="13">
        <v>6</v>
      </c>
      <c r="C352" s="5">
        <f>INT(INDEX($G$5:$N$54,$A352,C$57)*INDEX(装备总表!$C$23:$J$30,装备精炼!$B352,装备精炼!C$57))</f>
        <v>8502</v>
      </c>
      <c r="D352" s="5">
        <f>INT(INDEX($G$5:$N$54,$A352,D$57)*INDEX(装备总表!$C$23:$J$30,装备精炼!$B352,装备精炼!D$57))</f>
        <v>0</v>
      </c>
      <c r="E352" s="5">
        <f>INT(INDEX($G$5:$N$54,$A352,E$57)*INDEX(装备总表!$C$23:$J$30,装备精炼!$B352,装备精炼!E$57))</f>
        <v>226</v>
      </c>
      <c r="F352" s="5">
        <f>INT(INDEX($G$5:$N$54,$A352,G$57)*INDEX(装备总表!$C$23:$J$30,装备精炼!$B352,装备精炼!G$57))</f>
        <v>680</v>
      </c>
      <c r="G352" s="5">
        <f>INT(INDEX($G$5:$N$54,$A352,H$57)*INDEX(装备总表!$C$23:$J$30,装备精炼!$B352,装备精炼!H$57))</f>
        <v>0</v>
      </c>
      <c r="H352" s="5">
        <f>INT(INDEX($G$5:$N$54,$A352,I$57)*INDEX(装备总表!$C$23:$J$30,装备精炼!$B352,装备精炼!I$57))</f>
        <v>0</v>
      </c>
      <c r="I352" s="5">
        <f>INT(INDEX($G$5:$N$54,$A352,J$57)*INDEX(装备总表!$C$23:$J$30,装备精炼!$B352,装备精炼!J$57))</f>
        <v>0</v>
      </c>
      <c r="J352" s="5">
        <f>INT(INDEX($G$5:$N$54,$A352,K$57)*INDEX(装备总表!$C$23:$J$30,装备精炼!$B352,装备精炼!K$57))</f>
        <v>2267</v>
      </c>
    </row>
    <row r="353" spans="1:10" ht="16.5" x14ac:dyDescent="0.15">
      <c r="A353" s="13">
        <v>45</v>
      </c>
      <c r="B353" s="13">
        <v>6</v>
      </c>
      <c r="C353" s="5">
        <f>INT(INDEX($G$5:$N$54,$A353,C$57)*INDEX(装备总表!$C$23:$J$30,装备精炼!$B353,装备精炼!C$57))</f>
        <v>8809</v>
      </c>
      <c r="D353" s="5">
        <f>INT(INDEX($G$5:$N$54,$A353,D$57)*INDEX(装备总表!$C$23:$J$30,装备精炼!$B353,装备精炼!D$57))</f>
        <v>0</v>
      </c>
      <c r="E353" s="5">
        <f>INT(INDEX($G$5:$N$54,$A353,E$57)*INDEX(装备总表!$C$23:$J$30,装备精炼!$B353,装备精炼!E$57))</f>
        <v>234</v>
      </c>
      <c r="F353" s="5">
        <f>INT(INDEX($G$5:$N$54,$A353,G$57)*INDEX(装备总表!$C$23:$J$30,装备精炼!$B353,装备精炼!G$57))</f>
        <v>704</v>
      </c>
      <c r="G353" s="5">
        <f>INT(INDEX($G$5:$N$54,$A353,H$57)*INDEX(装备总表!$C$23:$J$30,装备精炼!$B353,装备精炼!H$57))</f>
        <v>0</v>
      </c>
      <c r="H353" s="5">
        <f>INT(INDEX($G$5:$N$54,$A353,I$57)*INDEX(装备总表!$C$23:$J$30,装备精炼!$B353,装备精炼!I$57))</f>
        <v>0</v>
      </c>
      <c r="I353" s="5">
        <f>INT(INDEX($G$5:$N$54,$A353,J$57)*INDEX(装备总表!$C$23:$J$30,装备精炼!$B353,装备精炼!J$57))</f>
        <v>0</v>
      </c>
      <c r="J353" s="5">
        <f>INT(INDEX($G$5:$N$54,$A353,K$57)*INDEX(装备总表!$C$23:$J$30,装备精炼!$B353,装备精炼!K$57))</f>
        <v>2349</v>
      </c>
    </row>
    <row r="354" spans="1:10" ht="16.5" x14ac:dyDescent="0.15">
      <c r="A354" s="13">
        <v>46</v>
      </c>
      <c r="B354" s="13">
        <v>6</v>
      </c>
      <c r="C354" s="5">
        <f>INT(INDEX($G$5:$N$54,$A354,C$57)*INDEX(装备总表!$C$23:$J$30,装备精炼!$B354,装备精炼!C$57))</f>
        <v>9145</v>
      </c>
      <c r="D354" s="5">
        <f>INT(INDEX($G$5:$N$54,$A354,D$57)*INDEX(装备总表!$C$23:$J$30,装备精炼!$B354,装备精炼!D$57))</f>
        <v>0</v>
      </c>
      <c r="E354" s="5">
        <f>INT(INDEX($G$5:$N$54,$A354,E$57)*INDEX(装备总表!$C$23:$J$30,装备精炼!$B354,装备精炼!E$57))</f>
        <v>243</v>
      </c>
      <c r="F354" s="5">
        <f>INT(INDEX($G$5:$N$54,$A354,G$57)*INDEX(装备总表!$C$23:$J$30,装备精炼!$B354,装备精炼!G$57))</f>
        <v>731</v>
      </c>
      <c r="G354" s="5">
        <f>INT(INDEX($G$5:$N$54,$A354,H$57)*INDEX(装备总表!$C$23:$J$30,装备精炼!$B354,装备精炼!H$57))</f>
        <v>0</v>
      </c>
      <c r="H354" s="5">
        <f>INT(INDEX($G$5:$N$54,$A354,I$57)*INDEX(装备总表!$C$23:$J$30,装备精炼!$B354,装备精炼!I$57))</f>
        <v>0</v>
      </c>
      <c r="I354" s="5">
        <f>INT(INDEX($G$5:$N$54,$A354,J$57)*INDEX(装备总表!$C$23:$J$30,装备精炼!$B354,装备精炼!J$57))</f>
        <v>0</v>
      </c>
      <c r="J354" s="5">
        <f>INT(INDEX($G$5:$N$54,$A354,K$57)*INDEX(装备总表!$C$23:$J$30,装备精炼!$B354,装备精炼!K$57))</f>
        <v>2438</v>
      </c>
    </row>
    <row r="355" spans="1:10" ht="16.5" x14ac:dyDescent="0.15">
      <c r="A355" s="13">
        <v>47</v>
      </c>
      <c r="B355" s="13">
        <v>6</v>
      </c>
      <c r="C355" s="5">
        <f>INT(INDEX($G$5:$N$54,$A355,C$57)*INDEX(装备总表!$C$23:$J$30,装备精炼!$B355,装备精炼!C$57))</f>
        <v>9481</v>
      </c>
      <c r="D355" s="5">
        <f>INT(INDEX($G$5:$N$54,$A355,D$57)*INDEX(装备总表!$C$23:$J$30,装备精炼!$B355,装备精炼!D$57))</f>
        <v>0</v>
      </c>
      <c r="E355" s="5">
        <f>INT(INDEX($G$5:$N$54,$A355,E$57)*INDEX(装备总表!$C$23:$J$30,装备精炼!$B355,装备精炼!E$57))</f>
        <v>252</v>
      </c>
      <c r="F355" s="5">
        <f>INT(INDEX($G$5:$N$54,$A355,G$57)*INDEX(装备总表!$C$23:$J$30,装备精炼!$B355,装备精炼!G$57))</f>
        <v>758</v>
      </c>
      <c r="G355" s="5">
        <f>INT(INDEX($G$5:$N$54,$A355,H$57)*INDEX(装备总表!$C$23:$J$30,装备精炼!$B355,装备精炼!H$57))</f>
        <v>0</v>
      </c>
      <c r="H355" s="5">
        <f>INT(INDEX($G$5:$N$54,$A355,I$57)*INDEX(装备总表!$C$23:$J$30,装备精炼!$B355,装备精炼!I$57))</f>
        <v>0</v>
      </c>
      <c r="I355" s="5">
        <f>INT(INDEX($G$5:$N$54,$A355,J$57)*INDEX(装备总表!$C$23:$J$30,装备精炼!$B355,装备精炼!J$57))</f>
        <v>0</v>
      </c>
      <c r="J355" s="5">
        <f>INT(INDEX($G$5:$N$54,$A355,K$57)*INDEX(装备总表!$C$23:$J$30,装备精炼!$B355,装备精炼!K$57))</f>
        <v>2528</v>
      </c>
    </row>
    <row r="356" spans="1:10" ht="16.5" x14ac:dyDescent="0.15">
      <c r="A356" s="13">
        <v>48</v>
      </c>
      <c r="B356" s="13">
        <v>6</v>
      </c>
      <c r="C356" s="5">
        <f>INT(INDEX($G$5:$N$54,$A356,C$57)*INDEX(装备总表!$C$23:$J$30,装备精炼!$B356,装备精炼!C$57))</f>
        <v>9816</v>
      </c>
      <c r="D356" s="5">
        <f>INT(INDEX($G$5:$N$54,$A356,D$57)*INDEX(装备总表!$C$23:$J$30,装备精炼!$B356,装备精炼!D$57))</f>
        <v>0</v>
      </c>
      <c r="E356" s="5">
        <f>INT(INDEX($G$5:$N$54,$A356,E$57)*INDEX(装备总表!$C$23:$J$30,装备精炼!$B356,装备精炼!E$57))</f>
        <v>261</v>
      </c>
      <c r="F356" s="5">
        <f>INT(INDEX($G$5:$N$54,$A356,G$57)*INDEX(装备总表!$C$23:$J$30,装备精炼!$B356,装备精炼!G$57))</f>
        <v>785</v>
      </c>
      <c r="G356" s="5">
        <f>INT(INDEX($G$5:$N$54,$A356,H$57)*INDEX(装备总表!$C$23:$J$30,装备精炼!$B356,装备精炼!H$57))</f>
        <v>0</v>
      </c>
      <c r="H356" s="5">
        <f>INT(INDEX($G$5:$N$54,$A356,I$57)*INDEX(装备总表!$C$23:$J$30,装备精炼!$B356,装备精炼!I$57))</f>
        <v>0</v>
      </c>
      <c r="I356" s="5">
        <f>INT(INDEX($G$5:$N$54,$A356,J$57)*INDEX(装备总表!$C$23:$J$30,装备精炼!$B356,装备精炼!J$57))</f>
        <v>0</v>
      </c>
      <c r="J356" s="5">
        <f>INT(INDEX($G$5:$N$54,$A356,K$57)*INDEX(装备总表!$C$23:$J$30,装备精炼!$B356,装备精炼!K$57))</f>
        <v>2617</v>
      </c>
    </row>
    <row r="357" spans="1:10" ht="16.5" x14ac:dyDescent="0.15">
      <c r="A357" s="13">
        <v>49</v>
      </c>
      <c r="B357" s="13">
        <v>6</v>
      </c>
      <c r="C357" s="5">
        <f>INT(INDEX($G$5:$N$54,$A357,C$57)*INDEX(装备总表!$C$23:$J$30,装备精炼!$B357,装备精炼!C$57))</f>
        <v>10152</v>
      </c>
      <c r="D357" s="5">
        <f>INT(INDEX($G$5:$N$54,$A357,D$57)*INDEX(装备总表!$C$23:$J$30,装备精炼!$B357,装备精炼!D$57))</f>
        <v>0</v>
      </c>
      <c r="E357" s="5">
        <f>INT(INDEX($G$5:$N$54,$A357,E$57)*INDEX(装备总表!$C$23:$J$30,装备精炼!$B357,装备精炼!E$57))</f>
        <v>270</v>
      </c>
      <c r="F357" s="5">
        <f>INT(INDEX($G$5:$N$54,$A357,G$57)*INDEX(装备总表!$C$23:$J$30,装备精炼!$B357,装备精炼!G$57))</f>
        <v>812</v>
      </c>
      <c r="G357" s="5">
        <f>INT(INDEX($G$5:$N$54,$A357,H$57)*INDEX(装备总表!$C$23:$J$30,装备精炼!$B357,装备精炼!H$57))</f>
        <v>0</v>
      </c>
      <c r="H357" s="5">
        <f>INT(INDEX($G$5:$N$54,$A357,I$57)*INDEX(装备总表!$C$23:$J$30,装备精炼!$B357,装备精炼!I$57))</f>
        <v>0</v>
      </c>
      <c r="I357" s="5">
        <f>INT(INDEX($G$5:$N$54,$A357,J$57)*INDEX(装备总表!$C$23:$J$30,装备精炼!$B357,装备精炼!J$57))</f>
        <v>0</v>
      </c>
      <c r="J357" s="5">
        <f>INT(INDEX($G$5:$N$54,$A357,K$57)*INDEX(装备总表!$C$23:$J$30,装备精炼!$B357,装备精炼!K$57))</f>
        <v>2707</v>
      </c>
    </row>
    <row r="358" spans="1:10" ht="16.5" x14ac:dyDescent="0.15">
      <c r="A358" s="13">
        <v>50</v>
      </c>
      <c r="B358" s="13">
        <v>6</v>
      </c>
      <c r="C358" s="5">
        <f>INT(INDEX($G$5:$N$54,$A358,C$57)*INDEX(装备总表!$C$23:$J$30,装备精炼!$B358,装备精炼!C$57))</f>
        <v>10488</v>
      </c>
      <c r="D358" s="5">
        <f>INT(INDEX($G$5:$N$54,$A358,D$57)*INDEX(装备总表!$C$23:$J$30,装备精炼!$B358,装备精炼!D$57))</f>
        <v>0</v>
      </c>
      <c r="E358" s="5">
        <f>INT(INDEX($G$5:$N$54,$A358,E$57)*INDEX(装备总表!$C$23:$J$30,装备精炼!$B358,装备精炼!E$57))</f>
        <v>279</v>
      </c>
      <c r="F358" s="5">
        <f>INT(INDEX($G$5:$N$54,$A358,G$57)*INDEX(装备总表!$C$23:$J$30,装备精炼!$B358,装备精炼!G$57))</f>
        <v>838</v>
      </c>
      <c r="G358" s="5">
        <f>INT(INDEX($G$5:$N$54,$A358,H$57)*INDEX(装备总表!$C$23:$J$30,装备精炼!$B358,装备精炼!H$57))</f>
        <v>0</v>
      </c>
      <c r="H358" s="5">
        <f>INT(INDEX($G$5:$N$54,$A358,I$57)*INDEX(装备总表!$C$23:$J$30,装备精炼!$B358,装备精炼!I$57))</f>
        <v>0</v>
      </c>
      <c r="I358" s="5">
        <f>INT(INDEX($G$5:$N$54,$A358,J$57)*INDEX(装备总表!$C$23:$J$30,装备精炼!$B358,装备精炼!J$57))</f>
        <v>0</v>
      </c>
      <c r="J358" s="5">
        <f>INT(INDEX($G$5:$N$54,$A358,K$57)*INDEX(装备总表!$C$23:$J$30,装备精炼!$B358,装备精炼!K$57))</f>
        <v>2796</v>
      </c>
    </row>
    <row r="359" spans="1:10" ht="16.5" x14ac:dyDescent="0.15">
      <c r="A359" s="13">
        <v>1</v>
      </c>
      <c r="B359" s="13">
        <v>7</v>
      </c>
      <c r="C359" s="5">
        <f>INT(INDEX($G$5:$N$54,$A359,C$57)*INDEX(装备总表!$C$23:$J$30,装备精炼!$B359,装备精炼!C$57))</f>
        <v>0</v>
      </c>
      <c r="D359" s="5">
        <f>INT(INDEX($G$5:$N$54,$A359,D$57)*INDEX(装备总表!$C$23:$J$30,装备精炼!$B359,装备精炼!D$57))</f>
        <v>8</v>
      </c>
      <c r="E359" s="5">
        <f>INT(INDEX($G$5:$N$54,$A359,E$57)*INDEX(装备总表!$C$23:$J$30,装备精炼!$B359,装备精炼!E$57))</f>
        <v>0</v>
      </c>
      <c r="F359" s="5">
        <f>INT(INDEX($G$5:$N$54,$A359,G$57)*INDEX(装备总表!$C$23:$J$30,装备精炼!$B359,装备精炼!G$57))</f>
        <v>0</v>
      </c>
      <c r="G359" s="5">
        <f>INT(INDEX($G$5:$N$54,$A359,H$57)*INDEX(装备总表!$C$23:$J$30,装备精炼!$B359,装备精炼!H$57))</f>
        <v>13</v>
      </c>
      <c r="H359" s="5">
        <f>INT(INDEX($G$5:$N$54,$A359,I$57)*INDEX(装备总表!$C$23:$J$30,装备精炼!$B359,装备精炼!I$57))</f>
        <v>0</v>
      </c>
      <c r="I359" s="5">
        <f>INT(INDEX($G$5:$N$54,$A359,J$57)*INDEX(装备总表!$C$23:$J$30,装备精炼!$B359,装备精炼!J$57))</f>
        <v>0</v>
      </c>
      <c r="J359" s="5">
        <f>INT(INDEX($G$5:$N$54,$A359,K$57)*INDEX(装备总表!$C$23:$J$30,装备精炼!$B359,装备精炼!K$57))</f>
        <v>0</v>
      </c>
    </row>
    <row r="360" spans="1:10" ht="16.5" x14ac:dyDescent="0.15">
      <c r="A360" s="13">
        <v>2</v>
      </c>
      <c r="B360" s="13">
        <v>7</v>
      </c>
      <c r="C360" s="5">
        <f>INT(INDEX($G$5:$N$54,$A360,C$57)*INDEX(装备总表!$C$23:$J$30,装备精炼!$B360,装备精炼!C$57))</f>
        <v>0</v>
      </c>
      <c r="D360" s="5">
        <f>INT(INDEX($G$5:$N$54,$A360,D$57)*INDEX(装备总表!$C$23:$J$30,装备精炼!$B360,装备精炼!D$57))</f>
        <v>17</v>
      </c>
      <c r="E360" s="5">
        <f>INT(INDEX($G$5:$N$54,$A360,E$57)*INDEX(装备总表!$C$23:$J$30,装备精炼!$B360,装备精炼!E$57))</f>
        <v>0</v>
      </c>
      <c r="F360" s="5">
        <f>INT(INDEX($G$5:$N$54,$A360,G$57)*INDEX(装备总表!$C$23:$J$30,装备精炼!$B360,装备精炼!G$57))</f>
        <v>0</v>
      </c>
      <c r="G360" s="5">
        <f>INT(INDEX($G$5:$N$54,$A360,H$57)*INDEX(装备总表!$C$23:$J$30,装备精炼!$B360,装备精炼!H$57))</f>
        <v>26</v>
      </c>
      <c r="H360" s="5">
        <f>INT(INDEX($G$5:$N$54,$A360,I$57)*INDEX(装备总表!$C$23:$J$30,装备精炼!$B360,装备精炼!I$57))</f>
        <v>0</v>
      </c>
      <c r="I360" s="5">
        <f>INT(INDEX($G$5:$N$54,$A360,J$57)*INDEX(装备总表!$C$23:$J$30,装备精炼!$B360,装备精炼!J$57))</f>
        <v>0</v>
      </c>
      <c r="J360" s="5">
        <f>INT(INDEX($G$5:$N$54,$A360,K$57)*INDEX(装备总表!$C$23:$J$30,装备精炼!$B360,装备精炼!K$57))</f>
        <v>0</v>
      </c>
    </row>
    <row r="361" spans="1:10" ht="16.5" x14ac:dyDescent="0.15">
      <c r="A361" s="13">
        <v>3</v>
      </c>
      <c r="B361" s="13">
        <v>7</v>
      </c>
      <c r="C361" s="5">
        <f>INT(INDEX($G$5:$N$54,$A361,C$57)*INDEX(装备总表!$C$23:$J$30,装备精炼!$B361,装备精炼!C$57))</f>
        <v>0</v>
      </c>
      <c r="D361" s="5">
        <f>INT(INDEX($G$5:$N$54,$A361,D$57)*INDEX(装备总表!$C$23:$J$30,装备精炼!$B361,装备精炼!D$57))</f>
        <v>26</v>
      </c>
      <c r="E361" s="5">
        <f>INT(INDEX($G$5:$N$54,$A361,E$57)*INDEX(装备总表!$C$23:$J$30,装备精炼!$B361,装备精炼!E$57))</f>
        <v>0</v>
      </c>
      <c r="F361" s="5">
        <f>INT(INDEX($G$5:$N$54,$A361,G$57)*INDEX(装备总表!$C$23:$J$30,装备精炼!$B361,装备精炼!G$57))</f>
        <v>0</v>
      </c>
      <c r="G361" s="5">
        <f>INT(INDEX($G$5:$N$54,$A361,H$57)*INDEX(装备总表!$C$23:$J$30,装备精炼!$B361,装备精炼!H$57))</f>
        <v>40</v>
      </c>
      <c r="H361" s="5">
        <f>INT(INDEX($G$5:$N$54,$A361,I$57)*INDEX(装备总表!$C$23:$J$30,装备精炼!$B361,装备精炼!I$57))</f>
        <v>0</v>
      </c>
      <c r="I361" s="5">
        <f>INT(INDEX($G$5:$N$54,$A361,J$57)*INDEX(装备总表!$C$23:$J$30,装备精炼!$B361,装备精炼!J$57))</f>
        <v>0</v>
      </c>
      <c r="J361" s="5">
        <f>INT(INDEX($G$5:$N$54,$A361,K$57)*INDEX(装备总表!$C$23:$J$30,装备精炼!$B361,装备精炼!K$57))</f>
        <v>0</v>
      </c>
    </row>
    <row r="362" spans="1:10" ht="16.5" x14ac:dyDescent="0.15">
      <c r="A362" s="13">
        <v>4</v>
      </c>
      <c r="B362" s="13">
        <v>7</v>
      </c>
      <c r="C362" s="5">
        <f>INT(INDEX($G$5:$N$54,$A362,C$57)*INDEX(装备总表!$C$23:$J$30,装备精炼!$B362,装备精炼!C$57))</f>
        <v>0</v>
      </c>
      <c r="D362" s="5">
        <f>INT(INDEX($G$5:$N$54,$A362,D$57)*INDEX(装备总表!$C$23:$J$30,装备精炼!$B362,装备精炼!D$57))</f>
        <v>35</v>
      </c>
      <c r="E362" s="5">
        <f>INT(INDEX($G$5:$N$54,$A362,E$57)*INDEX(装备总表!$C$23:$J$30,装备精炼!$B362,装备精炼!E$57))</f>
        <v>0</v>
      </c>
      <c r="F362" s="5">
        <f>INT(INDEX($G$5:$N$54,$A362,G$57)*INDEX(装备总表!$C$23:$J$30,装备精炼!$B362,装备精炼!G$57))</f>
        <v>0</v>
      </c>
      <c r="G362" s="5">
        <f>INT(INDEX($G$5:$N$54,$A362,H$57)*INDEX(装备总表!$C$23:$J$30,装备精炼!$B362,装备精炼!H$57))</f>
        <v>53</v>
      </c>
      <c r="H362" s="5">
        <f>INT(INDEX($G$5:$N$54,$A362,I$57)*INDEX(装备总表!$C$23:$J$30,装备精炼!$B362,装备精炼!I$57))</f>
        <v>0</v>
      </c>
      <c r="I362" s="5">
        <f>INT(INDEX($G$5:$N$54,$A362,J$57)*INDEX(装备总表!$C$23:$J$30,装备精炼!$B362,装备精炼!J$57))</f>
        <v>0</v>
      </c>
      <c r="J362" s="5">
        <f>INT(INDEX($G$5:$N$54,$A362,K$57)*INDEX(装备总表!$C$23:$J$30,装备精炼!$B362,装备精炼!K$57))</f>
        <v>0</v>
      </c>
    </row>
    <row r="363" spans="1:10" ht="16.5" x14ac:dyDescent="0.15">
      <c r="A363" s="13">
        <v>5</v>
      </c>
      <c r="B363" s="13">
        <v>7</v>
      </c>
      <c r="C363" s="5">
        <f>INT(INDEX($G$5:$N$54,$A363,C$57)*INDEX(装备总表!$C$23:$J$30,装备精炼!$B363,装备精炼!C$57))</f>
        <v>0</v>
      </c>
      <c r="D363" s="5">
        <f>INT(INDEX($G$5:$N$54,$A363,D$57)*INDEX(装备总表!$C$23:$J$30,装备精炼!$B363,装备精炼!D$57))</f>
        <v>44</v>
      </c>
      <c r="E363" s="5">
        <f>INT(INDEX($G$5:$N$54,$A363,E$57)*INDEX(装备总表!$C$23:$J$30,装备精炼!$B363,装备精炼!E$57))</f>
        <v>0</v>
      </c>
      <c r="F363" s="5">
        <f>INT(INDEX($G$5:$N$54,$A363,G$57)*INDEX(装备总表!$C$23:$J$30,装备精炼!$B363,装备精炼!G$57))</f>
        <v>0</v>
      </c>
      <c r="G363" s="5">
        <f>INT(INDEX($G$5:$N$54,$A363,H$57)*INDEX(装备总表!$C$23:$J$30,装备精炼!$B363,装备精炼!H$57))</f>
        <v>66</v>
      </c>
      <c r="H363" s="5">
        <f>INT(INDEX($G$5:$N$54,$A363,I$57)*INDEX(装备总表!$C$23:$J$30,装备精炼!$B363,装备精炼!I$57))</f>
        <v>0</v>
      </c>
      <c r="I363" s="5">
        <f>INT(INDEX($G$5:$N$54,$A363,J$57)*INDEX(装备总表!$C$23:$J$30,装备精炼!$B363,装备精炼!J$57))</f>
        <v>0</v>
      </c>
      <c r="J363" s="5">
        <f>INT(INDEX($G$5:$N$54,$A363,K$57)*INDEX(装备总表!$C$23:$J$30,装备精炼!$B363,装备精炼!K$57))</f>
        <v>0</v>
      </c>
    </row>
    <row r="364" spans="1:10" ht="16.5" x14ac:dyDescent="0.15">
      <c r="A364" s="13">
        <v>6</v>
      </c>
      <c r="B364" s="13">
        <v>7</v>
      </c>
      <c r="C364" s="5">
        <f>INT(INDEX($G$5:$N$54,$A364,C$57)*INDEX(装备总表!$C$23:$J$30,装备精炼!$B364,装备精炼!C$57))</f>
        <v>0</v>
      </c>
      <c r="D364" s="5">
        <f>INT(INDEX($G$5:$N$54,$A364,D$57)*INDEX(装备总表!$C$23:$J$30,装备精炼!$B364,装备精炼!D$57))</f>
        <v>56</v>
      </c>
      <c r="E364" s="5">
        <f>INT(INDEX($G$5:$N$54,$A364,E$57)*INDEX(装备总表!$C$23:$J$30,装备精炼!$B364,装备精炼!E$57))</f>
        <v>0</v>
      </c>
      <c r="F364" s="5">
        <f>INT(INDEX($G$5:$N$54,$A364,G$57)*INDEX(装备总表!$C$23:$J$30,装备精炼!$B364,装备精炼!G$57))</f>
        <v>0</v>
      </c>
      <c r="G364" s="5">
        <f>INT(INDEX($G$5:$N$54,$A364,H$57)*INDEX(装备总表!$C$23:$J$30,装备精炼!$B364,装备精炼!H$57))</f>
        <v>84</v>
      </c>
      <c r="H364" s="5">
        <f>INT(INDEX($G$5:$N$54,$A364,I$57)*INDEX(装备总表!$C$23:$J$30,装备精炼!$B364,装备精炼!I$57))</f>
        <v>0</v>
      </c>
      <c r="I364" s="5">
        <f>INT(INDEX($G$5:$N$54,$A364,J$57)*INDEX(装备总表!$C$23:$J$30,装备精炼!$B364,装备精炼!J$57))</f>
        <v>0</v>
      </c>
      <c r="J364" s="5">
        <f>INT(INDEX($G$5:$N$54,$A364,K$57)*INDEX(装备总表!$C$23:$J$30,装备精炼!$B364,装备精炼!K$57))</f>
        <v>0</v>
      </c>
    </row>
    <row r="365" spans="1:10" ht="16.5" x14ac:dyDescent="0.15">
      <c r="A365" s="13">
        <v>7</v>
      </c>
      <c r="B365" s="13">
        <v>7</v>
      </c>
      <c r="C365" s="5">
        <f>INT(INDEX($G$5:$N$54,$A365,C$57)*INDEX(装备总表!$C$23:$J$30,装备精炼!$B365,装备精炼!C$57))</f>
        <v>0</v>
      </c>
      <c r="D365" s="5">
        <f>INT(INDEX($G$5:$N$54,$A365,D$57)*INDEX(装备总表!$C$23:$J$30,装备精炼!$B365,装备精炼!D$57))</f>
        <v>68</v>
      </c>
      <c r="E365" s="5">
        <f>INT(INDEX($G$5:$N$54,$A365,E$57)*INDEX(装备总表!$C$23:$J$30,装备精炼!$B365,装备精炼!E$57))</f>
        <v>0</v>
      </c>
      <c r="F365" s="5">
        <f>INT(INDEX($G$5:$N$54,$A365,G$57)*INDEX(装备总表!$C$23:$J$30,装备精炼!$B365,装备精炼!G$57))</f>
        <v>0</v>
      </c>
      <c r="G365" s="5">
        <f>INT(INDEX($G$5:$N$54,$A365,H$57)*INDEX(装备总表!$C$23:$J$30,装备精炼!$B365,装备精炼!H$57))</f>
        <v>102</v>
      </c>
      <c r="H365" s="5">
        <f>INT(INDEX($G$5:$N$54,$A365,I$57)*INDEX(装备总表!$C$23:$J$30,装备精炼!$B365,装备精炼!I$57))</f>
        <v>0</v>
      </c>
      <c r="I365" s="5">
        <f>INT(INDEX($G$5:$N$54,$A365,J$57)*INDEX(装备总表!$C$23:$J$30,装备精炼!$B365,装备精炼!J$57))</f>
        <v>0</v>
      </c>
      <c r="J365" s="5">
        <f>INT(INDEX($G$5:$N$54,$A365,K$57)*INDEX(装备总表!$C$23:$J$30,装备精炼!$B365,装备精炼!K$57))</f>
        <v>0</v>
      </c>
    </row>
    <row r="366" spans="1:10" ht="16.5" x14ac:dyDescent="0.15">
      <c r="A366" s="13">
        <v>8</v>
      </c>
      <c r="B366" s="13">
        <v>7</v>
      </c>
      <c r="C366" s="5">
        <f>INT(INDEX($G$5:$N$54,$A366,C$57)*INDEX(装备总表!$C$23:$J$30,装备精炼!$B366,装备精炼!C$57))</f>
        <v>0</v>
      </c>
      <c r="D366" s="5">
        <f>INT(INDEX($G$5:$N$54,$A366,D$57)*INDEX(装备总表!$C$23:$J$30,装备精炼!$B366,装备精炼!D$57))</f>
        <v>80</v>
      </c>
      <c r="E366" s="5">
        <f>INT(INDEX($G$5:$N$54,$A366,E$57)*INDEX(装备总表!$C$23:$J$30,装备精炼!$B366,装备精炼!E$57))</f>
        <v>0</v>
      </c>
      <c r="F366" s="5">
        <f>INT(INDEX($G$5:$N$54,$A366,G$57)*INDEX(装备总表!$C$23:$J$30,装备精炼!$B366,装备精炼!G$57))</f>
        <v>0</v>
      </c>
      <c r="G366" s="5">
        <f>INT(INDEX($G$5:$N$54,$A366,H$57)*INDEX(装备总表!$C$23:$J$30,装备精炼!$B366,装备精炼!H$57))</f>
        <v>120</v>
      </c>
      <c r="H366" s="5">
        <f>INT(INDEX($G$5:$N$54,$A366,I$57)*INDEX(装备总表!$C$23:$J$30,装备精炼!$B366,装备精炼!I$57))</f>
        <v>0</v>
      </c>
      <c r="I366" s="5">
        <f>INT(INDEX($G$5:$N$54,$A366,J$57)*INDEX(装备总表!$C$23:$J$30,装备精炼!$B366,装备精炼!J$57))</f>
        <v>0</v>
      </c>
      <c r="J366" s="5">
        <f>INT(INDEX($G$5:$N$54,$A366,K$57)*INDEX(装备总表!$C$23:$J$30,装备精炼!$B366,装备精炼!K$57))</f>
        <v>0</v>
      </c>
    </row>
    <row r="367" spans="1:10" ht="16.5" x14ac:dyDescent="0.15">
      <c r="A367" s="13">
        <v>9</v>
      </c>
      <c r="B367" s="13">
        <v>7</v>
      </c>
      <c r="C367" s="5">
        <f>INT(INDEX($G$5:$N$54,$A367,C$57)*INDEX(装备总表!$C$23:$J$30,装备精炼!$B367,装备精炼!C$57))</f>
        <v>0</v>
      </c>
      <c r="D367" s="5">
        <f>INT(INDEX($G$5:$N$54,$A367,D$57)*INDEX(装备总表!$C$23:$J$30,装备精炼!$B367,装备精炼!D$57))</f>
        <v>92</v>
      </c>
      <c r="E367" s="5">
        <f>INT(INDEX($G$5:$N$54,$A367,E$57)*INDEX(装备总表!$C$23:$J$30,装备精炼!$B367,装备精炼!E$57))</f>
        <v>0</v>
      </c>
      <c r="F367" s="5">
        <f>INT(INDEX($G$5:$N$54,$A367,G$57)*INDEX(装备总表!$C$23:$J$30,装备精炼!$B367,装备精炼!G$57))</f>
        <v>0</v>
      </c>
      <c r="G367" s="5">
        <f>INT(INDEX($G$5:$N$54,$A367,H$57)*INDEX(装备总表!$C$23:$J$30,装备精炼!$B367,装备精炼!H$57))</f>
        <v>138</v>
      </c>
      <c r="H367" s="5">
        <f>INT(INDEX($G$5:$N$54,$A367,I$57)*INDEX(装备总表!$C$23:$J$30,装备精炼!$B367,装备精炼!I$57))</f>
        <v>0</v>
      </c>
      <c r="I367" s="5">
        <f>INT(INDEX($G$5:$N$54,$A367,J$57)*INDEX(装备总表!$C$23:$J$30,装备精炼!$B367,装备精炼!J$57))</f>
        <v>0</v>
      </c>
      <c r="J367" s="5">
        <f>INT(INDEX($G$5:$N$54,$A367,K$57)*INDEX(装备总表!$C$23:$J$30,装备精炼!$B367,装备精炼!K$57))</f>
        <v>0</v>
      </c>
    </row>
    <row r="368" spans="1:10" ht="16.5" x14ac:dyDescent="0.15">
      <c r="A368" s="13">
        <v>10</v>
      </c>
      <c r="B368" s="13">
        <v>7</v>
      </c>
      <c r="C368" s="5">
        <f>INT(INDEX($G$5:$N$54,$A368,C$57)*INDEX(装备总表!$C$23:$J$30,装备精炼!$B368,装备精炼!C$57))</f>
        <v>0</v>
      </c>
      <c r="D368" s="5">
        <f>INT(INDEX($G$5:$N$54,$A368,D$57)*INDEX(装备总表!$C$23:$J$30,装备精炼!$B368,装备精炼!D$57))</f>
        <v>104</v>
      </c>
      <c r="E368" s="5">
        <f>INT(INDEX($G$5:$N$54,$A368,E$57)*INDEX(装备总表!$C$23:$J$30,装备精炼!$B368,装备精炼!E$57))</f>
        <v>0</v>
      </c>
      <c r="F368" s="5">
        <f>INT(INDEX($G$5:$N$54,$A368,G$57)*INDEX(装备总表!$C$23:$J$30,装备精炼!$B368,装备精炼!G$57))</f>
        <v>0</v>
      </c>
      <c r="G368" s="5">
        <f>INT(INDEX($G$5:$N$54,$A368,H$57)*INDEX(装备总表!$C$23:$J$30,装备精炼!$B368,装备精炼!H$57))</f>
        <v>156</v>
      </c>
      <c r="H368" s="5">
        <f>INT(INDEX($G$5:$N$54,$A368,I$57)*INDEX(装备总表!$C$23:$J$30,装备精炼!$B368,装备精炼!I$57))</f>
        <v>0</v>
      </c>
      <c r="I368" s="5">
        <f>INT(INDEX($G$5:$N$54,$A368,J$57)*INDEX(装备总表!$C$23:$J$30,装备精炼!$B368,装备精炼!J$57))</f>
        <v>0</v>
      </c>
      <c r="J368" s="5">
        <f>INT(INDEX($G$5:$N$54,$A368,K$57)*INDEX(装备总表!$C$23:$J$30,装备精炼!$B368,装备精炼!K$57))</f>
        <v>0</v>
      </c>
    </row>
    <row r="369" spans="1:10" ht="16.5" x14ac:dyDescent="0.15">
      <c r="A369" s="13">
        <v>11</v>
      </c>
      <c r="B369" s="13">
        <v>7</v>
      </c>
      <c r="C369" s="5">
        <f>INT(INDEX($G$5:$N$54,$A369,C$57)*INDEX(装备总表!$C$23:$J$30,装备精炼!$B369,装备精炼!C$57))</f>
        <v>0</v>
      </c>
      <c r="D369" s="5">
        <f>INT(INDEX($G$5:$N$54,$A369,D$57)*INDEX(装备总表!$C$23:$J$30,装备精炼!$B369,装备精炼!D$57))</f>
        <v>119</v>
      </c>
      <c r="E369" s="5">
        <f>INT(INDEX($G$5:$N$54,$A369,E$57)*INDEX(装备总表!$C$23:$J$30,装备精炼!$B369,装备精炼!E$57))</f>
        <v>0</v>
      </c>
      <c r="F369" s="5">
        <f>INT(INDEX($G$5:$N$54,$A369,G$57)*INDEX(装备总表!$C$23:$J$30,装备精炼!$B369,装备精炼!G$57))</f>
        <v>0</v>
      </c>
      <c r="G369" s="5">
        <f>INT(INDEX($G$5:$N$54,$A369,H$57)*INDEX(装备总表!$C$23:$J$30,装备精炼!$B369,装备精炼!H$57))</f>
        <v>178</v>
      </c>
      <c r="H369" s="5">
        <f>INT(INDEX($G$5:$N$54,$A369,I$57)*INDEX(装备总表!$C$23:$J$30,装备精炼!$B369,装备精炼!I$57))</f>
        <v>0</v>
      </c>
      <c r="I369" s="5">
        <f>INT(INDEX($G$5:$N$54,$A369,J$57)*INDEX(装备总表!$C$23:$J$30,装备精炼!$B369,装备精炼!J$57))</f>
        <v>0</v>
      </c>
      <c r="J369" s="5">
        <f>INT(INDEX($G$5:$N$54,$A369,K$57)*INDEX(装备总表!$C$23:$J$30,装备精炼!$B369,装备精炼!K$57))</f>
        <v>0</v>
      </c>
    </row>
    <row r="370" spans="1:10" ht="16.5" x14ac:dyDescent="0.15">
      <c r="A370" s="13">
        <v>12</v>
      </c>
      <c r="B370" s="13">
        <v>7</v>
      </c>
      <c r="C370" s="5">
        <f>INT(INDEX($G$5:$N$54,$A370,C$57)*INDEX(装备总表!$C$23:$J$30,装备精炼!$B370,装备精炼!C$57))</f>
        <v>0</v>
      </c>
      <c r="D370" s="5">
        <f>INT(INDEX($G$5:$N$54,$A370,D$57)*INDEX(装备总表!$C$23:$J$30,装备精炼!$B370,装备精炼!D$57))</f>
        <v>134</v>
      </c>
      <c r="E370" s="5">
        <f>INT(INDEX($G$5:$N$54,$A370,E$57)*INDEX(装备总表!$C$23:$J$30,装备精炼!$B370,装备精炼!E$57))</f>
        <v>0</v>
      </c>
      <c r="F370" s="5">
        <f>INT(INDEX($G$5:$N$54,$A370,G$57)*INDEX(装备总表!$C$23:$J$30,装备精炼!$B370,装备精炼!G$57))</f>
        <v>0</v>
      </c>
      <c r="G370" s="5">
        <f>INT(INDEX($G$5:$N$54,$A370,H$57)*INDEX(装备总表!$C$23:$J$30,装备精炼!$B370,装备精炼!H$57))</f>
        <v>201</v>
      </c>
      <c r="H370" s="5">
        <f>INT(INDEX($G$5:$N$54,$A370,I$57)*INDEX(装备总表!$C$23:$J$30,装备精炼!$B370,装备精炼!I$57))</f>
        <v>0</v>
      </c>
      <c r="I370" s="5">
        <f>INT(INDEX($G$5:$N$54,$A370,J$57)*INDEX(装备总表!$C$23:$J$30,装备精炼!$B370,装备精炼!J$57))</f>
        <v>0</v>
      </c>
      <c r="J370" s="5">
        <f>INT(INDEX($G$5:$N$54,$A370,K$57)*INDEX(装备总表!$C$23:$J$30,装备精炼!$B370,装备精炼!K$57))</f>
        <v>0</v>
      </c>
    </row>
    <row r="371" spans="1:10" ht="16.5" x14ac:dyDescent="0.15">
      <c r="A371" s="13">
        <v>13</v>
      </c>
      <c r="B371" s="13">
        <v>7</v>
      </c>
      <c r="C371" s="5">
        <f>INT(INDEX($G$5:$N$54,$A371,C$57)*INDEX(装备总表!$C$23:$J$30,装备精炼!$B371,装备精炼!C$57))</f>
        <v>0</v>
      </c>
      <c r="D371" s="5">
        <f>INT(INDEX($G$5:$N$54,$A371,D$57)*INDEX(装备总表!$C$23:$J$30,装备精炼!$B371,装备精炼!D$57))</f>
        <v>149</v>
      </c>
      <c r="E371" s="5">
        <f>INT(INDEX($G$5:$N$54,$A371,E$57)*INDEX(装备总表!$C$23:$J$30,装备精炼!$B371,装备精炼!E$57))</f>
        <v>0</v>
      </c>
      <c r="F371" s="5">
        <f>INT(INDEX($G$5:$N$54,$A371,G$57)*INDEX(装备总表!$C$23:$J$30,装备精炼!$B371,装备精炼!G$57))</f>
        <v>0</v>
      </c>
      <c r="G371" s="5">
        <f>INT(INDEX($G$5:$N$54,$A371,H$57)*INDEX(装备总表!$C$23:$J$30,装备精炼!$B371,装备精炼!H$57))</f>
        <v>223</v>
      </c>
      <c r="H371" s="5">
        <f>INT(INDEX($G$5:$N$54,$A371,I$57)*INDEX(装备总表!$C$23:$J$30,装备精炼!$B371,装备精炼!I$57))</f>
        <v>0</v>
      </c>
      <c r="I371" s="5">
        <f>INT(INDEX($G$5:$N$54,$A371,J$57)*INDEX(装备总表!$C$23:$J$30,装备精炼!$B371,装备精炼!J$57))</f>
        <v>0</v>
      </c>
      <c r="J371" s="5">
        <f>INT(INDEX($G$5:$N$54,$A371,K$57)*INDEX(装备总表!$C$23:$J$30,装备精炼!$B371,装备精炼!K$57))</f>
        <v>0</v>
      </c>
    </row>
    <row r="372" spans="1:10" ht="16.5" x14ac:dyDescent="0.15">
      <c r="A372" s="13">
        <v>14</v>
      </c>
      <c r="B372" s="13">
        <v>7</v>
      </c>
      <c r="C372" s="5">
        <f>INT(INDEX($G$5:$N$54,$A372,C$57)*INDEX(装备总表!$C$23:$J$30,装备精炼!$B372,装备精炼!C$57))</f>
        <v>0</v>
      </c>
      <c r="D372" s="5">
        <f>INT(INDEX($G$5:$N$54,$A372,D$57)*INDEX(装备总表!$C$23:$J$30,装备精炼!$B372,装备精炼!D$57))</f>
        <v>164</v>
      </c>
      <c r="E372" s="5">
        <f>INT(INDEX($G$5:$N$54,$A372,E$57)*INDEX(装备总表!$C$23:$J$30,装备精炼!$B372,装备精炼!E$57))</f>
        <v>0</v>
      </c>
      <c r="F372" s="5">
        <f>INT(INDEX($G$5:$N$54,$A372,G$57)*INDEX(装备总表!$C$23:$J$30,装备精炼!$B372,装备精炼!G$57))</f>
        <v>0</v>
      </c>
      <c r="G372" s="5">
        <f>INT(INDEX($G$5:$N$54,$A372,H$57)*INDEX(装备总表!$C$23:$J$30,装备精炼!$B372,装备精炼!H$57))</f>
        <v>246</v>
      </c>
      <c r="H372" s="5">
        <f>INT(INDEX($G$5:$N$54,$A372,I$57)*INDEX(装备总表!$C$23:$J$30,装备精炼!$B372,装备精炼!I$57))</f>
        <v>0</v>
      </c>
      <c r="I372" s="5">
        <f>INT(INDEX($G$5:$N$54,$A372,J$57)*INDEX(装备总表!$C$23:$J$30,装备精炼!$B372,装备精炼!J$57))</f>
        <v>0</v>
      </c>
      <c r="J372" s="5">
        <f>INT(INDEX($G$5:$N$54,$A372,K$57)*INDEX(装备总表!$C$23:$J$30,装备精炼!$B372,装备精炼!K$57))</f>
        <v>0</v>
      </c>
    </row>
    <row r="373" spans="1:10" ht="16.5" x14ac:dyDescent="0.15">
      <c r="A373" s="13">
        <v>15</v>
      </c>
      <c r="B373" s="13">
        <v>7</v>
      </c>
      <c r="C373" s="5">
        <f>INT(INDEX($G$5:$N$54,$A373,C$57)*INDEX(装备总表!$C$23:$J$30,装备精炼!$B373,装备精炼!C$57))</f>
        <v>0</v>
      </c>
      <c r="D373" s="5">
        <f>INT(INDEX($G$5:$N$54,$A373,D$57)*INDEX(装备总表!$C$23:$J$30,装备精炼!$B373,装备精炼!D$57))</f>
        <v>178</v>
      </c>
      <c r="E373" s="5">
        <f>INT(INDEX($G$5:$N$54,$A373,E$57)*INDEX(装备总表!$C$23:$J$30,装备精炼!$B373,装备精炼!E$57))</f>
        <v>0</v>
      </c>
      <c r="F373" s="5">
        <f>INT(INDEX($G$5:$N$54,$A373,G$57)*INDEX(装备总表!$C$23:$J$30,装备精炼!$B373,装备精炼!G$57))</f>
        <v>0</v>
      </c>
      <c r="G373" s="5">
        <f>INT(INDEX($G$5:$N$54,$A373,H$57)*INDEX(装备总表!$C$23:$J$30,装备精炼!$B373,装备精炼!H$57))</f>
        <v>268</v>
      </c>
      <c r="H373" s="5">
        <f>INT(INDEX($G$5:$N$54,$A373,I$57)*INDEX(装备总表!$C$23:$J$30,装备精炼!$B373,装备精炼!I$57))</f>
        <v>0</v>
      </c>
      <c r="I373" s="5">
        <f>INT(INDEX($G$5:$N$54,$A373,J$57)*INDEX(装备总表!$C$23:$J$30,装备精炼!$B373,装备精炼!J$57))</f>
        <v>0</v>
      </c>
      <c r="J373" s="5">
        <f>INT(INDEX($G$5:$N$54,$A373,K$57)*INDEX(装备总表!$C$23:$J$30,装备精炼!$B373,装备精炼!K$57))</f>
        <v>0</v>
      </c>
    </row>
    <row r="374" spans="1:10" ht="16.5" x14ac:dyDescent="0.15">
      <c r="A374" s="13">
        <v>16</v>
      </c>
      <c r="B374" s="13">
        <v>7</v>
      </c>
      <c r="C374" s="5">
        <f>INT(INDEX($G$5:$N$54,$A374,C$57)*INDEX(装备总表!$C$23:$J$30,装备精炼!$B374,装备精炼!C$57))</f>
        <v>0</v>
      </c>
      <c r="D374" s="5">
        <f>INT(INDEX($G$5:$N$54,$A374,D$57)*INDEX(装备总表!$C$23:$J$30,装备精炼!$B374,装备精炼!D$57))</f>
        <v>196</v>
      </c>
      <c r="E374" s="5">
        <f>INT(INDEX($G$5:$N$54,$A374,E$57)*INDEX(装备总表!$C$23:$J$30,装备精炼!$B374,装备精炼!E$57))</f>
        <v>0</v>
      </c>
      <c r="F374" s="5">
        <f>INT(INDEX($G$5:$N$54,$A374,G$57)*INDEX(装备总表!$C$23:$J$30,装备精炼!$B374,装备精炼!G$57))</f>
        <v>0</v>
      </c>
      <c r="G374" s="5">
        <f>INT(INDEX($G$5:$N$54,$A374,H$57)*INDEX(装备总表!$C$23:$J$30,装备精炼!$B374,装备精炼!H$57))</f>
        <v>295</v>
      </c>
      <c r="H374" s="5">
        <f>INT(INDEX($G$5:$N$54,$A374,I$57)*INDEX(装备总表!$C$23:$J$30,装备精炼!$B374,装备精炼!I$57))</f>
        <v>0</v>
      </c>
      <c r="I374" s="5">
        <f>INT(INDEX($G$5:$N$54,$A374,J$57)*INDEX(装备总表!$C$23:$J$30,装备精炼!$B374,装备精炼!J$57))</f>
        <v>0</v>
      </c>
      <c r="J374" s="5">
        <f>INT(INDEX($G$5:$N$54,$A374,K$57)*INDEX(装备总表!$C$23:$J$30,装备精炼!$B374,装备精炼!K$57))</f>
        <v>0</v>
      </c>
    </row>
    <row r="375" spans="1:10" ht="16.5" x14ac:dyDescent="0.15">
      <c r="A375" s="13">
        <v>17</v>
      </c>
      <c r="B375" s="13">
        <v>7</v>
      </c>
      <c r="C375" s="5">
        <f>INT(INDEX($G$5:$N$54,$A375,C$57)*INDEX(装备总表!$C$23:$J$30,装备精炼!$B375,装备精炼!C$57))</f>
        <v>0</v>
      </c>
      <c r="D375" s="5">
        <f>INT(INDEX($G$5:$N$54,$A375,D$57)*INDEX(装备总表!$C$23:$J$30,装备精炼!$B375,装备精炼!D$57))</f>
        <v>214</v>
      </c>
      <c r="E375" s="5">
        <f>INT(INDEX($G$5:$N$54,$A375,E$57)*INDEX(装备总表!$C$23:$J$30,装备精炼!$B375,装备精炼!E$57))</f>
        <v>0</v>
      </c>
      <c r="F375" s="5">
        <f>INT(INDEX($G$5:$N$54,$A375,G$57)*INDEX(装备总表!$C$23:$J$30,装备精炼!$B375,装备精炼!G$57))</f>
        <v>0</v>
      </c>
      <c r="G375" s="5">
        <f>INT(INDEX($G$5:$N$54,$A375,H$57)*INDEX(装备总表!$C$23:$J$30,装备精炼!$B375,装备精炼!H$57))</f>
        <v>321</v>
      </c>
      <c r="H375" s="5">
        <f>INT(INDEX($G$5:$N$54,$A375,I$57)*INDEX(装备总表!$C$23:$J$30,装备精炼!$B375,装备精炼!I$57))</f>
        <v>0</v>
      </c>
      <c r="I375" s="5">
        <f>INT(INDEX($G$5:$N$54,$A375,J$57)*INDEX(装备总表!$C$23:$J$30,装备精炼!$B375,装备精炼!J$57))</f>
        <v>0</v>
      </c>
      <c r="J375" s="5">
        <f>INT(INDEX($G$5:$N$54,$A375,K$57)*INDEX(装备总表!$C$23:$J$30,装备精炼!$B375,装备精炼!K$57))</f>
        <v>0</v>
      </c>
    </row>
    <row r="376" spans="1:10" ht="16.5" x14ac:dyDescent="0.15">
      <c r="A376" s="13">
        <v>18</v>
      </c>
      <c r="B376" s="13">
        <v>7</v>
      </c>
      <c r="C376" s="5">
        <f>INT(INDEX($G$5:$N$54,$A376,C$57)*INDEX(装备总表!$C$23:$J$30,装备精炼!$B376,装备精炼!C$57))</f>
        <v>0</v>
      </c>
      <c r="D376" s="5">
        <f>INT(INDEX($G$5:$N$54,$A376,D$57)*INDEX(装备总表!$C$23:$J$30,装备精炼!$B376,装备精炼!D$57))</f>
        <v>232</v>
      </c>
      <c r="E376" s="5">
        <f>INT(INDEX($G$5:$N$54,$A376,E$57)*INDEX(装备总表!$C$23:$J$30,装备精炼!$B376,装备精炼!E$57))</f>
        <v>0</v>
      </c>
      <c r="F376" s="5">
        <f>INT(INDEX($G$5:$N$54,$A376,G$57)*INDEX(装备总表!$C$23:$J$30,装备精炼!$B376,装备精炼!G$57))</f>
        <v>0</v>
      </c>
      <c r="G376" s="5">
        <f>INT(INDEX($G$5:$N$54,$A376,H$57)*INDEX(装备总表!$C$23:$J$30,装备精炼!$B376,装备精炼!H$57))</f>
        <v>348</v>
      </c>
      <c r="H376" s="5">
        <f>INT(INDEX($G$5:$N$54,$A376,I$57)*INDEX(装备总表!$C$23:$J$30,装备精炼!$B376,装备精炼!I$57))</f>
        <v>0</v>
      </c>
      <c r="I376" s="5">
        <f>INT(INDEX($G$5:$N$54,$A376,J$57)*INDEX(装备总表!$C$23:$J$30,装备精炼!$B376,装备精炼!J$57))</f>
        <v>0</v>
      </c>
      <c r="J376" s="5">
        <f>INT(INDEX($G$5:$N$54,$A376,K$57)*INDEX(装备总表!$C$23:$J$30,装备精炼!$B376,装备精炼!K$57))</f>
        <v>0</v>
      </c>
    </row>
    <row r="377" spans="1:10" ht="16.5" x14ac:dyDescent="0.15">
      <c r="A377" s="13">
        <v>19</v>
      </c>
      <c r="B377" s="13">
        <v>7</v>
      </c>
      <c r="C377" s="5">
        <f>INT(INDEX($G$5:$N$54,$A377,C$57)*INDEX(装备总表!$C$23:$J$30,装备精炼!$B377,装备精炼!C$57))</f>
        <v>0</v>
      </c>
      <c r="D377" s="5">
        <f>INT(INDEX($G$5:$N$54,$A377,D$57)*INDEX(装备总表!$C$23:$J$30,装备精炼!$B377,装备精炼!D$57))</f>
        <v>250</v>
      </c>
      <c r="E377" s="5">
        <f>INT(INDEX($G$5:$N$54,$A377,E$57)*INDEX(装备总表!$C$23:$J$30,装备精炼!$B377,装备精炼!E$57))</f>
        <v>0</v>
      </c>
      <c r="F377" s="5">
        <f>INT(INDEX($G$5:$N$54,$A377,G$57)*INDEX(装备总表!$C$23:$J$30,装备精炼!$B377,装备精炼!G$57))</f>
        <v>0</v>
      </c>
      <c r="G377" s="5">
        <f>INT(INDEX($G$5:$N$54,$A377,H$57)*INDEX(装备总表!$C$23:$J$30,装备精炼!$B377,装备精炼!H$57))</f>
        <v>375</v>
      </c>
      <c r="H377" s="5">
        <f>INT(INDEX($G$5:$N$54,$A377,I$57)*INDEX(装备总表!$C$23:$J$30,装备精炼!$B377,装备精炼!I$57))</f>
        <v>0</v>
      </c>
      <c r="I377" s="5">
        <f>INT(INDEX($G$5:$N$54,$A377,J$57)*INDEX(装备总表!$C$23:$J$30,装备精炼!$B377,装备精炼!J$57))</f>
        <v>0</v>
      </c>
      <c r="J377" s="5">
        <f>INT(INDEX($G$5:$N$54,$A377,K$57)*INDEX(装备总表!$C$23:$J$30,装备精炼!$B377,装备精炼!K$57))</f>
        <v>0</v>
      </c>
    </row>
    <row r="378" spans="1:10" ht="16.5" x14ac:dyDescent="0.15">
      <c r="A378" s="13">
        <v>20</v>
      </c>
      <c r="B378" s="13">
        <v>7</v>
      </c>
      <c r="C378" s="5">
        <f>INT(INDEX($G$5:$N$54,$A378,C$57)*INDEX(装备总表!$C$23:$J$30,装备精炼!$B378,装备精炼!C$57))</f>
        <v>0</v>
      </c>
      <c r="D378" s="5">
        <f>INT(INDEX($G$5:$N$54,$A378,D$57)*INDEX(装备总表!$C$23:$J$30,装备精炼!$B378,装备精炼!D$57))</f>
        <v>268</v>
      </c>
      <c r="E378" s="5">
        <f>INT(INDEX($G$5:$N$54,$A378,E$57)*INDEX(装备总表!$C$23:$J$30,装备精炼!$B378,装备精炼!E$57))</f>
        <v>0</v>
      </c>
      <c r="F378" s="5">
        <f>INT(INDEX($G$5:$N$54,$A378,G$57)*INDEX(装备总表!$C$23:$J$30,装备精炼!$B378,装备精炼!G$57))</f>
        <v>0</v>
      </c>
      <c r="G378" s="5">
        <f>INT(INDEX($G$5:$N$54,$A378,H$57)*INDEX(装备总表!$C$23:$J$30,装备精炼!$B378,装备精炼!H$57))</f>
        <v>402</v>
      </c>
      <c r="H378" s="5">
        <f>INT(INDEX($G$5:$N$54,$A378,I$57)*INDEX(装备总表!$C$23:$J$30,装备精炼!$B378,装备精炼!I$57))</f>
        <v>0</v>
      </c>
      <c r="I378" s="5">
        <f>INT(INDEX($G$5:$N$54,$A378,J$57)*INDEX(装备总表!$C$23:$J$30,装备精炼!$B378,装备精炼!J$57))</f>
        <v>0</v>
      </c>
      <c r="J378" s="5">
        <f>INT(INDEX($G$5:$N$54,$A378,K$57)*INDEX(装备总表!$C$23:$J$30,装备精炼!$B378,装备精炼!K$57))</f>
        <v>0</v>
      </c>
    </row>
    <row r="379" spans="1:10" ht="16.5" x14ac:dyDescent="0.15">
      <c r="A379" s="13">
        <v>21</v>
      </c>
      <c r="B379" s="13">
        <v>7</v>
      </c>
      <c r="C379" s="5">
        <f>INT(INDEX($G$5:$N$54,$A379,C$57)*INDEX(装备总表!$C$23:$J$30,装备精炼!$B379,装备精炼!C$57))</f>
        <v>0</v>
      </c>
      <c r="D379" s="5">
        <f>INT(INDEX($G$5:$N$54,$A379,D$57)*INDEX(装备总表!$C$23:$J$30,装备精炼!$B379,装备精炼!D$57))</f>
        <v>289</v>
      </c>
      <c r="E379" s="5">
        <f>INT(INDEX($G$5:$N$54,$A379,E$57)*INDEX(装备总表!$C$23:$J$30,装备精炼!$B379,装备精炼!E$57))</f>
        <v>0</v>
      </c>
      <c r="F379" s="5">
        <f>INT(INDEX($G$5:$N$54,$A379,G$57)*INDEX(装备总表!$C$23:$J$30,装备精炼!$B379,装备精炼!G$57))</f>
        <v>0</v>
      </c>
      <c r="G379" s="5">
        <f>INT(INDEX($G$5:$N$54,$A379,H$57)*INDEX(装备总表!$C$23:$J$30,装备精炼!$B379,装备精炼!H$57))</f>
        <v>433</v>
      </c>
      <c r="H379" s="5">
        <f>INT(INDEX($G$5:$N$54,$A379,I$57)*INDEX(装备总表!$C$23:$J$30,装备精炼!$B379,装备精炼!I$57))</f>
        <v>0</v>
      </c>
      <c r="I379" s="5">
        <f>INT(INDEX($G$5:$N$54,$A379,J$57)*INDEX(装备总表!$C$23:$J$30,装备精炼!$B379,装备精炼!J$57))</f>
        <v>0</v>
      </c>
      <c r="J379" s="5">
        <f>INT(INDEX($G$5:$N$54,$A379,K$57)*INDEX(装备总表!$C$23:$J$30,装备精炼!$B379,装备精炼!K$57))</f>
        <v>0</v>
      </c>
    </row>
    <row r="380" spans="1:10" ht="16.5" x14ac:dyDescent="0.15">
      <c r="A380" s="13">
        <v>22</v>
      </c>
      <c r="B380" s="13">
        <v>7</v>
      </c>
      <c r="C380" s="5">
        <f>INT(INDEX($G$5:$N$54,$A380,C$57)*INDEX(装备总表!$C$23:$J$30,装备精炼!$B380,装备精炼!C$57))</f>
        <v>0</v>
      </c>
      <c r="D380" s="5">
        <f>INT(INDEX($G$5:$N$54,$A380,D$57)*INDEX(装备总表!$C$23:$J$30,装备精炼!$B380,装备精炼!D$57))</f>
        <v>310</v>
      </c>
      <c r="E380" s="5">
        <f>INT(INDEX($G$5:$N$54,$A380,E$57)*INDEX(装备总表!$C$23:$J$30,装备精炼!$B380,装备精炼!E$57))</f>
        <v>0</v>
      </c>
      <c r="F380" s="5">
        <f>INT(INDEX($G$5:$N$54,$A380,G$57)*INDEX(装备总表!$C$23:$J$30,装备精炼!$B380,装备精炼!G$57))</f>
        <v>0</v>
      </c>
      <c r="G380" s="5">
        <f>INT(INDEX($G$5:$N$54,$A380,H$57)*INDEX(装备总表!$C$23:$J$30,装备精炼!$B380,装备精炼!H$57))</f>
        <v>465</v>
      </c>
      <c r="H380" s="5">
        <f>INT(INDEX($G$5:$N$54,$A380,I$57)*INDEX(装备总表!$C$23:$J$30,装备精炼!$B380,装备精炼!I$57))</f>
        <v>0</v>
      </c>
      <c r="I380" s="5">
        <f>INT(INDEX($G$5:$N$54,$A380,J$57)*INDEX(装备总表!$C$23:$J$30,装备精炼!$B380,装备精炼!J$57))</f>
        <v>0</v>
      </c>
      <c r="J380" s="5">
        <f>INT(INDEX($G$5:$N$54,$A380,K$57)*INDEX(装备总表!$C$23:$J$30,装备精炼!$B380,装备精炼!K$57))</f>
        <v>0</v>
      </c>
    </row>
    <row r="381" spans="1:10" ht="16.5" x14ac:dyDescent="0.15">
      <c r="A381" s="13">
        <v>23</v>
      </c>
      <c r="B381" s="13">
        <v>7</v>
      </c>
      <c r="C381" s="5">
        <f>INT(INDEX($G$5:$N$54,$A381,C$57)*INDEX(装备总表!$C$23:$J$30,装备精炼!$B381,装备精炼!C$57))</f>
        <v>0</v>
      </c>
      <c r="D381" s="5">
        <f>INT(INDEX($G$5:$N$54,$A381,D$57)*INDEX(装备总表!$C$23:$J$30,装备精炼!$B381,装备精炼!D$57))</f>
        <v>331</v>
      </c>
      <c r="E381" s="5">
        <f>INT(INDEX($G$5:$N$54,$A381,E$57)*INDEX(装备总表!$C$23:$J$30,装备精炼!$B381,装备精炼!E$57))</f>
        <v>0</v>
      </c>
      <c r="F381" s="5">
        <f>INT(INDEX($G$5:$N$54,$A381,G$57)*INDEX(装备总表!$C$23:$J$30,装备精炼!$B381,装备精炼!G$57))</f>
        <v>0</v>
      </c>
      <c r="G381" s="5">
        <f>INT(INDEX($G$5:$N$54,$A381,H$57)*INDEX(装备总表!$C$23:$J$30,装备精炼!$B381,装备精炼!H$57))</f>
        <v>496</v>
      </c>
      <c r="H381" s="5">
        <f>INT(INDEX($G$5:$N$54,$A381,I$57)*INDEX(装备总表!$C$23:$J$30,装备精炼!$B381,装备精炼!I$57))</f>
        <v>0</v>
      </c>
      <c r="I381" s="5">
        <f>INT(INDEX($G$5:$N$54,$A381,J$57)*INDEX(装备总表!$C$23:$J$30,装备精炼!$B381,装备精炼!J$57))</f>
        <v>0</v>
      </c>
      <c r="J381" s="5">
        <f>INT(INDEX($G$5:$N$54,$A381,K$57)*INDEX(装备总表!$C$23:$J$30,装备精炼!$B381,装备精炼!K$57))</f>
        <v>0</v>
      </c>
    </row>
    <row r="382" spans="1:10" ht="16.5" x14ac:dyDescent="0.15">
      <c r="A382" s="13">
        <v>24</v>
      </c>
      <c r="B382" s="13">
        <v>7</v>
      </c>
      <c r="C382" s="5">
        <f>INT(INDEX($G$5:$N$54,$A382,C$57)*INDEX(装备总表!$C$23:$J$30,装备精炼!$B382,装备精炼!C$57))</f>
        <v>0</v>
      </c>
      <c r="D382" s="5">
        <f>INT(INDEX($G$5:$N$54,$A382,D$57)*INDEX(装备总表!$C$23:$J$30,装备精炼!$B382,装备精炼!D$57))</f>
        <v>352</v>
      </c>
      <c r="E382" s="5">
        <f>INT(INDEX($G$5:$N$54,$A382,E$57)*INDEX(装备总表!$C$23:$J$30,装备精炼!$B382,装备精炼!E$57))</f>
        <v>0</v>
      </c>
      <c r="F382" s="5">
        <f>INT(INDEX($G$5:$N$54,$A382,G$57)*INDEX(装备总表!$C$23:$J$30,装备精炼!$B382,装备精炼!G$57))</f>
        <v>0</v>
      </c>
      <c r="G382" s="5">
        <f>INT(INDEX($G$5:$N$54,$A382,H$57)*INDEX(装备总表!$C$23:$J$30,装备精炼!$B382,装备精炼!H$57))</f>
        <v>528</v>
      </c>
      <c r="H382" s="5">
        <f>INT(INDEX($G$5:$N$54,$A382,I$57)*INDEX(装备总表!$C$23:$J$30,装备精炼!$B382,装备精炼!I$57))</f>
        <v>0</v>
      </c>
      <c r="I382" s="5">
        <f>INT(INDEX($G$5:$N$54,$A382,J$57)*INDEX(装备总表!$C$23:$J$30,装备精炼!$B382,装备精炼!J$57))</f>
        <v>0</v>
      </c>
      <c r="J382" s="5">
        <f>INT(INDEX($G$5:$N$54,$A382,K$57)*INDEX(装备总表!$C$23:$J$30,装备精炼!$B382,装备精炼!K$57))</f>
        <v>0</v>
      </c>
    </row>
    <row r="383" spans="1:10" ht="16.5" x14ac:dyDescent="0.15">
      <c r="A383" s="13">
        <v>25</v>
      </c>
      <c r="B383" s="13">
        <v>7</v>
      </c>
      <c r="C383" s="5">
        <f>INT(INDEX($G$5:$N$54,$A383,C$57)*INDEX(装备总表!$C$23:$J$30,装备精炼!$B383,装备精炼!C$57))</f>
        <v>0</v>
      </c>
      <c r="D383" s="5">
        <f>INT(INDEX($G$5:$N$54,$A383,D$57)*INDEX(装备总表!$C$23:$J$30,装备精炼!$B383,装备精炼!D$57))</f>
        <v>372</v>
      </c>
      <c r="E383" s="5">
        <f>INT(INDEX($G$5:$N$54,$A383,E$57)*INDEX(装备总表!$C$23:$J$30,装备精炼!$B383,装备精炼!E$57))</f>
        <v>0</v>
      </c>
      <c r="F383" s="5">
        <f>INT(INDEX($G$5:$N$54,$A383,G$57)*INDEX(装备总表!$C$23:$J$30,装备精炼!$B383,装备精炼!G$57))</f>
        <v>0</v>
      </c>
      <c r="G383" s="5">
        <f>INT(INDEX($G$5:$N$54,$A383,H$57)*INDEX(装备总表!$C$23:$J$30,装备精炼!$B383,装备精炼!H$57))</f>
        <v>559</v>
      </c>
      <c r="H383" s="5">
        <f>INT(INDEX($G$5:$N$54,$A383,I$57)*INDEX(装备总表!$C$23:$J$30,装备精炼!$B383,装备精炼!I$57))</f>
        <v>0</v>
      </c>
      <c r="I383" s="5">
        <f>INT(INDEX($G$5:$N$54,$A383,J$57)*INDEX(装备总表!$C$23:$J$30,装备精炼!$B383,装备精炼!J$57))</f>
        <v>0</v>
      </c>
      <c r="J383" s="5">
        <f>INT(INDEX($G$5:$N$54,$A383,K$57)*INDEX(装备总表!$C$23:$J$30,装备精炼!$B383,装备精炼!K$57))</f>
        <v>0</v>
      </c>
    </row>
    <row r="384" spans="1:10" ht="16.5" x14ac:dyDescent="0.15">
      <c r="A384" s="13">
        <v>26</v>
      </c>
      <c r="B384" s="13">
        <v>7</v>
      </c>
      <c r="C384" s="5">
        <f>INT(INDEX($G$5:$N$54,$A384,C$57)*INDEX(装备总表!$C$23:$J$30,装备精炼!$B384,装备精炼!C$57))</f>
        <v>0</v>
      </c>
      <c r="D384" s="5">
        <f>INT(INDEX($G$5:$N$54,$A384,D$57)*INDEX(装备总表!$C$23:$J$30,装备精炼!$B384,装备精炼!D$57))</f>
        <v>396</v>
      </c>
      <c r="E384" s="5">
        <f>INT(INDEX($G$5:$N$54,$A384,E$57)*INDEX(装备总表!$C$23:$J$30,装备精炼!$B384,装备精炼!E$57))</f>
        <v>0</v>
      </c>
      <c r="F384" s="5">
        <f>INT(INDEX($G$5:$N$54,$A384,G$57)*INDEX(装备总表!$C$23:$J$30,装备精炼!$B384,装备精炼!G$57))</f>
        <v>0</v>
      </c>
      <c r="G384" s="5">
        <f>INT(INDEX($G$5:$N$54,$A384,H$57)*INDEX(装备总表!$C$23:$J$30,装备精炼!$B384,装备精炼!H$57))</f>
        <v>594</v>
      </c>
      <c r="H384" s="5">
        <f>INT(INDEX($G$5:$N$54,$A384,I$57)*INDEX(装备总表!$C$23:$J$30,装备精炼!$B384,装备精炼!I$57))</f>
        <v>0</v>
      </c>
      <c r="I384" s="5">
        <f>INT(INDEX($G$5:$N$54,$A384,J$57)*INDEX(装备总表!$C$23:$J$30,装备精炼!$B384,装备精炼!J$57))</f>
        <v>0</v>
      </c>
      <c r="J384" s="5">
        <f>INT(INDEX($G$5:$N$54,$A384,K$57)*INDEX(装备总表!$C$23:$J$30,装备精炼!$B384,装备精炼!K$57))</f>
        <v>0</v>
      </c>
    </row>
    <row r="385" spans="1:10" ht="16.5" x14ac:dyDescent="0.15">
      <c r="A385" s="13">
        <v>27</v>
      </c>
      <c r="B385" s="13">
        <v>7</v>
      </c>
      <c r="C385" s="5">
        <f>INT(INDEX($G$5:$N$54,$A385,C$57)*INDEX(装备总表!$C$23:$J$30,装备精炼!$B385,装备精炼!C$57))</f>
        <v>0</v>
      </c>
      <c r="D385" s="5">
        <f>INT(INDEX($G$5:$N$54,$A385,D$57)*INDEX(装备总表!$C$23:$J$30,装备精炼!$B385,装备精炼!D$57))</f>
        <v>420</v>
      </c>
      <c r="E385" s="5">
        <f>INT(INDEX($G$5:$N$54,$A385,E$57)*INDEX(装备总表!$C$23:$J$30,装备精炼!$B385,装备精炼!E$57))</f>
        <v>0</v>
      </c>
      <c r="F385" s="5">
        <f>INT(INDEX($G$5:$N$54,$A385,G$57)*INDEX(装备总表!$C$23:$J$30,装备精炼!$B385,装备精炼!G$57))</f>
        <v>0</v>
      </c>
      <c r="G385" s="5">
        <f>INT(INDEX($G$5:$N$54,$A385,H$57)*INDEX(装备总表!$C$23:$J$30,装备精炼!$B385,装备精炼!H$57))</f>
        <v>630</v>
      </c>
      <c r="H385" s="5">
        <f>INT(INDEX($G$5:$N$54,$A385,I$57)*INDEX(装备总表!$C$23:$J$30,装备精炼!$B385,装备精炼!I$57))</f>
        <v>0</v>
      </c>
      <c r="I385" s="5">
        <f>INT(INDEX($G$5:$N$54,$A385,J$57)*INDEX(装备总表!$C$23:$J$30,装备精炼!$B385,装备精炼!J$57))</f>
        <v>0</v>
      </c>
      <c r="J385" s="5">
        <f>INT(INDEX($G$5:$N$54,$A385,K$57)*INDEX(装备总表!$C$23:$J$30,装备精炼!$B385,装备精炼!K$57))</f>
        <v>0</v>
      </c>
    </row>
    <row r="386" spans="1:10" ht="16.5" x14ac:dyDescent="0.15">
      <c r="A386" s="13">
        <v>28</v>
      </c>
      <c r="B386" s="13">
        <v>7</v>
      </c>
      <c r="C386" s="5">
        <f>INT(INDEX($G$5:$N$54,$A386,C$57)*INDEX(装备总表!$C$23:$J$30,装备精炼!$B386,装备精炼!C$57))</f>
        <v>0</v>
      </c>
      <c r="D386" s="5">
        <f>INT(INDEX($G$5:$N$54,$A386,D$57)*INDEX(装备总表!$C$23:$J$30,装备精炼!$B386,装备精炼!D$57))</f>
        <v>444</v>
      </c>
      <c r="E386" s="5">
        <f>INT(INDEX($G$5:$N$54,$A386,E$57)*INDEX(装备总表!$C$23:$J$30,装备精炼!$B386,装备精炼!E$57))</f>
        <v>0</v>
      </c>
      <c r="F386" s="5">
        <f>INT(INDEX($G$5:$N$54,$A386,G$57)*INDEX(装备总表!$C$23:$J$30,装备精炼!$B386,装备精炼!G$57))</f>
        <v>0</v>
      </c>
      <c r="G386" s="5">
        <f>INT(INDEX($G$5:$N$54,$A386,H$57)*INDEX(装备总表!$C$23:$J$30,装备精炼!$B386,装备精炼!H$57))</f>
        <v>666</v>
      </c>
      <c r="H386" s="5">
        <f>INT(INDEX($G$5:$N$54,$A386,I$57)*INDEX(装备总表!$C$23:$J$30,装备精炼!$B386,装备精炼!I$57))</f>
        <v>0</v>
      </c>
      <c r="I386" s="5">
        <f>INT(INDEX($G$5:$N$54,$A386,J$57)*INDEX(装备总表!$C$23:$J$30,装备精炼!$B386,装备精炼!J$57))</f>
        <v>0</v>
      </c>
      <c r="J386" s="5">
        <f>INT(INDEX($G$5:$N$54,$A386,K$57)*INDEX(装备总表!$C$23:$J$30,装备精炼!$B386,装备精炼!K$57))</f>
        <v>0</v>
      </c>
    </row>
    <row r="387" spans="1:10" ht="16.5" x14ac:dyDescent="0.15">
      <c r="A387" s="13">
        <v>29</v>
      </c>
      <c r="B387" s="13">
        <v>7</v>
      </c>
      <c r="C387" s="5">
        <f>INT(INDEX($G$5:$N$54,$A387,C$57)*INDEX(装备总表!$C$23:$J$30,装备精炼!$B387,装备精炼!C$57))</f>
        <v>0</v>
      </c>
      <c r="D387" s="5">
        <f>INT(INDEX($G$5:$N$54,$A387,D$57)*INDEX(装备总表!$C$23:$J$30,装备精炼!$B387,装备精炼!D$57))</f>
        <v>468</v>
      </c>
      <c r="E387" s="5">
        <f>INT(INDEX($G$5:$N$54,$A387,E$57)*INDEX(装备总表!$C$23:$J$30,装备精炼!$B387,装备精炼!E$57))</f>
        <v>0</v>
      </c>
      <c r="F387" s="5">
        <f>INT(INDEX($G$5:$N$54,$A387,G$57)*INDEX(装备总表!$C$23:$J$30,装备精炼!$B387,装备精炼!G$57))</f>
        <v>0</v>
      </c>
      <c r="G387" s="5">
        <f>INT(INDEX($G$5:$N$54,$A387,H$57)*INDEX(装备总表!$C$23:$J$30,装备精炼!$B387,装备精炼!H$57))</f>
        <v>702</v>
      </c>
      <c r="H387" s="5">
        <f>INT(INDEX($G$5:$N$54,$A387,I$57)*INDEX(装备总表!$C$23:$J$30,装备精炼!$B387,装备精炼!I$57))</f>
        <v>0</v>
      </c>
      <c r="I387" s="5">
        <f>INT(INDEX($G$5:$N$54,$A387,J$57)*INDEX(装备总表!$C$23:$J$30,装备精炼!$B387,装备精炼!J$57))</f>
        <v>0</v>
      </c>
      <c r="J387" s="5">
        <f>INT(INDEX($G$5:$N$54,$A387,K$57)*INDEX(装备总表!$C$23:$J$30,装备精炼!$B387,装备精炼!K$57))</f>
        <v>0</v>
      </c>
    </row>
    <row r="388" spans="1:10" ht="16.5" x14ac:dyDescent="0.15">
      <c r="A388" s="13">
        <v>30</v>
      </c>
      <c r="B388" s="13">
        <v>7</v>
      </c>
      <c r="C388" s="5">
        <f>INT(INDEX($G$5:$N$54,$A388,C$57)*INDEX(装备总表!$C$23:$J$30,装备精炼!$B388,装备精炼!C$57))</f>
        <v>0</v>
      </c>
      <c r="D388" s="5">
        <f>INT(INDEX($G$5:$N$54,$A388,D$57)*INDEX(装备总表!$C$23:$J$30,装备精炼!$B388,装备精炼!D$57))</f>
        <v>492</v>
      </c>
      <c r="E388" s="5">
        <f>INT(INDEX($G$5:$N$54,$A388,E$57)*INDEX(装备总表!$C$23:$J$30,装备精炼!$B388,装备精炼!E$57))</f>
        <v>0</v>
      </c>
      <c r="F388" s="5">
        <f>INT(INDEX($G$5:$N$54,$A388,G$57)*INDEX(装备总表!$C$23:$J$30,装备精炼!$B388,装备精炼!G$57))</f>
        <v>0</v>
      </c>
      <c r="G388" s="5">
        <f>INT(INDEX($G$5:$N$54,$A388,H$57)*INDEX(装备总表!$C$23:$J$30,装备精炼!$B388,装备精炼!H$57))</f>
        <v>738</v>
      </c>
      <c r="H388" s="5">
        <f>INT(INDEX($G$5:$N$54,$A388,I$57)*INDEX(装备总表!$C$23:$J$30,装备精炼!$B388,装备精炼!I$57))</f>
        <v>0</v>
      </c>
      <c r="I388" s="5">
        <f>INT(INDEX($G$5:$N$54,$A388,J$57)*INDEX(装备总表!$C$23:$J$30,装备精炼!$B388,装备精炼!J$57))</f>
        <v>0</v>
      </c>
      <c r="J388" s="5">
        <f>INT(INDEX($G$5:$N$54,$A388,K$57)*INDEX(装备总表!$C$23:$J$30,装备精炼!$B388,装备精炼!K$57))</f>
        <v>0</v>
      </c>
    </row>
    <row r="389" spans="1:10" ht="16.5" x14ac:dyDescent="0.15">
      <c r="A389" s="13">
        <v>31</v>
      </c>
      <c r="B389" s="13">
        <v>7</v>
      </c>
      <c r="C389" s="5">
        <f>INT(INDEX($G$5:$N$54,$A389,C$57)*INDEX(装备总表!$C$23:$J$30,装备精炼!$B389,装备精炼!C$57))</f>
        <v>0</v>
      </c>
      <c r="D389" s="5">
        <f>INT(INDEX($G$5:$N$54,$A389,D$57)*INDEX(装备总表!$C$23:$J$30,装备精炼!$B389,装备精炼!D$57))</f>
        <v>519</v>
      </c>
      <c r="E389" s="5">
        <f>INT(INDEX($G$5:$N$54,$A389,E$57)*INDEX(装备总表!$C$23:$J$30,装备精炼!$B389,装备精炼!E$57))</f>
        <v>0</v>
      </c>
      <c r="F389" s="5">
        <f>INT(INDEX($G$5:$N$54,$A389,G$57)*INDEX(装备总表!$C$23:$J$30,装备精炼!$B389,装备精炼!G$57))</f>
        <v>0</v>
      </c>
      <c r="G389" s="5">
        <f>INT(INDEX($G$5:$N$54,$A389,H$57)*INDEX(装备总表!$C$23:$J$30,装备精炼!$B389,装备精炼!H$57))</f>
        <v>778</v>
      </c>
      <c r="H389" s="5">
        <f>INT(INDEX($G$5:$N$54,$A389,I$57)*INDEX(装备总表!$C$23:$J$30,装备精炼!$B389,装备精炼!I$57))</f>
        <v>0</v>
      </c>
      <c r="I389" s="5">
        <f>INT(INDEX($G$5:$N$54,$A389,J$57)*INDEX(装备总表!$C$23:$J$30,装备精炼!$B389,装备精炼!J$57))</f>
        <v>0</v>
      </c>
      <c r="J389" s="5">
        <f>INT(INDEX($G$5:$N$54,$A389,K$57)*INDEX(装备总表!$C$23:$J$30,装备精炼!$B389,装备精炼!K$57))</f>
        <v>0</v>
      </c>
    </row>
    <row r="390" spans="1:10" ht="16.5" x14ac:dyDescent="0.15">
      <c r="A390" s="13">
        <v>32</v>
      </c>
      <c r="B390" s="13">
        <v>7</v>
      </c>
      <c r="C390" s="5">
        <f>INT(INDEX($G$5:$N$54,$A390,C$57)*INDEX(装备总表!$C$23:$J$30,装备精炼!$B390,装备精炼!C$57))</f>
        <v>0</v>
      </c>
      <c r="D390" s="5">
        <f>INT(INDEX($G$5:$N$54,$A390,D$57)*INDEX(装备总表!$C$23:$J$30,装备精炼!$B390,装备精炼!D$57))</f>
        <v>545</v>
      </c>
      <c r="E390" s="5">
        <f>INT(INDEX($G$5:$N$54,$A390,E$57)*INDEX(装备总表!$C$23:$J$30,装备精炼!$B390,装备精炼!E$57))</f>
        <v>0</v>
      </c>
      <c r="F390" s="5">
        <f>INT(INDEX($G$5:$N$54,$A390,G$57)*INDEX(装备总表!$C$23:$J$30,装备精炼!$B390,装备精炼!G$57))</f>
        <v>0</v>
      </c>
      <c r="G390" s="5">
        <f>INT(INDEX($G$5:$N$54,$A390,H$57)*INDEX(装备总表!$C$23:$J$30,装备精炼!$B390,装备精炼!H$57))</f>
        <v>818</v>
      </c>
      <c r="H390" s="5">
        <f>INT(INDEX($G$5:$N$54,$A390,I$57)*INDEX(装备总表!$C$23:$J$30,装备精炼!$B390,装备精炼!I$57))</f>
        <v>0</v>
      </c>
      <c r="I390" s="5">
        <f>INT(INDEX($G$5:$N$54,$A390,J$57)*INDEX(装备总表!$C$23:$J$30,装备精炼!$B390,装备精炼!J$57))</f>
        <v>0</v>
      </c>
      <c r="J390" s="5">
        <f>INT(INDEX($G$5:$N$54,$A390,K$57)*INDEX(装备总表!$C$23:$J$30,装备精炼!$B390,装备精炼!K$57))</f>
        <v>0</v>
      </c>
    </row>
    <row r="391" spans="1:10" ht="16.5" x14ac:dyDescent="0.15">
      <c r="A391" s="13">
        <v>33</v>
      </c>
      <c r="B391" s="13">
        <v>7</v>
      </c>
      <c r="C391" s="5">
        <f>INT(INDEX($G$5:$N$54,$A391,C$57)*INDEX(装备总表!$C$23:$J$30,装备精炼!$B391,装备精炼!C$57))</f>
        <v>0</v>
      </c>
      <c r="D391" s="5">
        <f>INT(INDEX($G$5:$N$54,$A391,D$57)*INDEX(装备总表!$C$23:$J$30,装备精炼!$B391,装备精炼!D$57))</f>
        <v>572</v>
      </c>
      <c r="E391" s="5">
        <f>INT(INDEX($G$5:$N$54,$A391,E$57)*INDEX(装备总表!$C$23:$J$30,装备精炼!$B391,装备精炼!E$57))</f>
        <v>0</v>
      </c>
      <c r="F391" s="5">
        <f>INT(INDEX($G$5:$N$54,$A391,G$57)*INDEX(装备总表!$C$23:$J$30,装备精炼!$B391,装备精炼!G$57))</f>
        <v>0</v>
      </c>
      <c r="G391" s="5">
        <f>INT(INDEX($G$5:$N$54,$A391,H$57)*INDEX(装备总表!$C$23:$J$30,装备精炼!$B391,装备精炼!H$57))</f>
        <v>858</v>
      </c>
      <c r="H391" s="5">
        <f>INT(INDEX($G$5:$N$54,$A391,I$57)*INDEX(装备总表!$C$23:$J$30,装备精炼!$B391,装备精炼!I$57))</f>
        <v>0</v>
      </c>
      <c r="I391" s="5">
        <f>INT(INDEX($G$5:$N$54,$A391,J$57)*INDEX(装备总表!$C$23:$J$30,装备精炼!$B391,装备精炼!J$57))</f>
        <v>0</v>
      </c>
      <c r="J391" s="5">
        <f>INT(INDEX($G$5:$N$54,$A391,K$57)*INDEX(装备总表!$C$23:$J$30,装备精炼!$B391,装备精炼!K$57))</f>
        <v>0</v>
      </c>
    </row>
    <row r="392" spans="1:10" ht="16.5" x14ac:dyDescent="0.15">
      <c r="A392" s="13">
        <v>34</v>
      </c>
      <c r="B392" s="13">
        <v>7</v>
      </c>
      <c r="C392" s="5">
        <f>INT(INDEX($G$5:$N$54,$A392,C$57)*INDEX(装备总表!$C$23:$J$30,装备精炼!$B392,装备精炼!C$57))</f>
        <v>0</v>
      </c>
      <c r="D392" s="5">
        <f>INT(INDEX($G$5:$N$54,$A392,D$57)*INDEX(装备总表!$C$23:$J$30,装备精炼!$B392,装备精炼!D$57))</f>
        <v>599</v>
      </c>
      <c r="E392" s="5">
        <f>INT(INDEX($G$5:$N$54,$A392,E$57)*INDEX(装备总表!$C$23:$J$30,装备精炼!$B392,装备精炼!E$57))</f>
        <v>0</v>
      </c>
      <c r="F392" s="5">
        <f>INT(INDEX($G$5:$N$54,$A392,G$57)*INDEX(装备总表!$C$23:$J$30,装备精炼!$B392,装备精炼!G$57))</f>
        <v>0</v>
      </c>
      <c r="G392" s="5">
        <f>INT(INDEX($G$5:$N$54,$A392,H$57)*INDEX(装备总表!$C$23:$J$30,装备精炼!$B392,装备精炼!H$57))</f>
        <v>899</v>
      </c>
      <c r="H392" s="5">
        <f>INT(INDEX($G$5:$N$54,$A392,I$57)*INDEX(装备总表!$C$23:$J$30,装备精炼!$B392,装备精炼!I$57))</f>
        <v>0</v>
      </c>
      <c r="I392" s="5">
        <f>INT(INDEX($G$5:$N$54,$A392,J$57)*INDEX(装备总表!$C$23:$J$30,装备精炼!$B392,装备精炼!J$57))</f>
        <v>0</v>
      </c>
      <c r="J392" s="5">
        <f>INT(INDEX($G$5:$N$54,$A392,K$57)*INDEX(装备总表!$C$23:$J$30,装备精炼!$B392,装备精炼!K$57))</f>
        <v>0</v>
      </c>
    </row>
    <row r="393" spans="1:10" ht="16.5" x14ac:dyDescent="0.15">
      <c r="A393" s="13">
        <v>35</v>
      </c>
      <c r="B393" s="13">
        <v>7</v>
      </c>
      <c r="C393" s="5">
        <f>INT(INDEX($G$5:$N$54,$A393,C$57)*INDEX(装备总表!$C$23:$J$30,装备精炼!$B393,装备精炼!C$57))</f>
        <v>0</v>
      </c>
      <c r="D393" s="5">
        <f>INT(INDEX($G$5:$N$54,$A393,D$57)*INDEX(装备总表!$C$23:$J$30,装备精炼!$B393,装备精炼!D$57))</f>
        <v>626</v>
      </c>
      <c r="E393" s="5">
        <f>INT(INDEX($G$5:$N$54,$A393,E$57)*INDEX(装备总表!$C$23:$J$30,装备精炼!$B393,装备精炼!E$57))</f>
        <v>0</v>
      </c>
      <c r="F393" s="5">
        <f>INT(INDEX($G$5:$N$54,$A393,G$57)*INDEX(装备总表!$C$23:$J$30,装备精炼!$B393,装备精炼!G$57))</f>
        <v>0</v>
      </c>
      <c r="G393" s="5">
        <f>INT(INDEX($G$5:$N$54,$A393,H$57)*INDEX(装备总表!$C$23:$J$30,装备精炼!$B393,装备精炼!H$57))</f>
        <v>939</v>
      </c>
      <c r="H393" s="5">
        <f>INT(INDEX($G$5:$N$54,$A393,I$57)*INDEX(装备总表!$C$23:$J$30,装备精炼!$B393,装备精炼!I$57))</f>
        <v>0</v>
      </c>
      <c r="I393" s="5">
        <f>INT(INDEX($G$5:$N$54,$A393,J$57)*INDEX(装备总表!$C$23:$J$30,装备精炼!$B393,装备精炼!J$57))</f>
        <v>0</v>
      </c>
      <c r="J393" s="5">
        <f>INT(INDEX($G$5:$N$54,$A393,K$57)*INDEX(装备总表!$C$23:$J$30,装备精炼!$B393,装备精炼!K$57))</f>
        <v>0</v>
      </c>
    </row>
    <row r="394" spans="1:10" ht="16.5" x14ac:dyDescent="0.15">
      <c r="A394" s="13">
        <v>36</v>
      </c>
      <c r="B394" s="13">
        <v>7</v>
      </c>
      <c r="C394" s="5">
        <f>INT(INDEX($G$5:$N$54,$A394,C$57)*INDEX(装备总表!$C$23:$J$30,装备精炼!$B394,装备精炼!C$57))</f>
        <v>0</v>
      </c>
      <c r="D394" s="5">
        <f>INT(INDEX($G$5:$N$54,$A394,D$57)*INDEX(装备总表!$C$23:$J$30,装备精炼!$B394,装备精炼!D$57))</f>
        <v>656</v>
      </c>
      <c r="E394" s="5">
        <f>INT(INDEX($G$5:$N$54,$A394,E$57)*INDEX(装备总表!$C$23:$J$30,装备精炼!$B394,装备精炼!E$57))</f>
        <v>0</v>
      </c>
      <c r="F394" s="5">
        <f>INT(INDEX($G$5:$N$54,$A394,G$57)*INDEX(装备总表!$C$23:$J$30,装备精炼!$B394,装备精炼!G$57))</f>
        <v>0</v>
      </c>
      <c r="G394" s="5">
        <f>INT(INDEX($G$5:$N$54,$A394,H$57)*INDEX(装备总表!$C$23:$J$30,装备精炼!$B394,装备精炼!H$57))</f>
        <v>984</v>
      </c>
      <c r="H394" s="5">
        <f>INT(INDEX($G$5:$N$54,$A394,I$57)*INDEX(装备总表!$C$23:$J$30,装备精炼!$B394,装备精炼!I$57))</f>
        <v>0</v>
      </c>
      <c r="I394" s="5">
        <f>INT(INDEX($G$5:$N$54,$A394,J$57)*INDEX(装备总表!$C$23:$J$30,装备精炼!$B394,装备精炼!J$57))</f>
        <v>0</v>
      </c>
      <c r="J394" s="5">
        <f>INT(INDEX($G$5:$N$54,$A394,K$57)*INDEX(装备总表!$C$23:$J$30,装备精炼!$B394,装备精炼!K$57))</f>
        <v>0</v>
      </c>
    </row>
    <row r="395" spans="1:10" ht="16.5" x14ac:dyDescent="0.15">
      <c r="A395" s="13">
        <v>37</v>
      </c>
      <c r="B395" s="13">
        <v>7</v>
      </c>
      <c r="C395" s="5">
        <f>INT(INDEX($G$5:$N$54,$A395,C$57)*INDEX(装备总表!$C$23:$J$30,装备精炼!$B395,装备精炼!C$57))</f>
        <v>0</v>
      </c>
      <c r="D395" s="5">
        <f>INT(INDEX($G$5:$N$54,$A395,D$57)*INDEX(装备总表!$C$23:$J$30,装备精炼!$B395,装备精炼!D$57))</f>
        <v>686</v>
      </c>
      <c r="E395" s="5">
        <f>INT(INDEX($G$5:$N$54,$A395,E$57)*INDEX(装备总表!$C$23:$J$30,装备精炼!$B395,装备精炼!E$57))</f>
        <v>0</v>
      </c>
      <c r="F395" s="5">
        <f>INT(INDEX($G$5:$N$54,$A395,G$57)*INDEX(装备总表!$C$23:$J$30,装备精炼!$B395,装备精炼!G$57))</f>
        <v>0</v>
      </c>
      <c r="G395" s="5">
        <f>INT(INDEX($G$5:$N$54,$A395,H$57)*INDEX(装备总表!$C$23:$J$30,装备精炼!$B395,装备精炼!H$57))</f>
        <v>1029</v>
      </c>
      <c r="H395" s="5">
        <f>INT(INDEX($G$5:$N$54,$A395,I$57)*INDEX(装备总表!$C$23:$J$30,装备精炼!$B395,装备精炼!I$57))</f>
        <v>0</v>
      </c>
      <c r="I395" s="5">
        <f>INT(INDEX($G$5:$N$54,$A395,J$57)*INDEX(装备总表!$C$23:$J$30,装备精炼!$B395,装备精炼!J$57))</f>
        <v>0</v>
      </c>
      <c r="J395" s="5">
        <f>INT(INDEX($G$5:$N$54,$A395,K$57)*INDEX(装备总表!$C$23:$J$30,装备精炼!$B395,装备精炼!K$57))</f>
        <v>0</v>
      </c>
    </row>
    <row r="396" spans="1:10" ht="16.5" x14ac:dyDescent="0.15">
      <c r="A396" s="13">
        <v>38</v>
      </c>
      <c r="B396" s="13">
        <v>7</v>
      </c>
      <c r="C396" s="5">
        <f>INT(INDEX($G$5:$N$54,$A396,C$57)*INDEX(装备总表!$C$23:$J$30,装备精炼!$B396,装备精炼!C$57))</f>
        <v>0</v>
      </c>
      <c r="D396" s="5">
        <f>INT(INDEX($G$5:$N$54,$A396,D$57)*INDEX(装备总表!$C$23:$J$30,装备精炼!$B396,装备精炼!D$57))</f>
        <v>715</v>
      </c>
      <c r="E396" s="5">
        <f>INT(INDEX($G$5:$N$54,$A396,E$57)*INDEX(装备总表!$C$23:$J$30,装备精炼!$B396,装备精炼!E$57))</f>
        <v>0</v>
      </c>
      <c r="F396" s="5">
        <f>INT(INDEX($G$5:$N$54,$A396,G$57)*INDEX(装备总表!$C$23:$J$30,装备精炼!$B396,装备精炼!G$57))</f>
        <v>0</v>
      </c>
      <c r="G396" s="5">
        <f>INT(INDEX($G$5:$N$54,$A396,H$57)*INDEX(装备总表!$C$23:$J$30,装备精炼!$B396,装备精炼!H$57))</f>
        <v>1073</v>
      </c>
      <c r="H396" s="5">
        <f>INT(INDEX($G$5:$N$54,$A396,I$57)*INDEX(装备总表!$C$23:$J$30,装备精炼!$B396,装备精炼!I$57))</f>
        <v>0</v>
      </c>
      <c r="I396" s="5">
        <f>INT(INDEX($G$5:$N$54,$A396,J$57)*INDEX(装备总表!$C$23:$J$30,装备精炼!$B396,装备精炼!J$57))</f>
        <v>0</v>
      </c>
      <c r="J396" s="5">
        <f>INT(INDEX($G$5:$N$54,$A396,K$57)*INDEX(装备总表!$C$23:$J$30,装备精炼!$B396,装备精炼!K$57))</f>
        <v>0</v>
      </c>
    </row>
    <row r="397" spans="1:10" ht="16.5" x14ac:dyDescent="0.15">
      <c r="A397" s="13">
        <v>39</v>
      </c>
      <c r="B397" s="13">
        <v>7</v>
      </c>
      <c r="C397" s="5">
        <f>INT(INDEX($G$5:$N$54,$A397,C$57)*INDEX(装备总表!$C$23:$J$30,装备精炼!$B397,装备精炼!C$57))</f>
        <v>0</v>
      </c>
      <c r="D397" s="5">
        <f>INT(INDEX($G$5:$N$54,$A397,D$57)*INDEX(装备总表!$C$23:$J$30,装备精炼!$B397,装备精炼!D$57))</f>
        <v>745</v>
      </c>
      <c r="E397" s="5">
        <f>INT(INDEX($G$5:$N$54,$A397,E$57)*INDEX(装备总表!$C$23:$J$30,装备精炼!$B397,装备精炼!E$57))</f>
        <v>0</v>
      </c>
      <c r="F397" s="5">
        <f>INT(INDEX($G$5:$N$54,$A397,G$57)*INDEX(装备总表!$C$23:$J$30,装备精炼!$B397,装备精炼!G$57))</f>
        <v>0</v>
      </c>
      <c r="G397" s="5">
        <f>INT(INDEX($G$5:$N$54,$A397,H$57)*INDEX(装备总表!$C$23:$J$30,装备精炼!$B397,装备精炼!H$57))</f>
        <v>1118</v>
      </c>
      <c r="H397" s="5">
        <f>INT(INDEX($G$5:$N$54,$A397,I$57)*INDEX(装备总表!$C$23:$J$30,装备精炼!$B397,装备精炼!I$57))</f>
        <v>0</v>
      </c>
      <c r="I397" s="5">
        <f>INT(INDEX($G$5:$N$54,$A397,J$57)*INDEX(装备总表!$C$23:$J$30,装备精炼!$B397,装备精炼!J$57))</f>
        <v>0</v>
      </c>
      <c r="J397" s="5">
        <f>INT(INDEX($G$5:$N$54,$A397,K$57)*INDEX(装备总表!$C$23:$J$30,装备精炼!$B397,装备精炼!K$57))</f>
        <v>0</v>
      </c>
    </row>
    <row r="398" spans="1:10" ht="16.5" x14ac:dyDescent="0.15">
      <c r="A398" s="13">
        <v>40</v>
      </c>
      <c r="B398" s="13">
        <v>7</v>
      </c>
      <c r="C398" s="5">
        <f>INT(INDEX($G$5:$N$54,$A398,C$57)*INDEX(装备总表!$C$23:$J$30,装备精炼!$B398,装备精炼!C$57))</f>
        <v>0</v>
      </c>
      <c r="D398" s="5">
        <f>INT(INDEX($G$5:$N$54,$A398,D$57)*INDEX(装备总表!$C$23:$J$30,装备精炼!$B398,装备精炼!D$57))</f>
        <v>775</v>
      </c>
      <c r="E398" s="5">
        <f>INT(INDEX($G$5:$N$54,$A398,E$57)*INDEX(装备总表!$C$23:$J$30,装备精炼!$B398,装备精炼!E$57))</f>
        <v>0</v>
      </c>
      <c r="F398" s="5">
        <f>INT(INDEX($G$5:$N$54,$A398,G$57)*INDEX(装备总表!$C$23:$J$30,装备精炼!$B398,装备精炼!G$57))</f>
        <v>0</v>
      </c>
      <c r="G398" s="5">
        <f>INT(INDEX($G$5:$N$54,$A398,H$57)*INDEX(装备总表!$C$23:$J$30,装备精炼!$B398,装备精炼!H$57))</f>
        <v>1163</v>
      </c>
      <c r="H398" s="5">
        <f>INT(INDEX($G$5:$N$54,$A398,I$57)*INDEX(装备总表!$C$23:$J$30,装备精炼!$B398,装备精炼!I$57))</f>
        <v>0</v>
      </c>
      <c r="I398" s="5">
        <f>INT(INDEX($G$5:$N$54,$A398,J$57)*INDEX(装备总表!$C$23:$J$30,装备精炼!$B398,装备精炼!J$57))</f>
        <v>0</v>
      </c>
      <c r="J398" s="5">
        <f>INT(INDEX($G$5:$N$54,$A398,K$57)*INDEX(装备总表!$C$23:$J$30,装备精炼!$B398,装备精炼!K$57))</f>
        <v>0</v>
      </c>
    </row>
    <row r="399" spans="1:10" ht="16.5" x14ac:dyDescent="0.15">
      <c r="A399" s="13">
        <v>41</v>
      </c>
      <c r="B399" s="13">
        <v>7</v>
      </c>
      <c r="C399" s="5">
        <f>INT(INDEX($G$5:$N$54,$A399,C$57)*INDEX(装备总表!$C$23:$J$30,装备精炼!$B399,装备精炼!C$57))</f>
        <v>0</v>
      </c>
      <c r="D399" s="5">
        <f>INT(INDEX($G$5:$N$54,$A399,D$57)*INDEX(装备总表!$C$23:$J$30,装备精炼!$B399,装备精炼!D$57))</f>
        <v>808</v>
      </c>
      <c r="E399" s="5">
        <f>INT(INDEX($G$5:$N$54,$A399,E$57)*INDEX(装备总表!$C$23:$J$30,装备精炼!$B399,装备精炼!E$57))</f>
        <v>0</v>
      </c>
      <c r="F399" s="5">
        <f>INT(INDEX($G$5:$N$54,$A399,G$57)*INDEX(装备总表!$C$23:$J$30,装备精炼!$B399,装备精炼!G$57))</f>
        <v>0</v>
      </c>
      <c r="G399" s="5">
        <f>INT(INDEX($G$5:$N$54,$A399,H$57)*INDEX(装备总表!$C$23:$J$30,装备精炼!$B399,装备精炼!H$57))</f>
        <v>1212</v>
      </c>
      <c r="H399" s="5">
        <f>INT(INDEX($G$5:$N$54,$A399,I$57)*INDEX(装备总表!$C$23:$J$30,装备精炼!$B399,装备精炼!I$57))</f>
        <v>0</v>
      </c>
      <c r="I399" s="5">
        <f>INT(INDEX($G$5:$N$54,$A399,J$57)*INDEX(装备总表!$C$23:$J$30,装备精炼!$B399,装备精炼!J$57))</f>
        <v>0</v>
      </c>
      <c r="J399" s="5">
        <f>INT(INDEX($G$5:$N$54,$A399,K$57)*INDEX(装备总表!$C$23:$J$30,装备精炼!$B399,装备精炼!K$57))</f>
        <v>0</v>
      </c>
    </row>
    <row r="400" spans="1:10" ht="16.5" x14ac:dyDescent="0.15">
      <c r="A400" s="13">
        <v>42</v>
      </c>
      <c r="B400" s="13">
        <v>7</v>
      </c>
      <c r="C400" s="5">
        <f>INT(INDEX($G$5:$N$54,$A400,C$57)*INDEX(装备总表!$C$23:$J$30,装备精炼!$B400,装备精炼!C$57))</f>
        <v>0</v>
      </c>
      <c r="D400" s="5">
        <f>INT(INDEX($G$5:$N$54,$A400,D$57)*INDEX(装备总表!$C$23:$J$30,装备精炼!$B400,装备精炼!D$57))</f>
        <v>841</v>
      </c>
      <c r="E400" s="5">
        <f>INT(INDEX($G$5:$N$54,$A400,E$57)*INDEX(装备总表!$C$23:$J$30,装备精炼!$B400,装备精炼!E$57))</f>
        <v>0</v>
      </c>
      <c r="F400" s="5">
        <f>INT(INDEX($G$5:$N$54,$A400,G$57)*INDEX(装备总表!$C$23:$J$30,装备精炼!$B400,装备精炼!G$57))</f>
        <v>0</v>
      </c>
      <c r="G400" s="5">
        <f>INT(INDEX($G$5:$N$54,$A400,H$57)*INDEX(装备总表!$C$23:$J$30,装备精炼!$B400,装备精炼!H$57))</f>
        <v>1261</v>
      </c>
      <c r="H400" s="5">
        <f>INT(INDEX($G$5:$N$54,$A400,I$57)*INDEX(装备总表!$C$23:$J$30,装备精炼!$B400,装备精炼!I$57))</f>
        <v>0</v>
      </c>
      <c r="I400" s="5">
        <f>INT(INDEX($G$5:$N$54,$A400,J$57)*INDEX(装备总表!$C$23:$J$30,装备精炼!$B400,装备精炼!J$57))</f>
        <v>0</v>
      </c>
      <c r="J400" s="5">
        <f>INT(INDEX($G$5:$N$54,$A400,K$57)*INDEX(装备总表!$C$23:$J$30,装备精炼!$B400,装备精炼!K$57))</f>
        <v>0</v>
      </c>
    </row>
    <row r="401" spans="1:10" ht="16.5" x14ac:dyDescent="0.15">
      <c r="A401" s="13">
        <v>43</v>
      </c>
      <c r="B401" s="13">
        <v>7</v>
      </c>
      <c r="C401" s="5">
        <f>INT(INDEX($G$5:$N$54,$A401,C$57)*INDEX(装备总表!$C$23:$J$30,装备精炼!$B401,装备精炼!C$57))</f>
        <v>0</v>
      </c>
      <c r="D401" s="5">
        <f>INT(INDEX($G$5:$N$54,$A401,D$57)*INDEX(装备总表!$C$23:$J$30,装备精炼!$B401,装备精炼!D$57))</f>
        <v>874</v>
      </c>
      <c r="E401" s="5">
        <f>INT(INDEX($G$5:$N$54,$A401,E$57)*INDEX(装备总表!$C$23:$J$30,装备精炼!$B401,装备精炼!E$57))</f>
        <v>0</v>
      </c>
      <c r="F401" s="5">
        <f>INT(INDEX($G$5:$N$54,$A401,G$57)*INDEX(装备总表!$C$23:$J$30,装备精炼!$B401,装备精炼!G$57))</f>
        <v>0</v>
      </c>
      <c r="G401" s="5">
        <f>INT(INDEX($G$5:$N$54,$A401,H$57)*INDEX(装备总表!$C$23:$J$30,装备精炼!$B401,装备精炼!H$57))</f>
        <v>1311</v>
      </c>
      <c r="H401" s="5">
        <f>INT(INDEX($G$5:$N$54,$A401,I$57)*INDEX(装备总表!$C$23:$J$30,装备精炼!$B401,装备精炼!I$57))</f>
        <v>0</v>
      </c>
      <c r="I401" s="5">
        <f>INT(INDEX($G$5:$N$54,$A401,J$57)*INDEX(装备总表!$C$23:$J$30,装备精炼!$B401,装备精炼!J$57))</f>
        <v>0</v>
      </c>
      <c r="J401" s="5">
        <f>INT(INDEX($G$5:$N$54,$A401,K$57)*INDEX(装备总表!$C$23:$J$30,装备精炼!$B401,装备精炼!K$57))</f>
        <v>0</v>
      </c>
    </row>
    <row r="402" spans="1:10" ht="16.5" x14ac:dyDescent="0.15">
      <c r="A402" s="13">
        <v>44</v>
      </c>
      <c r="B402" s="13">
        <v>7</v>
      </c>
      <c r="C402" s="5">
        <f>INT(INDEX($G$5:$N$54,$A402,C$57)*INDEX(装备总表!$C$23:$J$30,装备精炼!$B402,装备精炼!C$57))</f>
        <v>0</v>
      </c>
      <c r="D402" s="5">
        <f>INT(INDEX($G$5:$N$54,$A402,D$57)*INDEX(装备总表!$C$23:$J$30,装备精炼!$B402,装备精炼!D$57))</f>
        <v>906</v>
      </c>
      <c r="E402" s="5">
        <f>INT(INDEX($G$5:$N$54,$A402,E$57)*INDEX(装备总表!$C$23:$J$30,装备精炼!$B402,装备精炼!E$57))</f>
        <v>0</v>
      </c>
      <c r="F402" s="5">
        <f>INT(INDEX($G$5:$N$54,$A402,G$57)*INDEX(装备总表!$C$23:$J$30,装备精炼!$B402,装备精炼!G$57))</f>
        <v>0</v>
      </c>
      <c r="G402" s="5">
        <f>INT(INDEX($G$5:$N$54,$A402,H$57)*INDEX(装备总表!$C$23:$J$30,装备精炼!$B402,装备精炼!H$57))</f>
        <v>1360</v>
      </c>
      <c r="H402" s="5">
        <f>INT(INDEX($G$5:$N$54,$A402,I$57)*INDEX(装备总表!$C$23:$J$30,装备精炼!$B402,装备精炼!I$57))</f>
        <v>0</v>
      </c>
      <c r="I402" s="5">
        <f>INT(INDEX($G$5:$N$54,$A402,J$57)*INDEX(装备总表!$C$23:$J$30,装备精炼!$B402,装备精炼!J$57))</f>
        <v>0</v>
      </c>
      <c r="J402" s="5">
        <f>INT(INDEX($G$5:$N$54,$A402,K$57)*INDEX(装备总表!$C$23:$J$30,装备精炼!$B402,装备精炼!K$57))</f>
        <v>0</v>
      </c>
    </row>
    <row r="403" spans="1:10" ht="16.5" x14ac:dyDescent="0.15">
      <c r="A403" s="13">
        <v>45</v>
      </c>
      <c r="B403" s="13">
        <v>7</v>
      </c>
      <c r="C403" s="5">
        <f>INT(INDEX($G$5:$N$54,$A403,C$57)*INDEX(装备总表!$C$23:$J$30,装备精炼!$B403,装备精炼!C$57))</f>
        <v>0</v>
      </c>
      <c r="D403" s="5">
        <f>INT(INDEX($G$5:$N$54,$A403,D$57)*INDEX(装备总表!$C$23:$J$30,装备精炼!$B403,装备精炼!D$57))</f>
        <v>939</v>
      </c>
      <c r="E403" s="5">
        <f>INT(INDEX($G$5:$N$54,$A403,E$57)*INDEX(装备总表!$C$23:$J$30,装备精炼!$B403,装备精炼!E$57))</f>
        <v>0</v>
      </c>
      <c r="F403" s="5">
        <f>INT(INDEX($G$5:$N$54,$A403,G$57)*INDEX(装备总表!$C$23:$J$30,装备精炼!$B403,装备精炼!G$57))</f>
        <v>0</v>
      </c>
      <c r="G403" s="5">
        <f>INT(INDEX($G$5:$N$54,$A403,H$57)*INDEX(装备总表!$C$23:$J$30,装备精炼!$B403,装备精炼!H$57))</f>
        <v>1409</v>
      </c>
      <c r="H403" s="5">
        <f>INT(INDEX($G$5:$N$54,$A403,I$57)*INDEX(装备总表!$C$23:$J$30,装备精炼!$B403,装备精炼!I$57))</f>
        <v>0</v>
      </c>
      <c r="I403" s="5">
        <f>INT(INDEX($G$5:$N$54,$A403,J$57)*INDEX(装备总表!$C$23:$J$30,装备精炼!$B403,装备精炼!J$57))</f>
        <v>0</v>
      </c>
      <c r="J403" s="5">
        <f>INT(INDEX($G$5:$N$54,$A403,K$57)*INDEX(装备总表!$C$23:$J$30,装备精炼!$B403,装备精炼!K$57))</f>
        <v>0</v>
      </c>
    </row>
    <row r="404" spans="1:10" ht="16.5" x14ac:dyDescent="0.15">
      <c r="A404" s="13">
        <v>46</v>
      </c>
      <c r="B404" s="13">
        <v>7</v>
      </c>
      <c r="C404" s="5">
        <f>INT(INDEX($G$5:$N$54,$A404,C$57)*INDEX(装备总表!$C$23:$J$30,装备精炼!$B404,装备精炼!C$57))</f>
        <v>0</v>
      </c>
      <c r="D404" s="5">
        <f>INT(INDEX($G$5:$N$54,$A404,D$57)*INDEX(装备总表!$C$23:$J$30,装备精炼!$B404,装备精炼!D$57))</f>
        <v>975</v>
      </c>
      <c r="E404" s="5">
        <f>INT(INDEX($G$5:$N$54,$A404,E$57)*INDEX(装备总表!$C$23:$J$30,装备精炼!$B404,装备精炼!E$57))</f>
        <v>0</v>
      </c>
      <c r="F404" s="5">
        <f>INT(INDEX($G$5:$N$54,$A404,G$57)*INDEX(装备总表!$C$23:$J$30,装备精炼!$B404,装备精炼!G$57))</f>
        <v>0</v>
      </c>
      <c r="G404" s="5">
        <f>INT(INDEX($G$5:$N$54,$A404,H$57)*INDEX(装备总表!$C$23:$J$30,装备精炼!$B404,装备精炼!H$57))</f>
        <v>1463</v>
      </c>
      <c r="H404" s="5">
        <f>INT(INDEX($G$5:$N$54,$A404,I$57)*INDEX(装备总表!$C$23:$J$30,装备精炼!$B404,装备精炼!I$57))</f>
        <v>0</v>
      </c>
      <c r="I404" s="5">
        <f>INT(INDEX($G$5:$N$54,$A404,J$57)*INDEX(装备总表!$C$23:$J$30,装备精炼!$B404,装备精炼!J$57))</f>
        <v>0</v>
      </c>
      <c r="J404" s="5">
        <f>INT(INDEX($G$5:$N$54,$A404,K$57)*INDEX(装备总表!$C$23:$J$30,装备精炼!$B404,装备精炼!K$57))</f>
        <v>0</v>
      </c>
    </row>
    <row r="405" spans="1:10" ht="16.5" x14ac:dyDescent="0.15">
      <c r="A405" s="13">
        <v>47</v>
      </c>
      <c r="B405" s="13">
        <v>7</v>
      </c>
      <c r="C405" s="5">
        <f>INT(INDEX($G$5:$N$54,$A405,C$57)*INDEX(装备总表!$C$23:$J$30,装备精炼!$B405,装备精炼!C$57))</f>
        <v>0</v>
      </c>
      <c r="D405" s="5">
        <f>INT(INDEX($G$5:$N$54,$A405,D$57)*INDEX(装备总表!$C$23:$J$30,装备精炼!$B405,装备精炼!D$57))</f>
        <v>1011</v>
      </c>
      <c r="E405" s="5">
        <f>INT(INDEX($G$5:$N$54,$A405,E$57)*INDEX(装备总表!$C$23:$J$30,装备精炼!$B405,装备精炼!E$57))</f>
        <v>0</v>
      </c>
      <c r="F405" s="5">
        <f>INT(INDEX($G$5:$N$54,$A405,G$57)*INDEX(装备总表!$C$23:$J$30,装备精炼!$B405,装备精炼!G$57))</f>
        <v>0</v>
      </c>
      <c r="G405" s="5">
        <f>INT(INDEX($G$5:$N$54,$A405,H$57)*INDEX(装备总表!$C$23:$J$30,装备精炼!$B405,装备精炼!H$57))</f>
        <v>1516</v>
      </c>
      <c r="H405" s="5">
        <f>INT(INDEX($G$5:$N$54,$A405,I$57)*INDEX(装备总表!$C$23:$J$30,装备精炼!$B405,装备精炼!I$57))</f>
        <v>0</v>
      </c>
      <c r="I405" s="5">
        <f>INT(INDEX($G$5:$N$54,$A405,J$57)*INDEX(装备总表!$C$23:$J$30,装备精炼!$B405,装备精炼!J$57))</f>
        <v>0</v>
      </c>
      <c r="J405" s="5">
        <f>INT(INDEX($G$5:$N$54,$A405,K$57)*INDEX(装备总表!$C$23:$J$30,装备精炼!$B405,装备精炼!K$57))</f>
        <v>0</v>
      </c>
    </row>
    <row r="406" spans="1:10" ht="16.5" x14ac:dyDescent="0.15">
      <c r="A406" s="13">
        <v>48</v>
      </c>
      <c r="B406" s="13">
        <v>7</v>
      </c>
      <c r="C406" s="5">
        <f>INT(INDEX($G$5:$N$54,$A406,C$57)*INDEX(装备总表!$C$23:$J$30,装备精炼!$B406,装备精炼!C$57))</f>
        <v>0</v>
      </c>
      <c r="D406" s="5">
        <f>INT(INDEX($G$5:$N$54,$A406,D$57)*INDEX(装备总表!$C$23:$J$30,装备精炼!$B406,装备精炼!D$57))</f>
        <v>1047</v>
      </c>
      <c r="E406" s="5">
        <f>INT(INDEX($G$5:$N$54,$A406,E$57)*INDEX(装备总表!$C$23:$J$30,装备精炼!$B406,装备精炼!E$57))</f>
        <v>0</v>
      </c>
      <c r="F406" s="5">
        <f>INT(INDEX($G$5:$N$54,$A406,G$57)*INDEX(装备总表!$C$23:$J$30,装备精炼!$B406,装备精炼!G$57))</f>
        <v>0</v>
      </c>
      <c r="G406" s="5">
        <f>INT(INDEX($G$5:$N$54,$A406,H$57)*INDEX(装备总表!$C$23:$J$30,装备精炼!$B406,装备精炼!H$57))</f>
        <v>1570</v>
      </c>
      <c r="H406" s="5">
        <f>INT(INDEX($G$5:$N$54,$A406,I$57)*INDEX(装备总表!$C$23:$J$30,装备精炼!$B406,装备精炼!I$57))</f>
        <v>0</v>
      </c>
      <c r="I406" s="5">
        <f>INT(INDEX($G$5:$N$54,$A406,J$57)*INDEX(装备总表!$C$23:$J$30,装备精炼!$B406,装备精炼!J$57))</f>
        <v>0</v>
      </c>
      <c r="J406" s="5">
        <f>INT(INDEX($G$5:$N$54,$A406,K$57)*INDEX(装备总表!$C$23:$J$30,装备精炼!$B406,装备精炼!K$57))</f>
        <v>0</v>
      </c>
    </row>
    <row r="407" spans="1:10" ht="16.5" x14ac:dyDescent="0.15">
      <c r="A407" s="13">
        <v>49</v>
      </c>
      <c r="B407" s="13">
        <v>7</v>
      </c>
      <c r="C407" s="5">
        <f>INT(INDEX($G$5:$N$54,$A407,C$57)*INDEX(装备总表!$C$23:$J$30,装备精炼!$B407,装备精炼!C$57))</f>
        <v>0</v>
      </c>
      <c r="D407" s="5">
        <f>INT(INDEX($G$5:$N$54,$A407,D$57)*INDEX(装备总表!$C$23:$J$30,装备精炼!$B407,装备精炼!D$57))</f>
        <v>1082</v>
      </c>
      <c r="E407" s="5">
        <f>INT(INDEX($G$5:$N$54,$A407,E$57)*INDEX(装备总表!$C$23:$J$30,装备精炼!$B407,装备精炼!E$57))</f>
        <v>0</v>
      </c>
      <c r="F407" s="5">
        <f>INT(INDEX($G$5:$N$54,$A407,G$57)*INDEX(装备总表!$C$23:$J$30,装备精炼!$B407,装备精炼!G$57))</f>
        <v>0</v>
      </c>
      <c r="G407" s="5">
        <f>INT(INDEX($G$5:$N$54,$A407,H$57)*INDEX(装备总表!$C$23:$J$30,装备精炼!$B407,装备精炼!H$57))</f>
        <v>1624</v>
      </c>
      <c r="H407" s="5">
        <f>INT(INDEX($G$5:$N$54,$A407,I$57)*INDEX(装备总表!$C$23:$J$30,装备精炼!$B407,装备精炼!I$57))</f>
        <v>0</v>
      </c>
      <c r="I407" s="5">
        <f>INT(INDEX($G$5:$N$54,$A407,J$57)*INDEX(装备总表!$C$23:$J$30,装备精炼!$B407,装备精炼!J$57))</f>
        <v>0</v>
      </c>
      <c r="J407" s="5">
        <f>INT(INDEX($G$5:$N$54,$A407,K$57)*INDEX(装备总表!$C$23:$J$30,装备精炼!$B407,装备精炼!K$57))</f>
        <v>0</v>
      </c>
    </row>
    <row r="408" spans="1:10" ht="16.5" x14ac:dyDescent="0.15">
      <c r="A408" s="13">
        <v>50</v>
      </c>
      <c r="B408" s="13">
        <v>7</v>
      </c>
      <c r="C408" s="5">
        <f>INT(INDEX($G$5:$N$54,$A408,C$57)*INDEX(装备总表!$C$23:$J$30,装备精炼!$B408,装备精炼!C$57))</f>
        <v>0</v>
      </c>
      <c r="D408" s="5">
        <f>INT(INDEX($G$5:$N$54,$A408,D$57)*INDEX(装备总表!$C$23:$J$30,装备精炼!$B408,装备精炼!D$57))</f>
        <v>1118</v>
      </c>
      <c r="E408" s="5">
        <f>INT(INDEX($G$5:$N$54,$A408,E$57)*INDEX(装备总表!$C$23:$J$30,装备精炼!$B408,装备精炼!E$57))</f>
        <v>0</v>
      </c>
      <c r="F408" s="5">
        <f>INT(INDEX($G$5:$N$54,$A408,G$57)*INDEX(装备总表!$C$23:$J$30,装备精炼!$B408,装备精炼!G$57))</f>
        <v>0</v>
      </c>
      <c r="G408" s="5">
        <f>INT(INDEX($G$5:$N$54,$A408,H$57)*INDEX(装备总表!$C$23:$J$30,装备精炼!$B408,装备精炼!H$57))</f>
        <v>1677</v>
      </c>
      <c r="H408" s="5">
        <f>INT(INDEX($G$5:$N$54,$A408,I$57)*INDEX(装备总表!$C$23:$J$30,装备精炼!$B408,装备精炼!I$57))</f>
        <v>0</v>
      </c>
      <c r="I408" s="5">
        <f>INT(INDEX($G$5:$N$54,$A408,J$57)*INDEX(装备总表!$C$23:$J$30,装备精炼!$B408,装备精炼!J$57))</f>
        <v>0</v>
      </c>
      <c r="J408" s="5">
        <f>INT(INDEX($G$5:$N$54,$A408,K$57)*INDEX(装备总表!$C$23:$J$30,装备精炼!$B408,装备精炼!K$57))</f>
        <v>0</v>
      </c>
    </row>
    <row r="409" spans="1:10" ht="16.5" x14ac:dyDescent="0.15">
      <c r="A409" s="13">
        <v>1</v>
      </c>
      <c r="B409" s="13">
        <v>8</v>
      </c>
      <c r="C409" s="5">
        <f>INT(INDEX($G$5:$N$54,$A409,C$57)*INDEX(装备总表!$C$23:$J$30,装备精炼!$B409,装备精炼!C$57))</f>
        <v>0</v>
      </c>
      <c r="D409" s="5">
        <f>INT(INDEX($G$5:$N$54,$A409,D$57)*INDEX(装备总表!$C$23:$J$30,装备精炼!$B409,装备精炼!D$57))</f>
        <v>8</v>
      </c>
      <c r="E409" s="5">
        <f>INT(INDEX($G$5:$N$54,$A409,E$57)*INDEX(装备总表!$C$23:$J$30,装备精炼!$B409,装备精炼!E$57))</f>
        <v>0</v>
      </c>
      <c r="F409" s="5">
        <f>INT(INDEX($G$5:$N$54,$A409,G$57)*INDEX(装备总表!$C$23:$J$30,装备精炼!$B409,装备精炼!G$57))</f>
        <v>0</v>
      </c>
      <c r="G409" s="5">
        <f>INT(INDEX($G$5:$N$54,$A409,H$57)*INDEX(装备总表!$C$23:$J$30,装备精炼!$B409,装备精炼!H$57))</f>
        <v>13</v>
      </c>
      <c r="H409" s="5">
        <f>INT(INDEX($G$5:$N$54,$A409,I$57)*INDEX(装备总表!$C$23:$J$30,装备精炼!$B409,装备精炼!I$57))</f>
        <v>0</v>
      </c>
      <c r="I409" s="5">
        <f>INT(INDEX($G$5:$N$54,$A409,J$57)*INDEX(装备总表!$C$23:$J$30,装备精炼!$B409,装备精炼!J$57))</f>
        <v>0</v>
      </c>
      <c r="J409" s="5">
        <f>INT(INDEX($G$5:$N$54,$A409,K$57)*INDEX(装备总表!$C$23:$J$30,装备精炼!$B409,装备精炼!K$57))</f>
        <v>0</v>
      </c>
    </row>
    <row r="410" spans="1:10" ht="16.5" x14ac:dyDescent="0.15">
      <c r="A410" s="13">
        <v>2</v>
      </c>
      <c r="B410" s="13">
        <v>8</v>
      </c>
      <c r="C410" s="5">
        <f>INT(INDEX($G$5:$N$54,$A410,C$57)*INDEX(装备总表!$C$23:$J$30,装备精炼!$B410,装备精炼!C$57))</f>
        <v>0</v>
      </c>
      <c r="D410" s="5">
        <f>INT(INDEX($G$5:$N$54,$A410,D$57)*INDEX(装备总表!$C$23:$J$30,装备精炼!$B410,装备精炼!D$57))</f>
        <v>17</v>
      </c>
      <c r="E410" s="5">
        <f>INT(INDEX($G$5:$N$54,$A410,E$57)*INDEX(装备总表!$C$23:$J$30,装备精炼!$B410,装备精炼!E$57))</f>
        <v>0</v>
      </c>
      <c r="F410" s="5">
        <f>INT(INDEX($G$5:$N$54,$A410,G$57)*INDEX(装备总表!$C$23:$J$30,装备精炼!$B410,装备精炼!G$57))</f>
        <v>0</v>
      </c>
      <c r="G410" s="5">
        <f>INT(INDEX($G$5:$N$54,$A410,H$57)*INDEX(装备总表!$C$23:$J$30,装备精炼!$B410,装备精炼!H$57))</f>
        <v>26</v>
      </c>
      <c r="H410" s="5">
        <f>INT(INDEX($G$5:$N$54,$A410,I$57)*INDEX(装备总表!$C$23:$J$30,装备精炼!$B410,装备精炼!I$57))</f>
        <v>0</v>
      </c>
      <c r="I410" s="5">
        <f>INT(INDEX($G$5:$N$54,$A410,J$57)*INDEX(装备总表!$C$23:$J$30,装备精炼!$B410,装备精炼!J$57))</f>
        <v>0</v>
      </c>
      <c r="J410" s="5">
        <f>INT(INDEX($G$5:$N$54,$A410,K$57)*INDEX(装备总表!$C$23:$J$30,装备精炼!$B410,装备精炼!K$57))</f>
        <v>0</v>
      </c>
    </row>
    <row r="411" spans="1:10" ht="16.5" x14ac:dyDescent="0.15">
      <c r="A411" s="13">
        <v>3</v>
      </c>
      <c r="B411" s="13">
        <v>8</v>
      </c>
      <c r="C411" s="5">
        <f>INT(INDEX($G$5:$N$54,$A411,C$57)*INDEX(装备总表!$C$23:$J$30,装备精炼!$B411,装备精炼!C$57))</f>
        <v>0</v>
      </c>
      <c r="D411" s="5">
        <f>INT(INDEX($G$5:$N$54,$A411,D$57)*INDEX(装备总表!$C$23:$J$30,装备精炼!$B411,装备精炼!D$57))</f>
        <v>26</v>
      </c>
      <c r="E411" s="5">
        <f>INT(INDEX($G$5:$N$54,$A411,E$57)*INDEX(装备总表!$C$23:$J$30,装备精炼!$B411,装备精炼!E$57))</f>
        <v>0</v>
      </c>
      <c r="F411" s="5">
        <f>INT(INDEX($G$5:$N$54,$A411,G$57)*INDEX(装备总表!$C$23:$J$30,装备精炼!$B411,装备精炼!G$57))</f>
        <v>0</v>
      </c>
      <c r="G411" s="5">
        <f>INT(INDEX($G$5:$N$54,$A411,H$57)*INDEX(装备总表!$C$23:$J$30,装备精炼!$B411,装备精炼!H$57))</f>
        <v>40</v>
      </c>
      <c r="H411" s="5">
        <f>INT(INDEX($G$5:$N$54,$A411,I$57)*INDEX(装备总表!$C$23:$J$30,装备精炼!$B411,装备精炼!I$57))</f>
        <v>0</v>
      </c>
      <c r="I411" s="5">
        <f>INT(INDEX($G$5:$N$54,$A411,J$57)*INDEX(装备总表!$C$23:$J$30,装备精炼!$B411,装备精炼!J$57))</f>
        <v>0</v>
      </c>
      <c r="J411" s="5">
        <f>INT(INDEX($G$5:$N$54,$A411,K$57)*INDEX(装备总表!$C$23:$J$30,装备精炼!$B411,装备精炼!K$57))</f>
        <v>0</v>
      </c>
    </row>
    <row r="412" spans="1:10" ht="16.5" x14ac:dyDescent="0.15">
      <c r="A412" s="13">
        <v>4</v>
      </c>
      <c r="B412" s="13">
        <v>8</v>
      </c>
      <c r="C412" s="5">
        <f>INT(INDEX($G$5:$N$54,$A412,C$57)*INDEX(装备总表!$C$23:$J$30,装备精炼!$B412,装备精炼!C$57))</f>
        <v>0</v>
      </c>
      <c r="D412" s="5">
        <f>INT(INDEX($G$5:$N$54,$A412,D$57)*INDEX(装备总表!$C$23:$J$30,装备精炼!$B412,装备精炼!D$57))</f>
        <v>35</v>
      </c>
      <c r="E412" s="5">
        <f>INT(INDEX($G$5:$N$54,$A412,E$57)*INDEX(装备总表!$C$23:$J$30,装备精炼!$B412,装备精炼!E$57))</f>
        <v>0</v>
      </c>
      <c r="F412" s="5">
        <f>INT(INDEX($G$5:$N$54,$A412,G$57)*INDEX(装备总表!$C$23:$J$30,装备精炼!$B412,装备精炼!G$57))</f>
        <v>0</v>
      </c>
      <c r="G412" s="5">
        <f>INT(INDEX($G$5:$N$54,$A412,H$57)*INDEX(装备总表!$C$23:$J$30,装备精炼!$B412,装备精炼!H$57))</f>
        <v>53</v>
      </c>
      <c r="H412" s="5">
        <f>INT(INDEX($G$5:$N$54,$A412,I$57)*INDEX(装备总表!$C$23:$J$30,装备精炼!$B412,装备精炼!I$57))</f>
        <v>0</v>
      </c>
      <c r="I412" s="5">
        <f>INT(INDEX($G$5:$N$54,$A412,J$57)*INDEX(装备总表!$C$23:$J$30,装备精炼!$B412,装备精炼!J$57))</f>
        <v>0</v>
      </c>
      <c r="J412" s="5">
        <f>INT(INDEX($G$5:$N$54,$A412,K$57)*INDEX(装备总表!$C$23:$J$30,装备精炼!$B412,装备精炼!K$57))</f>
        <v>0</v>
      </c>
    </row>
    <row r="413" spans="1:10" ht="16.5" x14ac:dyDescent="0.15">
      <c r="A413" s="13">
        <v>5</v>
      </c>
      <c r="B413" s="13">
        <v>8</v>
      </c>
      <c r="C413" s="5">
        <f>INT(INDEX($G$5:$N$54,$A413,C$57)*INDEX(装备总表!$C$23:$J$30,装备精炼!$B413,装备精炼!C$57))</f>
        <v>0</v>
      </c>
      <c r="D413" s="5">
        <f>INT(INDEX($G$5:$N$54,$A413,D$57)*INDEX(装备总表!$C$23:$J$30,装备精炼!$B413,装备精炼!D$57))</f>
        <v>44</v>
      </c>
      <c r="E413" s="5">
        <f>INT(INDEX($G$5:$N$54,$A413,E$57)*INDEX(装备总表!$C$23:$J$30,装备精炼!$B413,装备精炼!E$57))</f>
        <v>0</v>
      </c>
      <c r="F413" s="5">
        <f>INT(INDEX($G$5:$N$54,$A413,G$57)*INDEX(装备总表!$C$23:$J$30,装备精炼!$B413,装备精炼!G$57))</f>
        <v>0</v>
      </c>
      <c r="G413" s="5">
        <f>INT(INDEX($G$5:$N$54,$A413,H$57)*INDEX(装备总表!$C$23:$J$30,装备精炼!$B413,装备精炼!H$57))</f>
        <v>66</v>
      </c>
      <c r="H413" s="5">
        <f>INT(INDEX($G$5:$N$54,$A413,I$57)*INDEX(装备总表!$C$23:$J$30,装备精炼!$B413,装备精炼!I$57))</f>
        <v>0</v>
      </c>
      <c r="I413" s="5">
        <f>INT(INDEX($G$5:$N$54,$A413,J$57)*INDEX(装备总表!$C$23:$J$30,装备精炼!$B413,装备精炼!J$57))</f>
        <v>0</v>
      </c>
      <c r="J413" s="5">
        <f>INT(INDEX($G$5:$N$54,$A413,K$57)*INDEX(装备总表!$C$23:$J$30,装备精炼!$B413,装备精炼!K$57))</f>
        <v>0</v>
      </c>
    </row>
    <row r="414" spans="1:10" ht="16.5" x14ac:dyDescent="0.15">
      <c r="A414" s="13">
        <v>6</v>
      </c>
      <c r="B414" s="13">
        <v>8</v>
      </c>
      <c r="C414" s="5">
        <f>INT(INDEX($G$5:$N$54,$A414,C$57)*INDEX(装备总表!$C$23:$J$30,装备精炼!$B414,装备精炼!C$57))</f>
        <v>0</v>
      </c>
      <c r="D414" s="5">
        <f>INT(INDEX($G$5:$N$54,$A414,D$57)*INDEX(装备总表!$C$23:$J$30,装备精炼!$B414,装备精炼!D$57))</f>
        <v>56</v>
      </c>
      <c r="E414" s="5">
        <f>INT(INDEX($G$5:$N$54,$A414,E$57)*INDEX(装备总表!$C$23:$J$30,装备精炼!$B414,装备精炼!E$57))</f>
        <v>0</v>
      </c>
      <c r="F414" s="5">
        <f>INT(INDEX($G$5:$N$54,$A414,G$57)*INDEX(装备总表!$C$23:$J$30,装备精炼!$B414,装备精炼!G$57))</f>
        <v>0</v>
      </c>
      <c r="G414" s="5">
        <f>INT(INDEX($G$5:$N$54,$A414,H$57)*INDEX(装备总表!$C$23:$J$30,装备精炼!$B414,装备精炼!H$57))</f>
        <v>84</v>
      </c>
      <c r="H414" s="5">
        <f>INT(INDEX($G$5:$N$54,$A414,I$57)*INDEX(装备总表!$C$23:$J$30,装备精炼!$B414,装备精炼!I$57))</f>
        <v>0</v>
      </c>
      <c r="I414" s="5">
        <f>INT(INDEX($G$5:$N$54,$A414,J$57)*INDEX(装备总表!$C$23:$J$30,装备精炼!$B414,装备精炼!J$57))</f>
        <v>0</v>
      </c>
      <c r="J414" s="5">
        <f>INT(INDEX($G$5:$N$54,$A414,K$57)*INDEX(装备总表!$C$23:$J$30,装备精炼!$B414,装备精炼!K$57))</f>
        <v>0</v>
      </c>
    </row>
    <row r="415" spans="1:10" ht="16.5" x14ac:dyDescent="0.15">
      <c r="A415" s="13">
        <v>7</v>
      </c>
      <c r="B415" s="13">
        <v>8</v>
      </c>
      <c r="C415" s="5">
        <f>INT(INDEX($G$5:$N$54,$A415,C$57)*INDEX(装备总表!$C$23:$J$30,装备精炼!$B415,装备精炼!C$57))</f>
        <v>0</v>
      </c>
      <c r="D415" s="5">
        <f>INT(INDEX($G$5:$N$54,$A415,D$57)*INDEX(装备总表!$C$23:$J$30,装备精炼!$B415,装备精炼!D$57))</f>
        <v>68</v>
      </c>
      <c r="E415" s="5">
        <f>INT(INDEX($G$5:$N$54,$A415,E$57)*INDEX(装备总表!$C$23:$J$30,装备精炼!$B415,装备精炼!E$57))</f>
        <v>0</v>
      </c>
      <c r="F415" s="5">
        <f>INT(INDEX($G$5:$N$54,$A415,G$57)*INDEX(装备总表!$C$23:$J$30,装备精炼!$B415,装备精炼!G$57))</f>
        <v>0</v>
      </c>
      <c r="G415" s="5">
        <f>INT(INDEX($G$5:$N$54,$A415,H$57)*INDEX(装备总表!$C$23:$J$30,装备精炼!$B415,装备精炼!H$57))</f>
        <v>102</v>
      </c>
      <c r="H415" s="5">
        <f>INT(INDEX($G$5:$N$54,$A415,I$57)*INDEX(装备总表!$C$23:$J$30,装备精炼!$B415,装备精炼!I$57))</f>
        <v>0</v>
      </c>
      <c r="I415" s="5">
        <f>INT(INDEX($G$5:$N$54,$A415,J$57)*INDEX(装备总表!$C$23:$J$30,装备精炼!$B415,装备精炼!J$57))</f>
        <v>0</v>
      </c>
      <c r="J415" s="5">
        <f>INT(INDEX($G$5:$N$54,$A415,K$57)*INDEX(装备总表!$C$23:$J$30,装备精炼!$B415,装备精炼!K$57))</f>
        <v>0</v>
      </c>
    </row>
    <row r="416" spans="1:10" ht="16.5" x14ac:dyDescent="0.15">
      <c r="A416" s="13">
        <v>8</v>
      </c>
      <c r="B416" s="13">
        <v>8</v>
      </c>
      <c r="C416" s="5">
        <f>INT(INDEX($G$5:$N$54,$A416,C$57)*INDEX(装备总表!$C$23:$J$30,装备精炼!$B416,装备精炼!C$57))</f>
        <v>0</v>
      </c>
      <c r="D416" s="5">
        <f>INT(INDEX($G$5:$N$54,$A416,D$57)*INDEX(装备总表!$C$23:$J$30,装备精炼!$B416,装备精炼!D$57))</f>
        <v>80</v>
      </c>
      <c r="E416" s="5">
        <f>INT(INDEX($G$5:$N$54,$A416,E$57)*INDEX(装备总表!$C$23:$J$30,装备精炼!$B416,装备精炼!E$57))</f>
        <v>0</v>
      </c>
      <c r="F416" s="5">
        <f>INT(INDEX($G$5:$N$54,$A416,G$57)*INDEX(装备总表!$C$23:$J$30,装备精炼!$B416,装备精炼!G$57))</f>
        <v>0</v>
      </c>
      <c r="G416" s="5">
        <f>INT(INDEX($G$5:$N$54,$A416,H$57)*INDEX(装备总表!$C$23:$J$30,装备精炼!$B416,装备精炼!H$57))</f>
        <v>120</v>
      </c>
      <c r="H416" s="5">
        <f>INT(INDEX($G$5:$N$54,$A416,I$57)*INDEX(装备总表!$C$23:$J$30,装备精炼!$B416,装备精炼!I$57))</f>
        <v>0</v>
      </c>
      <c r="I416" s="5">
        <f>INT(INDEX($G$5:$N$54,$A416,J$57)*INDEX(装备总表!$C$23:$J$30,装备精炼!$B416,装备精炼!J$57))</f>
        <v>0</v>
      </c>
      <c r="J416" s="5">
        <f>INT(INDEX($G$5:$N$54,$A416,K$57)*INDEX(装备总表!$C$23:$J$30,装备精炼!$B416,装备精炼!K$57))</f>
        <v>0</v>
      </c>
    </row>
    <row r="417" spans="1:10" ht="16.5" x14ac:dyDescent="0.15">
      <c r="A417" s="13">
        <v>9</v>
      </c>
      <c r="B417" s="13">
        <v>8</v>
      </c>
      <c r="C417" s="5">
        <f>INT(INDEX($G$5:$N$54,$A417,C$57)*INDEX(装备总表!$C$23:$J$30,装备精炼!$B417,装备精炼!C$57))</f>
        <v>0</v>
      </c>
      <c r="D417" s="5">
        <f>INT(INDEX($G$5:$N$54,$A417,D$57)*INDEX(装备总表!$C$23:$J$30,装备精炼!$B417,装备精炼!D$57))</f>
        <v>92</v>
      </c>
      <c r="E417" s="5">
        <f>INT(INDEX($G$5:$N$54,$A417,E$57)*INDEX(装备总表!$C$23:$J$30,装备精炼!$B417,装备精炼!E$57))</f>
        <v>0</v>
      </c>
      <c r="F417" s="5">
        <f>INT(INDEX($G$5:$N$54,$A417,G$57)*INDEX(装备总表!$C$23:$J$30,装备精炼!$B417,装备精炼!G$57))</f>
        <v>0</v>
      </c>
      <c r="G417" s="5">
        <f>INT(INDEX($G$5:$N$54,$A417,H$57)*INDEX(装备总表!$C$23:$J$30,装备精炼!$B417,装备精炼!H$57))</f>
        <v>138</v>
      </c>
      <c r="H417" s="5">
        <f>INT(INDEX($G$5:$N$54,$A417,I$57)*INDEX(装备总表!$C$23:$J$30,装备精炼!$B417,装备精炼!I$57))</f>
        <v>0</v>
      </c>
      <c r="I417" s="5">
        <f>INT(INDEX($G$5:$N$54,$A417,J$57)*INDEX(装备总表!$C$23:$J$30,装备精炼!$B417,装备精炼!J$57))</f>
        <v>0</v>
      </c>
      <c r="J417" s="5">
        <f>INT(INDEX($G$5:$N$54,$A417,K$57)*INDEX(装备总表!$C$23:$J$30,装备精炼!$B417,装备精炼!K$57))</f>
        <v>0</v>
      </c>
    </row>
    <row r="418" spans="1:10" ht="16.5" x14ac:dyDescent="0.15">
      <c r="A418" s="13">
        <v>10</v>
      </c>
      <c r="B418" s="13">
        <v>8</v>
      </c>
      <c r="C418" s="5">
        <f>INT(INDEX($G$5:$N$54,$A418,C$57)*INDEX(装备总表!$C$23:$J$30,装备精炼!$B418,装备精炼!C$57))</f>
        <v>0</v>
      </c>
      <c r="D418" s="5">
        <f>INT(INDEX($G$5:$N$54,$A418,D$57)*INDEX(装备总表!$C$23:$J$30,装备精炼!$B418,装备精炼!D$57))</f>
        <v>104</v>
      </c>
      <c r="E418" s="5">
        <f>INT(INDEX($G$5:$N$54,$A418,E$57)*INDEX(装备总表!$C$23:$J$30,装备精炼!$B418,装备精炼!E$57))</f>
        <v>0</v>
      </c>
      <c r="F418" s="5">
        <f>INT(INDEX($G$5:$N$54,$A418,G$57)*INDEX(装备总表!$C$23:$J$30,装备精炼!$B418,装备精炼!G$57))</f>
        <v>0</v>
      </c>
      <c r="G418" s="5">
        <f>INT(INDEX($G$5:$N$54,$A418,H$57)*INDEX(装备总表!$C$23:$J$30,装备精炼!$B418,装备精炼!H$57))</f>
        <v>156</v>
      </c>
      <c r="H418" s="5">
        <f>INT(INDEX($G$5:$N$54,$A418,I$57)*INDEX(装备总表!$C$23:$J$30,装备精炼!$B418,装备精炼!I$57))</f>
        <v>0</v>
      </c>
      <c r="I418" s="5">
        <f>INT(INDEX($G$5:$N$54,$A418,J$57)*INDEX(装备总表!$C$23:$J$30,装备精炼!$B418,装备精炼!J$57))</f>
        <v>0</v>
      </c>
      <c r="J418" s="5">
        <f>INT(INDEX($G$5:$N$54,$A418,K$57)*INDEX(装备总表!$C$23:$J$30,装备精炼!$B418,装备精炼!K$57))</f>
        <v>0</v>
      </c>
    </row>
    <row r="419" spans="1:10" ht="16.5" x14ac:dyDescent="0.15">
      <c r="A419" s="13">
        <v>11</v>
      </c>
      <c r="B419" s="13">
        <v>8</v>
      </c>
      <c r="C419" s="5">
        <f>INT(INDEX($G$5:$N$54,$A419,C$57)*INDEX(装备总表!$C$23:$J$30,装备精炼!$B419,装备精炼!C$57))</f>
        <v>0</v>
      </c>
      <c r="D419" s="5">
        <f>INT(INDEX($G$5:$N$54,$A419,D$57)*INDEX(装备总表!$C$23:$J$30,装备精炼!$B419,装备精炼!D$57))</f>
        <v>119</v>
      </c>
      <c r="E419" s="5">
        <f>INT(INDEX($G$5:$N$54,$A419,E$57)*INDEX(装备总表!$C$23:$J$30,装备精炼!$B419,装备精炼!E$57))</f>
        <v>0</v>
      </c>
      <c r="F419" s="5">
        <f>INT(INDEX($G$5:$N$54,$A419,G$57)*INDEX(装备总表!$C$23:$J$30,装备精炼!$B419,装备精炼!G$57))</f>
        <v>0</v>
      </c>
      <c r="G419" s="5">
        <f>INT(INDEX($G$5:$N$54,$A419,H$57)*INDEX(装备总表!$C$23:$J$30,装备精炼!$B419,装备精炼!H$57))</f>
        <v>178</v>
      </c>
      <c r="H419" s="5">
        <f>INT(INDEX($G$5:$N$54,$A419,I$57)*INDEX(装备总表!$C$23:$J$30,装备精炼!$B419,装备精炼!I$57))</f>
        <v>0</v>
      </c>
      <c r="I419" s="5">
        <f>INT(INDEX($G$5:$N$54,$A419,J$57)*INDEX(装备总表!$C$23:$J$30,装备精炼!$B419,装备精炼!J$57))</f>
        <v>0</v>
      </c>
      <c r="J419" s="5">
        <f>INT(INDEX($G$5:$N$54,$A419,K$57)*INDEX(装备总表!$C$23:$J$30,装备精炼!$B419,装备精炼!K$57))</f>
        <v>0</v>
      </c>
    </row>
    <row r="420" spans="1:10" ht="16.5" x14ac:dyDescent="0.15">
      <c r="A420" s="13">
        <v>12</v>
      </c>
      <c r="B420" s="13">
        <v>8</v>
      </c>
      <c r="C420" s="5">
        <f>INT(INDEX($G$5:$N$54,$A420,C$57)*INDEX(装备总表!$C$23:$J$30,装备精炼!$B420,装备精炼!C$57))</f>
        <v>0</v>
      </c>
      <c r="D420" s="5">
        <f>INT(INDEX($G$5:$N$54,$A420,D$57)*INDEX(装备总表!$C$23:$J$30,装备精炼!$B420,装备精炼!D$57))</f>
        <v>134</v>
      </c>
      <c r="E420" s="5">
        <f>INT(INDEX($G$5:$N$54,$A420,E$57)*INDEX(装备总表!$C$23:$J$30,装备精炼!$B420,装备精炼!E$57))</f>
        <v>0</v>
      </c>
      <c r="F420" s="5">
        <f>INT(INDEX($G$5:$N$54,$A420,G$57)*INDEX(装备总表!$C$23:$J$30,装备精炼!$B420,装备精炼!G$57))</f>
        <v>0</v>
      </c>
      <c r="G420" s="5">
        <f>INT(INDEX($G$5:$N$54,$A420,H$57)*INDEX(装备总表!$C$23:$J$30,装备精炼!$B420,装备精炼!H$57))</f>
        <v>201</v>
      </c>
      <c r="H420" s="5">
        <f>INT(INDEX($G$5:$N$54,$A420,I$57)*INDEX(装备总表!$C$23:$J$30,装备精炼!$B420,装备精炼!I$57))</f>
        <v>0</v>
      </c>
      <c r="I420" s="5">
        <f>INT(INDEX($G$5:$N$54,$A420,J$57)*INDEX(装备总表!$C$23:$J$30,装备精炼!$B420,装备精炼!J$57))</f>
        <v>0</v>
      </c>
      <c r="J420" s="5">
        <f>INT(INDEX($G$5:$N$54,$A420,K$57)*INDEX(装备总表!$C$23:$J$30,装备精炼!$B420,装备精炼!K$57))</f>
        <v>0</v>
      </c>
    </row>
    <row r="421" spans="1:10" ht="16.5" x14ac:dyDescent="0.15">
      <c r="A421" s="13">
        <v>13</v>
      </c>
      <c r="B421" s="13">
        <v>8</v>
      </c>
      <c r="C421" s="5">
        <f>INT(INDEX($G$5:$N$54,$A421,C$57)*INDEX(装备总表!$C$23:$J$30,装备精炼!$B421,装备精炼!C$57))</f>
        <v>0</v>
      </c>
      <c r="D421" s="5">
        <f>INT(INDEX($G$5:$N$54,$A421,D$57)*INDEX(装备总表!$C$23:$J$30,装备精炼!$B421,装备精炼!D$57))</f>
        <v>149</v>
      </c>
      <c r="E421" s="5">
        <f>INT(INDEX($G$5:$N$54,$A421,E$57)*INDEX(装备总表!$C$23:$J$30,装备精炼!$B421,装备精炼!E$57))</f>
        <v>0</v>
      </c>
      <c r="F421" s="5">
        <f>INT(INDEX($G$5:$N$54,$A421,G$57)*INDEX(装备总表!$C$23:$J$30,装备精炼!$B421,装备精炼!G$57))</f>
        <v>0</v>
      </c>
      <c r="G421" s="5">
        <f>INT(INDEX($G$5:$N$54,$A421,H$57)*INDEX(装备总表!$C$23:$J$30,装备精炼!$B421,装备精炼!H$57))</f>
        <v>223</v>
      </c>
      <c r="H421" s="5">
        <f>INT(INDEX($G$5:$N$54,$A421,I$57)*INDEX(装备总表!$C$23:$J$30,装备精炼!$B421,装备精炼!I$57))</f>
        <v>0</v>
      </c>
      <c r="I421" s="5">
        <f>INT(INDEX($G$5:$N$54,$A421,J$57)*INDEX(装备总表!$C$23:$J$30,装备精炼!$B421,装备精炼!J$57))</f>
        <v>0</v>
      </c>
      <c r="J421" s="5">
        <f>INT(INDEX($G$5:$N$54,$A421,K$57)*INDEX(装备总表!$C$23:$J$30,装备精炼!$B421,装备精炼!K$57))</f>
        <v>0</v>
      </c>
    </row>
    <row r="422" spans="1:10" ht="16.5" x14ac:dyDescent="0.15">
      <c r="A422" s="13">
        <v>14</v>
      </c>
      <c r="B422" s="13">
        <v>8</v>
      </c>
      <c r="C422" s="5">
        <f>INT(INDEX($G$5:$N$54,$A422,C$57)*INDEX(装备总表!$C$23:$J$30,装备精炼!$B422,装备精炼!C$57))</f>
        <v>0</v>
      </c>
      <c r="D422" s="5">
        <f>INT(INDEX($G$5:$N$54,$A422,D$57)*INDEX(装备总表!$C$23:$J$30,装备精炼!$B422,装备精炼!D$57))</f>
        <v>164</v>
      </c>
      <c r="E422" s="5">
        <f>INT(INDEX($G$5:$N$54,$A422,E$57)*INDEX(装备总表!$C$23:$J$30,装备精炼!$B422,装备精炼!E$57))</f>
        <v>0</v>
      </c>
      <c r="F422" s="5">
        <f>INT(INDEX($G$5:$N$54,$A422,G$57)*INDEX(装备总表!$C$23:$J$30,装备精炼!$B422,装备精炼!G$57))</f>
        <v>0</v>
      </c>
      <c r="G422" s="5">
        <f>INT(INDEX($G$5:$N$54,$A422,H$57)*INDEX(装备总表!$C$23:$J$30,装备精炼!$B422,装备精炼!H$57))</f>
        <v>246</v>
      </c>
      <c r="H422" s="5">
        <f>INT(INDEX($G$5:$N$54,$A422,I$57)*INDEX(装备总表!$C$23:$J$30,装备精炼!$B422,装备精炼!I$57))</f>
        <v>0</v>
      </c>
      <c r="I422" s="5">
        <f>INT(INDEX($G$5:$N$54,$A422,J$57)*INDEX(装备总表!$C$23:$J$30,装备精炼!$B422,装备精炼!J$57))</f>
        <v>0</v>
      </c>
      <c r="J422" s="5">
        <f>INT(INDEX($G$5:$N$54,$A422,K$57)*INDEX(装备总表!$C$23:$J$30,装备精炼!$B422,装备精炼!K$57))</f>
        <v>0</v>
      </c>
    </row>
    <row r="423" spans="1:10" ht="16.5" x14ac:dyDescent="0.15">
      <c r="A423" s="13">
        <v>15</v>
      </c>
      <c r="B423" s="13">
        <v>8</v>
      </c>
      <c r="C423" s="5">
        <f>INT(INDEX($G$5:$N$54,$A423,C$57)*INDEX(装备总表!$C$23:$J$30,装备精炼!$B423,装备精炼!C$57))</f>
        <v>0</v>
      </c>
      <c r="D423" s="5">
        <f>INT(INDEX($G$5:$N$54,$A423,D$57)*INDEX(装备总表!$C$23:$J$30,装备精炼!$B423,装备精炼!D$57))</f>
        <v>178</v>
      </c>
      <c r="E423" s="5">
        <f>INT(INDEX($G$5:$N$54,$A423,E$57)*INDEX(装备总表!$C$23:$J$30,装备精炼!$B423,装备精炼!E$57))</f>
        <v>0</v>
      </c>
      <c r="F423" s="5">
        <f>INT(INDEX($G$5:$N$54,$A423,G$57)*INDEX(装备总表!$C$23:$J$30,装备精炼!$B423,装备精炼!G$57))</f>
        <v>0</v>
      </c>
      <c r="G423" s="5">
        <f>INT(INDEX($G$5:$N$54,$A423,H$57)*INDEX(装备总表!$C$23:$J$30,装备精炼!$B423,装备精炼!H$57))</f>
        <v>268</v>
      </c>
      <c r="H423" s="5">
        <f>INT(INDEX($G$5:$N$54,$A423,I$57)*INDEX(装备总表!$C$23:$J$30,装备精炼!$B423,装备精炼!I$57))</f>
        <v>0</v>
      </c>
      <c r="I423" s="5">
        <f>INT(INDEX($G$5:$N$54,$A423,J$57)*INDEX(装备总表!$C$23:$J$30,装备精炼!$B423,装备精炼!J$57))</f>
        <v>0</v>
      </c>
      <c r="J423" s="5">
        <f>INT(INDEX($G$5:$N$54,$A423,K$57)*INDEX(装备总表!$C$23:$J$30,装备精炼!$B423,装备精炼!K$57))</f>
        <v>0</v>
      </c>
    </row>
    <row r="424" spans="1:10" ht="16.5" x14ac:dyDescent="0.15">
      <c r="A424" s="13">
        <v>16</v>
      </c>
      <c r="B424" s="13">
        <v>8</v>
      </c>
      <c r="C424" s="5">
        <f>INT(INDEX($G$5:$N$54,$A424,C$57)*INDEX(装备总表!$C$23:$J$30,装备精炼!$B424,装备精炼!C$57))</f>
        <v>0</v>
      </c>
      <c r="D424" s="5">
        <f>INT(INDEX($G$5:$N$54,$A424,D$57)*INDEX(装备总表!$C$23:$J$30,装备精炼!$B424,装备精炼!D$57))</f>
        <v>196</v>
      </c>
      <c r="E424" s="5">
        <f>INT(INDEX($G$5:$N$54,$A424,E$57)*INDEX(装备总表!$C$23:$J$30,装备精炼!$B424,装备精炼!E$57))</f>
        <v>0</v>
      </c>
      <c r="F424" s="5">
        <f>INT(INDEX($G$5:$N$54,$A424,G$57)*INDEX(装备总表!$C$23:$J$30,装备精炼!$B424,装备精炼!G$57))</f>
        <v>0</v>
      </c>
      <c r="G424" s="5">
        <f>INT(INDEX($G$5:$N$54,$A424,H$57)*INDEX(装备总表!$C$23:$J$30,装备精炼!$B424,装备精炼!H$57))</f>
        <v>295</v>
      </c>
      <c r="H424" s="5">
        <f>INT(INDEX($G$5:$N$54,$A424,I$57)*INDEX(装备总表!$C$23:$J$30,装备精炼!$B424,装备精炼!I$57))</f>
        <v>0</v>
      </c>
      <c r="I424" s="5">
        <f>INT(INDEX($G$5:$N$54,$A424,J$57)*INDEX(装备总表!$C$23:$J$30,装备精炼!$B424,装备精炼!J$57))</f>
        <v>0</v>
      </c>
      <c r="J424" s="5">
        <f>INT(INDEX($G$5:$N$54,$A424,K$57)*INDEX(装备总表!$C$23:$J$30,装备精炼!$B424,装备精炼!K$57))</f>
        <v>0</v>
      </c>
    </row>
    <row r="425" spans="1:10" ht="16.5" x14ac:dyDescent="0.15">
      <c r="A425" s="13">
        <v>17</v>
      </c>
      <c r="B425" s="13">
        <v>8</v>
      </c>
      <c r="C425" s="5">
        <f>INT(INDEX($G$5:$N$54,$A425,C$57)*INDEX(装备总表!$C$23:$J$30,装备精炼!$B425,装备精炼!C$57))</f>
        <v>0</v>
      </c>
      <c r="D425" s="5">
        <f>INT(INDEX($G$5:$N$54,$A425,D$57)*INDEX(装备总表!$C$23:$J$30,装备精炼!$B425,装备精炼!D$57))</f>
        <v>214</v>
      </c>
      <c r="E425" s="5">
        <f>INT(INDEX($G$5:$N$54,$A425,E$57)*INDEX(装备总表!$C$23:$J$30,装备精炼!$B425,装备精炼!E$57))</f>
        <v>0</v>
      </c>
      <c r="F425" s="5">
        <f>INT(INDEX($G$5:$N$54,$A425,G$57)*INDEX(装备总表!$C$23:$J$30,装备精炼!$B425,装备精炼!G$57))</f>
        <v>0</v>
      </c>
      <c r="G425" s="5">
        <f>INT(INDEX($G$5:$N$54,$A425,H$57)*INDEX(装备总表!$C$23:$J$30,装备精炼!$B425,装备精炼!H$57))</f>
        <v>321</v>
      </c>
      <c r="H425" s="5">
        <f>INT(INDEX($G$5:$N$54,$A425,I$57)*INDEX(装备总表!$C$23:$J$30,装备精炼!$B425,装备精炼!I$57))</f>
        <v>0</v>
      </c>
      <c r="I425" s="5">
        <f>INT(INDEX($G$5:$N$54,$A425,J$57)*INDEX(装备总表!$C$23:$J$30,装备精炼!$B425,装备精炼!J$57))</f>
        <v>0</v>
      </c>
      <c r="J425" s="5">
        <f>INT(INDEX($G$5:$N$54,$A425,K$57)*INDEX(装备总表!$C$23:$J$30,装备精炼!$B425,装备精炼!K$57))</f>
        <v>0</v>
      </c>
    </row>
    <row r="426" spans="1:10" ht="16.5" x14ac:dyDescent="0.15">
      <c r="A426" s="13">
        <v>18</v>
      </c>
      <c r="B426" s="13">
        <v>8</v>
      </c>
      <c r="C426" s="5">
        <f>INT(INDEX($G$5:$N$54,$A426,C$57)*INDEX(装备总表!$C$23:$J$30,装备精炼!$B426,装备精炼!C$57))</f>
        <v>0</v>
      </c>
      <c r="D426" s="5">
        <f>INT(INDEX($G$5:$N$54,$A426,D$57)*INDEX(装备总表!$C$23:$J$30,装备精炼!$B426,装备精炼!D$57))</f>
        <v>232</v>
      </c>
      <c r="E426" s="5">
        <f>INT(INDEX($G$5:$N$54,$A426,E$57)*INDEX(装备总表!$C$23:$J$30,装备精炼!$B426,装备精炼!E$57))</f>
        <v>0</v>
      </c>
      <c r="F426" s="5">
        <f>INT(INDEX($G$5:$N$54,$A426,G$57)*INDEX(装备总表!$C$23:$J$30,装备精炼!$B426,装备精炼!G$57))</f>
        <v>0</v>
      </c>
      <c r="G426" s="5">
        <f>INT(INDEX($G$5:$N$54,$A426,H$57)*INDEX(装备总表!$C$23:$J$30,装备精炼!$B426,装备精炼!H$57))</f>
        <v>348</v>
      </c>
      <c r="H426" s="5">
        <f>INT(INDEX($G$5:$N$54,$A426,I$57)*INDEX(装备总表!$C$23:$J$30,装备精炼!$B426,装备精炼!I$57))</f>
        <v>0</v>
      </c>
      <c r="I426" s="5">
        <f>INT(INDEX($G$5:$N$54,$A426,J$57)*INDEX(装备总表!$C$23:$J$30,装备精炼!$B426,装备精炼!J$57))</f>
        <v>0</v>
      </c>
      <c r="J426" s="5">
        <f>INT(INDEX($G$5:$N$54,$A426,K$57)*INDEX(装备总表!$C$23:$J$30,装备精炼!$B426,装备精炼!K$57))</f>
        <v>0</v>
      </c>
    </row>
    <row r="427" spans="1:10" ht="16.5" x14ac:dyDescent="0.15">
      <c r="A427" s="13">
        <v>19</v>
      </c>
      <c r="B427" s="13">
        <v>8</v>
      </c>
      <c r="C427" s="5">
        <f>INT(INDEX($G$5:$N$54,$A427,C$57)*INDEX(装备总表!$C$23:$J$30,装备精炼!$B427,装备精炼!C$57))</f>
        <v>0</v>
      </c>
      <c r="D427" s="5">
        <f>INT(INDEX($G$5:$N$54,$A427,D$57)*INDEX(装备总表!$C$23:$J$30,装备精炼!$B427,装备精炼!D$57))</f>
        <v>250</v>
      </c>
      <c r="E427" s="5">
        <f>INT(INDEX($G$5:$N$54,$A427,E$57)*INDEX(装备总表!$C$23:$J$30,装备精炼!$B427,装备精炼!E$57))</f>
        <v>0</v>
      </c>
      <c r="F427" s="5">
        <f>INT(INDEX($G$5:$N$54,$A427,G$57)*INDEX(装备总表!$C$23:$J$30,装备精炼!$B427,装备精炼!G$57))</f>
        <v>0</v>
      </c>
      <c r="G427" s="5">
        <f>INT(INDEX($G$5:$N$54,$A427,H$57)*INDEX(装备总表!$C$23:$J$30,装备精炼!$B427,装备精炼!H$57))</f>
        <v>375</v>
      </c>
      <c r="H427" s="5">
        <f>INT(INDEX($G$5:$N$54,$A427,I$57)*INDEX(装备总表!$C$23:$J$30,装备精炼!$B427,装备精炼!I$57))</f>
        <v>0</v>
      </c>
      <c r="I427" s="5">
        <f>INT(INDEX($G$5:$N$54,$A427,J$57)*INDEX(装备总表!$C$23:$J$30,装备精炼!$B427,装备精炼!J$57))</f>
        <v>0</v>
      </c>
      <c r="J427" s="5">
        <f>INT(INDEX($G$5:$N$54,$A427,K$57)*INDEX(装备总表!$C$23:$J$30,装备精炼!$B427,装备精炼!K$57))</f>
        <v>0</v>
      </c>
    </row>
    <row r="428" spans="1:10" ht="16.5" x14ac:dyDescent="0.15">
      <c r="A428" s="13">
        <v>20</v>
      </c>
      <c r="B428" s="13">
        <v>8</v>
      </c>
      <c r="C428" s="5">
        <f>INT(INDEX($G$5:$N$54,$A428,C$57)*INDEX(装备总表!$C$23:$J$30,装备精炼!$B428,装备精炼!C$57))</f>
        <v>0</v>
      </c>
      <c r="D428" s="5">
        <f>INT(INDEX($G$5:$N$54,$A428,D$57)*INDEX(装备总表!$C$23:$J$30,装备精炼!$B428,装备精炼!D$57))</f>
        <v>268</v>
      </c>
      <c r="E428" s="5">
        <f>INT(INDEX($G$5:$N$54,$A428,E$57)*INDEX(装备总表!$C$23:$J$30,装备精炼!$B428,装备精炼!E$57))</f>
        <v>0</v>
      </c>
      <c r="F428" s="5">
        <f>INT(INDEX($G$5:$N$54,$A428,G$57)*INDEX(装备总表!$C$23:$J$30,装备精炼!$B428,装备精炼!G$57))</f>
        <v>0</v>
      </c>
      <c r="G428" s="5">
        <f>INT(INDEX($G$5:$N$54,$A428,H$57)*INDEX(装备总表!$C$23:$J$30,装备精炼!$B428,装备精炼!H$57))</f>
        <v>402</v>
      </c>
      <c r="H428" s="5">
        <f>INT(INDEX($G$5:$N$54,$A428,I$57)*INDEX(装备总表!$C$23:$J$30,装备精炼!$B428,装备精炼!I$57))</f>
        <v>0</v>
      </c>
      <c r="I428" s="5">
        <f>INT(INDEX($G$5:$N$54,$A428,J$57)*INDEX(装备总表!$C$23:$J$30,装备精炼!$B428,装备精炼!J$57))</f>
        <v>0</v>
      </c>
      <c r="J428" s="5">
        <f>INT(INDEX($G$5:$N$54,$A428,K$57)*INDEX(装备总表!$C$23:$J$30,装备精炼!$B428,装备精炼!K$57))</f>
        <v>0</v>
      </c>
    </row>
    <row r="429" spans="1:10" ht="16.5" x14ac:dyDescent="0.15">
      <c r="A429" s="13">
        <v>21</v>
      </c>
      <c r="B429" s="13">
        <v>8</v>
      </c>
      <c r="C429" s="5">
        <f>INT(INDEX($G$5:$N$54,$A429,C$57)*INDEX(装备总表!$C$23:$J$30,装备精炼!$B429,装备精炼!C$57))</f>
        <v>0</v>
      </c>
      <c r="D429" s="5">
        <f>INT(INDEX($G$5:$N$54,$A429,D$57)*INDEX(装备总表!$C$23:$J$30,装备精炼!$B429,装备精炼!D$57))</f>
        <v>289</v>
      </c>
      <c r="E429" s="5">
        <f>INT(INDEX($G$5:$N$54,$A429,E$57)*INDEX(装备总表!$C$23:$J$30,装备精炼!$B429,装备精炼!E$57))</f>
        <v>0</v>
      </c>
      <c r="F429" s="5">
        <f>INT(INDEX($G$5:$N$54,$A429,G$57)*INDEX(装备总表!$C$23:$J$30,装备精炼!$B429,装备精炼!G$57))</f>
        <v>0</v>
      </c>
      <c r="G429" s="5">
        <f>INT(INDEX($G$5:$N$54,$A429,H$57)*INDEX(装备总表!$C$23:$J$30,装备精炼!$B429,装备精炼!H$57))</f>
        <v>433</v>
      </c>
      <c r="H429" s="5">
        <f>INT(INDEX($G$5:$N$54,$A429,I$57)*INDEX(装备总表!$C$23:$J$30,装备精炼!$B429,装备精炼!I$57))</f>
        <v>0</v>
      </c>
      <c r="I429" s="5">
        <f>INT(INDEX($G$5:$N$54,$A429,J$57)*INDEX(装备总表!$C$23:$J$30,装备精炼!$B429,装备精炼!J$57))</f>
        <v>0</v>
      </c>
      <c r="J429" s="5">
        <f>INT(INDEX($G$5:$N$54,$A429,K$57)*INDEX(装备总表!$C$23:$J$30,装备精炼!$B429,装备精炼!K$57))</f>
        <v>0</v>
      </c>
    </row>
    <row r="430" spans="1:10" ht="16.5" x14ac:dyDescent="0.15">
      <c r="A430" s="13">
        <v>22</v>
      </c>
      <c r="B430" s="13">
        <v>8</v>
      </c>
      <c r="C430" s="5">
        <f>INT(INDEX($G$5:$N$54,$A430,C$57)*INDEX(装备总表!$C$23:$J$30,装备精炼!$B430,装备精炼!C$57))</f>
        <v>0</v>
      </c>
      <c r="D430" s="5">
        <f>INT(INDEX($G$5:$N$54,$A430,D$57)*INDEX(装备总表!$C$23:$J$30,装备精炼!$B430,装备精炼!D$57))</f>
        <v>310</v>
      </c>
      <c r="E430" s="5">
        <f>INT(INDEX($G$5:$N$54,$A430,E$57)*INDEX(装备总表!$C$23:$J$30,装备精炼!$B430,装备精炼!E$57))</f>
        <v>0</v>
      </c>
      <c r="F430" s="5">
        <f>INT(INDEX($G$5:$N$54,$A430,G$57)*INDEX(装备总表!$C$23:$J$30,装备精炼!$B430,装备精炼!G$57))</f>
        <v>0</v>
      </c>
      <c r="G430" s="5">
        <f>INT(INDEX($G$5:$N$54,$A430,H$57)*INDEX(装备总表!$C$23:$J$30,装备精炼!$B430,装备精炼!H$57))</f>
        <v>465</v>
      </c>
      <c r="H430" s="5">
        <f>INT(INDEX($G$5:$N$54,$A430,I$57)*INDEX(装备总表!$C$23:$J$30,装备精炼!$B430,装备精炼!I$57))</f>
        <v>0</v>
      </c>
      <c r="I430" s="5">
        <f>INT(INDEX($G$5:$N$54,$A430,J$57)*INDEX(装备总表!$C$23:$J$30,装备精炼!$B430,装备精炼!J$57))</f>
        <v>0</v>
      </c>
      <c r="J430" s="5">
        <f>INT(INDEX($G$5:$N$54,$A430,K$57)*INDEX(装备总表!$C$23:$J$30,装备精炼!$B430,装备精炼!K$57))</f>
        <v>0</v>
      </c>
    </row>
    <row r="431" spans="1:10" ht="16.5" x14ac:dyDescent="0.15">
      <c r="A431" s="13">
        <v>23</v>
      </c>
      <c r="B431" s="13">
        <v>8</v>
      </c>
      <c r="C431" s="5">
        <f>INT(INDEX($G$5:$N$54,$A431,C$57)*INDEX(装备总表!$C$23:$J$30,装备精炼!$B431,装备精炼!C$57))</f>
        <v>0</v>
      </c>
      <c r="D431" s="5">
        <f>INT(INDEX($G$5:$N$54,$A431,D$57)*INDEX(装备总表!$C$23:$J$30,装备精炼!$B431,装备精炼!D$57))</f>
        <v>331</v>
      </c>
      <c r="E431" s="5">
        <f>INT(INDEX($G$5:$N$54,$A431,E$57)*INDEX(装备总表!$C$23:$J$30,装备精炼!$B431,装备精炼!E$57))</f>
        <v>0</v>
      </c>
      <c r="F431" s="5">
        <f>INT(INDEX($G$5:$N$54,$A431,G$57)*INDEX(装备总表!$C$23:$J$30,装备精炼!$B431,装备精炼!G$57))</f>
        <v>0</v>
      </c>
      <c r="G431" s="5">
        <f>INT(INDEX($G$5:$N$54,$A431,H$57)*INDEX(装备总表!$C$23:$J$30,装备精炼!$B431,装备精炼!H$57))</f>
        <v>496</v>
      </c>
      <c r="H431" s="5">
        <f>INT(INDEX($G$5:$N$54,$A431,I$57)*INDEX(装备总表!$C$23:$J$30,装备精炼!$B431,装备精炼!I$57))</f>
        <v>0</v>
      </c>
      <c r="I431" s="5">
        <f>INT(INDEX($G$5:$N$54,$A431,J$57)*INDEX(装备总表!$C$23:$J$30,装备精炼!$B431,装备精炼!J$57))</f>
        <v>0</v>
      </c>
      <c r="J431" s="5">
        <f>INT(INDEX($G$5:$N$54,$A431,K$57)*INDEX(装备总表!$C$23:$J$30,装备精炼!$B431,装备精炼!K$57))</f>
        <v>0</v>
      </c>
    </row>
    <row r="432" spans="1:10" ht="16.5" x14ac:dyDescent="0.15">
      <c r="A432" s="13">
        <v>24</v>
      </c>
      <c r="B432" s="13">
        <v>8</v>
      </c>
      <c r="C432" s="5">
        <f>INT(INDEX($G$5:$N$54,$A432,C$57)*INDEX(装备总表!$C$23:$J$30,装备精炼!$B432,装备精炼!C$57))</f>
        <v>0</v>
      </c>
      <c r="D432" s="5">
        <f>INT(INDEX($G$5:$N$54,$A432,D$57)*INDEX(装备总表!$C$23:$J$30,装备精炼!$B432,装备精炼!D$57))</f>
        <v>352</v>
      </c>
      <c r="E432" s="5">
        <f>INT(INDEX($G$5:$N$54,$A432,E$57)*INDEX(装备总表!$C$23:$J$30,装备精炼!$B432,装备精炼!E$57))</f>
        <v>0</v>
      </c>
      <c r="F432" s="5">
        <f>INT(INDEX($G$5:$N$54,$A432,G$57)*INDEX(装备总表!$C$23:$J$30,装备精炼!$B432,装备精炼!G$57))</f>
        <v>0</v>
      </c>
      <c r="G432" s="5">
        <f>INT(INDEX($G$5:$N$54,$A432,H$57)*INDEX(装备总表!$C$23:$J$30,装备精炼!$B432,装备精炼!H$57))</f>
        <v>528</v>
      </c>
      <c r="H432" s="5">
        <f>INT(INDEX($G$5:$N$54,$A432,I$57)*INDEX(装备总表!$C$23:$J$30,装备精炼!$B432,装备精炼!I$57))</f>
        <v>0</v>
      </c>
      <c r="I432" s="5">
        <f>INT(INDEX($G$5:$N$54,$A432,J$57)*INDEX(装备总表!$C$23:$J$30,装备精炼!$B432,装备精炼!J$57))</f>
        <v>0</v>
      </c>
      <c r="J432" s="5">
        <f>INT(INDEX($G$5:$N$54,$A432,K$57)*INDEX(装备总表!$C$23:$J$30,装备精炼!$B432,装备精炼!K$57))</f>
        <v>0</v>
      </c>
    </row>
    <row r="433" spans="1:10" ht="16.5" x14ac:dyDescent="0.15">
      <c r="A433" s="13">
        <v>25</v>
      </c>
      <c r="B433" s="13">
        <v>8</v>
      </c>
      <c r="C433" s="5">
        <f>INT(INDEX($G$5:$N$54,$A433,C$57)*INDEX(装备总表!$C$23:$J$30,装备精炼!$B433,装备精炼!C$57))</f>
        <v>0</v>
      </c>
      <c r="D433" s="5">
        <f>INT(INDEX($G$5:$N$54,$A433,D$57)*INDEX(装备总表!$C$23:$J$30,装备精炼!$B433,装备精炼!D$57))</f>
        <v>372</v>
      </c>
      <c r="E433" s="5">
        <f>INT(INDEX($G$5:$N$54,$A433,E$57)*INDEX(装备总表!$C$23:$J$30,装备精炼!$B433,装备精炼!E$57))</f>
        <v>0</v>
      </c>
      <c r="F433" s="5">
        <f>INT(INDEX($G$5:$N$54,$A433,G$57)*INDEX(装备总表!$C$23:$J$30,装备精炼!$B433,装备精炼!G$57))</f>
        <v>0</v>
      </c>
      <c r="G433" s="5">
        <f>INT(INDEX($G$5:$N$54,$A433,H$57)*INDEX(装备总表!$C$23:$J$30,装备精炼!$B433,装备精炼!H$57))</f>
        <v>559</v>
      </c>
      <c r="H433" s="5">
        <f>INT(INDEX($G$5:$N$54,$A433,I$57)*INDEX(装备总表!$C$23:$J$30,装备精炼!$B433,装备精炼!I$57))</f>
        <v>0</v>
      </c>
      <c r="I433" s="5">
        <f>INT(INDEX($G$5:$N$54,$A433,J$57)*INDEX(装备总表!$C$23:$J$30,装备精炼!$B433,装备精炼!J$57))</f>
        <v>0</v>
      </c>
      <c r="J433" s="5">
        <f>INT(INDEX($G$5:$N$54,$A433,K$57)*INDEX(装备总表!$C$23:$J$30,装备精炼!$B433,装备精炼!K$57))</f>
        <v>0</v>
      </c>
    </row>
    <row r="434" spans="1:10" ht="16.5" x14ac:dyDescent="0.15">
      <c r="A434" s="13">
        <v>26</v>
      </c>
      <c r="B434" s="13">
        <v>8</v>
      </c>
      <c r="C434" s="5">
        <f>INT(INDEX($G$5:$N$54,$A434,C$57)*INDEX(装备总表!$C$23:$J$30,装备精炼!$B434,装备精炼!C$57))</f>
        <v>0</v>
      </c>
      <c r="D434" s="5">
        <f>INT(INDEX($G$5:$N$54,$A434,D$57)*INDEX(装备总表!$C$23:$J$30,装备精炼!$B434,装备精炼!D$57))</f>
        <v>396</v>
      </c>
      <c r="E434" s="5">
        <f>INT(INDEX($G$5:$N$54,$A434,E$57)*INDEX(装备总表!$C$23:$J$30,装备精炼!$B434,装备精炼!E$57))</f>
        <v>0</v>
      </c>
      <c r="F434" s="5">
        <f>INT(INDEX($G$5:$N$54,$A434,G$57)*INDEX(装备总表!$C$23:$J$30,装备精炼!$B434,装备精炼!G$57))</f>
        <v>0</v>
      </c>
      <c r="G434" s="5">
        <f>INT(INDEX($G$5:$N$54,$A434,H$57)*INDEX(装备总表!$C$23:$J$30,装备精炼!$B434,装备精炼!H$57))</f>
        <v>594</v>
      </c>
      <c r="H434" s="5">
        <f>INT(INDEX($G$5:$N$54,$A434,I$57)*INDEX(装备总表!$C$23:$J$30,装备精炼!$B434,装备精炼!I$57))</f>
        <v>0</v>
      </c>
      <c r="I434" s="5">
        <f>INT(INDEX($G$5:$N$54,$A434,J$57)*INDEX(装备总表!$C$23:$J$30,装备精炼!$B434,装备精炼!J$57))</f>
        <v>0</v>
      </c>
      <c r="J434" s="5">
        <f>INT(INDEX($G$5:$N$54,$A434,K$57)*INDEX(装备总表!$C$23:$J$30,装备精炼!$B434,装备精炼!K$57))</f>
        <v>0</v>
      </c>
    </row>
    <row r="435" spans="1:10" ht="16.5" x14ac:dyDescent="0.15">
      <c r="A435" s="13">
        <v>27</v>
      </c>
      <c r="B435" s="13">
        <v>8</v>
      </c>
      <c r="C435" s="5">
        <f>INT(INDEX($G$5:$N$54,$A435,C$57)*INDEX(装备总表!$C$23:$J$30,装备精炼!$B435,装备精炼!C$57))</f>
        <v>0</v>
      </c>
      <c r="D435" s="5">
        <f>INT(INDEX($G$5:$N$54,$A435,D$57)*INDEX(装备总表!$C$23:$J$30,装备精炼!$B435,装备精炼!D$57))</f>
        <v>420</v>
      </c>
      <c r="E435" s="5">
        <f>INT(INDEX($G$5:$N$54,$A435,E$57)*INDEX(装备总表!$C$23:$J$30,装备精炼!$B435,装备精炼!E$57))</f>
        <v>0</v>
      </c>
      <c r="F435" s="5">
        <f>INT(INDEX($G$5:$N$54,$A435,G$57)*INDEX(装备总表!$C$23:$J$30,装备精炼!$B435,装备精炼!G$57))</f>
        <v>0</v>
      </c>
      <c r="G435" s="5">
        <f>INT(INDEX($G$5:$N$54,$A435,H$57)*INDEX(装备总表!$C$23:$J$30,装备精炼!$B435,装备精炼!H$57))</f>
        <v>630</v>
      </c>
      <c r="H435" s="5">
        <f>INT(INDEX($G$5:$N$54,$A435,I$57)*INDEX(装备总表!$C$23:$J$30,装备精炼!$B435,装备精炼!I$57))</f>
        <v>0</v>
      </c>
      <c r="I435" s="5">
        <f>INT(INDEX($G$5:$N$54,$A435,J$57)*INDEX(装备总表!$C$23:$J$30,装备精炼!$B435,装备精炼!J$57))</f>
        <v>0</v>
      </c>
      <c r="J435" s="5">
        <f>INT(INDEX($G$5:$N$54,$A435,K$57)*INDEX(装备总表!$C$23:$J$30,装备精炼!$B435,装备精炼!K$57))</f>
        <v>0</v>
      </c>
    </row>
    <row r="436" spans="1:10" ht="16.5" x14ac:dyDescent="0.15">
      <c r="A436" s="13">
        <v>28</v>
      </c>
      <c r="B436" s="13">
        <v>8</v>
      </c>
      <c r="C436" s="5">
        <f>INT(INDEX($G$5:$N$54,$A436,C$57)*INDEX(装备总表!$C$23:$J$30,装备精炼!$B436,装备精炼!C$57))</f>
        <v>0</v>
      </c>
      <c r="D436" s="5">
        <f>INT(INDEX($G$5:$N$54,$A436,D$57)*INDEX(装备总表!$C$23:$J$30,装备精炼!$B436,装备精炼!D$57))</f>
        <v>444</v>
      </c>
      <c r="E436" s="5">
        <f>INT(INDEX($G$5:$N$54,$A436,E$57)*INDEX(装备总表!$C$23:$J$30,装备精炼!$B436,装备精炼!E$57))</f>
        <v>0</v>
      </c>
      <c r="F436" s="5">
        <f>INT(INDEX($G$5:$N$54,$A436,G$57)*INDEX(装备总表!$C$23:$J$30,装备精炼!$B436,装备精炼!G$57))</f>
        <v>0</v>
      </c>
      <c r="G436" s="5">
        <f>INT(INDEX($G$5:$N$54,$A436,H$57)*INDEX(装备总表!$C$23:$J$30,装备精炼!$B436,装备精炼!H$57))</f>
        <v>666</v>
      </c>
      <c r="H436" s="5">
        <f>INT(INDEX($G$5:$N$54,$A436,I$57)*INDEX(装备总表!$C$23:$J$30,装备精炼!$B436,装备精炼!I$57))</f>
        <v>0</v>
      </c>
      <c r="I436" s="5">
        <f>INT(INDEX($G$5:$N$54,$A436,J$57)*INDEX(装备总表!$C$23:$J$30,装备精炼!$B436,装备精炼!J$57))</f>
        <v>0</v>
      </c>
      <c r="J436" s="5">
        <f>INT(INDEX($G$5:$N$54,$A436,K$57)*INDEX(装备总表!$C$23:$J$30,装备精炼!$B436,装备精炼!K$57))</f>
        <v>0</v>
      </c>
    </row>
    <row r="437" spans="1:10" ht="16.5" x14ac:dyDescent="0.15">
      <c r="A437" s="13">
        <v>29</v>
      </c>
      <c r="B437" s="13">
        <v>8</v>
      </c>
      <c r="C437" s="5">
        <f>INT(INDEX($G$5:$N$54,$A437,C$57)*INDEX(装备总表!$C$23:$J$30,装备精炼!$B437,装备精炼!C$57))</f>
        <v>0</v>
      </c>
      <c r="D437" s="5">
        <f>INT(INDEX($G$5:$N$54,$A437,D$57)*INDEX(装备总表!$C$23:$J$30,装备精炼!$B437,装备精炼!D$57))</f>
        <v>468</v>
      </c>
      <c r="E437" s="5">
        <f>INT(INDEX($G$5:$N$54,$A437,E$57)*INDEX(装备总表!$C$23:$J$30,装备精炼!$B437,装备精炼!E$57))</f>
        <v>0</v>
      </c>
      <c r="F437" s="5">
        <f>INT(INDEX($G$5:$N$54,$A437,G$57)*INDEX(装备总表!$C$23:$J$30,装备精炼!$B437,装备精炼!G$57))</f>
        <v>0</v>
      </c>
      <c r="G437" s="5">
        <f>INT(INDEX($G$5:$N$54,$A437,H$57)*INDEX(装备总表!$C$23:$J$30,装备精炼!$B437,装备精炼!H$57))</f>
        <v>702</v>
      </c>
      <c r="H437" s="5">
        <f>INT(INDEX($G$5:$N$54,$A437,I$57)*INDEX(装备总表!$C$23:$J$30,装备精炼!$B437,装备精炼!I$57))</f>
        <v>0</v>
      </c>
      <c r="I437" s="5">
        <f>INT(INDEX($G$5:$N$54,$A437,J$57)*INDEX(装备总表!$C$23:$J$30,装备精炼!$B437,装备精炼!J$57))</f>
        <v>0</v>
      </c>
      <c r="J437" s="5">
        <f>INT(INDEX($G$5:$N$54,$A437,K$57)*INDEX(装备总表!$C$23:$J$30,装备精炼!$B437,装备精炼!K$57))</f>
        <v>0</v>
      </c>
    </row>
    <row r="438" spans="1:10" ht="16.5" x14ac:dyDescent="0.15">
      <c r="A438" s="13">
        <v>30</v>
      </c>
      <c r="B438" s="13">
        <v>8</v>
      </c>
      <c r="C438" s="5">
        <f>INT(INDEX($G$5:$N$54,$A438,C$57)*INDEX(装备总表!$C$23:$J$30,装备精炼!$B438,装备精炼!C$57))</f>
        <v>0</v>
      </c>
      <c r="D438" s="5">
        <f>INT(INDEX($G$5:$N$54,$A438,D$57)*INDEX(装备总表!$C$23:$J$30,装备精炼!$B438,装备精炼!D$57))</f>
        <v>492</v>
      </c>
      <c r="E438" s="5">
        <f>INT(INDEX($G$5:$N$54,$A438,E$57)*INDEX(装备总表!$C$23:$J$30,装备精炼!$B438,装备精炼!E$57))</f>
        <v>0</v>
      </c>
      <c r="F438" s="5">
        <f>INT(INDEX($G$5:$N$54,$A438,G$57)*INDEX(装备总表!$C$23:$J$30,装备精炼!$B438,装备精炼!G$57))</f>
        <v>0</v>
      </c>
      <c r="G438" s="5">
        <f>INT(INDEX($G$5:$N$54,$A438,H$57)*INDEX(装备总表!$C$23:$J$30,装备精炼!$B438,装备精炼!H$57))</f>
        <v>738</v>
      </c>
      <c r="H438" s="5">
        <f>INT(INDEX($G$5:$N$54,$A438,I$57)*INDEX(装备总表!$C$23:$J$30,装备精炼!$B438,装备精炼!I$57))</f>
        <v>0</v>
      </c>
      <c r="I438" s="5">
        <f>INT(INDEX($G$5:$N$54,$A438,J$57)*INDEX(装备总表!$C$23:$J$30,装备精炼!$B438,装备精炼!J$57))</f>
        <v>0</v>
      </c>
      <c r="J438" s="5">
        <f>INT(INDEX($G$5:$N$54,$A438,K$57)*INDEX(装备总表!$C$23:$J$30,装备精炼!$B438,装备精炼!K$57))</f>
        <v>0</v>
      </c>
    </row>
    <row r="439" spans="1:10" ht="16.5" x14ac:dyDescent="0.15">
      <c r="A439" s="13">
        <v>31</v>
      </c>
      <c r="B439" s="13">
        <v>8</v>
      </c>
      <c r="C439" s="5">
        <f>INT(INDEX($G$5:$N$54,$A439,C$57)*INDEX(装备总表!$C$23:$J$30,装备精炼!$B439,装备精炼!C$57))</f>
        <v>0</v>
      </c>
      <c r="D439" s="5">
        <f>INT(INDEX($G$5:$N$54,$A439,D$57)*INDEX(装备总表!$C$23:$J$30,装备精炼!$B439,装备精炼!D$57))</f>
        <v>519</v>
      </c>
      <c r="E439" s="5">
        <f>INT(INDEX($G$5:$N$54,$A439,E$57)*INDEX(装备总表!$C$23:$J$30,装备精炼!$B439,装备精炼!E$57))</f>
        <v>0</v>
      </c>
      <c r="F439" s="5">
        <f>INT(INDEX($G$5:$N$54,$A439,G$57)*INDEX(装备总表!$C$23:$J$30,装备精炼!$B439,装备精炼!G$57))</f>
        <v>0</v>
      </c>
      <c r="G439" s="5">
        <f>INT(INDEX($G$5:$N$54,$A439,H$57)*INDEX(装备总表!$C$23:$J$30,装备精炼!$B439,装备精炼!H$57))</f>
        <v>778</v>
      </c>
      <c r="H439" s="5">
        <f>INT(INDEX($G$5:$N$54,$A439,I$57)*INDEX(装备总表!$C$23:$J$30,装备精炼!$B439,装备精炼!I$57))</f>
        <v>0</v>
      </c>
      <c r="I439" s="5">
        <f>INT(INDEX($G$5:$N$54,$A439,J$57)*INDEX(装备总表!$C$23:$J$30,装备精炼!$B439,装备精炼!J$57))</f>
        <v>0</v>
      </c>
      <c r="J439" s="5">
        <f>INT(INDEX($G$5:$N$54,$A439,K$57)*INDEX(装备总表!$C$23:$J$30,装备精炼!$B439,装备精炼!K$57))</f>
        <v>0</v>
      </c>
    </row>
    <row r="440" spans="1:10" ht="16.5" x14ac:dyDescent="0.15">
      <c r="A440" s="13">
        <v>32</v>
      </c>
      <c r="B440" s="13">
        <v>8</v>
      </c>
      <c r="C440" s="5">
        <f>INT(INDEX($G$5:$N$54,$A440,C$57)*INDEX(装备总表!$C$23:$J$30,装备精炼!$B440,装备精炼!C$57))</f>
        <v>0</v>
      </c>
      <c r="D440" s="5">
        <f>INT(INDEX($G$5:$N$54,$A440,D$57)*INDEX(装备总表!$C$23:$J$30,装备精炼!$B440,装备精炼!D$57))</f>
        <v>545</v>
      </c>
      <c r="E440" s="5">
        <f>INT(INDEX($G$5:$N$54,$A440,E$57)*INDEX(装备总表!$C$23:$J$30,装备精炼!$B440,装备精炼!E$57))</f>
        <v>0</v>
      </c>
      <c r="F440" s="5">
        <f>INT(INDEX($G$5:$N$54,$A440,G$57)*INDEX(装备总表!$C$23:$J$30,装备精炼!$B440,装备精炼!G$57))</f>
        <v>0</v>
      </c>
      <c r="G440" s="5">
        <f>INT(INDEX($G$5:$N$54,$A440,H$57)*INDEX(装备总表!$C$23:$J$30,装备精炼!$B440,装备精炼!H$57))</f>
        <v>818</v>
      </c>
      <c r="H440" s="5">
        <f>INT(INDEX($G$5:$N$54,$A440,I$57)*INDEX(装备总表!$C$23:$J$30,装备精炼!$B440,装备精炼!I$57))</f>
        <v>0</v>
      </c>
      <c r="I440" s="5">
        <f>INT(INDEX($G$5:$N$54,$A440,J$57)*INDEX(装备总表!$C$23:$J$30,装备精炼!$B440,装备精炼!J$57))</f>
        <v>0</v>
      </c>
      <c r="J440" s="5">
        <f>INT(INDEX($G$5:$N$54,$A440,K$57)*INDEX(装备总表!$C$23:$J$30,装备精炼!$B440,装备精炼!K$57))</f>
        <v>0</v>
      </c>
    </row>
    <row r="441" spans="1:10" ht="16.5" x14ac:dyDescent="0.15">
      <c r="A441" s="13">
        <v>33</v>
      </c>
      <c r="B441" s="13">
        <v>8</v>
      </c>
      <c r="C441" s="5">
        <f>INT(INDEX($G$5:$N$54,$A441,C$57)*INDEX(装备总表!$C$23:$J$30,装备精炼!$B441,装备精炼!C$57))</f>
        <v>0</v>
      </c>
      <c r="D441" s="5">
        <f>INT(INDEX($G$5:$N$54,$A441,D$57)*INDEX(装备总表!$C$23:$J$30,装备精炼!$B441,装备精炼!D$57))</f>
        <v>572</v>
      </c>
      <c r="E441" s="5">
        <f>INT(INDEX($G$5:$N$54,$A441,E$57)*INDEX(装备总表!$C$23:$J$30,装备精炼!$B441,装备精炼!E$57))</f>
        <v>0</v>
      </c>
      <c r="F441" s="5">
        <f>INT(INDEX($G$5:$N$54,$A441,G$57)*INDEX(装备总表!$C$23:$J$30,装备精炼!$B441,装备精炼!G$57))</f>
        <v>0</v>
      </c>
      <c r="G441" s="5">
        <f>INT(INDEX($G$5:$N$54,$A441,H$57)*INDEX(装备总表!$C$23:$J$30,装备精炼!$B441,装备精炼!H$57))</f>
        <v>858</v>
      </c>
      <c r="H441" s="5">
        <f>INT(INDEX($G$5:$N$54,$A441,I$57)*INDEX(装备总表!$C$23:$J$30,装备精炼!$B441,装备精炼!I$57))</f>
        <v>0</v>
      </c>
      <c r="I441" s="5">
        <f>INT(INDEX($G$5:$N$54,$A441,J$57)*INDEX(装备总表!$C$23:$J$30,装备精炼!$B441,装备精炼!J$57))</f>
        <v>0</v>
      </c>
      <c r="J441" s="5">
        <f>INT(INDEX($G$5:$N$54,$A441,K$57)*INDEX(装备总表!$C$23:$J$30,装备精炼!$B441,装备精炼!K$57))</f>
        <v>0</v>
      </c>
    </row>
    <row r="442" spans="1:10" ht="16.5" x14ac:dyDescent="0.15">
      <c r="A442" s="13">
        <v>34</v>
      </c>
      <c r="B442" s="13">
        <v>8</v>
      </c>
      <c r="C442" s="5">
        <f>INT(INDEX($G$5:$N$54,$A442,C$57)*INDEX(装备总表!$C$23:$J$30,装备精炼!$B442,装备精炼!C$57))</f>
        <v>0</v>
      </c>
      <c r="D442" s="5">
        <f>INT(INDEX($G$5:$N$54,$A442,D$57)*INDEX(装备总表!$C$23:$J$30,装备精炼!$B442,装备精炼!D$57))</f>
        <v>599</v>
      </c>
      <c r="E442" s="5">
        <f>INT(INDEX($G$5:$N$54,$A442,E$57)*INDEX(装备总表!$C$23:$J$30,装备精炼!$B442,装备精炼!E$57))</f>
        <v>0</v>
      </c>
      <c r="F442" s="5">
        <f>INT(INDEX($G$5:$N$54,$A442,G$57)*INDEX(装备总表!$C$23:$J$30,装备精炼!$B442,装备精炼!G$57))</f>
        <v>0</v>
      </c>
      <c r="G442" s="5">
        <f>INT(INDEX($G$5:$N$54,$A442,H$57)*INDEX(装备总表!$C$23:$J$30,装备精炼!$B442,装备精炼!H$57))</f>
        <v>899</v>
      </c>
      <c r="H442" s="5">
        <f>INT(INDEX($G$5:$N$54,$A442,I$57)*INDEX(装备总表!$C$23:$J$30,装备精炼!$B442,装备精炼!I$57))</f>
        <v>0</v>
      </c>
      <c r="I442" s="5">
        <f>INT(INDEX($G$5:$N$54,$A442,J$57)*INDEX(装备总表!$C$23:$J$30,装备精炼!$B442,装备精炼!J$57))</f>
        <v>0</v>
      </c>
      <c r="J442" s="5">
        <f>INT(INDEX($G$5:$N$54,$A442,K$57)*INDEX(装备总表!$C$23:$J$30,装备精炼!$B442,装备精炼!K$57))</f>
        <v>0</v>
      </c>
    </row>
    <row r="443" spans="1:10" ht="16.5" x14ac:dyDescent="0.15">
      <c r="A443" s="13">
        <v>35</v>
      </c>
      <c r="B443" s="13">
        <v>8</v>
      </c>
      <c r="C443" s="5">
        <f>INT(INDEX($G$5:$N$54,$A443,C$57)*INDEX(装备总表!$C$23:$J$30,装备精炼!$B443,装备精炼!C$57))</f>
        <v>0</v>
      </c>
      <c r="D443" s="5">
        <f>INT(INDEX($G$5:$N$54,$A443,D$57)*INDEX(装备总表!$C$23:$J$30,装备精炼!$B443,装备精炼!D$57))</f>
        <v>626</v>
      </c>
      <c r="E443" s="5">
        <f>INT(INDEX($G$5:$N$54,$A443,E$57)*INDEX(装备总表!$C$23:$J$30,装备精炼!$B443,装备精炼!E$57))</f>
        <v>0</v>
      </c>
      <c r="F443" s="5">
        <f>INT(INDEX($G$5:$N$54,$A443,G$57)*INDEX(装备总表!$C$23:$J$30,装备精炼!$B443,装备精炼!G$57))</f>
        <v>0</v>
      </c>
      <c r="G443" s="5">
        <f>INT(INDEX($G$5:$N$54,$A443,H$57)*INDEX(装备总表!$C$23:$J$30,装备精炼!$B443,装备精炼!H$57))</f>
        <v>939</v>
      </c>
      <c r="H443" s="5">
        <f>INT(INDEX($G$5:$N$54,$A443,I$57)*INDEX(装备总表!$C$23:$J$30,装备精炼!$B443,装备精炼!I$57))</f>
        <v>0</v>
      </c>
      <c r="I443" s="5">
        <f>INT(INDEX($G$5:$N$54,$A443,J$57)*INDEX(装备总表!$C$23:$J$30,装备精炼!$B443,装备精炼!J$57))</f>
        <v>0</v>
      </c>
      <c r="J443" s="5">
        <f>INT(INDEX($G$5:$N$54,$A443,K$57)*INDEX(装备总表!$C$23:$J$30,装备精炼!$B443,装备精炼!K$57))</f>
        <v>0</v>
      </c>
    </row>
    <row r="444" spans="1:10" ht="16.5" x14ac:dyDescent="0.15">
      <c r="A444" s="13">
        <v>36</v>
      </c>
      <c r="B444" s="13">
        <v>8</v>
      </c>
      <c r="C444" s="5">
        <f>INT(INDEX($G$5:$N$54,$A444,C$57)*INDEX(装备总表!$C$23:$J$30,装备精炼!$B444,装备精炼!C$57))</f>
        <v>0</v>
      </c>
      <c r="D444" s="5">
        <f>INT(INDEX($G$5:$N$54,$A444,D$57)*INDEX(装备总表!$C$23:$J$30,装备精炼!$B444,装备精炼!D$57))</f>
        <v>656</v>
      </c>
      <c r="E444" s="5">
        <f>INT(INDEX($G$5:$N$54,$A444,E$57)*INDEX(装备总表!$C$23:$J$30,装备精炼!$B444,装备精炼!E$57))</f>
        <v>0</v>
      </c>
      <c r="F444" s="5">
        <f>INT(INDEX($G$5:$N$54,$A444,G$57)*INDEX(装备总表!$C$23:$J$30,装备精炼!$B444,装备精炼!G$57))</f>
        <v>0</v>
      </c>
      <c r="G444" s="5">
        <f>INT(INDEX($G$5:$N$54,$A444,H$57)*INDEX(装备总表!$C$23:$J$30,装备精炼!$B444,装备精炼!H$57))</f>
        <v>984</v>
      </c>
      <c r="H444" s="5">
        <f>INT(INDEX($G$5:$N$54,$A444,I$57)*INDEX(装备总表!$C$23:$J$30,装备精炼!$B444,装备精炼!I$57))</f>
        <v>0</v>
      </c>
      <c r="I444" s="5">
        <f>INT(INDEX($G$5:$N$54,$A444,J$57)*INDEX(装备总表!$C$23:$J$30,装备精炼!$B444,装备精炼!J$57))</f>
        <v>0</v>
      </c>
      <c r="J444" s="5">
        <f>INT(INDEX($G$5:$N$54,$A444,K$57)*INDEX(装备总表!$C$23:$J$30,装备精炼!$B444,装备精炼!K$57))</f>
        <v>0</v>
      </c>
    </row>
    <row r="445" spans="1:10" ht="16.5" x14ac:dyDescent="0.15">
      <c r="A445" s="13">
        <v>37</v>
      </c>
      <c r="B445" s="13">
        <v>8</v>
      </c>
      <c r="C445" s="5">
        <f>INT(INDEX($G$5:$N$54,$A445,C$57)*INDEX(装备总表!$C$23:$J$30,装备精炼!$B445,装备精炼!C$57))</f>
        <v>0</v>
      </c>
      <c r="D445" s="5">
        <f>INT(INDEX($G$5:$N$54,$A445,D$57)*INDEX(装备总表!$C$23:$J$30,装备精炼!$B445,装备精炼!D$57))</f>
        <v>686</v>
      </c>
      <c r="E445" s="5">
        <f>INT(INDEX($G$5:$N$54,$A445,E$57)*INDEX(装备总表!$C$23:$J$30,装备精炼!$B445,装备精炼!E$57))</f>
        <v>0</v>
      </c>
      <c r="F445" s="5">
        <f>INT(INDEX($G$5:$N$54,$A445,G$57)*INDEX(装备总表!$C$23:$J$30,装备精炼!$B445,装备精炼!G$57))</f>
        <v>0</v>
      </c>
      <c r="G445" s="5">
        <f>INT(INDEX($G$5:$N$54,$A445,H$57)*INDEX(装备总表!$C$23:$J$30,装备精炼!$B445,装备精炼!H$57))</f>
        <v>1029</v>
      </c>
      <c r="H445" s="5">
        <f>INT(INDEX($G$5:$N$54,$A445,I$57)*INDEX(装备总表!$C$23:$J$30,装备精炼!$B445,装备精炼!I$57))</f>
        <v>0</v>
      </c>
      <c r="I445" s="5">
        <f>INT(INDEX($G$5:$N$54,$A445,J$57)*INDEX(装备总表!$C$23:$J$30,装备精炼!$B445,装备精炼!J$57))</f>
        <v>0</v>
      </c>
      <c r="J445" s="5">
        <f>INT(INDEX($G$5:$N$54,$A445,K$57)*INDEX(装备总表!$C$23:$J$30,装备精炼!$B445,装备精炼!K$57))</f>
        <v>0</v>
      </c>
    </row>
    <row r="446" spans="1:10" ht="16.5" x14ac:dyDescent="0.15">
      <c r="A446" s="13">
        <v>38</v>
      </c>
      <c r="B446" s="13">
        <v>8</v>
      </c>
      <c r="C446" s="5">
        <f>INT(INDEX($G$5:$N$54,$A446,C$57)*INDEX(装备总表!$C$23:$J$30,装备精炼!$B446,装备精炼!C$57))</f>
        <v>0</v>
      </c>
      <c r="D446" s="5">
        <f>INT(INDEX($G$5:$N$54,$A446,D$57)*INDEX(装备总表!$C$23:$J$30,装备精炼!$B446,装备精炼!D$57))</f>
        <v>715</v>
      </c>
      <c r="E446" s="5">
        <f>INT(INDEX($G$5:$N$54,$A446,E$57)*INDEX(装备总表!$C$23:$J$30,装备精炼!$B446,装备精炼!E$57))</f>
        <v>0</v>
      </c>
      <c r="F446" s="5">
        <f>INT(INDEX($G$5:$N$54,$A446,G$57)*INDEX(装备总表!$C$23:$J$30,装备精炼!$B446,装备精炼!G$57))</f>
        <v>0</v>
      </c>
      <c r="G446" s="5">
        <f>INT(INDEX($G$5:$N$54,$A446,H$57)*INDEX(装备总表!$C$23:$J$30,装备精炼!$B446,装备精炼!H$57))</f>
        <v>1073</v>
      </c>
      <c r="H446" s="5">
        <f>INT(INDEX($G$5:$N$54,$A446,I$57)*INDEX(装备总表!$C$23:$J$30,装备精炼!$B446,装备精炼!I$57))</f>
        <v>0</v>
      </c>
      <c r="I446" s="5">
        <f>INT(INDEX($G$5:$N$54,$A446,J$57)*INDEX(装备总表!$C$23:$J$30,装备精炼!$B446,装备精炼!J$57))</f>
        <v>0</v>
      </c>
      <c r="J446" s="5">
        <f>INT(INDEX($G$5:$N$54,$A446,K$57)*INDEX(装备总表!$C$23:$J$30,装备精炼!$B446,装备精炼!K$57))</f>
        <v>0</v>
      </c>
    </row>
    <row r="447" spans="1:10" ht="16.5" x14ac:dyDescent="0.15">
      <c r="A447" s="13">
        <v>39</v>
      </c>
      <c r="B447" s="13">
        <v>8</v>
      </c>
      <c r="C447" s="5">
        <f>INT(INDEX($G$5:$N$54,$A447,C$57)*INDEX(装备总表!$C$23:$J$30,装备精炼!$B447,装备精炼!C$57))</f>
        <v>0</v>
      </c>
      <c r="D447" s="5">
        <f>INT(INDEX($G$5:$N$54,$A447,D$57)*INDEX(装备总表!$C$23:$J$30,装备精炼!$B447,装备精炼!D$57))</f>
        <v>745</v>
      </c>
      <c r="E447" s="5">
        <f>INT(INDEX($G$5:$N$54,$A447,E$57)*INDEX(装备总表!$C$23:$J$30,装备精炼!$B447,装备精炼!E$57))</f>
        <v>0</v>
      </c>
      <c r="F447" s="5">
        <f>INT(INDEX($G$5:$N$54,$A447,G$57)*INDEX(装备总表!$C$23:$J$30,装备精炼!$B447,装备精炼!G$57))</f>
        <v>0</v>
      </c>
      <c r="G447" s="5">
        <f>INT(INDEX($G$5:$N$54,$A447,H$57)*INDEX(装备总表!$C$23:$J$30,装备精炼!$B447,装备精炼!H$57))</f>
        <v>1118</v>
      </c>
      <c r="H447" s="5">
        <f>INT(INDEX($G$5:$N$54,$A447,I$57)*INDEX(装备总表!$C$23:$J$30,装备精炼!$B447,装备精炼!I$57))</f>
        <v>0</v>
      </c>
      <c r="I447" s="5">
        <f>INT(INDEX($G$5:$N$54,$A447,J$57)*INDEX(装备总表!$C$23:$J$30,装备精炼!$B447,装备精炼!J$57))</f>
        <v>0</v>
      </c>
      <c r="J447" s="5">
        <f>INT(INDEX($G$5:$N$54,$A447,K$57)*INDEX(装备总表!$C$23:$J$30,装备精炼!$B447,装备精炼!K$57))</f>
        <v>0</v>
      </c>
    </row>
    <row r="448" spans="1:10" ht="16.5" x14ac:dyDescent="0.15">
      <c r="A448" s="13">
        <v>40</v>
      </c>
      <c r="B448" s="13">
        <v>8</v>
      </c>
      <c r="C448" s="5">
        <f>INT(INDEX($G$5:$N$54,$A448,C$57)*INDEX(装备总表!$C$23:$J$30,装备精炼!$B448,装备精炼!C$57))</f>
        <v>0</v>
      </c>
      <c r="D448" s="5">
        <f>INT(INDEX($G$5:$N$54,$A448,D$57)*INDEX(装备总表!$C$23:$J$30,装备精炼!$B448,装备精炼!D$57))</f>
        <v>775</v>
      </c>
      <c r="E448" s="5">
        <f>INT(INDEX($G$5:$N$54,$A448,E$57)*INDEX(装备总表!$C$23:$J$30,装备精炼!$B448,装备精炼!E$57))</f>
        <v>0</v>
      </c>
      <c r="F448" s="5">
        <f>INT(INDEX($G$5:$N$54,$A448,G$57)*INDEX(装备总表!$C$23:$J$30,装备精炼!$B448,装备精炼!G$57))</f>
        <v>0</v>
      </c>
      <c r="G448" s="5">
        <f>INT(INDEX($G$5:$N$54,$A448,H$57)*INDEX(装备总表!$C$23:$J$30,装备精炼!$B448,装备精炼!H$57))</f>
        <v>1163</v>
      </c>
      <c r="H448" s="5">
        <f>INT(INDEX($G$5:$N$54,$A448,I$57)*INDEX(装备总表!$C$23:$J$30,装备精炼!$B448,装备精炼!I$57))</f>
        <v>0</v>
      </c>
      <c r="I448" s="5">
        <f>INT(INDEX($G$5:$N$54,$A448,J$57)*INDEX(装备总表!$C$23:$J$30,装备精炼!$B448,装备精炼!J$57))</f>
        <v>0</v>
      </c>
      <c r="J448" s="5">
        <f>INT(INDEX($G$5:$N$54,$A448,K$57)*INDEX(装备总表!$C$23:$J$30,装备精炼!$B448,装备精炼!K$57))</f>
        <v>0</v>
      </c>
    </row>
    <row r="449" spans="1:10" ht="16.5" x14ac:dyDescent="0.15">
      <c r="A449" s="13">
        <v>41</v>
      </c>
      <c r="B449" s="13">
        <v>8</v>
      </c>
      <c r="C449" s="5">
        <f>INT(INDEX($G$5:$N$54,$A449,C$57)*INDEX(装备总表!$C$23:$J$30,装备精炼!$B449,装备精炼!C$57))</f>
        <v>0</v>
      </c>
      <c r="D449" s="5">
        <f>INT(INDEX($G$5:$N$54,$A449,D$57)*INDEX(装备总表!$C$23:$J$30,装备精炼!$B449,装备精炼!D$57))</f>
        <v>808</v>
      </c>
      <c r="E449" s="5">
        <f>INT(INDEX($G$5:$N$54,$A449,E$57)*INDEX(装备总表!$C$23:$J$30,装备精炼!$B449,装备精炼!E$57))</f>
        <v>0</v>
      </c>
      <c r="F449" s="5">
        <f>INT(INDEX($G$5:$N$54,$A449,G$57)*INDEX(装备总表!$C$23:$J$30,装备精炼!$B449,装备精炼!G$57))</f>
        <v>0</v>
      </c>
      <c r="G449" s="5">
        <f>INT(INDEX($G$5:$N$54,$A449,H$57)*INDEX(装备总表!$C$23:$J$30,装备精炼!$B449,装备精炼!H$57))</f>
        <v>1212</v>
      </c>
      <c r="H449" s="5">
        <f>INT(INDEX($G$5:$N$54,$A449,I$57)*INDEX(装备总表!$C$23:$J$30,装备精炼!$B449,装备精炼!I$57))</f>
        <v>0</v>
      </c>
      <c r="I449" s="5">
        <f>INT(INDEX($G$5:$N$54,$A449,J$57)*INDEX(装备总表!$C$23:$J$30,装备精炼!$B449,装备精炼!J$57))</f>
        <v>0</v>
      </c>
      <c r="J449" s="5">
        <f>INT(INDEX($G$5:$N$54,$A449,K$57)*INDEX(装备总表!$C$23:$J$30,装备精炼!$B449,装备精炼!K$57))</f>
        <v>0</v>
      </c>
    </row>
    <row r="450" spans="1:10" ht="16.5" x14ac:dyDescent="0.15">
      <c r="A450" s="13">
        <v>42</v>
      </c>
      <c r="B450" s="13">
        <v>8</v>
      </c>
      <c r="C450" s="5">
        <f>INT(INDEX($G$5:$N$54,$A450,C$57)*INDEX(装备总表!$C$23:$J$30,装备精炼!$B450,装备精炼!C$57))</f>
        <v>0</v>
      </c>
      <c r="D450" s="5">
        <f>INT(INDEX($G$5:$N$54,$A450,D$57)*INDEX(装备总表!$C$23:$J$30,装备精炼!$B450,装备精炼!D$57))</f>
        <v>841</v>
      </c>
      <c r="E450" s="5">
        <f>INT(INDEX($G$5:$N$54,$A450,E$57)*INDEX(装备总表!$C$23:$J$30,装备精炼!$B450,装备精炼!E$57))</f>
        <v>0</v>
      </c>
      <c r="F450" s="5">
        <f>INT(INDEX($G$5:$N$54,$A450,G$57)*INDEX(装备总表!$C$23:$J$30,装备精炼!$B450,装备精炼!G$57))</f>
        <v>0</v>
      </c>
      <c r="G450" s="5">
        <f>INT(INDEX($G$5:$N$54,$A450,H$57)*INDEX(装备总表!$C$23:$J$30,装备精炼!$B450,装备精炼!H$57))</f>
        <v>1261</v>
      </c>
      <c r="H450" s="5">
        <f>INT(INDEX($G$5:$N$54,$A450,I$57)*INDEX(装备总表!$C$23:$J$30,装备精炼!$B450,装备精炼!I$57))</f>
        <v>0</v>
      </c>
      <c r="I450" s="5">
        <f>INT(INDEX($G$5:$N$54,$A450,J$57)*INDEX(装备总表!$C$23:$J$30,装备精炼!$B450,装备精炼!J$57))</f>
        <v>0</v>
      </c>
      <c r="J450" s="5">
        <f>INT(INDEX($G$5:$N$54,$A450,K$57)*INDEX(装备总表!$C$23:$J$30,装备精炼!$B450,装备精炼!K$57))</f>
        <v>0</v>
      </c>
    </row>
    <row r="451" spans="1:10" ht="16.5" x14ac:dyDescent="0.15">
      <c r="A451" s="13">
        <v>43</v>
      </c>
      <c r="B451" s="13">
        <v>8</v>
      </c>
      <c r="C451" s="5">
        <f>INT(INDEX($G$5:$N$54,$A451,C$57)*INDEX(装备总表!$C$23:$J$30,装备精炼!$B451,装备精炼!C$57))</f>
        <v>0</v>
      </c>
      <c r="D451" s="5">
        <f>INT(INDEX($G$5:$N$54,$A451,D$57)*INDEX(装备总表!$C$23:$J$30,装备精炼!$B451,装备精炼!D$57))</f>
        <v>874</v>
      </c>
      <c r="E451" s="5">
        <f>INT(INDEX($G$5:$N$54,$A451,E$57)*INDEX(装备总表!$C$23:$J$30,装备精炼!$B451,装备精炼!E$57))</f>
        <v>0</v>
      </c>
      <c r="F451" s="5">
        <f>INT(INDEX($G$5:$N$54,$A451,G$57)*INDEX(装备总表!$C$23:$J$30,装备精炼!$B451,装备精炼!G$57))</f>
        <v>0</v>
      </c>
      <c r="G451" s="5">
        <f>INT(INDEX($G$5:$N$54,$A451,H$57)*INDEX(装备总表!$C$23:$J$30,装备精炼!$B451,装备精炼!H$57))</f>
        <v>1311</v>
      </c>
      <c r="H451" s="5">
        <f>INT(INDEX($G$5:$N$54,$A451,I$57)*INDEX(装备总表!$C$23:$J$30,装备精炼!$B451,装备精炼!I$57))</f>
        <v>0</v>
      </c>
      <c r="I451" s="5">
        <f>INT(INDEX($G$5:$N$54,$A451,J$57)*INDEX(装备总表!$C$23:$J$30,装备精炼!$B451,装备精炼!J$57))</f>
        <v>0</v>
      </c>
      <c r="J451" s="5">
        <f>INT(INDEX($G$5:$N$54,$A451,K$57)*INDEX(装备总表!$C$23:$J$30,装备精炼!$B451,装备精炼!K$57))</f>
        <v>0</v>
      </c>
    </row>
    <row r="452" spans="1:10" ht="16.5" x14ac:dyDescent="0.15">
      <c r="A452" s="13">
        <v>44</v>
      </c>
      <c r="B452" s="13">
        <v>8</v>
      </c>
      <c r="C452" s="5">
        <f>INT(INDEX($G$5:$N$54,$A452,C$57)*INDEX(装备总表!$C$23:$J$30,装备精炼!$B452,装备精炼!C$57))</f>
        <v>0</v>
      </c>
      <c r="D452" s="5">
        <f>INT(INDEX($G$5:$N$54,$A452,D$57)*INDEX(装备总表!$C$23:$J$30,装备精炼!$B452,装备精炼!D$57))</f>
        <v>906</v>
      </c>
      <c r="E452" s="5">
        <f>INT(INDEX($G$5:$N$54,$A452,E$57)*INDEX(装备总表!$C$23:$J$30,装备精炼!$B452,装备精炼!E$57))</f>
        <v>0</v>
      </c>
      <c r="F452" s="5">
        <f>INT(INDEX($G$5:$N$54,$A452,G$57)*INDEX(装备总表!$C$23:$J$30,装备精炼!$B452,装备精炼!G$57))</f>
        <v>0</v>
      </c>
      <c r="G452" s="5">
        <f>INT(INDEX($G$5:$N$54,$A452,H$57)*INDEX(装备总表!$C$23:$J$30,装备精炼!$B452,装备精炼!H$57))</f>
        <v>1360</v>
      </c>
      <c r="H452" s="5">
        <f>INT(INDEX($G$5:$N$54,$A452,I$57)*INDEX(装备总表!$C$23:$J$30,装备精炼!$B452,装备精炼!I$57))</f>
        <v>0</v>
      </c>
      <c r="I452" s="5">
        <f>INT(INDEX($G$5:$N$54,$A452,J$57)*INDEX(装备总表!$C$23:$J$30,装备精炼!$B452,装备精炼!J$57))</f>
        <v>0</v>
      </c>
      <c r="J452" s="5">
        <f>INT(INDEX($G$5:$N$54,$A452,K$57)*INDEX(装备总表!$C$23:$J$30,装备精炼!$B452,装备精炼!K$57))</f>
        <v>0</v>
      </c>
    </row>
    <row r="453" spans="1:10" ht="16.5" x14ac:dyDescent="0.15">
      <c r="A453" s="13">
        <v>45</v>
      </c>
      <c r="B453" s="13">
        <v>8</v>
      </c>
      <c r="C453" s="5">
        <f>INT(INDEX($G$5:$N$54,$A453,C$57)*INDEX(装备总表!$C$23:$J$30,装备精炼!$B453,装备精炼!C$57))</f>
        <v>0</v>
      </c>
      <c r="D453" s="5">
        <f>INT(INDEX($G$5:$N$54,$A453,D$57)*INDEX(装备总表!$C$23:$J$30,装备精炼!$B453,装备精炼!D$57))</f>
        <v>939</v>
      </c>
      <c r="E453" s="5">
        <f>INT(INDEX($G$5:$N$54,$A453,E$57)*INDEX(装备总表!$C$23:$J$30,装备精炼!$B453,装备精炼!E$57))</f>
        <v>0</v>
      </c>
      <c r="F453" s="5">
        <f>INT(INDEX($G$5:$N$54,$A453,G$57)*INDEX(装备总表!$C$23:$J$30,装备精炼!$B453,装备精炼!G$57))</f>
        <v>0</v>
      </c>
      <c r="G453" s="5">
        <f>INT(INDEX($G$5:$N$54,$A453,H$57)*INDEX(装备总表!$C$23:$J$30,装备精炼!$B453,装备精炼!H$57))</f>
        <v>1409</v>
      </c>
      <c r="H453" s="5">
        <f>INT(INDEX($G$5:$N$54,$A453,I$57)*INDEX(装备总表!$C$23:$J$30,装备精炼!$B453,装备精炼!I$57))</f>
        <v>0</v>
      </c>
      <c r="I453" s="5">
        <f>INT(INDEX($G$5:$N$54,$A453,J$57)*INDEX(装备总表!$C$23:$J$30,装备精炼!$B453,装备精炼!J$57))</f>
        <v>0</v>
      </c>
      <c r="J453" s="5">
        <f>INT(INDEX($G$5:$N$54,$A453,K$57)*INDEX(装备总表!$C$23:$J$30,装备精炼!$B453,装备精炼!K$57))</f>
        <v>0</v>
      </c>
    </row>
    <row r="454" spans="1:10" ht="16.5" x14ac:dyDescent="0.15">
      <c r="A454" s="13">
        <v>46</v>
      </c>
      <c r="B454" s="13">
        <v>8</v>
      </c>
      <c r="C454" s="5">
        <f>INT(INDEX($G$5:$N$54,$A454,C$57)*INDEX(装备总表!$C$23:$J$30,装备精炼!$B454,装备精炼!C$57))</f>
        <v>0</v>
      </c>
      <c r="D454" s="5">
        <f>INT(INDEX($G$5:$N$54,$A454,D$57)*INDEX(装备总表!$C$23:$J$30,装备精炼!$B454,装备精炼!D$57))</f>
        <v>975</v>
      </c>
      <c r="E454" s="5">
        <f>INT(INDEX($G$5:$N$54,$A454,E$57)*INDEX(装备总表!$C$23:$J$30,装备精炼!$B454,装备精炼!E$57))</f>
        <v>0</v>
      </c>
      <c r="F454" s="5">
        <f>INT(INDEX($G$5:$N$54,$A454,G$57)*INDEX(装备总表!$C$23:$J$30,装备精炼!$B454,装备精炼!G$57))</f>
        <v>0</v>
      </c>
      <c r="G454" s="5">
        <f>INT(INDEX($G$5:$N$54,$A454,H$57)*INDEX(装备总表!$C$23:$J$30,装备精炼!$B454,装备精炼!H$57))</f>
        <v>1463</v>
      </c>
      <c r="H454" s="5">
        <f>INT(INDEX($G$5:$N$54,$A454,I$57)*INDEX(装备总表!$C$23:$J$30,装备精炼!$B454,装备精炼!I$57))</f>
        <v>0</v>
      </c>
      <c r="I454" s="5">
        <f>INT(INDEX($G$5:$N$54,$A454,J$57)*INDEX(装备总表!$C$23:$J$30,装备精炼!$B454,装备精炼!J$57))</f>
        <v>0</v>
      </c>
      <c r="J454" s="5">
        <f>INT(INDEX($G$5:$N$54,$A454,K$57)*INDEX(装备总表!$C$23:$J$30,装备精炼!$B454,装备精炼!K$57))</f>
        <v>0</v>
      </c>
    </row>
    <row r="455" spans="1:10" ht="16.5" x14ac:dyDescent="0.15">
      <c r="A455" s="13">
        <v>47</v>
      </c>
      <c r="B455" s="13">
        <v>8</v>
      </c>
      <c r="C455" s="5">
        <f>INT(INDEX($G$5:$N$54,$A455,C$57)*INDEX(装备总表!$C$23:$J$30,装备精炼!$B455,装备精炼!C$57))</f>
        <v>0</v>
      </c>
      <c r="D455" s="5">
        <f>INT(INDEX($G$5:$N$54,$A455,D$57)*INDEX(装备总表!$C$23:$J$30,装备精炼!$B455,装备精炼!D$57))</f>
        <v>1011</v>
      </c>
      <c r="E455" s="5">
        <f>INT(INDEX($G$5:$N$54,$A455,E$57)*INDEX(装备总表!$C$23:$J$30,装备精炼!$B455,装备精炼!E$57))</f>
        <v>0</v>
      </c>
      <c r="F455" s="5">
        <f>INT(INDEX($G$5:$N$54,$A455,G$57)*INDEX(装备总表!$C$23:$J$30,装备精炼!$B455,装备精炼!G$57))</f>
        <v>0</v>
      </c>
      <c r="G455" s="5">
        <f>INT(INDEX($G$5:$N$54,$A455,H$57)*INDEX(装备总表!$C$23:$J$30,装备精炼!$B455,装备精炼!H$57))</f>
        <v>1516</v>
      </c>
      <c r="H455" s="5">
        <f>INT(INDEX($G$5:$N$54,$A455,I$57)*INDEX(装备总表!$C$23:$J$30,装备精炼!$B455,装备精炼!I$57))</f>
        <v>0</v>
      </c>
      <c r="I455" s="5">
        <f>INT(INDEX($G$5:$N$54,$A455,J$57)*INDEX(装备总表!$C$23:$J$30,装备精炼!$B455,装备精炼!J$57))</f>
        <v>0</v>
      </c>
      <c r="J455" s="5">
        <f>INT(INDEX($G$5:$N$54,$A455,K$57)*INDEX(装备总表!$C$23:$J$30,装备精炼!$B455,装备精炼!K$57))</f>
        <v>0</v>
      </c>
    </row>
    <row r="456" spans="1:10" ht="16.5" x14ac:dyDescent="0.15">
      <c r="A456" s="13">
        <v>48</v>
      </c>
      <c r="B456" s="13">
        <v>8</v>
      </c>
      <c r="C456" s="5">
        <f>INT(INDEX($G$5:$N$54,$A456,C$57)*INDEX(装备总表!$C$23:$J$30,装备精炼!$B456,装备精炼!C$57))</f>
        <v>0</v>
      </c>
      <c r="D456" s="5">
        <f>INT(INDEX($G$5:$N$54,$A456,D$57)*INDEX(装备总表!$C$23:$J$30,装备精炼!$B456,装备精炼!D$57))</f>
        <v>1047</v>
      </c>
      <c r="E456" s="5">
        <f>INT(INDEX($G$5:$N$54,$A456,E$57)*INDEX(装备总表!$C$23:$J$30,装备精炼!$B456,装备精炼!E$57))</f>
        <v>0</v>
      </c>
      <c r="F456" s="5">
        <f>INT(INDEX($G$5:$N$54,$A456,G$57)*INDEX(装备总表!$C$23:$J$30,装备精炼!$B456,装备精炼!G$57))</f>
        <v>0</v>
      </c>
      <c r="G456" s="5">
        <f>INT(INDEX($G$5:$N$54,$A456,H$57)*INDEX(装备总表!$C$23:$J$30,装备精炼!$B456,装备精炼!H$57))</f>
        <v>1570</v>
      </c>
      <c r="H456" s="5">
        <f>INT(INDEX($G$5:$N$54,$A456,I$57)*INDEX(装备总表!$C$23:$J$30,装备精炼!$B456,装备精炼!I$57))</f>
        <v>0</v>
      </c>
      <c r="I456" s="5">
        <f>INT(INDEX($G$5:$N$54,$A456,J$57)*INDEX(装备总表!$C$23:$J$30,装备精炼!$B456,装备精炼!J$57))</f>
        <v>0</v>
      </c>
      <c r="J456" s="5">
        <f>INT(INDEX($G$5:$N$54,$A456,K$57)*INDEX(装备总表!$C$23:$J$30,装备精炼!$B456,装备精炼!K$57))</f>
        <v>0</v>
      </c>
    </row>
    <row r="457" spans="1:10" ht="16.5" x14ac:dyDescent="0.15">
      <c r="A457" s="13">
        <v>49</v>
      </c>
      <c r="B457" s="13">
        <v>8</v>
      </c>
      <c r="C457" s="5">
        <f>INT(INDEX($G$5:$N$54,$A457,C$57)*INDEX(装备总表!$C$23:$J$30,装备精炼!$B457,装备精炼!C$57))</f>
        <v>0</v>
      </c>
      <c r="D457" s="5">
        <f>INT(INDEX($G$5:$N$54,$A457,D$57)*INDEX(装备总表!$C$23:$J$30,装备精炼!$B457,装备精炼!D$57))</f>
        <v>1082</v>
      </c>
      <c r="E457" s="5">
        <f>INT(INDEX($G$5:$N$54,$A457,E$57)*INDEX(装备总表!$C$23:$J$30,装备精炼!$B457,装备精炼!E$57))</f>
        <v>0</v>
      </c>
      <c r="F457" s="5">
        <f>INT(INDEX($G$5:$N$54,$A457,G$57)*INDEX(装备总表!$C$23:$J$30,装备精炼!$B457,装备精炼!G$57))</f>
        <v>0</v>
      </c>
      <c r="G457" s="5">
        <f>INT(INDEX($G$5:$N$54,$A457,H$57)*INDEX(装备总表!$C$23:$J$30,装备精炼!$B457,装备精炼!H$57))</f>
        <v>1624</v>
      </c>
      <c r="H457" s="5">
        <f>INT(INDEX($G$5:$N$54,$A457,I$57)*INDEX(装备总表!$C$23:$J$30,装备精炼!$B457,装备精炼!I$57))</f>
        <v>0</v>
      </c>
      <c r="I457" s="5">
        <f>INT(INDEX($G$5:$N$54,$A457,J$57)*INDEX(装备总表!$C$23:$J$30,装备精炼!$B457,装备精炼!J$57))</f>
        <v>0</v>
      </c>
      <c r="J457" s="5">
        <f>INT(INDEX($G$5:$N$54,$A457,K$57)*INDEX(装备总表!$C$23:$J$30,装备精炼!$B457,装备精炼!K$57))</f>
        <v>0</v>
      </c>
    </row>
    <row r="458" spans="1:10" ht="16.5" x14ac:dyDescent="0.15">
      <c r="A458" s="13">
        <v>50</v>
      </c>
      <c r="B458" s="13">
        <v>8</v>
      </c>
      <c r="C458" s="5">
        <f>INT(INDEX($G$5:$N$54,$A458,C$57)*INDEX(装备总表!$C$23:$J$30,装备精炼!$B458,装备精炼!C$57))</f>
        <v>0</v>
      </c>
      <c r="D458" s="5">
        <f>INT(INDEX($G$5:$N$54,$A458,D$57)*INDEX(装备总表!$C$23:$J$30,装备精炼!$B458,装备精炼!D$57))</f>
        <v>1118</v>
      </c>
      <c r="E458" s="5">
        <f>INT(INDEX($G$5:$N$54,$A458,E$57)*INDEX(装备总表!$C$23:$J$30,装备精炼!$B458,装备精炼!E$57))</f>
        <v>0</v>
      </c>
      <c r="F458" s="5">
        <f>INT(INDEX($G$5:$N$54,$A458,G$57)*INDEX(装备总表!$C$23:$J$30,装备精炼!$B458,装备精炼!G$57))</f>
        <v>0</v>
      </c>
      <c r="G458" s="5">
        <f>INT(INDEX($G$5:$N$54,$A458,H$57)*INDEX(装备总表!$C$23:$J$30,装备精炼!$B458,装备精炼!H$57))</f>
        <v>1677</v>
      </c>
      <c r="H458" s="5">
        <f>INT(INDEX($G$5:$N$54,$A458,I$57)*INDEX(装备总表!$C$23:$J$30,装备精炼!$B458,装备精炼!I$57))</f>
        <v>0</v>
      </c>
      <c r="I458" s="5">
        <f>INT(INDEX($G$5:$N$54,$A458,J$57)*INDEX(装备总表!$C$23:$J$30,装备精炼!$B458,装备精炼!J$57))</f>
        <v>0</v>
      </c>
      <c r="J458" s="5">
        <f>INT(INDEX($G$5:$N$54,$A458,K$57)*INDEX(装备总表!$C$23:$J$30,装备精炼!$B458,装备精炼!K$57))</f>
        <v>0</v>
      </c>
    </row>
  </sheetData>
  <mergeCells count="2">
    <mergeCell ref="A2:N2"/>
    <mergeCell ref="A56:J5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83"/>
  <sheetViews>
    <sheetView tabSelected="1" topLeftCell="A4" workbookViewId="0">
      <selection activeCell="M4" sqref="M4"/>
    </sheetView>
  </sheetViews>
  <sheetFormatPr defaultRowHeight="13.5" x14ac:dyDescent="0.15"/>
  <cols>
    <col min="4" max="4" width="9" style="2"/>
    <col min="5" max="5" width="12.125" bestFit="1" customWidth="1"/>
    <col min="6" max="6" width="10.875" customWidth="1"/>
    <col min="7" max="7" width="9.5" bestFit="1" customWidth="1"/>
    <col min="8" max="8" width="10.125" customWidth="1"/>
    <col min="10" max="10" width="9.625" customWidth="1"/>
    <col min="15" max="15" width="9" style="2"/>
    <col min="16" max="16" width="10.375" style="2" customWidth="1"/>
    <col min="17" max="17" width="8.625" style="2" customWidth="1"/>
    <col min="18" max="18" width="9.625" customWidth="1"/>
    <col min="19" max="19" width="9" style="2"/>
    <col min="21" max="21" width="12.25" customWidth="1"/>
    <col min="22" max="22" width="8.375" customWidth="1"/>
    <col min="23" max="23" width="9.75" customWidth="1"/>
    <col min="24" max="24" width="8.375" customWidth="1"/>
    <col min="25" max="25" width="9.5" customWidth="1"/>
    <col min="26" max="26" width="9.25" customWidth="1"/>
    <col min="27" max="27" width="8.625" customWidth="1"/>
    <col min="28" max="28" width="9.25" customWidth="1"/>
    <col min="29" max="29" width="8.75" customWidth="1"/>
    <col min="31" max="31" width="9.5" customWidth="1"/>
  </cols>
  <sheetData>
    <row r="2" spans="1:31" ht="20.25" x14ac:dyDescent="0.15">
      <c r="A2" s="31" t="s">
        <v>16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31" ht="44.25" customHeight="1" x14ac:dyDescent="0.15">
      <c r="A3" s="32" t="s">
        <v>92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5" spans="1:31" s="2" customFormat="1" ht="18" customHeight="1" x14ac:dyDescent="0.15">
      <c r="B5" s="6" t="s">
        <v>109</v>
      </c>
      <c r="C5" s="13">
        <v>8</v>
      </c>
      <c r="D5" s="6" t="s">
        <v>110</v>
      </c>
      <c r="E5" s="13">
        <v>1</v>
      </c>
      <c r="F5" s="6" t="s">
        <v>111</v>
      </c>
      <c r="G5" s="5">
        <f>INDEX(装备进化!$G$6:$G$15,装备升星!$C$5)*E5</f>
        <v>57720</v>
      </c>
      <c r="H5" s="6" t="s">
        <v>118</v>
      </c>
      <c r="I5" s="7">
        <v>0.5</v>
      </c>
      <c r="O5" s="21">
        <f>SUM(O8:O37)</f>
        <v>29.5</v>
      </c>
      <c r="U5" s="6" t="s">
        <v>111</v>
      </c>
      <c r="V5" s="28">
        <v>400000</v>
      </c>
    </row>
    <row r="6" spans="1:31" ht="20.25" x14ac:dyDescent="0.15">
      <c r="A6" s="31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27"/>
      <c r="P6" s="27"/>
      <c r="Q6" s="27"/>
      <c r="U6" s="31" t="s">
        <v>134</v>
      </c>
      <c r="V6" s="31"/>
      <c r="W6" s="31"/>
      <c r="X6" s="31"/>
      <c r="Y6" s="31"/>
      <c r="Z6" s="31"/>
      <c r="AA6" s="31"/>
      <c r="AB6" s="31"/>
      <c r="AC6" s="31"/>
    </row>
    <row r="7" spans="1:31" ht="16.5" x14ac:dyDescent="0.15">
      <c r="A7" s="15" t="s">
        <v>99</v>
      </c>
      <c r="B7" s="15" t="s">
        <v>100</v>
      </c>
      <c r="C7" s="15" t="s">
        <v>102</v>
      </c>
      <c r="D7" s="15" t="s">
        <v>103</v>
      </c>
      <c r="E7" s="15" t="s">
        <v>101</v>
      </c>
      <c r="F7" s="15" t="s">
        <v>104</v>
      </c>
      <c r="G7" s="15" t="s">
        <v>105</v>
      </c>
      <c r="H7" s="15" t="s">
        <v>11</v>
      </c>
      <c r="I7" s="16" t="s">
        <v>117</v>
      </c>
      <c r="J7" s="16" t="s">
        <v>0</v>
      </c>
      <c r="K7" s="16" t="s">
        <v>1</v>
      </c>
      <c r="L7" s="16" t="s">
        <v>3</v>
      </c>
      <c r="M7" s="16" t="s">
        <v>4</v>
      </c>
      <c r="N7" s="16" t="s">
        <v>5</v>
      </c>
      <c r="O7" s="29" t="s">
        <v>135</v>
      </c>
      <c r="P7" s="29" t="s">
        <v>136</v>
      </c>
      <c r="Q7" s="29" t="s">
        <v>11</v>
      </c>
      <c r="R7" s="29" t="s">
        <v>141</v>
      </c>
      <c r="S7" s="29" t="s">
        <v>142</v>
      </c>
      <c r="U7" s="29" t="s">
        <v>81</v>
      </c>
      <c r="V7" s="29" t="s">
        <v>119</v>
      </c>
      <c r="W7" s="29" t="s">
        <v>120</v>
      </c>
      <c r="X7" s="29" t="s">
        <v>121</v>
      </c>
      <c r="Y7" s="29" t="s">
        <v>122</v>
      </c>
      <c r="Z7" s="29" t="s">
        <v>123</v>
      </c>
      <c r="AA7" s="29" t="s">
        <v>124</v>
      </c>
      <c r="AB7" s="29" t="s">
        <v>143</v>
      </c>
      <c r="AC7" s="29" t="s">
        <v>144</v>
      </c>
    </row>
    <row r="8" spans="1:31" ht="16.5" x14ac:dyDescent="0.15">
      <c r="A8" s="13">
        <v>1</v>
      </c>
      <c r="B8" s="13">
        <v>1</v>
      </c>
      <c r="C8" s="13"/>
      <c r="D8" s="13"/>
      <c r="E8" s="13">
        <v>1</v>
      </c>
      <c r="F8" s="18">
        <v>0.03</v>
      </c>
      <c r="G8" s="8">
        <f>SUM(F$8:F8)</f>
        <v>0.03</v>
      </c>
      <c r="H8" s="5">
        <f t="shared" ref="H8:H37" si="0">$G$5/30*A8</f>
        <v>1924</v>
      </c>
      <c r="I8" s="5">
        <f>H8*$I$5</f>
        <v>962</v>
      </c>
      <c r="J8" s="5">
        <f>INT($I8*装备总表!B$19)</f>
        <v>1118</v>
      </c>
      <c r="K8" s="5">
        <f>INT($I8*装备总表!C$19)</f>
        <v>89</v>
      </c>
      <c r="L8" s="5">
        <f>INT($I8*装备总表!D$19)</f>
        <v>44</v>
      </c>
      <c r="M8" s="5">
        <f>INT($I8*装备总表!E$19)</f>
        <v>44</v>
      </c>
      <c r="N8" s="5">
        <f>INT($I8*装备总表!F$19)</f>
        <v>89</v>
      </c>
      <c r="O8" s="13"/>
      <c r="P8" s="13"/>
      <c r="Q8" s="13"/>
      <c r="U8" s="6" t="s">
        <v>133</v>
      </c>
      <c r="V8" s="13">
        <v>10</v>
      </c>
      <c r="W8" s="13">
        <v>10</v>
      </c>
      <c r="X8" s="13">
        <v>10</v>
      </c>
      <c r="Y8" s="13">
        <v>10</v>
      </c>
      <c r="Z8" s="13">
        <v>10</v>
      </c>
      <c r="AA8" s="13">
        <v>10</v>
      </c>
      <c r="AB8" s="13">
        <v>10</v>
      </c>
      <c r="AC8" s="13">
        <v>10</v>
      </c>
      <c r="AD8" s="5">
        <f>SUMPRODUCT(V8:AC8,V9:AC9)</f>
        <v>800</v>
      </c>
    </row>
    <row r="9" spans="1:31" ht="16.5" x14ac:dyDescent="0.15">
      <c r="A9" s="13">
        <v>2</v>
      </c>
      <c r="B9" s="13">
        <v>1</v>
      </c>
      <c r="C9" s="13"/>
      <c r="D9" s="13"/>
      <c r="E9" s="13">
        <v>3</v>
      </c>
      <c r="F9" s="18">
        <v>0.03</v>
      </c>
      <c r="G9" s="8">
        <f>SUM(F$8:F9)</f>
        <v>0.06</v>
      </c>
      <c r="H9" s="5">
        <f t="shared" si="0"/>
        <v>3848</v>
      </c>
      <c r="I9" s="5">
        <f t="shared" ref="I9:I37" si="1">H9*$I$5</f>
        <v>1924</v>
      </c>
      <c r="J9" s="5">
        <f>INT($I9*装备总表!B$19)</f>
        <v>2237</v>
      </c>
      <c r="K9" s="5">
        <f>INT($I9*装备总表!C$19)</f>
        <v>178</v>
      </c>
      <c r="L9" s="5">
        <f>INT($I9*装备总表!D$19)</f>
        <v>89</v>
      </c>
      <c r="M9" s="5">
        <f>INT($I9*装备总表!E$19)</f>
        <v>89</v>
      </c>
      <c r="N9" s="5">
        <f>INT($I9*装备总表!F$19)</f>
        <v>178</v>
      </c>
      <c r="O9" s="13">
        <v>1</v>
      </c>
      <c r="P9" s="8">
        <f>O9/$O$5</f>
        <v>3.3898305084745763E-2</v>
      </c>
      <c r="Q9" s="20">
        <f>$V$5*P9</f>
        <v>13559.322033898305</v>
      </c>
      <c r="R9" s="28">
        <v>1</v>
      </c>
      <c r="S9" s="28">
        <v>0</v>
      </c>
      <c r="U9" s="6" t="s">
        <v>9</v>
      </c>
      <c r="V9" s="5">
        <f>[1]属性总表!L$4</f>
        <v>10</v>
      </c>
      <c r="W9" s="5">
        <f>[1]属性总表!M$4</f>
        <v>10</v>
      </c>
      <c r="X9" s="5">
        <f>[1]属性总表!N$4</f>
        <v>10</v>
      </c>
      <c r="Y9" s="5">
        <f>[1]属性总表!O$4</f>
        <v>10</v>
      </c>
      <c r="Z9" s="5">
        <f>[1]属性总表!P$4</f>
        <v>10</v>
      </c>
      <c r="AA9" s="5">
        <f>[1]属性总表!Q$4</f>
        <v>10</v>
      </c>
      <c r="AB9" s="5">
        <f>[1]属性总表!$L$4</f>
        <v>10</v>
      </c>
      <c r="AC9" s="5">
        <f>[1]属性总表!$L$4</f>
        <v>10</v>
      </c>
    </row>
    <row r="10" spans="1:31" ht="16.5" x14ac:dyDescent="0.15">
      <c r="A10" s="13">
        <v>3</v>
      </c>
      <c r="B10" s="13">
        <v>1</v>
      </c>
      <c r="C10" s="13"/>
      <c r="D10" s="13"/>
      <c r="E10" s="13">
        <v>5</v>
      </c>
      <c r="F10" s="18">
        <v>0.03</v>
      </c>
      <c r="G10" s="8">
        <f>SUM(F$8:F10)</f>
        <v>0.09</v>
      </c>
      <c r="H10" s="5">
        <f t="shared" si="0"/>
        <v>5772</v>
      </c>
      <c r="I10" s="5">
        <f t="shared" si="1"/>
        <v>2886</v>
      </c>
      <c r="J10" s="5">
        <f>INT($I10*装备总表!B$19)</f>
        <v>3355</v>
      </c>
      <c r="K10" s="5">
        <f>INT($I10*装备总表!C$19)</f>
        <v>268</v>
      </c>
      <c r="L10" s="5">
        <f>INT($I10*装备总表!D$19)</f>
        <v>134</v>
      </c>
      <c r="M10" s="5">
        <f>INT($I10*装备总表!E$19)</f>
        <v>134</v>
      </c>
      <c r="N10" s="5">
        <f>INT($I10*装备总表!F$19)</f>
        <v>268</v>
      </c>
      <c r="O10" s="13"/>
      <c r="P10" s="13"/>
      <c r="Q10" s="13"/>
      <c r="U10" s="6" t="s">
        <v>86</v>
      </c>
      <c r="V10" s="5">
        <f>1/$AD$8*V8</f>
        <v>1.2500000000000001E-2</v>
      </c>
      <c r="W10" s="5">
        <f t="shared" ref="W10:AC10" si="2">1/$AD$8*W8</f>
        <v>1.2500000000000001E-2</v>
      </c>
      <c r="X10" s="5">
        <f t="shared" si="2"/>
        <v>1.2500000000000001E-2</v>
      </c>
      <c r="Y10" s="5">
        <f t="shared" si="2"/>
        <v>1.2500000000000001E-2</v>
      </c>
      <c r="Z10" s="5">
        <f t="shared" si="2"/>
        <v>1.2500000000000001E-2</v>
      </c>
      <c r="AA10" s="5">
        <f t="shared" si="2"/>
        <v>1.2500000000000001E-2</v>
      </c>
      <c r="AB10" s="5">
        <f t="shared" si="2"/>
        <v>1.2500000000000001E-2</v>
      </c>
      <c r="AC10" s="5">
        <f t="shared" si="2"/>
        <v>1.2500000000000001E-2</v>
      </c>
    </row>
    <row r="11" spans="1:31" ht="16.5" x14ac:dyDescent="0.15">
      <c r="A11" s="13">
        <v>4</v>
      </c>
      <c r="B11" s="13">
        <v>2</v>
      </c>
      <c r="C11" s="13"/>
      <c r="D11" s="13"/>
      <c r="E11" s="13">
        <v>5</v>
      </c>
      <c r="F11" s="18">
        <v>0.05</v>
      </c>
      <c r="G11" s="8">
        <f>SUM(F$8:F11)</f>
        <v>0.14000000000000001</v>
      </c>
      <c r="H11" s="5">
        <f t="shared" si="0"/>
        <v>7696</v>
      </c>
      <c r="I11" s="5">
        <f t="shared" si="1"/>
        <v>3848</v>
      </c>
      <c r="J11" s="5">
        <f>INT($I11*装备总表!B$19)</f>
        <v>4474</v>
      </c>
      <c r="K11" s="5">
        <f>INT($I11*装备总表!C$19)</f>
        <v>357</v>
      </c>
      <c r="L11" s="5">
        <f>INT($I11*装备总表!D$19)</f>
        <v>178</v>
      </c>
      <c r="M11" s="5">
        <f>INT($I11*装备总表!E$19)</f>
        <v>178</v>
      </c>
      <c r="N11" s="5">
        <f>INT($I11*装备总表!F$19)</f>
        <v>357</v>
      </c>
      <c r="O11" s="13"/>
      <c r="P11" s="13"/>
      <c r="Q11" s="13"/>
      <c r="U11" s="6" t="s">
        <v>125</v>
      </c>
      <c r="V11" s="7">
        <v>0.5</v>
      </c>
      <c r="W11" s="13"/>
      <c r="X11" s="13"/>
      <c r="Y11" s="13"/>
      <c r="Z11" s="7">
        <v>0.5</v>
      </c>
      <c r="AA11" s="13"/>
      <c r="AB11" s="13"/>
      <c r="AC11" s="13"/>
      <c r="AD11" s="13">
        <v>1</v>
      </c>
      <c r="AE11" s="13">
        <v>5</v>
      </c>
    </row>
    <row r="12" spans="1:31" ht="16.5" x14ac:dyDescent="0.15">
      <c r="A12" s="13">
        <v>5</v>
      </c>
      <c r="B12" s="13">
        <v>2</v>
      </c>
      <c r="C12" s="13"/>
      <c r="D12" s="13"/>
      <c r="E12" s="13">
        <v>7</v>
      </c>
      <c r="F12" s="18">
        <v>0.05</v>
      </c>
      <c r="G12" s="8">
        <f>SUM(F$8:F12)</f>
        <v>0.19</v>
      </c>
      <c r="H12" s="5">
        <f t="shared" si="0"/>
        <v>9620</v>
      </c>
      <c r="I12" s="5">
        <f t="shared" si="1"/>
        <v>4810</v>
      </c>
      <c r="J12" s="5">
        <f>INT($I12*装备总表!B$19)</f>
        <v>5593</v>
      </c>
      <c r="K12" s="5">
        <f>INT($I12*装备总表!C$19)</f>
        <v>447</v>
      </c>
      <c r="L12" s="5">
        <f>INT($I12*装备总表!D$19)</f>
        <v>223</v>
      </c>
      <c r="M12" s="5">
        <f>INT($I12*装备总表!E$19)</f>
        <v>223</v>
      </c>
      <c r="N12" s="5">
        <f>INT($I12*装备总表!F$19)</f>
        <v>447</v>
      </c>
      <c r="O12" s="13">
        <v>1.5</v>
      </c>
      <c r="P12" s="8">
        <f>O12/$O$5</f>
        <v>5.0847457627118647E-2</v>
      </c>
      <c r="Q12" s="20">
        <f>$V$5*P12</f>
        <v>20338.983050847459</v>
      </c>
      <c r="R12" s="28">
        <v>0.5</v>
      </c>
      <c r="S12" s="28">
        <v>0.5</v>
      </c>
      <c r="U12" s="6" t="s">
        <v>126</v>
      </c>
      <c r="V12" s="13"/>
      <c r="W12" s="7">
        <v>0.5</v>
      </c>
      <c r="X12" s="7">
        <v>0.5</v>
      </c>
      <c r="Y12" s="13"/>
      <c r="Z12" s="13"/>
      <c r="AA12" s="13"/>
      <c r="AB12" s="13"/>
      <c r="AC12" s="13"/>
      <c r="AD12" s="13">
        <v>2</v>
      </c>
      <c r="AE12" s="13">
        <v>3</v>
      </c>
    </row>
    <row r="13" spans="1:31" ht="16.5" x14ac:dyDescent="0.15">
      <c r="A13" s="13">
        <v>6</v>
      </c>
      <c r="B13" s="13">
        <v>2</v>
      </c>
      <c r="C13" s="13"/>
      <c r="D13" s="13"/>
      <c r="E13" s="13">
        <v>10</v>
      </c>
      <c r="F13" s="18">
        <v>0.05</v>
      </c>
      <c r="G13" s="8">
        <f>SUM(F$8:F13)</f>
        <v>0.24</v>
      </c>
      <c r="H13" s="5">
        <f t="shared" si="0"/>
        <v>11544</v>
      </c>
      <c r="I13" s="5">
        <f t="shared" si="1"/>
        <v>5772</v>
      </c>
      <c r="J13" s="5">
        <f>INT($I13*装备总表!B$19)</f>
        <v>6711</v>
      </c>
      <c r="K13" s="5">
        <f>INT($I13*装备总表!C$19)</f>
        <v>536</v>
      </c>
      <c r="L13" s="5">
        <f>INT($I13*装备总表!D$19)</f>
        <v>268</v>
      </c>
      <c r="M13" s="5">
        <f>INT($I13*装备总表!E$19)</f>
        <v>268</v>
      </c>
      <c r="N13" s="5">
        <f>INT($I13*装备总表!F$19)</f>
        <v>536</v>
      </c>
      <c r="O13" s="13"/>
      <c r="P13" s="13"/>
      <c r="Q13" s="13"/>
      <c r="U13" s="6" t="s">
        <v>127</v>
      </c>
      <c r="V13" s="13"/>
      <c r="W13" s="13"/>
      <c r="X13" s="13"/>
      <c r="Y13" s="13"/>
      <c r="Z13" s="7">
        <v>0.5</v>
      </c>
      <c r="AA13" s="13"/>
      <c r="AB13" s="7">
        <v>0.5</v>
      </c>
      <c r="AC13" s="13"/>
      <c r="AD13" s="13">
        <v>5</v>
      </c>
      <c r="AE13" s="13">
        <v>7</v>
      </c>
    </row>
    <row r="14" spans="1:31" ht="16.5" x14ac:dyDescent="0.15">
      <c r="A14" s="13">
        <v>7</v>
      </c>
      <c r="B14" s="13">
        <v>3</v>
      </c>
      <c r="C14" s="13"/>
      <c r="D14" s="13"/>
      <c r="E14" s="13">
        <v>12</v>
      </c>
      <c r="F14" s="18">
        <v>7.0000000000000007E-2</v>
      </c>
      <c r="G14" s="8">
        <f>SUM(F$8:F14)</f>
        <v>0.31</v>
      </c>
      <c r="H14" s="5">
        <f t="shared" si="0"/>
        <v>13468</v>
      </c>
      <c r="I14" s="5">
        <f t="shared" si="1"/>
        <v>6734</v>
      </c>
      <c r="J14" s="5">
        <f>INT($I14*装备总表!B$19)</f>
        <v>7830</v>
      </c>
      <c r="K14" s="5">
        <f>INT($I14*装备总表!C$19)</f>
        <v>626</v>
      </c>
      <c r="L14" s="5">
        <f>INT($I14*装备总表!D$19)</f>
        <v>313</v>
      </c>
      <c r="M14" s="5">
        <f>INT($I14*装备总表!E$19)</f>
        <v>313</v>
      </c>
      <c r="N14" s="5">
        <f>INT($I14*装备总表!F$19)</f>
        <v>626</v>
      </c>
      <c r="O14" s="13"/>
      <c r="P14" s="13"/>
      <c r="Q14" s="13"/>
      <c r="U14" s="6" t="s">
        <v>128</v>
      </c>
      <c r="V14" s="13"/>
      <c r="W14" s="7">
        <v>0.5</v>
      </c>
      <c r="X14" s="13"/>
      <c r="Y14" s="13"/>
      <c r="Z14" s="13"/>
      <c r="AA14" s="7">
        <v>0.5</v>
      </c>
      <c r="AB14" s="13"/>
      <c r="AC14" s="13"/>
      <c r="AD14" s="13">
        <v>2</v>
      </c>
      <c r="AE14" s="13">
        <v>6</v>
      </c>
    </row>
    <row r="15" spans="1:31" ht="16.5" x14ac:dyDescent="0.15">
      <c r="A15" s="13">
        <v>8</v>
      </c>
      <c r="B15" s="13">
        <v>3</v>
      </c>
      <c r="C15" s="13"/>
      <c r="D15" s="13"/>
      <c r="E15" s="13">
        <v>15</v>
      </c>
      <c r="F15" s="18">
        <v>7.0000000000000007E-2</v>
      </c>
      <c r="G15" s="8">
        <f>SUM(F$8:F15)</f>
        <v>0.38</v>
      </c>
      <c r="H15" s="5">
        <f t="shared" si="0"/>
        <v>15392</v>
      </c>
      <c r="I15" s="5">
        <f t="shared" si="1"/>
        <v>7696</v>
      </c>
      <c r="J15" s="5">
        <f>INT($I15*装备总表!B$19)</f>
        <v>8948</v>
      </c>
      <c r="K15" s="5">
        <f>INT($I15*装备总表!C$19)</f>
        <v>715</v>
      </c>
      <c r="L15" s="5">
        <f>INT($I15*装备总表!D$19)</f>
        <v>357</v>
      </c>
      <c r="M15" s="5">
        <f>INT($I15*装备总表!E$19)</f>
        <v>357</v>
      </c>
      <c r="N15" s="5">
        <f>INT($I15*装备总表!F$19)</f>
        <v>715</v>
      </c>
      <c r="O15" s="13">
        <v>1</v>
      </c>
      <c r="P15" s="8">
        <f>O15/$O$5</f>
        <v>3.3898305084745763E-2</v>
      </c>
      <c r="Q15" s="20">
        <f>$V$5*P15</f>
        <v>13559.322033898305</v>
      </c>
      <c r="R15" s="28">
        <v>1</v>
      </c>
      <c r="S15" s="28">
        <v>0</v>
      </c>
      <c r="U15" s="6" t="s">
        <v>129</v>
      </c>
      <c r="V15" s="13"/>
      <c r="W15" s="13"/>
      <c r="X15" s="13"/>
      <c r="Y15" s="7">
        <v>0.5</v>
      </c>
      <c r="Z15" s="13"/>
      <c r="AA15" s="7">
        <v>0.5</v>
      </c>
      <c r="AB15" s="13"/>
      <c r="AC15" s="13"/>
      <c r="AD15" s="13">
        <v>4</v>
      </c>
      <c r="AE15" s="13">
        <v>6</v>
      </c>
    </row>
    <row r="16" spans="1:31" ht="16.5" x14ac:dyDescent="0.15">
      <c r="A16" s="13">
        <v>9</v>
      </c>
      <c r="B16" s="13">
        <v>3</v>
      </c>
      <c r="C16" s="13"/>
      <c r="D16" s="13"/>
      <c r="E16" s="13">
        <v>17</v>
      </c>
      <c r="F16" s="18">
        <v>7.0000000000000007E-2</v>
      </c>
      <c r="G16" s="8">
        <f>SUM(F$8:F16)</f>
        <v>0.45</v>
      </c>
      <c r="H16" s="5">
        <f t="shared" si="0"/>
        <v>17316</v>
      </c>
      <c r="I16" s="5">
        <f t="shared" si="1"/>
        <v>8658</v>
      </c>
      <c r="J16" s="5">
        <f>INT($I16*装备总表!B$19)</f>
        <v>10067</v>
      </c>
      <c r="K16" s="5">
        <f>INT($I16*装备总表!C$19)</f>
        <v>805</v>
      </c>
      <c r="L16" s="5">
        <f>INT($I16*装备总表!D$19)</f>
        <v>402</v>
      </c>
      <c r="M16" s="5">
        <f>INT($I16*装备总表!E$19)</f>
        <v>402</v>
      </c>
      <c r="N16" s="5">
        <f>INT($I16*装备总表!F$19)</f>
        <v>805</v>
      </c>
      <c r="O16" s="13"/>
      <c r="P16" s="13"/>
      <c r="Q16" s="13"/>
      <c r="U16" s="6" t="s">
        <v>130</v>
      </c>
      <c r="V16" s="13"/>
      <c r="W16" s="13"/>
      <c r="X16" s="13"/>
      <c r="Y16" s="7">
        <v>0.5</v>
      </c>
      <c r="Z16" s="13"/>
      <c r="AA16" s="13"/>
      <c r="AB16" s="13"/>
      <c r="AC16" s="7">
        <v>0.5</v>
      </c>
      <c r="AD16" s="13">
        <v>4</v>
      </c>
      <c r="AE16" s="13">
        <v>8</v>
      </c>
    </row>
    <row r="17" spans="1:31" ht="16.5" x14ac:dyDescent="0.15">
      <c r="A17" s="13">
        <v>10</v>
      </c>
      <c r="B17" s="13">
        <v>5</v>
      </c>
      <c r="C17" s="13">
        <v>1</v>
      </c>
      <c r="D17" s="13"/>
      <c r="E17" s="13">
        <v>20</v>
      </c>
      <c r="F17" s="18">
        <v>0.1</v>
      </c>
      <c r="G17" s="8">
        <f>SUM(F$8:F17)</f>
        <v>0.55000000000000004</v>
      </c>
      <c r="H17" s="5">
        <f t="shared" si="0"/>
        <v>19240</v>
      </c>
      <c r="I17" s="5">
        <f t="shared" si="1"/>
        <v>9620</v>
      </c>
      <c r="J17" s="5">
        <f>INT($I17*装备总表!B$19)</f>
        <v>11186</v>
      </c>
      <c r="K17" s="5">
        <f>INT($I17*装备总表!C$19)</f>
        <v>894</v>
      </c>
      <c r="L17" s="5">
        <f>INT($I17*装备总表!D$19)</f>
        <v>447</v>
      </c>
      <c r="M17" s="5">
        <f>INT($I17*装备总表!E$19)</f>
        <v>447</v>
      </c>
      <c r="N17" s="5">
        <f>INT($I17*装备总表!F$19)</f>
        <v>894</v>
      </c>
      <c r="O17" s="13">
        <v>2</v>
      </c>
      <c r="P17" s="8">
        <f>O17/$O$5</f>
        <v>6.7796610169491525E-2</v>
      </c>
      <c r="Q17" s="20">
        <f>$V$5*P17</f>
        <v>27118.644067796609</v>
      </c>
      <c r="R17" s="28">
        <v>0.5</v>
      </c>
      <c r="S17" s="28">
        <v>0.5</v>
      </c>
      <c r="U17" s="6" t="s">
        <v>131</v>
      </c>
      <c r="V17" s="7">
        <v>0.5</v>
      </c>
      <c r="W17" s="13"/>
      <c r="X17" s="13"/>
      <c r="Y17" s="13"/>
      <c r="Z17" s="13"/>
      <c r="AA17" s="13"/>
      <c r="AB17" s="7">
        <v>0.5</v>
      </c>
      <c r="AC17" s="13"/>
      <c r="AD17" s="13">
        <v>1</v>
      </c>
      <c r="AE17" s="13">
        <v>7</v>
      </c>
    </row>
    <row r="18" spans="1:31" ht="16.5" x14ac:dyDescent="0.15">
      <c r="A18" s="13">
        <v>11</v>
      </c>
      <c r="B18" s="13">
        <v>5</v>
      </c>
      <c r="C18" s="13">
        <v>1</v>
      </c>
      <c r="D18" s="13"/>
      <c r="E18" s="13">
        <v>25</v>
      </c>
      <c r="F18" s="18">
        <v>0.1</v>
      </c>
      <c r="G18" s="8">
        <f>SUM(F$8:F18)</f>
        <v>0.65</v>
      </c>
      <c r="H18" s="5">
        <f t="shared" si="0"/>
        <v>21164</v>
      </c>
      <c r="I18" s="5">
        <f t="shared" si="1"/>
        <v>10582</v>
      </c>
      <c r="J18" s="5">
        <f>INT($I18*装备总表!B$19)</f>
        <v>12304</v>
      </c>
      <c r="K18" s="5">
        <f>INT($I18*装备总表!C$19)</f>
        <v>984</v>
      </c>
      <c r="L18" s="5">
        <f>INT($I18*装备总表!D$19)</f>
        <v>492</v>
      </c>
      <c r="M18" s="5">
        <f>INT($I18*装备总表!E$19)</f>
        <v>492</v>
      </c>
      <c r="N18" s="5">
        <f>INT($I18*装备总表!F$19)</f>
        <v>984</v>
      </c>
      <c r="O18" s="13"/>
      <c r="P18" s="13"/>
      <c r="Q18" s="13"/>
      <c r="R18" s="2"/>
      <c r="U18" s="6" t="s">
        <v>132</v>
      </c>
      <c r="V18" s="13"/>
      <c r="W18" s="13"/>
      <c r="X18" s="7">
        <v>0.5</v>
      </c>
      <c r="Y18" s="13"/>
      <c r="Z18" s="13"/>
      <c r="AA18" s="13"/>
      <c r="AB18" s="13"/>
      <c r="AC18" s="7">
        <v>0.5</v>
      </c>
      <c r="AD18" s="13">
        <v>3</v>
      </c>
      <c r="AE18" s="13">
        <v>8</v>
      </c>
    </row>
    <row r="19" spans="1:31" ht="16.5" x14ac:dyDescent="0.15">
      <c r="A19" s="13">
        <v>12</v>
      </c>
      <c r="B19" s="13">
        <v>5</v>
      </c>
      <c r="C19" s="13">
        <v>1</v>
      </c>
      <c r="D19" s="13"/>
      <c r="E19" s="13">
        <v>30</v>
      </c>
      <c r="F19" s="18">
        <v>0.1</v>
      </c>
      <c r="G19" s="8">
        <f>SUM(F$8:F19)</f>
        <v>0.75</v>
      </c>
      <c r="H19" s="5">
        <f t="shared" si="0"/>
        <v>23088</v>
      </c>
      <c r="I19" s="5">
        <f t="shared" si="1"/>
        <v>11544</v>
      </c>
      <c r="J19" s="5">
        <f>INT($I19*装备总表!B$19)</f>
        <v>13423</v>
      </c>
      <c r="K19" s="5">
        <f>INT($I19*装备总表!C$19)</f>
        <v>1073</v>
      </c>
      <c r="L19" s="5">
        <f>INT($I19*装备总表!D$19)</f>
        <v>536</v>
      </c>
      <c r="M19" s="5">
        <f>INT($I19*装备总表!E$19)</f>
        <v>536</v>
      </c>
      <c r="N19" s="5">
        <f>INT($I19*装备总表!F$19)</f>
        <v>1073</v>
      </c>
      <c r="O19" s="13">
        <v>1.5</v>
      </c>
      <c r="P19" s="8">
        <f>O19/$O$5</f>
        <v>5.0847457627118647E-2</v>
      </c>
      <c r="Q19" s="20">
        <f>$V$5*P19</f>
        <v>20338.983050847459</v>
      </c>
      <c r="R19" s="28">
        <v>1</v>
      </c>
      <c r="S19" s="28">
        <v>0</v>
      </c>
    </row>
    <row r="20" spans="1:31" ht="16.5" x14ac:dyDescent="0.15">
      <c r="A20" s="13">
        <v>13</v>
      </c>
      <c r="B20" s="13">
        <v>5</v>
      </c>
      <c r="C20" s="13">
        <v>1</v>
      </c>
      <c r="D20" s="13"/>
      <c r="E20" s="13">
        <v>35</v>
      </c>
      <c r="F20" s="18">
        <v>0.1</v>
      </c>
      <c r="G20" s="8">
        <f>SUM(F$8:F20)</f>
        <v>0.85</v>
      </c>
      <c r="H20" s="5">
        <f t="shared" si="0"/>
        <v>25012</v>
      </c>
      <c r="I20" s="5">
        <f t="shared" si="1"/>
        <v>12506</v>
      </c>
      <c r="J20" s="5">
        <f>INT($I20*装备总表!B$19)</f>
        <v>14541</v>
      </c>
      <c r="K20" s="5">
        <f>INT($I20*装备总表!C$19)</f>
        <v>1163</v>
      </c>
      <c r="L20" s="5">
        <f>INT($I20*装备总表!D$19)</f>
        <v>581</v>
      </c>
      <c r="M20" s="5">
        <f>INT($I20*装备总表!E$19)</f>
        <v>581</v>
      </c>
      <c r="N20" s="5">
        <f>INT($I20*装备总表!F$19)</f>
        <v>1163</v>
      </c>
      <c r="O20" s="13"/>
      <c r="P20" s="13"/>
      <c r="Q20" s="13"/>
      <c r="R20" s="2"/>
    </row>
    <row r="21" spans="1:31" ht="16.5" x14ac:dyDescent="0.15">
      <c r="A21" s="13">
        <v>14</v>
      </c>
      <c r="B21" s="13">
        <v>5</v>
      </c>
      <c r="C21" s="13">
        <v>1</v>
      </c>
      <c r="D21" s="13"/>
      <c r="E21" s="13">
        <v>40</v>
      </c>
      <c r="F21" s="18">
        <v>0.1</v>
      </c>
      <c r="G21" s="8">
        <f>SUM(F$8:F21)</f>
        <v>0.95</v>
      </c>
      <c r="H21" s="5">
        <f t="shared" si="0"/>
        <v>26936</v>
      </c>
      <c r="I21" s="5">
        <f t="shared" si="1"/>
        <v>13468</v>
      </c>
      <c r="J21" s="5">
        <f>INT($I21*装备总表!B$19)</f>
        <v>15660</v>
      </c>
      <c r="K21" s="5">
        <f>INT($I21*装备总表!C$19)</f>
        <v>1252</v>
      </c>
      <c r="L21" s="5">
        <f>INT($I21*装备总表!D$19)</f>
        <v>626</v>
      </c>
      <c r="M21" s="5">
        <f>INT($I21*装备总表!E$19)</f>
        <v>626</v>
      </c>
      <c r="N21" s="5">
        <f>INT($I21*装备总表!F$19)</f>
        <v>1252</v>
      </c>
      <c r="O21" s="13"/>
      <c r="P21" s="13"/>
      <c r="Q21" s="13"/>
      <c r="R21" s="2"/>
    </row>
    <row r="22" spans="1:31" ht="16.5" x14ac:dyDescent="0.15">
      <c r="A22" s="13">
        <v>15</v>
      </c>
      <c r="B22" s="13">
        <v>5</v>
      </c>
      <c r="C22" s="13">
        <v>1</v>
      </c>
      <c r="D22" s="13"/>
      <c r="E22" s="13">
        <v>45</v>
      </c>
      <c r="F22" s="18">
        <v>0.12</v>
      </c>
      <c r="G22" s="8">
        <f>SUM(F$8:F22)</f>
        <v>1.0699999999999998</v>
      </c>
      <c r="H22" s="5">
        <f t="shared" si="0"/>
        <v>28860</v>
      </c>
      <c r="I22" s="5">
        <f t="shared" si="1"/>
        <v>14430</v>
      </c>
      <c r="J22" s="5">
        <f>INT($I22*装备总表!B$19)</f>
        <v>16779</v>
      </c>
      <c r="K22" s="5">
        <f>INT($I22*装备总表!C$19)</f>
        <v>1342</v>
      </c>
      <c r="L22" s="5">
        <f>INT($I22*装备总表!D$19)</f>
        <v>671</v>
      </c>
      <c r="M22" s="5">
        <f>INT($I22*装备总表!E$19)</f>
        <v>671</v>
      </c>
      <c r="N22" s="5">
        <f>INT($I22*装备总表!F$19)</f>
        <v>1342</v>
      </c>
      <c r="O22" s="13">
        <v>2</v>
      </c>
      <c r="P22" s="8">
        <f>O22/$O$5</f>
        <v>6.7796610169491525E-2</v>
      </c>
      <c r="Q22" s="20">
        <f>$V$5*P22</f>
        <v>27118.644067796609</v>
      </c>
      <c r="R22" s="28">
        <v>0.5</v>
      </c>
      <c r="S22" s="28">
        <v>0.5</v>
      </c>
    </row>
    <row r="23" spans="1:31" ht="16.5" x14ac:dyDescent="0.15">
      <c r="A23" s="13">
        <v>16</v>
      </c>
      <c r="B23" s="13">
        <v>5</v>
      </c>
      <c r="C23" s="13">
        <v>1</v>
      </c>
      <c r="D23" s="13"/>
      <c r="E23" s="13">
        <v>50</v>
      </c>
      <c r="F23" s="18">
        <v>0.12</v>
      </c>
      <c r="G23" s="8">
        <f>SUM(F$8:F23)</f>
        <v>1.19</v>
      </c>
      <c r="H23" s="5">
        <f t="shared" si="0"/>
        <v>30784</v>
      </c>
      <c r="I23" s="5">
        <f t="shared" si="1"/>
        <v>15392</v>
      </c>
      <c r="J23" s="5">
        <f>INT($I23*装备总表!B$19)</f>
        <v>17897</v>
      </c>
      <c r="K23" s="5">
        <f>INT($I23*装备总表!C$19)</f>
        <v>1431</v>
      </c>
      <c r="L23" s="5">
        <f>INT($I23*装备总表!D$19)</f>
        <v>715</v>
      </c>
      <c r="M23" s="5">
        <f>INT($I23*装备总表!E$19)</f>
        <v>715</v>
      </c>
      <c r="N23" s="5">
        <f>INT($I23*装备总表!F$19)</f>
        <v>1431</v>
      </c>
      <c r="O23" s="13"/>
      <c r="P23" s="13"/>
      <c r="Q23" s="13"/>
      <c r="R23" s="2"/>
    </row>
    <row r="24" spans="1:31" ht="16.5" x14ac:dyDescent="0.15">
      <c r="A24" s="13">
        <v>17</v>
      </c>
      <c r="B24" s="13">
        <v>5</v>
      </c>
      <c r="C24" s="13">
        <v>1</v>
      </c>
      <c r="D24" s="13"/>
      <c r="E24" s="13">
        <v>55</v>
      </c>
      <c r="F24" s="18">
        <v>0.12</v>
      </c>
      <c r="G24" s="8">
        <f>SUM(F$8:F24)</f>
        <v>1.31</v>
      </c>
      <c r="H24" s="5">
        <f t="shared" si="0"/>
        <v>32708</v>
      </c>
      <c r="I24" s="5">
        <f t="shared" si="1"/>
        <v>16354</v>
      </c>
      <c r="J24" s="5">
        <f>INT($I24*装备总表!B$19)</f>
        <v>19016</v>
      </c>
      <c r="K24" s="5">
        <f>INT($I24*装备总表!C$19)</f>
        <v>1521</v>
      </c>
      <c r="L24" s="5">
        <f>INT($I24*装备总表!D$19)</f>
        <v>760</v>
      </c>
      <c r="M24" s="5">
        <f>INT($I24*装备总表!E$19)</f>
        <v>760</v>
      </c>
      <c r="N24" s="5">
        <f>INT($I24*装备总表!F$19)</f>
        <v>1521</v>
      </c>
      <c r="O24" s="13"/>
      <c r="P24" s="13"/>
      <c r="Q24" s="13"/>
      <c r="R24" s="2"/>
    </row>
    <row r="25" spans="1:31" ht="16.5" x14ac:dyDescent="0.15">
      <c r="A25" s="13">
        <v>18</v>
      </c>
      <c r="B25" s="13">
        <v>5</v>
      </c>
      <c r="C25" s="13">
        <v>1</v>
      </c>
      <c r="D25" s="13"/>
      <c r="E25" s="13">
        <v>60</v>
      </c>
      <c r="F25" s="18">
        <v>0.12</v>
      </c>
      <c r="G25" s="8">
        <f>SUM(F$8:F25)</f>
        <v>1.4300000000000002</v>
      </c>
      <c r="H25" s="5">
        <f t="shared" si="0"/>
        <v>34632</v>
      </c>
      <c r="I25" s="5">
        <f t="shared" si="1"/>
        <v>17316</v>
      </c>
      <c r="J25" s="5">
        <f>INT($I25*装备总表!B$19)</f>
        <v>20134</v>
      </c>
      <c r="K25" s="5">
        <f>INT($I25*装备总表!C$19)</f>
        <v>1610</v>
      </c>
      <c r="L25" s="5">
        <f>INT($I25*装备总表!D$19)</f>
        <v>805</v>
      </c>
      <c r="M25" s="5">
        <f>INT($I25*装备总表!E$19)</f>
        <v>805</v>
      </c>
      <c r="N25" s="5">
        <f>INT($I25*装备总表!F$19)</f>
        <v>1610</v>
      </c>
      <c r="O25" s="13">
        <v>1.5</v>
      </c>
      <c r="P25" s="8">
        <f>O25/$O$5</f>
        <v>5.0847457627118647E-2</v>
      </c>
      <c r="Q25" s="20">
        <f>$V$5*P25</f>
        <v>20338.983050847459</v>
      </c>
      <c r="R25" s="28">
        <v>1</v>
      </c>
      <c r="S25" s="28">
        <v>0</v>
      </c>
    </row>
    <row r="26" spans="1:31" ht="16.5" x14ac:dyDescent="0.15">
      <c r="A26" s="13">
        <v>19</v>
      </c>
      <c r="B26" s="13">
        <v>5</v>
      </c>
      <c r="C26" s="13">
        <v>1</v>
      </c>
      <c r="D26" s="13"/>
      <c r="E26" s="13">
        <v>70</v>
      </c>
      <c r="F26" s="18">
        <v>0.12</v>
      </c>
      <c r="G26" s="8">
        <f>SUM(F$8:F26)</f>
        <v>1.5500000000000003</v>
      </c>
      <c r="H26" s="5">
        <f t="shared" si="0"/>
        <v>36556</v>
      </c>
      <c r="I26" s="5">
        <f t="shared" si="1"/>
        <v>18278</v>
      </c>
      <c r="J26" s="5">
        <f>INT($I26*装备总表!B$19)</f>
        <v>21253</v>
      </c>
      <c r="K26" s="5">
        <f>INT($I26*装备总表!C$19)</f>
        <v>1700</v>
      </c>
      <c r="L26" s="5">
        <f>INT($I26*装备总表!D$19)</f>
        <v>850</v>
      </c>
      <c r="M26" s="5">
        <f>INT($I26*装备总表!E$19)</f>
        <v>850</v>
      </c>
      <c r="N26" s="5">
        <f>INT($I26*装备总表!F$19)</f>
        <v>1700</v>
      </c>
      <c r="O26" s="13"/>
      <c r="P26" s="13"/>
      <c r="Q26" s="13"/>
      <c r="R26" s="2"/>
    </row>
    <row r="27" spans="1:31" ht="16.5" x14ac:dyDescent="0.15">
      <c r="A27" s="13">
        <v>20</v>
      </c>
      <c r="B27" s="13"/>
      <c r="C27" s="13">
        <v>5</v>
      </c>
      <c r="D27" s="13">
        <v>1</v>
      </c>
      <c r="E27" s="13">
        <v>100</v>
      </c>
      <c r="F27" s="18">
        <v>0.15</v>
      </c>
      <c r="G27" s="8">
        <f>SUM(F$8:F27)</f>
        <v>1.7000000000000002</v>
      </c>
      <c r="H27" s="5">
        <f t="shared" si="0"/>
        <v>38480</v>
      </c>
      <c r="I27" s="5">
        <f t="shared" si="1"/>
        <v>19240</v>
      </c>
      <c r="J27" s="5">
        <f>INT($I27*装备总表!B$19)</f>
        <v>22372</v>
      </c>
      <c r="K27" s="5">
        <f>INT($I27*装备总表!C$19)</f>
        <v>1789</v>
      </c>
      <c r="L27" s="5">
        <f>INT($I27*装备总表!D$19)</f>
        <v>894</v>
      </c>
      <c r="M27" s="5">
        <f>INT($I27*装备总表!E$19)</f>
        <v>894</v>
      </c>
      <c r="N27" s="5">
        <f>INT($I27*装备总表!F$19)</f>
        <v>1789</v>
      </c>
      <c r="O27" s="13">
        <v>3</v>
      </c>
      <c r="P27" s="8">
        <f>O27/$O$5</f>
        <v>0.10169491525423729</v>
      </c>
      <c r="Q27" s="20">
        <f>$V$5*P27</f>
        <v>40677.966101694918</v>
      </c>
      <c r="R27" s="28">
        <v>0.5</v>
      </c>
      <c r="S27" s="28">
        <v>0.5</v>
      </c>
    </row>
    <row r="28" spans="1:31" ht="16.5" x14ac:dyDescent="0.15">
      <c r="A28" s="13">
        <v>21</v>
      </c>
      <c r="B28" s="13"/>
      <c r="C28" s="13">
        <v>5</v>
      </c>
      <c r="D28" s="13">
        <v>1</v>
      </c>
      <c r="E28" s="13">
        <v>110</v>
      </c>
      <c r="F28" s="18">
        <v>0.15</v>
      </c>
      <c r="G28" s="8">
        <f>SUM(F$8:F28)</f>
        <v>1.85</v>
      </c>
      <c r="H28" s="5">
        <f t="shared" si="0"/>
        <v>40404</v>
      </c>
      <c r="I28" s="5">
        <f t="shared" si="1"/>
        <v>20202</v>
      </c>
      <c r="J28" s="5">
        <f>INT($I28*装备总表!B$19)</f>
        <v>23490</v>
      </c>
      <c r="K28" s="5">
        <f>INT($I28*装备总表!C$19)</f>
        <v>1879</v>
      </c>
      <c r="L28" s="5">
        <f>INT($I28*装备总表!D$19)</f>
        <v>939</v>
      </c>
      <c r="M28" s="5">
        <f>INT($I28*装备总表!E$19)</f>
        <v>939</v>
      </c>
      <c r="N28" s="5">
        <f>INT($I28*装备总表!F$19)</f>
        <v>1879</v>
      </c>
      <c r="O28" s="13"/>
      <c r="P28" s="13"/>
      <c r="Q28" s="13"/>
      <c r="R28" s="2"/>
    </row>
    <row r="29" spans="1:31" ht="16.5" x14ac:dyDescent="0.15">
      <c r="A29" s="13">
        <v>22</v>
      </c>
      <c r="B29" s="13"/>
      <c r="C29" s="13">
        <v>5</v>
      </c>
      <c r="D29" s="13">
        <v>1</v>
      </c>
      <c r="E29" s="13">
        <v>120</v>
      </c>
      <c r="F29" s="18">
        <v>0.15</v>
      </c>
      <c r="G29" s="8">
        <f>SUM(F$8:F29)</f>
        <v>2</v>
      </c>
      <c r="H29" s="5">
        <f t="shared" si="0"/>
        <v>42328</v>
      </c>
      <c r="I29" s="5">
        <f t="shared" si="1"/>
        <v>21164</v>
      </c>
      <c r="J29" s="5">
        <f>INT($I29*装备总表!B$19)</f>
        <v>24609</v>
      </c>
      <c r="K29" s="5">
        <f>INT($I29*装备总表!C$19)</f>
        <v>1968</v>
      </c>
      <c r="L29" s="5">
        <f>INT($I29*装备总表!D$19)</f>
        <v>984</v>
      </c>
      <c r="M29" s="5">
        <f>INT($I29*装备总表!E$19)</f>
        <v>984</v>
      </c>
      <c r="N29" s="5">
        <f>INT($I29*装备总表!F$19)</f>
        <v>1968</v>
      </c>
      <c r="O29" s="13">
        <v>2</v>
      </c>
      <c r="P29" s="8">
        <f>O29/$O$5</f>
        <v>6.7796610169491525E-2</v>
      </c>
      <c r="Q29" s="20">
        <f>$V$5*P29</f>
        <v>27118.644067796609</v>
      </c>
      <c r="R29" s="28">
        <v>1</v>
      </c>
      <c r="S29" s="28">
        <v>0</v>
      </c>
    </row>
    <row r="30" spans="1:31" ht="16.5" x14ac:dyDescent="0.15">
      <c r="A30" s="13">
        <v>23</v>
      </c>
      <c r="B30" s="13"/>
      <c r="C30" s="13">
        <v>5</v>
      </c>
      <c r="D30" s="13">
        <v>1</v>
      </c>
      <c r="E30" s="13">
        <v>130</v>
      </c>
      <c r="F30" s="18">
        <v>0.15</v>
      </c>
      <c r="G30" s="8">
        <f>SUM(F$8:F30)</f>
        <v>2.15</v>
      </c>
      <c r="H30" s="5">
        <f t="shared" si="0"/>
        <v>44252</v>
      </c>
      <c r="I30" s="5">
        <f t="shared" si="1"/>
        <v>22126</v>
      </c>
      <c r="J30" s="5">
        <f>INT($I30*装备总表!B$19)</f>
        <v>25727</v>
      </c>
      <c r="K30" s="5">
        <f>INT($I30*装备总表!C$19)</f>
        <v>2058</v>
      </c>
      <c r="L30" s="5">
        <f>INT($I30*装备总表!D$19)</f>
        <v>1029</v>
      </c>
      <c r="M30" s="5">
        <f>INT($I30*装备总表!E$19)</f>
        <v>1029</v>
      </c>
      <c r="N30" s="5">
        <f>INT($I30*装备总表!F$19)</f>
        <v>2058</v>
      </c>
      <c r="O30" s="13"/>
      <c r="P30" s="13"/>
      <c r="Q30" s="13"/>
      <c r="R30" s="2"/>
    </row>
    <row r="31" spans="1:31" ht="16.5" x14ac:dyDescent="0.15">
      <c r="A31" s="13">
        <v>24</v>
      </c>
      <c r="B31" s="13"/>
      <c r="C31" s="13">
        <v>5</v>
      </c>
      <c r="D31" s="13">
        <v>1</v>
      </c>
      <c r="E31" s="13">
        <v>140</v>
      </c>
      <c r="F31" s="18">
        <v>0.15</v>
      </c>
      <c r="G31" s="8">
        <f>SUM(F$8:F31)</f>
        <v>2.2999999999999998</v>
      </c>
      <c r="H31" s="5">
        <f t="shared" si="0"/>
        <v>46176</v>
      </c>
      <c r="I31" s="5">
        <f t="shared" si="1"/>
        <v>23088</v>
      </c>
      <c r="J31" s="5">
        <f>INT($I31*装备总表!B$19)</f>
        <v>26846</v>
      </c>
      <c r="K31" s="5">
        <f>INT($I31*装备总表!C$19)</f>
        <v>2147</v>
      </c>
      <c r="L31" s="5">
        <f>INT($I31*装备总表!D$19)</f>
        <v>1073</v>
      </c>
      <c r="M31" s="5">
        <f>INT($I31*装备总表!E$19)</f>
        <v>1073</v>
      </c>
      <c r="N31" s="5">
        <f>INT($I31*装备总表!F$19)</f>
        <v>2147</v>
      </c>
      <c r="O31" s="13"/>
      <c r="P31" s="13"/>
      <c r="Q31" s="13"/>
      <c r="R31" s="2"/>
    </row>
    <row r="32" spans="1:31" ht="16.5" x14ac:dyDescent="0.15">
      <c r="A32" s="13">
        <v>25</v>
      </c>
      <c r="B32" s="13"/>
      <c r="C32" s="13">
        <v>5</v>
      </c>
      <c r="D32" s="13">
        <v>1</v>
      </c>
      <c r="E32" s="13">
        <v>150</v>
      </c>
      <c r="F32" s="18">
        <v>0.18</v>
      </c>
      <c r="G32" s="8">
        <f>SUM(F$8:F32)</f>
        <v>2.48</v>
      </c>
      <c r="H32" s="5">
        <f t="shared" si="0"/>
        <v>48100</v>
      </c>
      <c r="I32" s="5">
        <f t="shared" si="1"/>
        <v>24050</v>
      </c>
      <c r="J32" s="5">
        <f>INT($I32*装备总表!B$19)</f>
        <v>27965</v>
      </c>
      <c r="K32" s="5">
        <f>INT($I32*装备总表!C$19)</f>
        <v>2237</v>
      </c>
      <c r="L32" s="5">
        <f>INT($I32*装备总表!D$19)</f>
        <v>1118</v>
      </c>
      <c r="M32" s="5">
        <f>INT($I32*装备总表!E$19)</f>
        <v>1118</v>
      </c>
      <c r="N32" s="5">
        <f>INT($I32*装备总表!F$19)</f>
        <v>2237</v>
      </c>
      <c r="O32" s="13">
        <v>5</v>
      </c>
      <c r="P32" s="8">
        <f>O32/$O$5</f>
        <v>0.16949152542372881</v>
      </c>
      <c r="Q32" s="20">
        <f>$V$5*P32</f>
        <v>67796.610169491527</v>
      </c>
      <c r="R32" s="28">
        <v>0.5</v>
      </c>
      <c r="S32" s="28">
        <v>0.5</v>
      </c>
    </row>
    <row r="33" spans="1:38" ht="16.5" x14ac:dyDescent="0.15">
      <c r="A33" s="13">
        <v>26</v>
      </c>
      <c r="B33" s="13"/>
      <c r="C33" s="13">
        <v>5</v>
      </c>
      <c r="D33" s="13">
        <v>1</v>
      </c>
      <c r="E33" s="13">
        <v>160</v>
      </c>
      <c r="F33" s="18">
        <v>0.18</v>
      </c>
      <c r="G33" s="8">
        <f>SUM(F$8:F33)</f>
        <v>2.66</v>
      </c>
      <c r="H33" s="5">
        <f t="shared" si="0"/>
        <v>50024</v>
      </c>
      <c r="I33" s="5">
        <f t="shared" si="1"/>
        <v>25012</v>
      </c>
      <c r="J33" s="5">
        <f>INT($I33*装备总表!B$19)</f>
        <v>29083</v>
      </c>
      <c r="K33" s="5">
        <f>INT($I33*装备总表!C$19)</f>
        <v>2326</v>
      </c>
      <c r="L33" s="5">
        <f>INT($I33*装备总表!D$19)</f>
        <v>1163</v>
      </c>
      <c r="M33" s="5">
        <f>INT($I33*装备总表!E$19)</f>
        <v>1163</v>
      </c>
      <c r="N33" s="5">
        <f>INT($I33*装备总表!F$19)</f>
        <v>2326</v>
      </c>
      <c r="O33" s="13"/>
      <c r="P33" s="13"/>
      <c r="Q33" s="13"/>
      <c r="R33" s="2"/>
    </row>
    <row r="34" spans="1:38" ht="16.5" x14ac:dyDescent="0.15">
      <c r="A34" s="13">
        <v>27</v>
      </c>
      <c r="B34" s="13"/>
      <c r="C34" s="13">
        <v>5</v>
      </c>
      <c r="D34" s="13">
        <v>1</v>
      </c>
      <c r="E34" s="13">
        <v>170</v>
      </c>
      <c r="F34" s="18">
        <v>0.18</v>
      </c>
      <c r="G34" s="8">
        <f>SUM(F$8:F34)</f>
        <v>2.8400000000000003</v>
      </c>
      <c r="H34" s="5">
        <f t="shared" si="0"/>
        <v>51948</v>
      </c>
      <c r="I34" s="5">
        <f t="shared" si="1"/>
        <v>25974</v>
      </c>
      <c r="J34" s="5">
        <f>INT($I34*装备总表!B$19)</f>
        <v>30202</v>
      </c>
      <c r="K34" s="5">
        <f>INT($I34*装备总表!C$19)</f>
        <v>2416</v>
      </c>
      <c r="L34" s="5">
        <f>INT($I34*装备总表!D$19)</f>
        <v>1208</v>
      </c>
      <c r="M34" s="5">
        <f>INT($I34*装备总表!E$19)</f>
        <v>1208</v>
      </c>
      <c r="N34" s="5">
        <f>INT($I34*装备总表!F$19)</f>
        <v>2416</v>
      </c>
      <c r="O34" s="13"/>
      <c r="P34" s="13"/>
      <c r="Q34" s="13"/>
      <c r="R34" s="2"/>
    </row>
    <row r="35" spans="1:38" ht="16.5" x14ac:dyDescent="0.15">
      <c r="A35" s="13">
        <v>28</v>
      </c>
      <c r="B35" s="13"/>
      <c r="C35" s="13">
        <v>5</v>
      </c>
      <c r="D35" s="13">
        <v>1</v>
      </c>
      <c r="E35" s="13">
        <v>180</v>
      </c>
      <c r="F35" s="18">
        <v>0.18</v>
      </c>
      <c r="G35" s="8">
        <f>SUM(F$8:F35)</f>
        <v>3.0200000000000005</v>
      </c>
      <c r="H35" s="5">
        <f t="shared" si="0"/>
        <v>53872</v>
      </c>
      <c r="I35" s="5">
        <f t="shared" si="1"/>
        <v>26936</v>
      </c>
      <c r="J35" s="5">
        <f>INT($I35*装备总表!B$19)</f>
        <v>31320</v>
      </c>
      <c r="K35" s="5">
        <f>INT($I35*装备总表!C$19)</f>
        <v>2505</v>
      </c>
      <c r="L35" s="5">
        <f>INT($I35*装备总表!D$19)</f>
        <v>1252</v>
      </c>
      <c r="M35" s="5">
        <f>INT($I35*装备总表!E$19)</f>
        <v>1252</v>
      </c>
      <c r="N35" s="5">
        <f>INT($I35*装备总表!F$19)</f>
        <v>2505</v>
      </c>
      <c r="O35" s="13">
        <v>2</v>
      </c>
      <c r="P35" s="8">
        <f>O35/$O$5</f>
        <v>6.7796610169491525E-2</v>
      </c>
      <c r="Q35" s="20">
        <f>$V$5*P35</f>
        <v>27118.644067796609</v>
      </c>
      <c r="R35" s="28">
        <v>1</v>
      </c>
      <c r="S35" s="28">
        <v>0</v>
      </c>
    </row>
    <row r="36" spans="1:38" ht="16.5" x14ac:dyDescent="0.15">
      <c r="A36" s="13">
        <v>29</v>
      </c>
      <c r="B36" s="13"/>
      <c r="C36" s="13">
        <v>5</v>
      </c>
      <c r="D36" s="13">
        <v>1</v>
      </c>
      <c r="E36" s="13">
        <v>190</v>
      </c>
      <c r="F36" s="18">
        <v>0.18</v>
      </c>
      <c r="G36" s="8">
        <f>SUM(F$8:F36)</f>
        <v>3.2000000000000006</v>
      </c>
      <c r="H36" s="5">
        <f t="shared" si="0"/>
        <v>55796</v>
      </c>
      <c r="I36" s="5">
        <f t="shared" si="1"/>
        <v>27898</v>
      </c>
      <c r="J36" s="5">
        <f>INT($I36*装备总表!B$19)</f>
        <v>32439</v>
      </c>
      <c r="K36" s="5">
        <f>INT($I36*装备总表!C$19)</f>
        <v>2595</v>
      </c>
      <c r="L36" s="5">
        <f>INT($I36*装备总表!D$19)</f>
        <v>1297</v>
      </c>
      <c r="M36" s="5">
        <f>INT($I36*装备总表!E$19)</f>
        <v>1297</v>
      </c>
      <c r="N36" s="5">
        <f>INT($I36*装备总表!F$19)</f>
        <v>2595</v>
      </c>
      <c r="O36" s="13"/>
      <c r="P36" s="13"/>
      <c r="Q36" s="13"/>
      <c r="R36" s="2"/>
    </row>
    <row r="37" spans="1:38" ht="16.5" x14ac:dyDescent="0.15">
      <c r="A37" s="13">
        <v>30</v>
      </c>
      <c r="B37" s="13"/>
      <c r="C37" s="13">
        <v>5</v>
      </c>
      <c r="D37" s="13">
        <v>1</v>
      </c>
      <c r="E37" s="13">
        <v>200</v>
      </c>
      <c r="F37" s="18">
        <v>0.2</v>
      </c>
      <c r="G37" s="8">
        <f>SUM(F$8:F37)</f>
        <v>3.4000000000000008</v>
      </c>
      <c r="H37" s="5">
        <f t="shared" si="0"/>
        <v>57720</v>
      </c>
      <c r="I37" s="5">
        <f t="shared" si="1"/>
        <v>28860</v>
      </c>
      <c r="J37" s="5">
        <f>INT($I37*装备总表!B$19)</f>
        <v>33558</v>
      </c>
      <c r="K37" s="5">
        <f>INT($I37*装备总表!C$19)</f>
        <v>2684</v>
      </c>
      <c r="L37" s="5">
        <f>INT($I37*装备总表!D$19)</f>
        <v>1342</v>
      </c>
      <c r="M37" s="5">
        <f>INT($I37*装备总表!E$19)</f>
        <v>1342</v>
      </c>
      <c r="N37" s="5">
        <f>INT($I37*装备总表!F$19)</f>
        <v>2684</v>
      </c>
      <c r="O37" s="13">
        <v>7</v>
      </c>
      <c r="P37" s="8">
        <f>O37/$O$5</f>
        <v>0.23728813559322035</v>
      </c>
      <c r="Q37" s="20">
        <f>$V$5*P37</f>
        <v>94915.254237288143</v>
      </c>
      <c r="R37" s="28">
        <v>0.5</v>
      </c>
      <c r="S37" s="28">
        <v>0.5</v>
      </c>
    </row>
    <row r="38" spans="1:38" x14ac:dyDescent="0.15"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8" s="2" customFormat="1" x14ac:dyDescent="0.15"/>
    <row r="40" spans="1:38" s="2" customFormat="1" x14ac:dyDescent="0.15"/>
    <row r="41" spans="1:38" s="2" customFormat="1" ht="20.25" x14ac:dyDescent="0.15">
      <c r="A41" s="31" t="s">
        <v>108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38" ht="15" customHeight="1" x14ac:dyDescent="0.15">
      <c r="D42" s="23">
        <v>1</v>
      </c>
      <c r="E42" s="23">
        <v>2</v>
      </c>
      <c r="F42" s="24">
        <v>0.03</v>
      </c>
      <c r="G42" s="21">
        <v>4</v>
      </c>
      <c r="H42" s="21">
        <v>5</v>
      </c>
      <c r="I42" s="21">
        <v>6</v>
      </c>
      <c r="J42" s="21">
        <v>7</v>
      </c>
      <c r="K42" s="21">
        <v>8</v>
      </c>
      <c r="M42" s="17"/>
      <c r="N42" s="17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8" ht="16.5" customHeight="1" x14ac:dyDescent="0.15">
      <c r="A43" s="15" t="s">
        <v>81</v>
      </c>
      <c r="B43" s="15" t="s">
        <v>84</v>
      </c>
      <c r="C43" s="15" t="s">
        <v>107</v>
      </c>
      <c r="D43" s="15" t="s">
        <v>0</v>
      </c>
      <c r="E43" s="15" t="s">
        <v>1</v>
      </c>
      <c r="F43" s="15" t="s">
        <v>3</v>
      </c>
      <c r="G43" s="15" t="s">
        <v>4</v>
      </c>
      <c r="H43" s="15" t="s">
        <v>5</v>
      </c>
      <c r="I43" s="15" t="s">
        <v>6</v>
      </c>
      <c r="J43" s="15" t="s">
        <v>7</v>
      </c>
      <c r="K43" s="15" t="s">
        <v>8</v>
      </c>
      <c r="L43" s="29" t="s">
        <v>137</v>
      </c>
      <c r="M43" s="29" t="s">
        <v>138</v>
      </c>
      <c r="N43" s="29" t="s">
        <v>139</v>
      </c>
      <c r="O43" s="29" t="s">
        <v>140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6.5" x14ac:dyDescent="0.15">
      <c r="A44" s="13" t="s">
        <v>28</v>
      </c>
      <c r="B44" s="13">
        <v>1</v>
      </c>
      <c r="C44" s="13">
        <v>1</v>
      </c>
      <c r="D44" s="5">
        <f>INT(INDEX($H$8:$H$37,$C44)*INDEX(装备总表!$C$23:$J$30,装备升星!$B44,装备升星!D$42)*INDEX(装备总表!$B$19:$I$19,装备升星!D$42))</f>
        <v>0</v>
      </c>
      <c r="E44" s="5">
        <f>INT(INDEX($H$8:$H$37,$C44)*INDEX(装备总表!$C$23:$J$30,装备升星!$B44,装备升星!E$42)*INDEX(装备总表!$B$19:$I$19,装备升星!E$42))</f>
        <v>71</v>
      </c>
      <c r="F44" s="5">
        <f>INT(INDEX($H$8:$H$37,$C44)*INDEX(装备总表!$C$23:$J$30,装备升星!$B44,装备升星!F$42)*INDEX(装备总表!$B$19:$I$19,装备升星!F$42))</f>
        <v>0</v>
      </c>
      <c r="G44" s="5">
        <f>INT(INDEX($H$8:$H$37,$C44)*INDEX(装备总表!$C$23:$J$30,装备升星!$B44,装备升星!G$42)*INDEX(装备总表!$B$19:$I$19,装备升星!G$42))</f>
        <v>0</v>
      </c>
      <c r="H44" s="5">
        <f>INT(INDEX($H$8:$H$37,$C44)*INDEX(装备总表!$C$23:$J$30,装备升星!$B44,装备升星!H$42)*INDEX(装备总表!$B$19:$I$19,装备升星!H$42))</f>
        <v>44</v>
      </c>
      <c r="I44" s="5">
        <f>INT(INDEX($H$8:$H$37,$C44)*INDEX(装备总表!$C$23:$J$30,装备升星!$B44,装备升星!I$42)*INDEX(装备总表!$B$19:$I$19,装备升星!I$42))</f>
        <v>0</v>
      </c>
      <c r="J44" s="5">
        <f>INT(INDEX($H$8:$H$37,$C44)*INDEX(装备总表!$C$23:$J$30,装备升星!$B44,装备升星!J$42)*INDEX(装备总表!$B$19:$I$19,装备升星!J$42))</f>
        <v>0</v>
      </c>
      <c r="K44" s="5">
        <f>INT(INDEX($H$8:$H$37,$C44)*INDEX(装备总表!$C$23:$J$30,装备升星!$B44,装备升星!K$42)*INDEX(装备总表!$B$19:$I$19,装备升星!K$42))</f>
        <v>0</v>
      </c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8" ht="16.5" x14ac:dyDescent="0.15">
      <c r="A45" s="13" t="s">
        <v>28</v>
      </c>
      <c r="B45" s="13">
        <v>1</v>
      </c>
      <c r="C45" s="13">
        <v>2</v>
      </c>
      <c r="D45" s="5">
        <f>INT(INDEX($H$8:$H$37,$C45)*INDEX(装备总表!$C$23:$J$30,装备升星!$B45,装备升星!D$42)*INDEX(装备总表!$B$19:$I$19,装备升星!D$42))</f>
        <v>0</v>
      </c>
      <c r="E45" s="5">
        <f>INT(INDEX($H$8:$H$37,$C45)*INDEX(装备总表!$C$23:$J$30,装备升星!$B45,装备升星!E$42)*INDEX(装备总表!$B$19:$I$19,装备升星!E$42))</f>
        <v>143</v>
      </c>
      <c r="F45" s="5">
        <f>INT(INDEX($H$8:$H$37,$C45)*INDEX(装备总表!$C$23:$J$30,装备升星!$B45,装备升星!F$42)*INDEX(装备总表!$B$19:$I$19,装备升星!F$42))</f>
        <v>0</v>
      </c>
      <c r="G45" s="5">
        <f>INT(INDEX($H$8:$H$37,$C45)*INDEX(装备总表!$C$23:$J$30,装备升星!$B45,装备升星!G$42)*INDEX(装备总表!$B$19:$I$19,装备升星!G$42))</f>
        <v>0</v>
      </c>
      <c r="H45" s="5">
        <f>INT(INDEX($H$8:$H$37,$C45)*INDEX(装备总表!$C$23:$J$30,装备升星!$B45,装备升星!H$42)*INDEX(装备总表!$B$19:$I$19,装备升星!H$42))</f>
        <v>89</v>
      </c>
      <c r="I45" s="5">
        <f>INT(INDEX($H$8:$H$37,$C45)*INDEX(装备总表!$C$23:$J$30,装备升星!$B45,装备升星!I$42)*INDEX(装备总表!$B$19:$I$19,装备升星!I$42))</f>
        <v>0</v>
      </c>
      <c r="J45" s="5">
        <f>INT(INDEX($H$8:$H$37,$C45)*INDEX(装备总表!$C$23:$J$30,装备升星!$B45,装备升星!J$42)*INDEX(装备总表!$B$19:$I$19,装备升星!J$42))</f>
        <v>0</v>
      </c>
      <c r="K45" s="5">
        <f>INT(INDEX($H$8:$H$37,$C45)*INDEX(装备总表!$C$23:$J$30,装备升星!$B45,装备升星!K$42)*INDEX(装备总表!$B$19:$I$19,装备升星!K$42))</f>
        <v>0</v>
      </c>
      <c r="L45" s="5" t="str">
        <f>INDEX($V$7:$AC$7,INDEX($AD$11:$AD$18,B44))</f>
        <v>暴击等级</v>
      </c>
      <c r="M45" s="5">
        <f>ROUND(INDEX($Q$8:$Q$37,$C45)*INDEX($R$8:$R$37,$C45)*INDEX($V$10:$AC$10,INDEX($AD$11:$AD$18,$B45))*INDEX($V$11:$AC$18,$B45,INDEX($AD$11:$AD$18,$B45)),0)</f>
        <v>85</v>
      </c>
      <c r="N45" s="5" t="str">
        <f>INDEX($V$7:$AC$7,INDEX($AE$11:$AE$18,B44))</f>
        <v>格挡等级</v>
      </c>
      <c r="O45" s="5">
        <f>ROUND(INDEX($Q$8:$Q$37,$C45)*INDEX($S$8:$S$37,$C45)*INDEX($V$10:$AC$10,INDEX($AE$11:$AE$18,$B45))*INDEX($V$11:$AC$18,$B45,INDEX($AE$11:$AE$18,$B45)),0)</f>
        <v>0</v>
      </c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8" ht="16.5" x14ac:dyDescent="0.15">
      <c r="A46" s="13" t="s">
        <v>28</v>
      </c>
      <c r="B46" s="13">
        <v>1</v>
      </c>
      <c r="C46" s="13">
        <v>3</v>
      </c>
      <c r="D46" s="5">
        <f>INT(INDEX($H$8:$H$37,$C46)*INDEX(装备总表!$C$23:$J$30,装备升星!$B46,装备升星!D$42)*INDEX(装备总表!$B$19:$I$19,装备升星!D$42))</f>
        <v>0</v>
      </c>
      <c r="E46" s="5">
        <f>INT(INDEX($H$8:$H$37,$C46)*INDEX(装备总表!$C$23:$J$30,装备升星!$B46,装备升星!E$42)*INDEX(装备总表!$B$19:$I$19,装备升星!E$42))</f>
        <v>214</v>
      </c>
      <c r="F46" s="5">
        <f>INT(INDEX($H$8:$H$37,$C46)*INDEX(装备总表!$C$23:$J$30,装备升星!$B46,装备升星!F$42)*INDEX(装备总表!$B$19:$I$19,装备升星!F$42))</f>
        <v>0</v>
      </c>
      <c r="G46" s="5">
        <f>INT(INDEX($H$8:$H$37,$C46)*INDEX(装备总表!$C$23:$J$30,装备升星!$B46,装备升星!G$42)*INDEX(装备总表!$B$19:$I$19,装备升星!G$42))</f>
        <v>0</v>
      </c>
      <c r="H46" s="5">
        <f>INT(INDEX($H$8:$H$37,$C46)*INDEX(装备总表!$C$23:$J$30,装备升星!$B46,装备升星!H$42)*INDEX(装备总表!$B$19:$I$19,装备升星!H$42))</f>
        <v>134</v>
      </c>
      <c r="I46" s="5">
        <f>INT(INDEX($H$8:$H$37,$C46)*INDEX(装备总表!$C$23:$J$30,装备升星!$B46,装备升星!I$42)*INDEX(装备总表!$B$19:$I$19,装备升星!I$42))</f>
        <v>0</v>
      </c>
      <c r="J46" s="5">
        <f>INT(INDEX($H$8:$H$37,$C46)*INDEX(装备总表!$C$23:$J$30,装备升星!$B46,装备升星!J$42)*INDEX(装备总表!$B$19:$I$19,装备升星!J$42))</f>
        <v>0</v>
      </c>
      <c r="K46" s="5">
        <f>INT(INDEX($H$8:$H$37,$C46)*INDEX(装备总表!$C$23:$J$30,装备升星!$B46,装备升星!K$42)*INDEX(装备总表!$B$19:$I$19,装备升星!K$42))</f>
        <v>0</v>
      </c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8" ht="16.5" x14ac:dyDescent="0.15">
      <c r="A47" s="13" t="s">
        <v>28</v>
      </c>
      <c r="B47" s="13">
        <v>1</v>
      </c>
      <c r="C47" s="13">
        <v>4</v>
      </c>
      <c r="D47" s="5">
        <f>INT(INDEX($H$8:$H$37,$C47)*INDEX(装备总表!$C$23:$J$30,装备升星!$B47,装备升星!D$42)*INDEX(装备总表!$B$19:$I$19,装备升星!D$42))</f>
        <v>0</v>
      </c>
      <c r="E47" s="5">
        <f>INT(INDEX($H$8:$H$37,$C47)*INDEX(装备总表!$C$23:$J$30,装备升星!$B47,装备升星!E$42)*INDEX(装备总表!$B$19:$I$19,装备升星!E$42))</f>
        <v>286</v>
      </c>
      <c r="F47" s="5">
        <f>INT(INDEX($H$8:$H$37,$C47)*INDEX(装备总表!$C$23:$J$30,装备升星!$B47,装备升星!F$42)*INDEX(装备总表!$B$19:$I$19,装备升星!F$42))</f>
        <v>0</v>
      </c>
      <c r="G47" s="5">
        <f>INT(INDEX($H$8:$H$37,$C47)*INDEX(装备总表!$C$23:$J$30,装备升星!$B47,装备升星!G$42)*INDEX(装备总表!$B$19:$I$19,装备升星!G$42))</f>
        <v>0</v>
      </c>
      <c r="H47" s="5">
        <f>INT(INDEX($H$8:$H$37,$C47)*INDEX(装备总表!$C$23:$J$30,装备升星!$B47,装备升星!H$42)*INDEX(装备总表!$B$19:$I$19,装备升星!H$42))</f>
        <v>178</v>
      </c>
      <c r="I47" s="5">
        <f>INT(INDEX($H$8:$H$37,$C47)*INDEX(装备总表!$C$23:$J$30,装备升星!$B47,装备升星!I$42)*INDEX(装备总表!$B$19:$I$19,装备升星!I$42))</f>
        <v>0</v>
      </c>
      <c r="J47" s="5">
        <f>INT(INDEX($H$8:$H$37,$C47)*INDEX(装备总表!$C$23:$J$30,装备升星!$B47,装备升星!J$42)*INDEX(装备总表!$B$19:$I$19,装备升星!J$42))</f>
        <v>0</v>
      </c>
      <c r="K47" s="5">
        <f>INT(INDEX($H$8:$H$37,$C47)*INDEX(装备总表!$C$23:$J$30,装备升星!$B47,装备升星!K$42)*INDEX(装备总表!$B$19:$I$19,装备升星!K$42))</f>
        <v>0</v>
      </c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8" ht="16.5" x14ac:dyDescent="0.15">
      <c r="A48" s="13" t="s">
        <v>28</v>
      </c>
      <c r="B48" s="13">
        <v>1</v>
      </c>
      <c r="C48" s="13">
        <v>5</v>
      </c>
      <c r="D48" s="5">
        <f>INT(INDEX($H$8:$H$37,$C48)*INDEX(装备总表!$C$23:$J$30,装备升星!$B48,装备升星!D$42)*INDEX(装备总表!$B$19:$I$19,装备升星!D$42))</f>
        <v>0</v>
      </c>
      <c r="E48" s="5">
        <f>INT(INDEX($H$8:$H$37,$C48)*INDEX(装备总表!$C$23:$J$30,装备升星!$B48,装备升星!E$42)*INDEX(装备总表!$B$19:$I$19,装备升星!E$42))</f>
        <v>357</v>
      </c>
      <c r="F48" s="5">
        <f>INT(INDEX($H$8:$H$37,$C48)*INDEX(装备总表!$C$23:$J$30,装备升星!$B48,装备升星!F$42)*INDEX(装备总表!$B$19:$I$19,装备升星!F$42))</f>
        <v>0</v>
      </c>
      <c r="G48" s="5">
        <f>INT(INDEX($H$8:$H$37,$C48)*INDEX(装备总表!$C$23:$J$30,装备升星!$B48,装备升星!G$42)*INDEX(装备总表!$B$19:$I$19,装备升星!G$42))</f>
        <v>0</v>
      </c>
      <c r="H48" s="5">
        <f>INT(INDEX($H$8:$H$37,$C48)*INDEX(装备总表!$C$23:$J$30,装备升星!$B48,装备升星!H$42)*INDEX(装备总表!$B$19:$I$19,装备升星!H$42))</f>
        <v>223</v>
      </c>
      <c r="I48" s="5">
        <f>INT(INDEX($H$8:$H$37,$C48)*INDEX(装备总表!$C$23:$J$30,装备升星!$B48,装备升星!I$42)*INDEX(装备总表!$B$19:$I$19,装备升星!I$42))</f>
        <v>0</v>
      </c>
      <c r="J48" s="5">
        <f>INT(INDEX($H$8:$H$37,$C48)*INDEX(装备总表!$C$23:$J$30,装备升星!$B48,装备升星!J$42)*INDEX(装备总表!$B$19:$I$19,装备升星!J$42))</f>
        <v>0</v>
      </c>
      <c r="K48" s="5">
        <f>INT(INDEX($H$8:$H$37,$C48)*INDEX(装备总表!$C$23:$J$30,装备升星!$B48,装备升星!K$42)*INDEX(装备总表!$B$19:$I$19,装备升星!K$42))</f>
        <v>0</v>
      </c>
      <c r="L48" s="5" t="str">
        <f>INDEX($V$7:$AC$7,INDEX($AD$11:$AD$18,B47))</f>
        <v>暴击等级</v>
      </c>
      <c r="M48" s="5">
        <f>ROUND(INDEX($Q$8:$Q$37,$C48)*INDEX($R$8:$R$37,$C48)*INDEX($V$10:$AC$10,INDEX($AD$11:$AD$18,$B48))*INDEX($V$11:$AC$18,$B48,INDEX($AD$11:$AD$18,$B48)),0)</f>
        <v>64</v>
      </c>
      <c r="N48" s="5" t="str">
        <f>INDEX($V$7:$AC$7,INDEX($AE$11:$AE$18,B47))</f>
        <v>格挡等级</v>
      </c>
      <c r="O48" s="5">
        <f>ROUND(INDEX($Q$8:$Q$37,$C48)*INDEX($S$8:$S$37,$C48)*INDEX($V$10:$AC$10,INDEX($AE$11:$AE$18,$B48))*INDEX($V$11:$AC$18,$B48,INDEX($AE$11:$AE$18,$B48)),0)</f>
        <v>64</v>
      </c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15" ht="16.5" x14ac:dyDescent="0.15">
      <c r="A49" s="13" t="s">
        <v>28</v>
      </c>
      <c r="B49" s="13">
        <v>1</v>
      </c>
      <c r="C49" s="13">
        <v>6</v>
      </c>
      <c r="D49" s="5">
        <f>INT(INDEX($H$8:$H$37,$C49)*INDEX(装备总表!$C$23:$J$30,装备升星!$B49,装备升星!D$42)*INDEX(装备总表!$B$19:$I$19,装备升星!D$42))</f>
        <v>0</v>
      </c>
      <c r="E49" s="5">
        <f>INT(INDEX($H$8:$H$37,$C49)*INDEX(装备总表!$C$23:$J$30,装备升星!$B49,装备升星!E$42)*INDEX(装备总表!$B$19:$I$19,装备升星!E$42))</f>
        <v>429</v>
      </c>
      <c r="F49" s="5">
        <f>INT(INDEX($H$8:$H$37,$C49)*INDEX(装备总表!$C$23:$J$30,装备升星!$B49,装备升星!F$42)*INDEX(装备总表!$B$19:$I$19,装备升星!F$42))</f>
        <v>0</v>
      </c>
      <c r="G49" s="5">
        <f>INT(INDEX($H$8:$H$37,$C49)*INDEX(装备总表!$C$23:$J$30,装备升星!$B49,装备升星!G$42)*INDEX(装备总表!$B$19:$I$19,装备升星!G$42))</f>
        <v>0</v>
      </c>
      <c r="H49" s="5">
        <f>INT(INDEX($H$8:$H$37,$C49)*INDEX(装备总表!$C$23:$J$30,装备升星!$B49,装备升星!H$42)*INDEX(装备总表!$B$19:$I$19,装备升星!H$42))</f>
        <v>268</v>
      </c>
      <c r="I49" s="5">
        <f>INT(INDEX($H$8:$H$37,$C49)*INDEX(装备总表!$C$23:$J$30,装备升星!$B49,装备升星!I$42)*INDEX(装备总表!$B$19:$I$19,装备升星!I$42))</f>
        <v>0</v>
      </c>
      <c r="J49" s="5">
        <f>INT(INDEX($H$8:$H$37,$C49)*INDEX(装备总表!$C$23:$J$30,装备升星!$B49,装备升星!J$42)*INDEX(装备总表!$B$19:$I$19,装备升星!J$42))</f>
        <v>0</v>
      </c>
      <c r="K49" s="5">
        <f>INT(INDEX($H$8:$H$37,$C49)*INDEX(装备总表!$C$23:$J$30,装备升星!$B49,装备升星!K$42)*INDEX(装备总表!$B$19:$I$19,装备升星!K$42))</f>
        <v>0</v>
      </c>
    </row>
    <row r="50" spans="1:15" ht="16.5" x14ac:dyDescent="0.15">
      <c r="A50" s="13" t="s">
        <v>28</v>
      </c>
      <c r="B50" s="13">
        <v>1</v>
      </c>
      <c r="C50" s="13">
        <v>7</v>
      </c>
      <c r="D50" s="5">
        <f>INT(INDEX($H$8:$H$37,$C50)*INDEX(装备总表!$C$23:$J$30,装备升星!$B50,装备升星!D$42)*INDEX(装备总表!$B$19:$I$19,装备升星!D$42))</f>
        <v>0</v>
      </c>
      <c r="E50" s="5">
        <f>INT(INDEX($H$8:$H$37,$C50)*INDEX(装备总表!$C$23:$J$30,装备升星!$B50,装备升星!E$42)*INDEX(装备总表!$B$19:$I$19,装备升星!E$42))</f>
        <v>501</v>
      </c>
      <c r="F50" s="5">
        <f>INT(INDEX($H$8:$H$37,$C50)*INDEX(装备总表!$C$23:$J$30,装备升星!$B50,装备升星!F$42)*INDEX(装备总表!$B$19:$I$19,装备升星!F$42))</f>
        <v>0</v>
      </c>
      <c r="G50" s="5">
        <f>INT(INDEX($H$8:$H$37,$C50)*INDEX(装备总表!$C$23:$J$30,装备升星!$B50,装备升星!G$42)*INDEX(装备总表!$B$19:$I$19,装备升星!G$42))</f>
        <v>0</v>
      </c>
      <c r="H50" s="5">
        <f>INT(INDEX($H$8:$H$37,$C50)*INDEX(装备总表!$C$23:$J$30,装备升星!$B50,装备升星!H$42)*INDEX(装备总表!$B$19:$I$19,装备升星!H$42))</f>
        <v>313</v>
      </c>
      <c r="I50" s="5">
        <f>INT(INDEX($H$8:$H$37,$C50)*INDEX(装备总表!$C$23:$J$30,装备升星!$B50,装备升星!I$42)*INDEX(装备总表!$B$19:$I$19,装备升星!I$42))</f>
        <v>0</v>
      </c>
      <c r="J50" s="5">
        <f>INT(INDEX($H$8:$H$37,$C50)*INDEX(装备总表!$C$23:$J$30,装备升星!$B50,装备升星!J$42)*INDEX(装备总表!$B$19:$I$19,装备升星!J$42))</f>
        <v>0</v>
      </c>
      <c r="K50" s="5">
        <f>INT(INDEX($H$8:$H$37,$C50)*INDEX(装备总表!$C$23:$J$30,装备升星!$B50,装备升星!K$42)*INDEX(装备总表!$B$19:$I$19,装备升星!K$42))</f>
        <v>0</v>
      </c>
    </row>
    <row r="51" spans="1:15" ht="16.5" x14ac:dyDescent="0.15">
      <c r="A51" s="13" t="s">
        <v>28</v>
      </c>
      <c r="B51" s="13">
        <v>1</v>
      </c>
      <c r="C51" s="13">
        <v>8</v>
      </c>
      <c r="D51" s="5">
        <f>INT(INDEX($H$8:$H$37,$C51)*INDEX(装备总表!$C$23:$J$30,装备升星!$B51,装备升星!D$42)*INDEX(装备总表!$B$19:$I$19,装备升星!D$42))</f>
        <v>0</v>
      </c>
      <c r="E51" s="5">
        <f>INT(INDEX($H$8:$H$37,$C51)*INDEX(装备总表!$C$23:$J$30,装备升星!$B51,装备升星!E$42)*INDEX(装备总表!$B$19:$I$19,装备升星!E$42))</f>
        <v>572</v>
      </c>
      <c r="F51" s="5">
        <f>INT(INDEX($H$8:$H$37,$C51)*INDEX(装备总表!$C$23:$J$30,装备升星!$B51,装备升星!F$42)*INDEX(装备总表!$B$19:$I$19,装备升星!F$42))</f>
        <v>0</v>
      </c>
      <c r="G51" s="5">
        <f>INT(INDEX($H$8:$H$37,$C51)*INDEX(装备总表!$C$23:$J$30,装备升星!$B51,装备升星!G$42)*INDEX(装备总表!$B$19:$I$19,装备升星!G$42))</f>
        <v>0</v>
      </c>
      <c r="H51" s="5">
        <f>INT(INDEX($H$8:$H$37,$C51)*INDEX(装备总表!$C$23:$J$30,装备升星!$B51,装备升星!H$42)*INDEX(装备总表!$B$19:$I$19,装备升星!H$42))</f>
        <v>357</v>
      </c>
      <c r="I51" s="5">
        <f>INT(INDEX($H$8:$H$37,$C51)*INDEX(装备总表!$C$23:$J$30,装备升星!$B51,装备升星!I$42)*INDEX(装备总表!$B$19:$I$19,装备升星!I$42))</f>
        <v>0</v>
      </c>
      <c r="J51" s="5">
        <f>INT(INDEX($H$8:$H$37,$C51)*INDEX(装备总表!$C$23:$J$30,装备升星!$B51,装备升星!J$42)*INDEX(装备总表!$B$19:$I$19,装备升星!J$42))</f>
        <v>0</v>
      </c>
      <c r="K51" s="5">
        <f>INT(INDEX($H$8:$H$37,$C51)*INDEX(装备总表!$C$23:$J$30,装备升星!$B51,装备升星!K$42)*INDEX(装备总表!$B$19:$I$19,装备升星!K$42))</f>
        <v>0</v>
      </c>
      <c r="L51" s="5" t="str">
        <f>INDEX($V$7:$AC$7,INDEX($AD$11:$AD$18,B50))</f>
        <v>暴击等级</v>
      </c>
      <c r="M51" s="5">
        <f>ROUND(INDEX($Q$8:$Q$37,$C51)*INDEX($R$8:$R$37,$C51)*INDEX($V$10:$AC$10,INDEX($AD$11:$AD$18,$B51))*INDEX($V$11:$AC$18,$B51,INDEX($AD$11:$AD$18,$B51)),0)</f>
        <v>85</v>
      </c>
      <c r="N51" s="5" t="str">
        <f>INDEX($V$7:$AC$7,INDEX($AE$11:$AE$18,B50))</f>
        <v>格挡等级</v>
      </c>
      <c r="O51" s="5">
        <f>ROUND(INDEX($Q$8:$Q$37,$C51)*INDEX($S$8:$S$37,$C51)*INDEX($V$10:$AC$10,INDEX($AE$11:$AE$18,$B51))*INDEX($V$11:$AC$18,$B51,INDEX($AE$11:$AE$18,$B51)),0)</f>
        <v>0</v>
      </c>
    </row>
    <row r="52" spans="1:15" ht="16.5" x14ac:dyDescent="0.15">
      <c r="A52" s="13" t="s">
        <v>28</v>
      </c>
      <c r="B52" s="13">
        <v>1</v>
      </c>
      <c r="C52" s="13">
        <v>9</v>
      </c>
      <c r="D52" s="5">
        <f>INT(INDEX($H$8:$H$37,$C52)*INDEX(装备总表!$C$23:$J$30,装备升星!$B52,装备升星!D$42)*INDEX(装备总表!$B$19:$I$19,装备升星!D$42))</f>
        <v>0</v>
      </c>
      <c r="E52" s="5">
        <f>INT(INDEX($H$8:$H$37,$C52)*INDEX(装备总表!$C$23:$J$30,装备升星!$B52,装备升星!E$42)*INDEX(装备总表!$B$19:$I$19,装备升星!E$42))</f>
        <v>644</v>
      </c>
      <c r="F52" s="5">
        <f>INT(INDEX($H$8:$H$37,$C52)*INDEX(装备总表!$C$23:$J$30,装备升星!$B52,装备升星!F$42)*INDEX(装备总表!$B$19:$I$19,装备升星!F$42))</f>
        <v>0</v>
      </c>
      <c r="G52" s="5">
        <f>INT(INDEX($H$8:$H$37,$C52)*INDEX(装备总表!$C$23:$J$30,装备升星!$B52,装备升星!G$42)*INDEX(装备总表!$B$19:$I$19,装备升星!G$42))</f>
        <v>0</v>
      </c>
      <c r="H52" s="5">
        <f>INT(INDEX($H$8:$H$37,$C52)*INDEX(装备总表!$C$23:$J$30,装备升星!$B52,装备升星!H$42)*INDEX(装备总表!$B$19:$I$19,装备升星!H$42))</f>
        <v>402</v>
      </c>
      <c r="I52" s="5">
        <f>INT(INDEX($H$8:$H$37,$C52)*INDEX(装备总表!$C$23:$J$30,装备升星!$B52,装备升星!I$42)*INDEX(装备总表!$B$19:$I$19,装备升星!I$42))</f>
        <v>0</v>
      </c>
      <c r="J52" s="5">
        <f>INT(INDEX($H$8:$H$37,$C52)*INDEX(装备总表!$C$23:$J$30,装备升星!$B52,装备升星!J$42)*INDEX(装备总表!$B$19:$I$19,装备升星!J$42))</f>
        <v>0</v>
      </c>
      <c r="K52" s="5">
        <f>INT(INDEX($H$8:$H$37,$C52)*INDEX(装备总表!$C$23:$J$30,装备升星!$B52,装备升星!K$42)*INDEX(装备总表!$B$19:$I$19,装备升星!K$42))</f>
        <v>0</v>
      </c>
    </row>
    <row r="53" spans="1:15" ht="16.5" x14ac:dyDescent="0.15">
      <c r="A53" s="13" t="s">
        <v>28</v>
      </c>
      <c r="B53" s="13">
        <v>1</v>
      </c>
      <c r="C53" s="13">
        <v>10</v>
      </c>
      <c r="D53" s="5">
        <f>INT(INDEX($H$8:$H$37,$C53)*INDEX(装备总表!$C$23:$J$30,装备升星!$B53,装备升星!D$42)*INDEX(装备总表!$B$19:$I$19,装备升星!D$42))</f>
        <v>0</v>
      </c>
      <c r="E53" s="5">
        <f>INT(INDEX($H$8:$H$37,$C53)*INDEX(装备总表!$C$23:$J$30,装备升星!$B53,装备升星!E$42)*INDEX(装备总表!$B$19:$I$19,装备升星!E$42))</f>
        <v>715</v>
      </c>
      <c r="F53" s="5">
        <f>INT(INDEX($H$8:$H$37,$C53)*INDEX(装备总表!$C$23:$J$30,装备升星!$B53,装备升星!F$42)*INDEX(装备总表!$B$19:$I$19,装备升星!F$42))</f>
        <v>0</v>
      </c>
      <c r="G53" s="5">
        <f>INT(INDEX($H$8:$H$37,$C53)*INDEX(装备总表!$C$23:$J$30,装备升星!$B53,装备升星!G$42)*INDEX(装备总表!$B$19:$I$19,装备升星!G$42))</f>
        <v>0</v>
      </c>
      <c r="H53" s="5">
        <f>INT(INDEX($H$8:$H$37,$C53)*INDEX(装备总表!$C$23:$J$30,装备升星!$B53,装备升星!H$42)*INDEX(装备总表!$B$19:$I$19,装备升星!H$42))</f>
        <v>447</v>
      </c>
      <c r="I53" s="5">
        <f>INT(INDEX($H$8:$H$37,$C53)*INDEX(装备总表!$C$23:$J$30,装备升星!$B53,装备升星!I$42)*INDEX(装备总表!$B$19:$I$19,装备升星!I$42))</f>
        <v>0</v>
      </c>
      <c r="J53" s="5">
        <f>INT(INDEX($H$8:$H$37,$C53)*INDEX(装备总表!$C$23:$J$30,装备升星!$B53,装备升星!J$42)*INDEX(装备总表!$B$19:$I$19,装备升星!J$42))</f>
        <v>0</v>
      </c>
      <c r="K53" s="5">
        <f>INT(INDEX($H$8:$H$37,$C53)*INDEX(装备总表!$C$23:$J$30,装备升星!$B53,装备升星!K$42)*INDEX(装备总表!$B$19:$I$19,装备升星!K$42))</f>
        <v>0</v>
      </c>
      <c r="L53" s="5" t="str">
        <f>INDEX($V$7:$AC$7,INDEX($AD$11:$AD$18,B52))</f>
        <v>暴击等级</v>
      </c>
      <c r="M53" s="5">
        <f>ROUND(INDEX($Q$8:$Q$37,$C53)*INDEX($R$8:$R$37,$C53)*INDEX($V$10:$AC$10,INDEX($AD$11:$AD$18,$B53))*INDEX($V$11:$AC$18,$B53,INDEX($AD$11:$AD$18,$B53)),0)</f>
        <v>85</v>
      </c>
      <c r="N53" s="5" t="str">
        <f>INDEX($V$7:$AC$7,INDEX($AE$11:$AE$18,B52))</f>
        <v>格挡等级</v>
      </c>
      <c r="O53" s="5">
        <f>ROUND(INDEX($Q$8:$Q$37,$C53)*INDEX($S$8:$S$37,$C53)*INDEX($V$10:$AC$10,INDEX($AE$11:$AE$18,$B53))*INDEX($V$11:$AC$18,$B53,INDEX($AE$11:$AE$18,$B53)),0)</f>
        <v>85</v>
      </c>
    </row>
    <row r="54" spans="1:15" ht="16.5" x14ac:dyDescent="0.15">
      <c r="A54" s="13" t="s">
        <v>28</v>
      </c>
      <c r="B54" s="13">
        <v>1</v>
      </c>
      <c r="C54" s="13">
        <v>11</v>
      </c>
      <c r="D54" s="5">
        <f>INT(INDEX($H$8:$H$37,$C54)*INDEX(装备总表!$C$23:$J$30,装备升星!$B54,装备升星!D$42)*INDEX(装备总表!$B$19:$I$19,装备升星!D$42))</f>
        <v>0</v>
      </c>
      <c r="E54" s="5">
        <f>INT(INDEX($H$8:$H$37,$C54)*INDEX(装备总表!$C$23:$J$30,装备升星!$B54,装备升星!E$42)*INDEX(装备总表!$B$19:$I$19,装备升星!E$42))</f>
        <v>787</v>
      </c>
      <c r="F54" s="5">
        <f>INT(INDEX($H$8:$H$37,$C54)*INDEX(装备总表!$C$23:$J$30,装备升星!$B54,装备升星!F$42)*INDEX(装备总表!$B$19:$I$19,装备升星!F$42))</f>
        <v>0</v>
      </c>
      <c r="G54" s="5">
        <f>INT(INDEX($H$8:$H$37,$C54)*INDEX(装备总表!$C$23:$J$30,装备升星!$B54,装备升星!G$42)*INDEX(装备总表!$B$19:$I$19,装备升星!G$42))</f>
        <v>0</v>
      </c>
      <c r="H54" s="5">
        <f>INT(INDEX($H$8:$H$37,$C54)*INDEX(装备总表!$C$23:$J$30,装备升星!$B54,装备升星!H$42)*INDEX(装备总表!$B$19:$I$19,装备升星!H$42))</f>
        <v>492</v>
      </c>
      <c r="I54" s="5">
        <f>INT(INDEX($H$8:$H$37,$C54)*INDEX(装备总表!$C$23:$J$30,装备升星!$B54,装备升星!I$42)*INDEX(装备总表!$B$19:$I$19,装备升星!I$42))</f>
        <v>0</v>
      </c>
      <c r="J54" s="5">
        <f>INT(INDEX($H$8:$H$37,$C54)*INDEX(装备总表!$C$23:$J$30,装备升星!$B54,装备升星!J$42)*INDEX(装备总表!$B$19:$I$19,装备升星!J$42))</f>
        <v>0</v>
      </c>
      <c r="K54" s="5">
        <f>INT(INDEX($H$8:$H$37,$C54)*INDEX(装备总表!$C$23:$J$30,装备升星!$B54,装备升星!K$42)*INDEX(装备总表!$B$19:$I$19,装备升星!K$42))</f>
        <v>0</v>
      </c>
    </row>
    <row r="55" spans="1:15" ht="16.5" x14ac:dyDescent="0.15">
      <c r="A55" s="13" t="s">
        <v>28</v>
      </c>
      <c r="B55" s="13">
        <v>1</v>
      </c>
      <c r="C55" s="13">
        <v>12</v>
      </c>
      <c r="D55" s="5">
        <f>INT(INDEX($H$8:$H$37,$C55)*INDEX(装备总表!$C$23:$J$30,装备升星!$B55,装备升星!D$42)*INDEX(装备总表!$B$19:$I$19,装备升星!D$42))</f>
        <v>0</v>
      </c>
      <c r="E55" s="5">
        <f>INT(INDEX($H$8:$H$37,$C55)*INDEX(装备总表!$C$23:$J$30,装备升星!$B55,装备升星!E$42)*INDEX(装备总表!$B$19:$I$19,装备升星!E$42))</f>
        <v>859</v>
      </c>
      <c r="F55" s="5">
        <f>INT(INDEX($H$8:$H$37,$C55)*INDEX(装备总表!$C$23:$J$30,装备升星!$B55,装备升星!F$42)*INDEX(装备总表!$B$19:$I$19,装备升星!F$42))</f>
        <v>0</v>
      </c>
      <c r="G55" s="5">
        <f>INT(INDEX($H$8:$H$37,$C55)*INDEX(装备总表!$C$23:$J$30,装备升星!$B55,装备升星!G$42)*INDEX(装备总表!$B$19:$I$19,装备升星!G$42))</f>
        <v>0</v>
      </c>
      <c r="H55" s="5">
        <f>INT(INDEX($H$8:$H$37,$C55)*INDEX(装备总表!$C$23:$J$30,装备升星!$B55,装备升星!H$42)*INDEX(装备总表!$B$19:$I$19,装备升星!H$42))</f>
        <v>536</v>
      </c>
      <c r="I55" s="5">
        <f>INT(INDEX($H$8:$H$37,$C55)*INDEX(装备总表!$C$23:$J$30,装备升星!$B55,装备升星!I$42)*INDEX(装备总表!$B$19:$I$19,装备升星!I$42))</f>
        <v>0</v>
      </c>
      <c r="J55" s="5">
        <f>INT(INDEX($H$8:$H$37,$C55)*INDEX(装备总表!$C$23:$J$30,装备升星!$B55,装备升星!J$42)*INDEX(装备总表!$B$19:$I$19,装备升星!J$42))</f>
        <v>0</v>
      </c>
      <c r="K55" s="5">
        <f>INT(INDEX($H$8:$H$37,$C55)*INDEX(装备总表!$C$23:$J$30,装备升星!$B55,装备升星!K$42)*INDEX(装备总表!$B$19:$I$19,装备升星!K$42))</f>
        <v>0</v>
      </c>
      <c r="L55" s="5" t="str">
        <f>INDEX($V$7:$AC$7,INDEX($AD$11:$AD$18,B54))</f>
        <v>暴击等级</v>
      </c>
      <c r="M55" s="5">
        <f>ROUND(INDEX($Q$8:$Q$37,$C55)*INDEX($R$8:$R$37,$C55)*INDEX($V$10:$AC$10,INDEX($AD$11:$AD$18,$B55))*INDEX($V$11:$AC$18,$B55,INDEX($AD$11:$AD$18,$B55)),0)</f>
        <v>127</v>
      </c>
      <c r="N55" s="5" t="str">
        <f>INDEX($V$7:$AC$7,INDEX($AE$11:$AE$18,B54))</f>
        <v>格挡等级</v>
      </c>
      <c r="O55" s="5">
        <f>ROUND(INDEX($Q$8:$Q$37,$C55)*INDEX($S$8:$S$37,$C55)*INDEX($V$10:$AC$10,INDEX($AE$11:$AE$18,$B55))*INDEX($V$11:$AC$18,$B55,INDEX($AE$11:$AE$18,$B55)),0)</f>
        <v>0</v>
      </c>
    </row>
    <row r="56" spans="1:15" ht="16.5" x14ac:dyDescent="0.15">
      <c r="A56" s="13" t="s">
        <v>28</v>
      </c>
      <c r="B56" s="13">
        <v>1</v>
      </c>
      <c r="C56" s="13">
        <v>13</v>
      </c>
      <c r="D56" s="5">
        <f>INT(INDEX($H$8:$H$37,$C56)*INDEX(装备总表!$C$23:$J$30,装备升星!$B56,装备升星!D$42)*INDEX(装备总表!$B$19:$I$19,装备升星!D$42))</f>
        <v>0</v>
      </c>
      <c r="E56" s="5">
        <f>INT(INDEX($H$8:$H$37,$C56)*INDEX(装备总表!$C$23:$J$30,装备升星!$B56,装备升星!E$42)*INDEX(装备总表!$B$19:$I$19,装备升星!E$42))</f>
        <v>930</v>
      </c>
      <c r="F56" s="5">
        <f>INT(INDEX($H$8:$H$37,$C56)*INDEX(装备总表!$C$23:$J$30,装备升星!$B56,装备升星!F$42)*INDEX(装备总表!$B$19:$I$19,装备升星!F$42))</f>
        <v>0</v>
      </c>
      <c r="G56" s="5">
        <f>INT(INDEX($H$8:$H$37,$C56)*INDEX(装备总表!$C$23:$J$30,装备升星!$B56,装备升星!G$42)*INDEX(装备总表!$B$19:$I$19,装备升星!G$42))</f>
        <v>0</v>
      </c>
      <c r="H56" s="5">
        <f>INT(INDEX($H$8:$H$37,$C56)*INDEX(装备总表!$C$23:$J$30,装备升星!$B56,装备升星!H$42)*INDEX(装备总表!$B$19:$I$19,装备升星!H$42))</f>
        <v>581</v>
      </c>
      <c r="I56" s="5">
        <f>INT(INDEX($H$8:$H$37,$C56)*INDEX(装备总表!$C$23:$J$30,装备升星!$B56,装备升星!I$42)*INDEX(装备总表!$B$19:$I$19,装备升星!I$42))</f>
        <v>0</v>
      </c>
      <c r="J56" s="5">
        <f>INT(INDEX($H$8:$H$37,$C56)*INDEX(装备总表!$C$23:$J$30,装备升星!$B56,装备升星!J$42)*INDEX(装备总表!$B$19:$I$19,装备升星!J$42))</f>
        <v>0</v>
      </c>
      <c r="K56" s="5">
        <f>INT(INDEX($H$8:$H$37,$C56)*INDEX(装备总表!$C$23:$J$30,装备升星!$B56,装备升星!K$42)*INDEX(装备总表!$B$19:$I$19,装备升星!K$42))</f>
        <v>0</v>
      </c>
    </row>
    <row r="57" spans="1:15" ht="16.5" x14ac:dyDescent="0.15">
      <c r="A57" s="13" t="s">
        <v>28</v>
      </c>
      <c r="B57" s="13">
        <v>1</v>
      </c>
      <c r="C57" s="13">
        <v>14</v>
      </c>
      <c r="D57" s="5">
        <f>INT(INDEX($H$8:$H$37,$C57)*INDEX(装备总表!$C$23:$J$30,装备升星!$B57,装备升星!D$42)*INDEX(装备总表!$B$19:$I$19,装备升星!D$42))</f>
        <v>0</v>
      </c>
      <c r="E57" s="5">
        <f>INT(INDEX($H$8:$H$37,$C57)*INDEX(装备总表!$C$23:$J$30,装备升星!$B57,装备升星!E$42)*INDEX(装备总表!$B$19:$I$19,装备升星!E$42))</f>
        <v>1002</v>
      </c>
      <c r="F57" s="5">
        <f>INT(INDEX($H$8:$H$37,$C57)*INDEX(装备总表!$C$23:$J$30,装备升星!$B57,装备升星!F$42)*INDEX(装备总表!$B$19:$I$19,装备升星!F$42))</f>
        <v>0</v>
      </c>
      <c r="G57" s="5">
        <f>INT(INDEX($H$8:$H$37,$C57)*INDEX(装备总表!$C$23:$J$30,装备升星!$B57,装备升星!G$42)*INDEX(装备总表!$B$19:$I$19,装备升星!G$42))</f>
        <v>0</v>
      </c>
      <c r="H57" s="5">
        <f>INT(INDEX($H$8:$H$37,$C57)*INDEX(装备总表!$C$23:$J$30,装备升星!$B57,装备升星!H$42)*INDEX(装备总表!$B$19:$I$19,装备升星!H$42))</f>
        <v>626</v>
      </c>
      <c r="I57" s="5">
        <f>INT(INDEX($H$8:$H$37,$C57)*INDEX(装备总表!$C$23:$J$30,装备升星!$B57,装备升星!I$42)*INDEX(装备总表!$B$19:$I$19,装备升星!I$42))</f>
        <v>0</v>
      </c>
      <c r="J57" s="5">
        <f>INT(INDEX($H$8:$H$37,$C57)*INDEX(装备总表!$C$23:$J$30,装备升星!$B57,装备升星!J$42)*INDEX(装备总表!$B$19:$I$19,装备升星!J$42))</f>
        <v>0</v>
      </c>
      <c r="K57" s="5">
        <f>INT(INDEX($H$8:$H$37,$C57)*INDEX(装备总表!$C$23:$J$30,装备升星!$B57,装备升星!K$42)*INDEX(装备总表!$B$19:$I$19,装备升星!K$42))</f>
        <v>0</v>
      </c>
    </row>
    <row r="58" spans="1:15" ht="16.5" x14ac:dyDescent="0.15">
      <c r="A58" s="13" t="s">
        <v>28</v>
      </c>
      <c r="B58" s="13">
        <v>1</v>
      </c>
      <c r="C58" s="13">
        <v>15</v>
      </c>
      <c r="D58" s="5">
        <f>INT(INDEX($H$8:$H$37,$C58)*INDEX(装备总表!$C$23:$J$30,装备升星!$B58,装备升星!D$42)*INDEX(装备总表!$B$19:$I$19,装备升星!D$42))</f>
        <v>0</v>
      </c>
      <c r="E58" s="5">
        <f>INT(INDEX($H$8:$H$37,$C58)*INDEX(装备总表!$C$23:$J$30,装备升星!$B58,装备升星!E$42)*INDEX(装备总表!$B$19:$I$19,装备升星!E$42))</f>
        <v>1073</v>
      </c>
      <c r="F58" s="5">
        <f>INT(INDEX($H$8:$H$37,$C58)*INDEX(装备总表!$C$23:$J$30,装备升星!$B58,装备升星!F$42)*INDEX(装备总表!$B$19:$I$19,装备升星!F$42))</f>
        <v>0</v>
      </c>
      <c r="G58" s="5">
        <f>INT(INDEX($H$8:$H$37,$C58)*INDEX(装备总表!$C$23:$J$30,装备升星!$B58,装备升星!G$42)*INDEX(装备总表!$B$19:$I$19,装备升星!G$42))</f>
        <v>0</v>
      </c>
      <c r="H58" s="5">
        <f>INT(INDEX($H$8:$H$37,$C58)*INDEX(装备总表!$C$23:$J$30,装备升星!$B58,装备升星!H$42)*INDEX(装备总表!$B$19:$I$19,装备升星!H$42))</f>
        <v>671</v>
      </c>
      <c r="I58" s="5">
        <f>INT(INDEX($H$8:$H$37,$C58)*INDEX(装备总表!$C$23:$J$30,装备升星!$B58,装备升星!I$42)*INDEX(装备总表!$B$19:$I$19,装备升星!I$42))</f>
        <v>0</v>
      </c>
      <c r="J58" s="5">
        <f>INT(INDEX($H$8:$H$37,$C58)*INDEX(装备总表!$C$23:$J$30,装备升星!$B58,装备升星!J$42)*INDEX(装备总表!$B$19:$I$19,装备升星!J$42))</f>
        <v>0</v>
      </c>
      <c r="K58" s="5">
        <f>INT(INDEX($H$8:$H$37,$C58)*INDEX(装备总表!$C$23:$J$30,装备升星!$B58,装备升星!K$42)*INDEX(装备总表!$B$19:$I$19,装备升星!K$42))</f>
        <v>0</v>
      </c>
      <c r="L58" s="5" t="str">
        <f>INDEX($V$7:$AC$7,INDEX($AD$11:$AD$18,B57))</f>
        <v>暴击等级</v>
      </c>
      <c r="M58" s="5">
        <f>ROUND(INDEX($Q$8:$Q$37,$C58)*INDEX($R$8:$R$37,$C58)*INDEX($V$10:$AC$10,INDEX($AD$11:$AD$18,$B58))*INDEX($V$11:$AC$18,$B58,INDEX($AD$11:$AD$18,$B58)),0)</f>
        <v>85</v>
      </c>
      <c r="N58" s="5" t="str">
        <f>INDEX($V$7:$AC$7,INDEX($AE$11:$AE$18,B57))</f>
        <v>格挡等级</v>
      </c>
      <c r="O58" s="5">
        <f>ROUND(INDEX($Q$8:$Q$37,$C58)*INDEX($S$8:$S$37,$C58)*INDEX($V$10:$AC$10,INDEX($AE$11:$AE$18,$B58))*INDEX($V$11:$AC$18,$B58,INDEX($AE$11:$AE$18,$B58)),0)</f>
        <v>85</v>
      </c>
    </row>
    <row r="59" spans="1:15" ht="16.5" x14ac:dyDescent="0.15">
      <c r="A59" s="13" t="s">
        <v>28</v>
      </c>
      <c r="B59" s="13">
        <v>1</v>
      </c>
      <c r="C59" s="13">
        <v>16</v>
      </c>
      <c r="D59" s="5">
        <f>INT(INDEX($H$8:$H$37,$C59)*INDEX(装备总表!$C$23:$J$30,装备升星!$B59,装备升星!D$42)*INDEX(装备总表!$B$19:$I$19,装备升星!D$42))</f>
        <v>0</v>
      </c>
      <c r="E59" s="5">
        <f>INT(INDEX($H$8:$H$37,$C59)*INDEX(装备总表!$C$23:$J$30,装备升星!$B59,装备升星!E$42)*INDEX(装备总表!$B$19:$I$19,装备升星!E$42))</f>
        <v>1145</v>
      </c>
      <c r="F59" s="5">
        <f>INT(INDEX($H$8:$H$37,$C59)*INDEX(装备总表!$C$23:$J$30,装备升星!$B59,装备升星!F$42)*INDEX(装备总表!$B$19:$I$19,装备升星!F$42))</f>
        <v>0</v>
      </c>
      <c r="G59" s="5">
        <f>INT(INDEX($H$8:$H$37,$C59)*INDEX(装备总表!$C$23:$J$30,装备升星!$B59,装备升星!G$42)*INDEX(装备总表!$B$19:$I$19,装备升星!G$42))</f>
        <v>0</v>
      </c>
      <c r="H59" s="5">
        <f>INT(INDEX($H$8:$H$37,$C59)*INDEX(装备总表!$C$23:$J$30,装备升星!$B59,装备升星!H$42)*INDEX(装备总表!$B$19:$I$19,装备升星!H$42))</f>
        <v>715</v>
      </c>
      <c r="I59" s="5">
        <f>INT(INDEX($H$8:$H$37,$C59)*INDEX(装备总表!$C$23:$J$30,装备升星!$B59,装备升星!I$42)*INDEX(装备总表!$B$19:$I$19,装备升星!I$42))</f>
        <v>0</v>
      </c>
      <c r="J59" s="5">
        <f>INT(INDEX($H$8:$H$37,$C59)*INDEX(装备总表!$C$23:$J$30,装备升星!$B59,装备升星!J$42)*INDEX(装备总表!$B$19:$I$19,装备升星!J$42))</f>
        <v>0</v>
      </c>
      <c r="K59" s="5">
        <f>INT(INDEX($H$8:$H$37,$C59)*INDEX(装备总表!$C$23:$J$30,装备升星!$B59,装备升星!K$42)*INDEX(装备总表!$B$19:$I$19,装备升星!K$42))</f>
        <v>0</v>
      </c>
    </row>
    <row r="60" spans="1:15" ht="16.5" x14ac:dyDescent="0.15">
      <c r="A60" s="13" t="s">
        <v>28</v>
      </c>
      <c r="B60" s="13">
        <v>1</v>
      </c>
      <c r="C60" s="13">
        <v>17</v>
      </c>
      <c r="D60" s="5">
        <f>INT(INDEX($H$8:$H$37,$C60)*INDEX(装备总表!$C$23:$J$30,装备升星!$B60,装备升星!D$42)*INDEX(装备总表!$B$19:$I$19,装备升星!D$42))</f>
        <v>0</v>
      </c>
      <c r="E60" s="5">
        <f>INT(INDEX($H$8:$H$37,$C60)*INDEX(装备总表!$C$23:$J$30,装备升星!$B60,装备升星!E$42)*INDEX(装备总表!$B$19:$I$19,装备升星!E$42))</f>
        <v>1217</v>
      </c>
      <c r="F60" s="5">
        <f>INT(INDEX($H$8:$H$37,$C60)*INDEX(装备总表!$C$23:$J$30,装备升星!$B60,装备升星!F$42)*INDEX(装备总表!$B$19:$I$19,装备升星!F$42))</f>
        <v>0</v>
      </c>
      <c r="G60" s="5">
        <f>INT(INDEX($H$8:$H$37,$C60)*INDEX(装备总表!$C$23:$J$30,装备升星!$B60,装备升星!G$42)*INDEX(装备总表!$B$19:$I$19,装备升星!G$42))</f>
        <v>0</v>
      </c>
      <c r="H60" s="5">
        <f>INT(INDEX($H$8:$H$37,$C60)*INDEX(装备总表!$C$23:$J$30,装备升星!$B60,装备升星!H$42)*INDEX(装备总表!$B$19:$I$19,装备升星!H$42))</f>
        <v>760</v>
      </c>
      <c r="I60" s="5">
        <f>INT(INDEX($H$8:$H$37,$C60)*INDEX(装备总表!$C$23:$J$30,装备升星!$B60,装备升星!I$42)*INDEX(装备总表!$B$19:$I$19,装备升星!I$42))</f>
        <v>0</v>
      </c>
      <c r="J60" s="5">
        <f>INT(INDEX($H$8:$H$37,$C60)*INDEX(装备总表!$C$23:$J$30,装备升星!$B60,装备升星!J$42)*INDEX(装备总表!$B$19:$I$19,装备升星!J$42))</f>
        <v>0</v>
      </c>
      <c r="K60" s="5">
        <f>INT(INDEX($H$8:$H$37,$C60)*INDEX(装备总表!$C$23:$J$30,装备升星!$B60,装备升星!K$42)*INDEX(装备总表!$B$19:$I$19,装备升星!K$42))</f>
        <v>0</v>
      </c>
    </row>
    <row r="61" spans="1:15" ht="16.5" x14ac:dyDescent="0.15">
      <c r="A61" s="13" t="s">
        <v>28</v>
      </c>
      <c r="B61" s="13">
        <v>1</v>
      </c>
      <c r="C61" s="13">
        <v>18</v>
      </c>
      <c r="D61" s="5">
        <f>INT(INDEX($H$8:$H$37,$C61)*INDEX(装备总表!$C$23:$J$30,装备升星!$B61,装备升星!D$42)*INDEX(装备总表!$B$19:$I$19,装备升星!D$42))</f>
        <v>0</v>
      </c>
      <c r="E61" s="5">
        <f>INT(INDEX($H$8:$H$37,$C61)*INDEX(装备总表!$C$23:$J$30,装备升星!$B61,装备升星!E$42)*INDEX(装备总表!$B$19:$I$19,装备升星!E$42))</f>
        <v>1288</v>
      </c>
      <c r="F61" s="5">
        <f>INT(INDEX($H$8:$H$37,$C61)*INDEX(装备总表!$C$23:$J$30,装备升星!$B61,装备升星!F$42)*INDEX(装备总表!$B$19:$I$19,装备升星!F$42))</f>
        <v>0</v>
      </c>
      <c r="G61" s="5">
        <f>INT(INDEX($H$8:$H$37,$C61)*INDEX(装备总表!$C$23:$J$30,装备升星!$B61,装备升星!G$42)*INDEX(装备总表!$B$19:$I$19,装备升星!G$42))</f>
        <v>0</v>
      </c>
      <c r="H61" s="5">
        <f>INT(INDEX($H$8:$H$37,$C61)*INDEX(装备总表!$C$23:$J$30,装备升星!$B61,装备升星!H$42)*INDEX(装备总表!$B$19:$I$19,装备升星!H$42))</f>
        <v>805</v>
      </c>
      <c r="I61" s="5">
        <f>INT(INDEX($H$8:$H$37,$C61)*INDEX(装备总表!$C$23:$J$30,装备升星!$B61,装备升星!I$42)*INDEX(装备总表!$B$19:$I$19,装备升星!I$42))</f>
        <v>0</v>
      </c>
      <c r="J61" s="5">
        <f>INT(INDEX($H$8:$H$37,$C61)*INDEX(装备总表!$C$23:$J$30,装备升星!$B61,装备升星!J$42)*INDEX(装备总表!$B$19:$I$19,装备升星!J$42))</f>
        <v>0</v>
      </c>
      <c r="K61" s="5">
        <f>INT(INDEX($H$8:$H$37,$C61)*INDEX(装备总表!$C$23:$J$30,装备升星!$B61,装备升星!K$42)*INDEX(装备总表!$B$19:$I$19,装备升星!K$42))</f>
        <v>0</v>
      </c>
      <c r="L61" s="5" t="str">
        <f>INDEX($V$7:$AC$7,INDEX($AD$11:$AD$18,B60))</f>
        <v>暴击等级</v>
      </c>
      <c r="M61" s="5">
        <f>ROUND(INDEX($Q$8:$Q$37,$C61)*INDEX($R$8:$R$37,$C61)*INDEX($V$10:$AC$10,INDEX($AD$11:$AD$18,$B61))*INDEX($V$11:$AC$18,$B61,INDEX($AD$11:$AD$18,$B61)),0)</f>
        <v>127</v>
      </c>
      <c r="N61" s="5" t="str">
        <f>INDEX($V$7:$AC$7,INDEX($AE$11:$AE$18,B60))</f>
        <v>格挡等级</v>
      </c>
      <c r="O61" s="5">
        <f>ROUND(INDEX($Q$8:$Q$37,$C61)*INDEX($S$8:$S$37,$C61)*INDEX($V$10:$AC$10,INDEX($AE$11:$AE$18,$B61))*INDEX($V$11:$AC$18,$B61,INDEX($AE$11:$AE$18,$B61)),0)</f>
        <v>0</v>
      </c>
    </row>
    <row r="62" spans="1:15" ht="16.5" x14ac:dyDescent="0.15">
      <c r="A62" s="13" t="s">
        <v>28</v>
      </c>
      <c r="B62" s="13">
        <v>1</v>
      </c>
      <c r="C62" s="13">
        <v>19</v>
      </c>
      <c r="D62" s="5">
        <f>INT(INDEX($H$8:$H$37,$C62)*INDEX(装备总表!$C$23:$J$30,装备升星!$B62,装备升星!D$42)*INDEX(装备总表!$B$19:$I$19,装备升星!D$42))</f>
        <v>0</v>
      </c>
      <c r="E62" s="5">
        <f>INT(INDEX($H$8:$H$37,$C62)*INDEX(装备总表!$C$23:$J$30,装备升星!$B62,装备升星!E$42)*INDEX(装备总表!$B$19:$I$19,装备升星!E$42))</f>
        <v>1360</v>
      </c>
      <c r="F62" s="5">
        <f>INT(INDEX($H$8:$H$37,$C62)*INDEX(装备总表!$C$23:$J$30,装备升星!$B62,装备升星!F$42)*INDEX(装备总表!$B$19:$I$19,装备升星!F$42))</f>
        <v>0</v>
      </c>
      <c r="G62" s="5">
        <f>INT(INDEX($H$8:$H$37,$C62)*INDEX(装备总表!$C$23:$J$30,装备升星!$B62,装备升星!G$42)*INDEX(装备总表!$B$19:$I$19,装备升星!G$42))</f>
        <v>0</v>
      </c>
      <c r="H62" s="5">
        <f>INT(INDEX($H$8:$H$37,$C62)*INDEX(装备总表!$C$23:$J$30,装备升星!$B62,装备升星!H$42)*INDEX(装备总表!$B$19:$I$19,装备升星!H$42))</f>
        <v>850</v>
      </c>
      <c r="I62" s="5">
        <f>INT(INDEX($H$8:$H$37,$C62)*INDEX(装备总表!$C$23:$J$30,装备升星!$B62,装备升星!I$42)*INDEX(装备总表!$B$19:$I$19,装备升星!I$42))</f>
        <v>0</v>
      </c>
      <c r="J62" s="5">
        <f>INT(INDEX($H$8:$H$37,$C62)*INDEX(装备总表!$C$23:$J$30,装备升星!$B62,装备升星!J$42)*INDEX(装备总表!$B$19:$I$19,装备升星!J$42))</f>
        <v>0</v>
      </c>
      <c r="K62" s="5">
        <f>INT(INDEX($H$8:$H$37,$C62)*INDEX(装备总表!$C$23:$J$30,装备升星!$B62,装备升星!K$42)*INDEX(装备总表!$B$19:$I$19,装备升星!K$42))</f>
        <v>0</v>
      </c>
    </row>
    <row r="63" spans="1:15" ht="16.5" x14ac:dyDescent="0.15">
      <c r="A63" s="13" t="s">
        <v>28</v>
      </c>
      <c r="B63" s="13">
        <v>1</v>
      </c>
      <c r="C63" s="13">
        <v>20</v>
      </c>
      <c r="D63" s="5">
        <f>INT(INDEX($H$8:$H$37,$C63)*INDEX(装备总表!$C$23:$J$30,装备升星!$B63,装备升星!D$42)*INDEX(装备总表!$B$19:$I$19,装备升星!D$42))</f>
        <v>0</v>
      </c>
      <c r="E63" s="5">
        <f>INT(INDEX($H$8:$H$37,$C63)*INDEX(装备总表!$C$23:$J$30,装备升星!$B63,装备升星!E$42)*INDEX(装备总表!$B$19:$I$19,装备升星!E$42))</f>
        <v>1431</v>
      </c>
      <c r="F63" s="5">
        <f>INT(INDEX($H$8:$H$37,$C63)*INDEX(装备总表!$C$23:$J$30,装备升星!$B63,装备升星!F$42)*INDEX(装备总表!$B$19:$I$19,装备升星!F$42))</f>
        <v>0</v>
      </c>
      <c r="G63" s="5">
        <f>INT(INDEX($H$8:$H$37,$C63)*INDEX(装备总表!$C$23:$J$30,装备升星!$B63,装备升星!G$42)*INDEX(装备总表!$B$19:$I$19,装备升星!G$42))</f>
        <v>0</v>
      </c>
      <c r="H63" s="5">
        <f>INT(INDEX($H$8:$H$37,$C63)*INDEX(装备总表!$C$23:$J$30,装备升星!$B63,装备升星!H$42)*INDEX(装备总表!$B$19:$I$19,装备升星!H$42))</f>
        <v>894</v>
      </c>
      <c r="I63" s="5">
        <f>INT(INDEX($H$8:$H$37,$C63)*INDEX(装备总表!$C$23:$J$30,装备升星!$B63,装备升星!I$42)*INDEX(装备总表!$B$19:$I$19,装备升星!I$42))</f>
        <v>0</v>
      </c>
      <c r="J63" s="5">
        <f>INT(INDEX($H$8:$H$37,$C63)*INDEX(装备总表!$C$23:$J$30,装备升星!$B63,装备升星!J$42)*INDEX(装备总表!$B$19:$I$19,装备升星!J$42))</f>
        <v>0</v>
      </c>
      <c r="K63" s="5">
        <f>INT(INDEX($H$8:$H$37,$C63)*INDEX(装备总表!$C$23:$J$30,装备升星!$B63,装备升星!K$42)*INDEX(装备总表!$B$19:$I$19,装备升星!K$42))</f>
        <v>0</v>
      </c>
      <c r="L63" s="5" t="str">
        <f>INDEX($V$7:$AC$7,INDEX($AD$11:$AD$18,B62))</f>
        <v>暴击等级</v>
      </c>
      <c r="M63" s="5">
        <f>ROUND(INDEX($Q$8:$Q$37,$C63)*INDEX($R$8:$R$37,$C63)*INDEX($V$10:$AC$10,INDEX($AD$11:$AD$18,$B63))*INDEX($V$11:$AC$18,$B63,INDEX($AD$11:$AD$18,$B63)),0)</f>
        <v>127</v>
      </c>
      <c r="N63" s="5" t="str">
        <f>INDEX($V$7:$AC$7,INDEX($AE$11:$AE$18,B62))</f>
        <v>格挡等级</v>
      </c>
      <c r="O63" s="5">
        <f>ROUND(INDEX($Q$8:$Q$37,$C63)*INDEX($S$8:$S$37,$C63)*INDEX($V$10:$AC$10,INDEX($AE$11:$AE$18,$B63))*INDEX($V$11:$AC$18,$B63,INDEX($AE$11:$AE$18,$B63)),0)</f>
        <v>127</v>
      </c>
    </row>
    <row r="64" spans="1:15" ht="16.5" x14ac:dyDescent="0.15">
      <c r="A64" s="13" t="s">
        <v>28</v>
      </c>
      <c r="B64" s="13">
        <v>1</v>
      </c>
      <c r="C64" s="13">
        <v>21</v>
      </c>
      <c r="D64" s="5">
        <f>INT(INDEX($H$8:$H$37,$C64)*INDEX(装备总表!$C$23:$J$30,装备升星!$B64,装备升星!D$42)*INDEX(装备总表!$B$19:$I$19,装备升星!D$42))</f>
        <v>0</v>
      </c>
      <c r="E64" s="5">
        <f>INT(INDEX($H$8:$H$37,$C64)*INDEX(装备总表!$C$23:$J$30,装备升星!$B64,装备升星!E$42)*INDEX(装备总表!$B$19:$I$19,装备升星!E$42))</f>
        <v>1503</v>
      </c>
      <c r="F64" s="5">
        <f>INT(INDEX($H$8:$H$37,$C64)*INDEX(装备总表!$C$23:$J$30,装备升星!$B64,装备升星!F$42)*INDEX(装备总表!$B$19:$I$19,装备升星!F$42))</f>
        <v>0</v>
      </c>
      <c r="G64" s="5">
        <f>INT(INDEX($H$8:$H$37,$C64)*INDEX(装备总表!$C$23:$J$30,装备升星!$B64,装备升星!G$42)*INDEX(装备总表!$B$19:$I$19,装备升星!G$42))</f>
        <v>0</v>
      </c>
      <c r="H64" s="5">
        <f>INT(INDEX($H$8:$H$37,$C64)*INDEX(装备总表!$C$23:$J$30,装备升星!$B64,装备升星!H$42)*INDEX(装备总表!$B$19:$I$19,装备升星!H$42))</f>
        <v>939</v>
      </c>
      <c r="I64" s="5">
        <f>INT(INDEX($H$8:$H$37,$C64)*INDEX(装备总表!$C$23:$J$30,装备升星!$B64,装备升星!I$42)*INDEX(装备总表!$B$19:$I$19,装备升星!I$42))</f>
        <v>0</v>
      </c>
      <c r="J64" s="5">
        <f>INT(INDEX($H$8:$H$37,$C64)*INDEX(装备总表!$C$23:$J$30,装备升星!$B64,装备升星!J$42)*INDEX(装备总表!$B$19:$I$19,装备升星!J$42))</f>
        <v>0</v>
      </c>
      <c r="K64" s="5">
        <f>INT(INDEX($H$8:$H$37,$C64)*INDEX(装备总表!$C$23:$J$30,装备升星!$B64,装备升星!K$42)*INDEX(装备总表!$B$19:$I$19,装备升星!K$42))</f>
        <v>0</v>
      </c>
    </row>
    <row r="65" spans="1:15" ht="16.5" x14ac:dyDescent="0.15">
      <c r="A65" s="13" t="s">
        <v>28</v>
      </c>
      <c r="B65" s="13">
        <v>1</v>
      </c>
      <c r="C65" s="13">
        <v>22</v>
      </c>
      <c r="D65" s="5">
        <f>INT(INDEX($H$8:$H$37,$C65)*INDEX(装备总表!$C$23:$J$30,装备升星!$B65,装备升星!D$42)*INDEX(装备总表!$B$19:$I$19,装备升星!D$42))</f>
        <v>0</v>
      </c>
      <c r="E65" s="5">
        <f>INT(INDEX($H$8:$H$37,$C65)*INDEX(装备总表!$C$23:$J$30,装备升星!$B65,装备升星!E$42)*INDEX(装备总表!$B$19:$I$19,装备升星!E$42))</f>
        <v>1574</v>
      </c>
      <c r="F65" s="5">
        <f>INT(INDEX($H$8:$H$37,$C65)*INDEX(装备总表!$C$23:$J$30,装备升星!$B65,装备升星!F$42)*INDEX(装备总表!$B$19:$I$19,装备升星!F$42))</f>
        <v>0</v>
      </c>
      <c r="G65" s="5">
        <f>INT(INDEX($H$8:$H$37,$C65)*INDEX(装备总表!$C$23:$J$30,装备升星!$B65,装备升星!G$42)*INDEX(装备总表!$B$19:$I$19,装备升星!G$42))</f>
        <v>0</v>
      </c>
      <c r="H65" s="5">
        <f>INT(INDEX($H$8:$H$37,$C65)*INDEX(装备总表!$C$23:$J$30,装备升星!$B65,装备升星!H$42)*INDEX(装备总表!$B$19:$I$19,装备升星!H$42))</f>
        <v>984</v>
      </c>
      <c r="I65" s="5">
        <f>INT(INDEX($H$8:$H$37,$C65)*INDEX(装备总表!$C$23:$J$30,装备升星!$B65,装备升星!I$42)*INDEX(装备总表!$B$19:$I$19,装备升星!I$42))</f>
        <v>0</v>
      </c>
      <c r="J65" s="5">
        <f>INT(INDEX($H$8:$H$37,$C65)*INDEX(装备总表!$C$23:$J$30,装备升星!$B65,装备升星!J$42)*INDEX(装备总表!$B$19:$I$19,装备升星!J$42))</f>
        <v>0</v>
      </c>
      <c r="K65" s="5">
        <f>INT(INDEX($H$8:$H$37,$C65)*INDEX(装备总表!$C$23:$J$30,装备升星!$B65,装备升星!K$42)*INDEX(装备总表!$B$19:$I$19,装备升星!K$42))</f>
        <v>0</v>
      </c>
      <c r="L65" s="5" t="str">
        <f>INDEX($V$7:$AC$7,INDEX($AD$11:$AD$18,B64))</f>
        <v>暴击等级</v>
      </c>
      <c r="M65" s="5">
        <f>ROUND(INDEX($Q$8:$Q$37,$C65)*INDEX($R$8:$R$37,$C65)*INDEX($V$10:$AC$10,INDEX($AD$11:$AD$18,$B65))*INDEX($V$11:$AC$18,$B65,INDEX($AD$11:$AD$18,$B65)),0)</f>
        <v>169</v>
      </c>
      <c r="N65" s="5" t="str">
        <f>INDEX($V$7:$AC$7,INDEX($AE$11:$AE$18,B64))</f>
        <v>格挡等级</v>
      </c>
      <c r="O65" s="5">
        <f>ROUND(INDEX($Q$8:$Q$37,$C65)*INDEX($S$8:$S$37,$C65)*INDEX($V$10:$AC$10,INDEX($AE$11:$AE$18,$B65))*INDEX($V$11:$AC$18,$B65,INDEX($AE$11:$AE$18,$B65)),0)</f>
        <v>0</v>
      </c>
    </row>
    <row r="66" spans="1:15" ht="16.5" x14ac:dyDescent="0.15">
      <c r="A66" s="13" t="s">
        <v>28</v>
      </c>
      <c r="B66" s="13">
        <v>1</v>
      </c>
      <c r="C66" s="13">
        <v>23</v>
      </c>
      <c r="D66" s="5">
        <f>INT(INDEX($H$8:$H$37,$C66)*INDEX(装备总表!$C$23:$J$30,装备升星!$B66,装备升星!D$42)*INDEX(装备总表!$B$19:$I$19,装备升星!D$42))</f>
        <v>0</v>
      </c>
      <c r="E66" s="5">
        <f>INT(INDEX($H$8:$H$37,$C66)*INDEX(装备总表!$C$23:$J$30,装备升星!$B66,装备升星!E$42)*INDEX(装备总表!$B$19:$I$19,装备升星!E$42))</f>
        <v>1646</v>
      </c>
      <c r="F66" s="5">
        <f>INT(INDEX($H$8:$H$37,$C66)*INDEX(装备总表!$C$23:$J$30,装备升星!$B66,装备升星!F$42)*INDEX(装备总表!$B$19:$I$19,装备升星!F$42))</f>
        <v>0</v>
      </c>
      <c r="G66" s="5">
        <f>INT(INDEX($H$8:$H$37,$C66)*INDEX(装备总表!$C$23:$J$30,装备升星!$B66,装备升星!G$42)*INDEX(装备总表!$B$19:$I$19,装备升星!G$42))</f>
        <v>0</v>
      </c>
      <c r="H66" s="5">
        <f>INT(INDEX($H$8:$H$37,$C66)*INDEX(装备总表!$C$23:$J$30,装备升星!$B66,装备升星!H$42)*INDEX(装备总表!$B$19:$I$19,装备升星!H$42))</f>
        <v>1029</v>
      </c>
      <c r="I66" s="5">
        <f>INT(INDEX($H$8:$H$37,$C66)*INDEX(装备总表!$C$23:$J$30,装备升星!$B66,装备升星!I$42)*INDEX(装备总表!$B$19:$I$19,装备升星!I$42))</f>
        <v>0</v>
      </c>
      <c r="J66" s="5">
        <f>INT(INDEX($H$8:$H$37,$C66)*INDEX(装备总表!$C$23:$J$30,装备升星!$B66,装备升星!J$42)*INDEX(装备总表!$B$19:$I$19,装备升星!J$42))</f>
        <v>0</v>
      </c>
      <c r="K66" s="5">
        <f>INT(INDEX($H$8:$H$37,$C66)*INDEX(装备总表!$C$23:$J$30,装备升星!$B66,装备升星!K$42)*INDEX(装备总表!$B$19:$I$19,装备升星!K$42))</f>
        <v>0</v>
      </c>
    </row>
    <row r="67" spans="1:15" ht="16.5" x14ac:dyDescent="0.15">
      <c r="A67" s="13" t="s">
        <v>28</v>
      </c>
      <c r="B67" s="13">
        <v>1</v>
      </c>
      <c r="C67" s="13">
        <v>24</v>
      </c>
      <c r="D67" s="5">
        <f>INT(INDEX($H$8:$H$37,$C67)*INDEX(装备总表!$C$23:$J$30,装备升星!$B67,装备升星!D$42)*INDEX(装备总表!$B$19:$I$19,装备升星!D$42))</f>
        <v>0</v>
      </c>
      <c r="E67" s="5">
        <f>INT(INDEX($H$8:$H$37,$C67)*INDEX(装备总表!$C$23:$J$30,装备升星!$B67,装备升星!E$42)*INDEX(装备总表!$B$19:$I$19,装备升星!E$42))</f>
        <v>1718</v>
      </c>
      <c r="F67" s="5">
        <f>INT(INDEX($H$8:$H$37,$C67)*INDEX(装备总表!$C$23:$J$30,装备升星!$B67,装备升星!F$42)*INDEX(装备总表!$B$19:$I$19,装备升星!F$42))</f>
        <v>0</v>
      </c>
      <c r="G67" s="5">
        <f>INT(INDEX($H$8:$H$37,$C67)*INDEX(装备总表!$C$23:$J$30,装备升星!$B67,装备升星!G$42)*INDEX(装备总表!$B$19:$I$19,装备升星!G$42))</f>
        <v>0</v>
      </c>
      <c r="H67" s="5">
        <f>INT(INDEX($H$8:$H$37,$C67)*INDEX(装备总表!$C$23:$J$30,装备升星!$B67,装备升星!H$42)*INDEX(装备总表!$B$19:$I$19,装备升星!H$42))</f>
        <v>1073</v>
      </c>
      <c r="I67" s="5">
        <f>INT(INDEX($H$8:$H$37,$C67)*INDEX(装备总表!$C$23:$J$30,装备升星!$B67,装备升星!I$42)*INDEX(装备总表!$B$19:$I$19,装备升星!I$42))</f>
        <v>0</v>
      </c>
      <c r="J67" s="5">
        <f>INT(INDEX($H$8:$H$37,$C67)*INDEX(装备总表!$C$23:$J$30,装备升星!$B67,装备升星!J$42)*INDEX(装备总表!$B$19:$I$19,装备升星!J$42))</f>
        <v>0</v>
      </c>
      <c r="K67" s="5">
        <f>INT(INDEX($H$8:$H$37,$C67)*INDEX(装备总表!$C$23:$J$30,装备升星!$B67,装备升星!K$42)*INDEX(装备总表!$B$19:$I$19,装备升星!K$42))</f>
        <v>0</v>
      </c>
    </row>
    <row r="68" spans="1:15" ht="16.5" x14ac:dyDescent="0.15">
      <c r="A68" s="13" t="s">
        <v>28</v>
      </c>
      <c r="B68" s="13">
        <v>1</v>
      </c>
      <c r="C68" s="13">
        <v>25</v>
      </c>
      <c r="D68" s="5">
        <f>INT(INDEX($H$8:$H$37,$C68)*INDEX(装备总表!$C$23:$J$30,装备升星!$B68,装备升星!D$42)*INDEX(装备总表!$B$19:$I$19,装备升星!D$42))</f>
        <v>0</v>
      </c>
      <c r="E68" s="5">
        <f>INT(INDEX($H$8:$H$37,$C68)*INDEX(装备总表!$C$23:$J$30,装备升星!$B68,装备升星!E$42)*INDEX(装备总表!$B$19:$I$19,装备升星!E$42))</f>
        <v>1789</v>
      </c>
      <c r="F68" s="5">
        <f>INT(INDEX($H$8:$H$37,$C68)*INDEX(装备总表!$C$23:$J$30,装备升星!$B68,装备升星!F$42)*INDEX(装备总表!$B$19:$I$19,装备升星!F$42))</f>
        <v>0</v>
      </c>
      <c r="G68" s="5">
        <f>INT(INDEX($H$8:$H$37,$C68)*INDEX(装备总表!$C$23:$J$30,装备升星!$B68,装备升星!G$42)*INDEX(装备总表!$B$19:$I$19,装备升星!G$42))</f>
        <v>0</v>
      </c>
      <c r="H68" s="5">
        <f>INT(INDEX($H$8:$H$37,$C68)*INDEX(装备总表!$C$23:$J$30,装备升星!$B68,装备升星!H$42)*INDEX(装备总表!$B$19:$I$19,装备升星!H$42))</f>
        <v>1118</v>
      </c>
      <c r="I68" s="5">
        <f>INT(INDEX($H$8:$H$37,$C68)*INDEX(装备总表!$C$23:$J$30,装备升星!$B68,装备升星!I$42)*INDEX(装备总表!$B$19:$I$19,装备升星!I$42))</f>
        <v>0</v>
      </c>
      <c r="J68" s="5">
        <f>INT(INDEX($H$8:$H$37,$C68)*INDEX(装备总表!$C$23:$J$30,装备升星!$B68,装备升星!J$42)*INDEX(装备总表!$B$19:$I$19,装备升星!J$42))</f>
        <v>0</v>
      </c>
      <c r="K68" s="5">
        <f>INT(INDEX($H$8:$H$37,$C68)*INDEX(装备总表!$C$23:$J$30,装备升星!$B68,装备升星!K$42)*INDEX(装备总表!$B$19:$I$19,装备升星!K$42))</f>
        <v>0</v>
      </c>
      <c r="L68" s="5" t="str">
        <f>INDEX($V$7:$AC$7,INDEX($AD$11:$AD$18,B67))</f>
        <v>暴击等级</v>
      </c>
      <c r="M68" s="5">
        <f>ROUND(INDEX($Q$8:$Q$37,$C68)*INDEX($R$8:$R$37,$C68)*INDEX($V$10:$AC$10,INDEX($AD$11:$AD$18,$B68))*INDEX($V$11:$AC$18,$B68,INDEX($AD$11:$AD$18,$B68)),0)</f>
        <v>212</v>
      </c>
      <c r="N68" s="5" t="str">
        <f>INDEX($V$7:$AC$7,INDEX($AE$11:$AE$18,B67))</f>
        <v>格挡等级</v>
      </c>
      <c r="O68" s="5">
        <f>ROUND(INDEX($Q$8:$Q$37,$C68)*INDEX($S$8:$S$37,$C68)*INDEX($V$10:$AC$10,INDEX($AE$11:$AE$18,$B68))*INDEX($V$11:$AC$18,$B68,INDEX($AE$11:$AE$18,$B68)),0)</f>
        <v>212</v>
      </c>
    </row>
    <row r="69" spans="1:15" ht="16.5" x14ac:dyDescent="0.15">
      <c r="A69" s="13" t="s">
        <v>28</v>
      </c>
      <c r="B69" s="13">
        <v>1</v>
      </c>
      <c r="C69" s="13">
        <v>26</v>
      </c>
      <c r="D69" s="5">
        <f>INT(INDEX($H$8:$H$37,$C69)*INDEX(装备总表!$C$23:$J$30,装备升星!$B69,装备升星!D$42)*INDEX(装备总表!$B$19:$I$19,装备升星!D$42))</f>
        <v>0</v>
      </c>
      <c r="E69" s="5">
        <f>INT(INDEX($H$8:$H$37,$C69)*INDEX(装备总表!$C$23:$J$30,装备升星!$B69,装备升星!E$42)*INDEX(装备总表!$B$19:$I$19,装备升星!E$42))</f>
        <v>1861</v>
      </c>
      <c r="F69" s="5">
        <f>INT(INDEX($H$8:$H$37,$C69)*INDEX(装备总表!$C$23:$J$30,装备升星!$B69,装备升星!F$42)*INDEX(装备总表!$B$19:$I$19,装备升星!F$42))</f>
        <v>0</v>
      </c>
      <c r="G69" s="5">
        <f>INT(INDEX($H$8:$H$37,$C69)*INDEX(装备总表!$C$23:$J$30,装备升星!$B69,装备升星!G$42)*INDEX(装备总表!$B$19:$I$19,装备升星!G$42))</f>
        <v>0</v>
      </c>
      <c r="H69" s="5">
        <f>INT(INDEX($H$8:$H$37,$C69)*INDEX(装备总表!$C$23:$J$30,装备升星!$B69,装备升星!H$42)*INDEX(装备总表!$B$19:$I$19,装备升星!H$42))</f>
        <v>1163</v>
      </c>
      <c r="I69" s="5">
        <f>INT(INDEX($H$8:$H$37,$C69)*INDEX(装备总表!$C$23:$J$30,装备升星!$B69,装备升星!I$42)*INDEX(装备总表!$B$19:$I$19,装备升星!I$42))</f>
        <v>0</v>
      </c>
      <c r="J69" s="5">
        <f>INT(INDEX($H$8:$H$37,$C69)*INDEX(装备总表!$C$23:$J$30,装备升星!$B69,装备升星!J$42)*INDEX(装备总表!$B$19:$I$19,装备升星!J$42))</f>
        <v>0</v>
      </c>
      <c r="K69" s="5">
        <f>INT(INDEX($H$8:$H$37,$C69)*INDEX(装备总表!$C$23:$J$30,装备升星!$B69,装备升星!K$42)*INDEX(装备总表!$B$19:$I$19,装备升星!K$42))</f>
        <v>0</v>
      </c>
    </row>
    <row r="70" spans="1:15" ht="16.5" x14ac:dyDescent="0.15">
      <c r="A70" s="13" t="s">
        <v>28</v>
      </c>
      <c r="B70" s="13">
        <v>1</v>
      </c>
      <c r="C70" s="13">
        <v>27</v>
      </c>
      <c r="D70" s="5">
        <f>INT(INDEX($H$8:$H$37,$C70)*INDEX(装备总表!$C$23:$J$30,装备升星!$B70,装备升星!D$42)*INDEX(装备总表!$B$19:$I$19,装备升星!D$42))</f>
        <v>0</v>
      </c>
      <c r="E70" s="5">
        <f>INT(INDEX($H$8:$H$37,$C70)*INDEX(装备总表!$C$23:$J$30,装备升星!$B70,装备升星!E$42)*INDEX(装备总表!$B$19:$I$19,装备升星!E$42))</f>
        <v>1932</v>
      </c>
      <c r="F70" s="5">
        <f>INT(INDEX($H$8:$H$37,$C70)*INDEX(装备总表!$C$23:$J$30,装备升星!$B70,装备升星!F$42)*INDEX(装备总表!$B$19:$I$19,装备升星!F$42))</f>
        <v>0</v>
      </c>
      <c r="G70" s="5">
        <f>INT(INDEX($H$8:$H$37,$C70)*INDEX(装备总表!$C$23:$J$30,装备升星!$B70,装备升星!G$42)*INDEX(装备总表!$B$19:$I$19,装备升星!G$42))</f>
        <v>0</v>
      </c>
      <c r="H70" s="5">
        <f>INT(INDEX($H$8:$H$37,$C70)*INDEX(装备总表!$C$23:$J$30,装备升星!$B70,装备升星!H$42)*INDEX(装备总表!$B$19:$I$19,装备升星!H$42))</f>
        <v>1208</v>
      </c>
      <c r="I70" s="5">
        <f>INT(INDEX($H$8:$H$37,$C70)*INDEX(装备总表!$C$23:$J$30,装备升星!$B70,装备升星!I$42)*INDEX(装备总表!$B$19:$I$19,装备升星!I$42))</f>
        <v>0</v>
      </c>
      <c r="J70" s="5">
        <f>INT(INDEX($H$8:$H$37,$C70)*INDEX(装备总表!$C$23:$J$30,装备升星!$B70,装备升星!J$42)*INDEX(装备总表!$B$19:$I$19,装备升星!J$42))</f>
        <v>0</v>
      </c>
      <c r="K70" s="5">
        <f>INT(INDEX($H$8:$H$37,$C70)*INDEX(装备总表!$C$23:$J$30,装备升星!$B70,装备升星!K$42)*INDEX(装备总表!$B$19:$I$19,装备升星!K$42))</f>
        <v>0</v>
      </c>
    </row>
    <row r="71" spans="1:15" ht="16.5" x14ac:dyDescent="0.15">
      <c r="A71" s="13" t="s">
        <v>28</v>
      </c>
      <c r="B71" s="13">
        <v>1</v>
      </c>
      <c r="C71" s="13">
        <v>28</v>
      </c>
      <c r="D71" s="5">
        <f>INT(INDEX($H$8:$H$37,$C71)*INDEX(装备总表!$C$23:$J$30,装备升星!$B71,装备升星!D$42)*INDEX(装备总表!$B$19:$I$19,装备升星!D$42))</f>
        <v>0</v>
      </c>
      <c r="E71" s="5">
        <f>INT(INDEX($H$8:$H$37,$C71)*INDEX(装备总表!$C$23:$J$30,装备升星!$B71,装备升星!E$42)*INDEX(装备总表!$B$19:$I$19,装备升星!E$42))</f>
        <v>2004</v>
      </c>
      <c r="F71" s="5">
        <f>INT(INDEX($H$8:$H$37,$C71)*INDEX(装备总表!$C$23:$J$30,装备升星!$B71,装备升星!F$42)*INDEX(装备总表!$B$19:$I$19,装备升星!F$42))</f>
        <v>0</v>
      </c>
      <c r="G71" s="5">
        <f>INT(INDEX($H$8:$H$37,$C71)*INDEX(装备总表!$C$23:$J$30,装备升星!$B71,装备升星!G$42)*INDEX(装备总表!$B$19:$I$19,装备升星!G$42))</f>
        <v>0</v>
      </c>
      <c r="H71" s="5">
        <f>INT(INDEX($H$8:$H$37,$C71)*INDEX(装备总表!$C$23:$J$30,装备升星!$B71,装备升星!H$42)*INDEX(装备总表!$B$19:$I$19,装备升星!H$42))</f>
        <v>1252</v>
      </c>
      <c r="I71" s="5">
        <f>INT(INDEX($H$8:$H$37,$C71)*INDEX(装备总表!$C$23:$J$30,装备升星!$B71,装备升星!I$42)*INDEX(装备总表!$B$19:$I$19,装备升星!I$42))</f>
        <v>0</v>
      </c>
      <c r="J71" s="5">
        <f>INT(INDEX($H$8:$H$37,$C71)*INDEX(装备总表!$C$23:$J$30,装备升星!$B71,装备升星!J$42)*INDEX(装备总表!$B$19:$I$19,装备升星!J$42))</f>
        <v>0</v>
      </c>
      <c r="K71" s="5">
        <f>INT(INDEX($H$8:$H$37,$C71)*INDEX(装备总表!$C$23:$J$30,装备升星!$B71,装备升星!K$42)*INDEX(装备总表!$B$19:$I$19,装备升星!K$42))</f>
        <v>0</v>
      </c>
      <c r="L71" s="5" t="str">
        <f>INDEX($V$7:$AC$7,INDEX($AD$11:$AD$18,B70))</f>
        <v>暴击等级</v>
      </c>
      <c r="M71" s="5">
        <f>ROUND(INDEX($Q$8:$Q$37,$C71)*INDEX($R$8:$R$37,$C71)*INDEX($V$10:$AC$10,INDEX($AD$11:$AD$18,$B71))*INDEX($V$11:$AC$18,$B71,INDEX($AD$11:$AD$18,$B71)),0)</f>
        <v>169</v>
      </c>
      <c r="N71" s="5" t="str">
        <f>INDEX($V$7:$AC$7,INDEX($AE$11:$AE$18,B70))</f>
        <v>格挡等级</v>
      </c>
      <c r="O71" s="5">
        <f>ROUND(INDEX($Q$8:$Q$37,$C71)*INDEX($S$8:$S$37,$C71)*INDEX($V$10:$AC$10,INDEX($AE$11:$AE$18,$B71))*INDEX($V$11:$AC$18,$B71,INDEX($AE$11:$AE$18,$B71)),0)</f>
        <v>0</v>
      </c>
    </row>
    <row r="72" spans="1:15" ht="16.5" x14ac:dyDescent="0.15">
      <c r="A72" s="13" t="s">
        <v>28</v>
      </c>
      <c r="B72" s="13">
        <v>1</v>
      </c>
      <c r="C72" s="13">
        <v>29</v>
      </c>
      <c r="D72" s="5">
        <f>INT(INDEX($H$8:$H$37,$C72)*INDEX(装备总表!$C$23:$J$30,装备升星!$B72,装备升星!D$42)*INDEX(装备总表!$B$19:$I$19,装备升星!D$42))</f>
        <v>0</v>
      </c>
      <c r="E72" s="5">
        <f>INT(INDEX($H$8:$H$37,$C72)*INDEX(装备总表!$C$23:$J$30,装备升星!$B72,装备升星!E$42)*INDEX(装备总表!$B$19:$I$19,装备升星!E$42))</f>
        <v>2076</v>
      </c>
      <c r="F72" s="5">
        <f>INT(INDEX($H$8:$H$37,$C72)*INDEX(装备总表!$C$23:$J$30,装备升星!$B72,装备升星!F$42)*INDEX(装备总表!$B$19:$I$19,装备升星!F$42))</f>
        <v>0</v>
      </c>
      <c r="G72" s="5">
        <f>INT(INDEX($H$8:$H$37,$C72)*INDEX(装备总表!$C$23:$J$30,装备升星!$B72,装备升星!G$42)*INDEX(装备总表!$B$19:$I$19,装备升星!G$42))</f>
        <v>0</v>
      </c>
      <c r="H72" s="5">
        <f>INT(INDEX($H$8:$H$37,$C72)*INDEX(装备总表!$C$23:$J$30,装备升星!$B72,装备升星!H$42)*INDEX(装备总表!$B$19:$I$19,装备升星!H$42))</f>
        <v>1297</v>
      </c>
      <c r="I72" s="5">
        <f>INT(INDEX($H$8:$H$37,$C72)*INDEX(装备总表!$C$23:$J$30,装备升星!$B72,装备升星!I$42)*INDEX(装备总表!$B$19:$I$19,装备升星!I$42))</f>
        <v>0</v>
      </c>
      <c r="J72" s="5">
        <f>INT(INDEX($H$8:$H$37,$C72)*INDEX(装备总表!$C$23:$J$30,装备升星!$B72,装备升星!J$42)*INDEX(装备总表!$B$19:$I$19,装备升星!J$42))</f>
        <v>0</v>
      </c>
      <c r="K72" s="5">
        <f>INT(INDEX($H$8:$H$37,$C72)*INDEX(装备总表!$C$23:$J$30,装备升星!$B72,装备升星!K$42)*INDEX(装备总表!$B$19:$I$19,装备升星!K$42))</f>
        <v>0</v>
      </c>
    </row>
    <row r="73" spans="1:15" ht="16.5" x14ac:dyDescent="0.15">
      <c r="A73" s="13" t="s">
        <v>28</v>
      </c>
      <c r="B73" s="13">
        <v>1</v>
      </c>
      <c r="C73" s="13">
        <v>30</v>
      </c>
      <c r="D73" s="5">
        <f>INT(INDEX($H$8:$H$37,$C73)*INDEX(装备总表!$C$23:$J$30,装备升星!$B73,装备升星!D$42)*INDEX(装备总表!$B$19:$I$19,装备升星!D$42))</f>
        <v>0</v>
      </c>
      <c r="E73" s="5">
        <f>INT(INDEX($H$8:$H$37,$C73)*INDEX(装备总表!$C$23:$J$30,装备升星!$B73,装备升星!E$42)*INDEX(装备总表!$B$19:$I$19,装备升星!E$42))</f>
        <v>2147</v>
      </c>
      <c r="F73" s="5">
        <f>INT(INDEX($H$8:$H$37,$C73)*INDEX(装备总表!$C$23:$J$30,装备升星!$B73,装备升星!F$42)*INDEX(装备总表!$B$19:$I$19,装备升星!F$42))</f>
        <v>0</v>
      </c>
      <c r="G73" s="5">
        <f>INT(INDEX($H$8:$H$37,$C73)*INDEX(装备总表!$C$23:$J$30,装备升星!$B73,装备升星!G$42)*INDEX(装备总表!$B$19:$I$19,装备升星!G$42))</f>
        <v>0</v>
      </c>
      <c r="H73" s="5">
        <f>INT(INDEX($H$8:$H$37,$C73)*INDEX(装备总表!$C$23:$J$30,装备升星!$B73,装备升星!H$42)*INDEX(装备总表!$B$19:$I$19,装备升星!H$42))</f>
        <v>1342</v>
      </c>
      <c r="I73" s="5">
        <f>INT(INDEX($H$8:$H$37,$C73)*INDEX(装备总表!$C$23:$J$30,装备升星!$B73,装备升星!I$42)*INDEX(装备总表!$B$19:$I$19,装备升星!I$42))</f>
        <v>0</v>
      </c>
      <c r="J73" s="5">
        <f>INT(INDEX($H$8:$H$37,$C73)*INDEX(装备总表!$C$23:$J$30,装备升星!$B73,装备升星!J$42)*INDEX(装备总表!$B$19:$I$19,装备升星!J$42))</f>
        <v>0</v>
      </c>
      <c r="K73" s="5">
        <f>INT(INDEX($H$8:$H$37,$C73)*INDEX(装备总表!$C$23:$J$30,装备升星!$B73,装备升星!K$42)*INDEX(装备总表!$B$19:$I$19,装备升星!K$42))</f>
        <v>0</v>
      </c>
      <c r="L73" s="5" t="str">
        <f>INDEX($V$7:$AC$7,INDEX($AD$11:$AD$18,B72))</f>
        <v>暴击等级</v>
      </c>
      <c r="M73" s="5">
        <f>ROUND(INDEX($Q$8:$Q$37,$C73)*INDEX($R$8:$R$37,$C73)*INDEX($V$10:$AC$10,INDEX($AD$11:$AD$18,$B73))*INDEX($V$11:$AC$18,$B73,INDEX($AD$11:$AD$18,$B73)),0)</f>
        <v>297</v>
      </c>
      <c r="N73" s="5" t="str">
        <f>INDEX($V$7:$AC$7,INDEX($AE$11:$AE$18,B72))</f>
        <v>格挡等级</v>
      </c>
      <c r="O73" s="5">
        <f>ROUND(INDEX($Q$8:$Q$37,$C73)*INDEX($S$8:$S$37,$C73)*INDEX($V$10:$AC$10,INDEX($AE$11:$AE$18,$B73))*INDEX($V$11:$AC$18,$B73,INDEX($AE$11:$AE$18,$B73)),0)</f>
        <v>297</v>
      </c>
    </row>
    <row r="74" spans="1:15" ht="16.5" x14ac:dyDescent="0.15">
      <c r="A74" s="13" t="s">
        <v>29</v>
      </c>
      <c r="B74" s="13">
        <v>2</v>
      </c>
      <c r="C74" s="13">
        <v>1</v>
      </c>
      <c r="D74" s="5">
        <f>INT(INDEX($H$8:$H$37,$C74)*INDEX(装备总表!$C$23:$J$30,装备升星!$B74,装备升星!D$42)*INDEX(装备总表!$B$19:$I$19,装备升星!D$42))</f>
        <v>671</v>
      </c>
      <c r="E74" s="5">
        <f>INT(INDEX($H$8:$H$37,$C74)*INDEX(装备总表!$C$23:$J$30,装备升星!$B74,装备升星!E$42)*INDEX(装备总表!$B$19:$I$19,装备升星!E$42))</f>
        <v>0</v>
      </c>
      <c r="F74" s="5">
        <f>INT(INDEX($H$8:$H$37,$C74)*INDEX(装备总表!$C$23:$J$30,装备升星!$B74,装备升星!F$42)*INDEX(装备总表!$B$19:$I$19,装备升星!F$42))</f>
        <v>44</v>
      </c>
      <c r="G74" s="5">
        <f>INT(INDEX($H$8:$H$37,$C74)*INDEX(装备总表!$C$23:$J$30,装备升星!$B74,装备升星!G$42)*INDEX(装备总表!$B$19:$I$19,装备升星!G$42))</f>
        <v>22</v>
      </c>
      <c r="H74" s="5">
        <f>INT(INDEX($H$8:$H$37,$C74)*INDEX(装备总表!$C$23:$J$30,装备升星!$B74,装备升星!H$42)*INDEX(装备总表!$B$19:$I$19,装备升星!H$42))</f>
        <v>0</v>
      </c>
      <c r="I74" s="5">
        <f>INT(INDEX($H$8:$H$37,$C74)*INDEX(装备总表!$C$23:$J$30,装备升星!$B74,装备升星!I$42)*INDEX(装备总表!$B$19:$I$19,装备升星!I$42))</f>
        <v>0</v>
      </c>
      <c r="J74" s="5">
        <f>INT(INDEX($H$8:$H$37,$C74)*INDEX(装备总表!$C$23:$J$30,装备升星!$B74,装备升星!J$42)*INDEX(装备总表!$B$19:$I$19,装备升星!J$42))</f>
        <v>0</v>
      </c>
      <c r="K74" s="5">
        <f>INT(INDEX($H$8:$H$37,$C74)*INDEX(装备总表!$C$23:$J$30,装备升星!$B74,装备升星!K$42)*INDEX(装备总表!$B$19:$I$19,装备升星!K$42))</f>
        <v>0</v>
      </c>
      <c r="L74" s="2"/>
      <c r="M74" s="2"/>
      <c r="N74" s="2"/>
    </row>
    <row r="75" spans="1:15" ht="16.5" x14ac:dyDescent="0.15">
      <c r="A75" s="13" t="s">
        <v>29</v>
      </c>
      <c r="B75" s="13">
        <v>2</v>
      </c>
      <c r="C75" s="13">
        <v>2</v>
      </c>
      <c r="D75" s="5">
        <f>INT(INDEX($H$8:$H$37,$C75)*INDEX(装备总表!$C$23:$J$30,装备升星!$B75,装备升星!D$42)*INDEX(装备总表!$B$19:$I$19,装备升星!D$42))</f>
        <v>1342</v>
      </c>
      <c r="E75" s="5">
        <f>INT(INDEX($H$8:$H$37,$C75)*INDEX(装备总表!$C$23:$J$30,装备升星!$B75,装备升星!E$42)*INDEX(装备总表!$B$19:$I$19,装备升星!E$42))</f>
        <v>0</v>
      </c>
      <c r="F75" s="5">
        <f>INT(INDEX($H$8:$H$37,$C75)*INDEX(装备总表!$C$23:$J$30,装备升星!$B75,装备升星!F$42)*INDEX(装备总表!$B$19:$I$19,装备升星!F$42))</f>
        <v>89</v>
      </c>
      <c r="G75" s="5">
        <f>INT(INDEX($H$8:$H$37,$C75)*INDEX(装备总表!$C$23:$J$30,装备升星!$B75,装备升星!G$42)*INDEX(装备总表!$B$19:$I$19,装备升星!G$42))</f>
        <v>44</v>
      </c>
      <c r="H75" s="5">
        <f>INT(INDEX($H$8:$H$37,$C75)*INDEX(装备总表!$C$23:$J$30,装备升星!$B75,装备升星!H$42)*INDEX(装备总表!$B$19:$I$19,装备升星!H$42))</f>
        <v>0</v>
      </c>
      <c r="I75" s="5">
        <f>INT(INDEX($H$8:$H$37,$C75)*INDEX(装备总表!$C$23:$J$30,装备升星!$B75,装备升星!I$42)*INDEX(装备总表!$B$19:$I$19,装备升星!I$42))</f>
        <v>0</v>
      </c>
      <c r="J75" s="5">
        <f>INT(INDEX($H$8:$H$37,$C75)*INDEX(装备总表!$C$23:$J$30,装备升星!$B75,装备升星!J$42)*INDEX(装备总表!$B$19:$I$19,装备升星!J$42))</f>
        <v>0</v>
      </c>
      <c r="K75" s="5">
        <f>INT(INDEX($H$8:$H$37,$C75)*INDEX(装备总表!$C$23:$J$30,装备升星!$B75,装备升星!K$42)*INDEX(装备总表!$B$19:$I$19,装备升星!K$42))</f>
        <v>0</v>
      </c>
      <c r="L75" s="5" t="str">
        <f>INDEX($V$7:$AC$7,INDEX($AD$11:$AD$18,B74))</f>
        <v>抗暴等级</v>
      </c>
      <c r="M75" s="5">
        <f>ROUND(INDEX($Q$8:$Q$37,$C75)*INDEX($R$8:$R$37,$C75)*INDEX($V$10:$AC$10,INDEX($AD$11:$AD$18,$B75))*INDEX($V$11:$AC$18,$B75,INDEX($AD$11:$AD$18,$B75)),0)</f>
        <v>85</v>
      </c>
      <c r="N75" s="5" t="str">
        <f>INDEX($V$7:$AC$7,INDEX($AE$11:$AE$18,B74))</f>
        <v>命中等级</v>
      </c>
      <c r="O75" s="5">
        <f>ROUND(INDEX($Q$8:$Q$37,$C75)*INDEX($S$8:$S$37,$C75)*INDEX($V$10:$AC$10,INDEX($AE$11:$AE$18,$B75))*INDEX($V$11:$AC$18,$B75,INDEX($AE$11:$AE$18,$B75)),0)</f>
        <v>0</v>
      </c>
    </row>
    <row r="76" spans="1:15" ht="16.5" x14ac:dyDescent="0.15">
      <c r="A76" s="13" t="s">
        <v>29</v>
      </c>
      <c r="B76" s="13">
        <v>2</v>
      </c>
      <c r="C76" s="13">
        <v>3</v>
      </c>
      <c r="D76" s="5">
        <f>INT(INDEX($H$8:$H$37,$C76)*INDEX(装备总表!$C$23:$J$30,装备升星!$B76,装备升星!D$42)*INDEX(装备总表!$B$19:$I$19,装备升星!D$42))</f>
        <v>2013</v>
      </c>
      <c r="E76" s="5">
        <f>INT(INDEX($H$8:$H$37,$C76)*INDEX(装备总表!$C$23:$J$30,装备升星!$B76,装备升星!E$42)*INDEX(装备总表!$B$19:$I$19,装备升星!E$42))</f>
        <v>0</v>
      </c>
      <c r="F76" s="5">
        <f>INT(INDEX($H$8:$H$37,$C76)*INDEX(装备总表!$C$23:$J$30,装备升星!$B76,装备升星!F$42)*INDEX(装备总表!$B$19:$I$19,装备升星!F$42))</f>
        <v>134</v>
      </c>
      <c r="G76" s="5">
        <f>INT(INDEX($H$8:$H$37,$C76)*INDEX(装备总表!$C$23:$J$30,装备升星!$B76,装备升星!G$42)*INDEX(装备总表!$B$19:$I$19,装备升星!G$42))</f>
        <v>67</v>
      </c>
      <c r="H76" s="5">
        <f>INT(INDEX($H$8:$H$37,$C76)*INDEX(装备总表!$C$23:$J$30,装备升星!$B76,装备升星!H$42)*INDEX(装备总表!$B$19:$I$19,装备升星!H$42))</f>
        <v>0</v>
      </c>
      <c r="I76" s="5">
        <f>INT(INDEX($H$8:$H$37,$C76)*INDEX(装备总表!$C$23:$J$30,装备升星!$B76,装备升星!I$42)*INDEX(装备总表!$B$19:$I$19,装备升星!I$42))</f>
        <v>0</v>
      </c>
      <c r="J76" s="5">
        <f>INT(INDEX($H$8:$H$37,$C76)*INDEX(装备总表!$C$23:$J$30,装备升星!$B76,装备升星!J$42)*INDEX(装备总表!$B$19:$I$19,装备升星!J$42))</f>
        <v>0</v>
      </c>
      <c r="K76" s="5">
        <f>INT(INDEX($H$8:$H$37,$C76)*INDEX(装备总表!$C$23:$J$30,装备升星!$B76,装备升星!K$42)*INDEX(装备总表!$B$19:$I$19,装备升星!K$42))</f>
        <v>0</v>
      </c>
      <c r="L76" s="2"/>
      <c r="M76" s="2"/>
      <c r="N76" s="2"/>
    </row>
    <row r="77" spans="1:15" ht="16.5" x14ac:dyDescent="0.15">
      <c r="A77" s="13" t="s">
        <v>29</v>
      </c>
      <c r="B77" s="13">
        <v>2</v>
      </c>
      <c r="C77" s="13">
        <v>4</v>
      </c>
      <c r="D77" s="5">
        <f>INT(INDEX($H$8:$H$37,$C77)*INDEX(装备总表!$C$23:$J$30,装备升星!$B77,装备升星!D$42)*INDEX(装备总表!$B$19:$I$19,装备升星!D$42))</f>
        <v>2684</v>
      </c>
      <c r="E77" s="5">
        <f>INT(INDEX($H$8:$H$37,$C77)*INDEX(装备总表!$C$23:$J$30,装备升星!$B77,装备升星!E$42)*INDEX(装备总表!$B$19:$I$19,装备升星!E$42))</f>
        <v>0</v>
      </c>
      <c r="F77" s="5">
        <f>INT(INDEX($H$8:$H$37,$C77)*INDEX(装备总表!$C$23:$J$30,装备升星!$B77,装备升星!F$42)*INDEX(装备总表!$B$19:$I$19,装备升星!F$42))</f>
        <v>178</v>
      </c>
      <c r="G77" s="5">
        <f>INT(INDEX($H$8:$H$37,$C77)*INDEX(装备总表!$C$23:$J$30,装备升星!$B77,装备升星!G$42)*INDEX(装备总表!$B$19:$I$19,装备升星!G$42))</f>
        <v>89</v>
      </c>
      <c r="H77" s="5">
        <f>INT(INDEX($H$8:$H$37,$C77)*INDEX(装备总表!$C$23:$J$30,装备升星!$B77,装备升星!H$42)*INDEX(装备总表!$B$19:$I$19,装备升星!H$42))</f>
        <v>0</v>
      </c>
      <c r="I77" s="5">
        <f>INT(INDEX($H$8:$H$37,$C77)*INDEX(装备总表!$C$23:$J$30,装备升星!$B77,装备升星!I$42)*INDEX(装备总表!$B$19:$I$19,装备升星!I$42))</f>
        <v>0</v>
      </c>
      <c r="J77" s="5">
        <f>INT(INDEX($H$8:$H$37,$C77)*INDEX(装备总表!$C$23:$J$30,装备升星!$B77,装备升星!J$42)*INDEX(装备总表!$B$19:$I$19,装备升星!J$42))</f>
        <v>0</v>
      </c>
      <c r="K77" s="5">
        <f>INT(INDEX($H$8:$H$37,$C77)*INDEX(装备总表!$C$23:$J$30,装备升星!$B77,装备升星!K$42)*INDEX(装备总表!$B$19:$I$19,装备升星!K$42))</f>
        <v>0</v>
      </c>
      <c r="L77" s="2"/>
      <c r="M77" s="2"/>
      <c r="N77" s="2"/>
    </row>
    <row r="78" spans="1:15" ht="16.5" x14ac:dyDescent="0.15">
      <c r="A78" s="13" t="s">
        <v>29</v>
      </c>
      <c r="B78" s="13">
        <v>2</v>
      </c>
      <c r="C78" s="13">
        <v>5</v>
      </c>
      <c r="D78" s="5">
        <f>INT(INDEX($H$8:$H$37,$C78)*INDEX(装备总表!$C$23:$J$30,装备升星!$B78,装备升星!D$42)*INDEX(装备总表!$B$19:$I$19,装备升星!D$42))</f>
        <v>3355</v>
      </c>
      <c r="E78" s="5">
        <f>INT(INDEX($H$8:$H$37,$C78)*INDEX(装备总表!$C$23:$J$30,装备升星!$B78,装备升星!E$42)*INDEX(装备总表!$B$19:$I$19,装备升星!E$42))</f>
        <v>0</v>
      </c>
      <c r="F78" s="5">
        <f>INT(INDEX($H$8:$H$37,$C78)*INDEX(装备总表!$C$23:$J$30,装备升星!$B78,装备升星!F$42)*INDEX(装备总表!$B$19:$I$19,装备升星!F$42))</f>
        <v>223</v>
      </c>
      <c r="G78" s="5">
        <f>INT(INDEX($H$8:$H$37,$C78)*INDEX(装备总表!$C$23:$J$30,装备升星!$B78,装备升星!G$42)*INDEX(装备总表!$B$19:$I$19,装备升星!G$42))</f>
        <v>111</v>
      </c>
      <c r="H78" s="5">
        <f>INT(INDEX($H$8:$H$37,$C78)*INDEX(装备总表!$C$23:$J$30,装备升星!$B78,装备升星!H$42)*INDEX(装备总表!$B$19:$I$19,装备升星!H$42))</f>
        <v>0</v>
      </c>
      <c r="I78" s="5">
        <f>INT(INDEX($H$8:$H$37,$C78)*INDEX(装备总表!$C$23:$J$30,装备升星!$B78,装备升星!I$42)*INDEX(装备总表!$B$19:$I$19,装备升星!I$42))</f>
        <v>0</v>
      </c>
      <c r="J78" s="5">
        <f>INT(INDEX($H$8:$H$37,$C78)*INDEX(装备总表!$C$23:$J$30,装备升星!$B78,装备升星!J$42)*INDEX(装备总表!$B$19:$I$19,装备升星!J$42))</f>
        <v>0</v>
      </c>
      <c r="K78" s="5">
        <f>INT(INDEX($H$8:$H$37,$C78)*INDEX(装备总表!$C$23:$J$30,装备升星!$B78,装备升星!K$42)*INDEX(装备总表!$B$19:$I$19,装备升星!K$42))</f>
        <v>0</v>
      </c>
      <c r="L78" s="5" t="str">
        <f>INDEX($V$7:$AC$7,INDEX($AD$11:$AD$18,B77))</f>
        <v>抗暴等级</v>
      </c>
      <c r="M78" s="5">
        <f>ROUND(INDEX($Q$8:$Q$37,$C78)*INDEX($R$8:$R$37,$C78)*INDEX($V$10:$AC$10,INDEX($AD$11:$AD$18,$B78))*INDEX($V$11:$AC$18,$B78,INDEX($AD$11:$AD$18,$B78)),0)</f>
        <v>64</v>
      </c>
      <c r="N78" s="5" t="str">
        <f>INDEX($V$7:$AC$7,INDEX($AE$11:$AE$18,B77))</f>
        <v>命中等级</v>
      </c>
      <c r="O78" s="5">
        <f>ROUND(INDEX($Q$8:$Q$37,$C78)*INDEX($S$8:$S$37,$C78)*INDEX($V$10:$AC$10,INDEX($AE$11:$AE$18,$B78))*INDEX($V$11:$AC$18,$B78,INDEX($AE$11:$AE$18,$B78)),0)</f>
        <v>64</v>
      </c>
    </row>
    <row r="79" spans="1:15" ht="16.5" x14ac:dyDescent="0.15">
      <c r="A79" s="13" t="s">
        <v>29</v>
      </c>
      <c r="B79" s="13">
        <v>2</v>
      </c>
      <c r="C79" s="13">
        <v>6</v>
      </c>
      <c r="D79" s="5">
        <f>INT(INDEX($H$8:$H$37,$C79)*INDEX(装备总表!$C$23:$J$30,装备升星!$B79,装备升星!D$42)*INDEX(装备总表!$B$19:$I$19,装备升星!D$42))</f>
        <v>4026</v>
      </c>
      <c r="E79" s="5">
        <f>INT(INDEX($H$8:$H$37,$C79)*INDEX(装备总表!$C$23:$J$30,装备升星!$B79,装备升星!E$42)*INDEX(装备总表!$B$19:$I$19,装备升星!E$42))</f>
        <v>0</v>
      </c>
      <c r="F79" s="5">
        <f>INT(INDEX($H$8:$H$37,$C79)*INDEX(装备总表!$C$23:$J$30,装备升星!$B79,装备升星!F$42)*INDEX(装备总表!$B$19:$I$19,装备升星!F$42))</f>
        <v>268</v>
      </c>
      <c r="G79" s="5">
        <f>INT(INDEX($H$8:$H$37,$C79)*INDEX(装备总表!$C$23:$J$30,装备升星!$B79,装备升星!G$42)*INDEX(装备总表!$B$19:$I$19,装备升星!G$42))</f>
        <v>134</v>
      </c>
      <c r="H79" s="5">
        <f>INT(INDEX($H$8:$H$37,$C79)*INDEX(装备总表!$C$23:$J$30,装备升星!$B79,装备升星!H$42)*INDEX(装备总表!$B$19:$I$19,装备升星!H$42))</f>
        <v>0</v>
      </c>
      <c r="I79" s="5">
        <f>INT(INDEX($H$8:$H$37,$C79)*INDEX(装备总表!$C$23:$J$30,装备升星!$B79,装备升星!I$42)*INDEX(装备总表!$B$19:$I$19,装备升星!I$42))</f>
        <v>0</v>
      </c>
      <c r="J79" s="5">
        <f>INT(INDEX($H$8:$H$37,$C79)*INDEX(装备总表!$C$23:$J$30,装备升星!$B79,装备升星!J$42)*INDEX(装备总表!$B$19:$I$19,装备升星!J$42))</f>
        <v>0</v>
      </c>
      <c r="K79" s="5">
        <f>INT(INDEX($H$8:$H$37,$C79)*INDEX(装备总表!$C$23:$J$30,装备升星!$B79,装备升星!K$42)*INDEX(装备总表!$B$19:$I$19,装备升星!K$42))</f>
        <v>0</v>
      </c>
      <c r="L79" s="2"/>
      <c r="M79" s="2"/>
      <c r="N79" s="2"/>
    </row>
    <row r="80" spans="1:15" ht="16.5" x14ac:dyDescent="0.15">
      <c r="A80" s="13" t="s">
        <v>29</v>
      </c>
      <c r="B80" s="13">
        <v>2</v>
      </c>
      <c r="C80" s="13">
        <v>7</v>
      </c>
      <c r="D80" s="5">
        <f>INT(INDEX($H$8:$H$37,$C80)*INDEX(装备总表!$C$23:$J$30,装备升星!$B80,装备升星!D$42)*INDEX(装备总表!$B$19:$I$19,装备升星!D$42))</f>
        <v>4698</v>
      </c>
      <c r="E80" s="5">
        <f>INT(INDEX($H$8:$H$37,$C80)*INDEX(装备总表!$C$23:$J$30,装备升星!$B80,装备升星!E$42)*INDEX(装备总表!$B$19:$I$19,装备升星!E$42))</f>
        <v>0</v>
      </c>
      <c r="F80" s="5">
        <f>INT(INDEX($H$8:$H$37,$C80)*INDEX(装备总表!$C$23:$J$30,装备升星!$B80,装备升星!F$42)*INDEX(装备总表!$B$19:$I$19,装备升星!F$42))</f>
        <v>313</v>
      </c>
      <c r="G80" s="5">
        <f>INT(INDEX($H$8:$H$37,$C80)*INDEX(装备总表!$C$23:$J$30,装备升星!$B80,装备升星!G$42)*INDEX(装备总表!$B$19:$I$19,装备升星!G$42))</f>
        <v>156</v>
      </c>
      <c r="H80" s="5">
        <f>INT(INDEX($H$8:$H$37,$C80)*INDEX(装备总表!$C$23:$J$30,装备升星!$B80,装备升星!H$42)*INDEX(装备总表!$B$19:$I$19,装备升星!H$42))</f>
        <v>0</v>
      </c>
      <c r="I80" s="5">
        <f>INT(INDEX($H$8:$H$37,$C80)*INDEX(装备总表!$C$23:$J$30,装备升星!$B80,装备升星!I$42)*INDEX(装备总表!$B$19:$I$19,装备升星!I$42))</f>
        <v>0</v>
      </c>
      <c r="J80" s="5">
        <f>INT(INDEX($H$8:$H$37,$C80)*INDEX(装备总表!$C$23:$J$30,装备升星!$B80,装备升星!J$42)*INDEX(装备总表!$B$19:$I$19,装备升星!J$42))</f>
        <v>0</v>
      </c>
      <c r="K80" s="5">
        <f>INT(INDEX($H$8:$H$37,$C80)*INDEX(装备总表!$C$23:$J$30,装备升星!$B80,装备升星!K$42)*INDEX(装备总表!$B$19:$I$19,装备升星!K$42))</f>
        <v>0</v>
      </c>
      <c r="L80" s="2"/>
      <c r="M80" s="2"/>
      <c r="N80" s="2"/>
    </row>
    <row r="81" spans="1:15" ht="16.5" x14ac:dyDescent="0.15">
      <c r="A81" s="13" t="s">
        <v>29</v>
      </c>
      <c r="B81" s="13">
        <v>2</v>
      </c>
      <c r="C81" s="13">
        <v>8</v>
      </c>
      <c r="D81" s="5">
        <f>INT(INDEX($H$8:$H$37,$C81)*INDEX(装备总表!$C$23:$J$30,装备升星!$B81,装备升星!D$42)*INDEX(装备总表!$B$19:$I$19,装备升星!D$42))</f>
        <v>5369</v>
      </c>
      <c r="E81" s="5">
        <f>INT(INDEX($H$8:$H$37,$C81)*INDEX(装备总表!$C$23:$J$30,装备升星!$B81,装备升星!E$42)*INDEX(装备总表!$B$19:$I$19,装备升星!E$42))</f>
        <v>0</v>
      </c>
      <c r="F81" s="5">
        <f>INT(INDEX($H$8:$H$37,$C81)*INDEX(装备总表!$C$23:$J$30,装备升星!$B81,装备升星!F$42)*INDEX(装备总表!$B$19:$I$19,装备升星!F$42))</f>
        <v>357</v>
      </c>
      <c r="G81" s="5">
        <f>INT(INDEX($H$8:$H$37,$C81)*INDEX(装备总表!$C$23:$J$30,装备升星!$B81,装备升星!G$42)*INDEX(装备总表!$B$19:$I$19,装备升星!G$42))</f>
        <v>178</v>
      </c>
      <c r="H81" s="5">
        <f>INT(INDEX($H$8:$H$37,$C81)*INDEX(装备总表!$C$23:$J$30,装备升星!$B81,装备升星!H$42)*INDEX(装备总表!$B$19:$I$19,装备升星!H$42))</f>
        <v>0</v>
      </c>
      <c r="I81" s="5">
        <f>INT(INDEX($H$8:$H$37,$C81)*INDEX(装备总表!$C$23:$J$30,装备升星!$B81,装备升星!I$42)*INDEX(装备总表!$B$19:$I$19,装备升星!I$42))</f>
        <v>0</v>
      </c>
      <c r="J81" s="5">
        <f>INT(INDEX($H$8:$H$37,$C81)*INDEX(装备总表!$C$23:$J$30,装备升星!$B81,装备升星!J$42)*INDEX(装备总表!$B$19:$I$19,装备升星!J$42))</f>
        <v>0</v>
      </c>
      <c r="K81" s="5">
        <f>INT(INDEX($H$8:$H$37,$C81)*INDEX(装备总表!$C$23:$J$30,装备升星!$B81,装备升星!K$42)*INDEX(装备总表!$B$19:$I$19,装备升星!K$42))</f>
        <v>0</v>
      </c>
      <c r="L81" s="5" t="str">
        <f>INDEX($V$7:$AC$7,INDEX($AD$11:$AD$18,B80))</f>
        <v>抗暴等级</v>
      </c>
      <c r="M81" s="5">
        <f>ROUND(INDEX($Q$8:$Q$37,$C81)*INDEX($R$8:$R$37,$C81)*INDEX($V$10:$AC$10,INDEX($AD$11:$AD$18,$B81))*INDEX($V$11:$AC$18,$B81,INDEX($AD$11:$AD$18,$B81)),0)</f>
        <v>85</v>
      </c>
      <c r="N81" s="5" t="str">
        <f>INDEX($V$7:$AC$7,INDEX($AE$11:$AE$18,B80))</f>
        <v>命中等级</v>
      </c>
      <c r="O81" s="5">
        <f>ROUND(INDEX($Q$8:$Q$37,$C81)*INDEX($S$8:$S$37,$C81)*INDEX($V$10:$AC$10,INDEX($AE$11:$AE$18,$B81))*INDEX($V$11:$AC$18,$B81,INDEX($AE$11:$AE$18,$B81)),0)</f>
        <v>0</v>
      </c>
    </row>
    <row r="82" spans="1:15" ht="16.5" x14ac:dyDescent="0.15">
      <c r="A82" s="13" t="s">
        <v>29</v>
      </c>
      <c r="B82" s="13">
        <v>2</v>
      </c>
      <c r="C82" s="13">
        <v>9</v>
      </c>
      <c r="D82" s="5">
        <f>INT(INDEX($H$8:$H$37,$C82)*INDEX(装备总表!$C$23:$J$30,装备升星!$B82,装备升星!D$42)*INDEX(装备总表!$B$19:$I$19,装备升星!D$42))</f>
        <v>6040</v>
      </c>
      <c r="E82" s="5">
        <f>INT(INDEX($H$8:$H$37,$C82)*INDEX(装备总表!$C$23:$J$30,装备升星!$B82,装备升星!E$42)*INDEX(装备总表!$B$19:$I$19,装备升星!E$42))</f>
        <v>0</v>
      </c>
      <c r="F82" s="5">
        <f>INT(INDEX($H$8:$H$37,$C82)*INDEX(装备总表!$C$23:$J$30,装备升星!$B82,装备升星!F$42)*INDEX(装备总表!$B$19:$I$19,装备升星!F$42))</f>
        <v>402</v>
      </c>
      <c r="G82" s="5">
        <f>INT(INDEX($H$8:$H$37,$C82)*INDEX(装备总表!$C$23:$J$30,装备升星!$B82,装备升星!G$42)*INDEX(装备总表!$B$19:$I$19,装备升星!G$42))</f>
        <v>201</v>
      </c>
      <c r="H82" s="5">
        <f>INT(INDEX($H$8:$H$37,$C82)*INDEX(装备总表!$C$23:$J$30,装备升星!$B82,装备升星!H$42)*INDEX(装备总表!$B$19:$I$19,装备升星!H$42))</f>
        <v>0</v>
      </c>
      <c r="I82" s="5">
        <f>INT(INDEX($H$8:$H$37,$C82)*INDEX(装备总表!$C$23:$J$30,装备升星!$B82,装备升星!I$42)*INDEX(装备总表!$B$19:$I$19,装备升星!I$42))</f>
        <v>0</v>
      </c>
      <c r="J82" s="5">
        <f>INT(INDEX($H$8:$H$37,$C82)*INDEX(装备总表!$C$23:$J$30,装备升星!$B82,装备升星!J$42)*INDEX(装备总表!$B$19:$I$19,装备升星!J$42))</f>
        <v>0</v>
      </c>
      <c r="K82" s="5">
        <f>INT(INDEX($H$8:$H$37,$C82)*INDEX(装备总表!$C$23:$J$30,装备升星!$B82,装备升星!K$42)*INDEX(装备总表!$B$19:$I$19,装备升星!K$42))</f>
        <v>0</v>
      </c>
      <c r="L82" s="2"/>
      <c r="M82" s="2"/>
      <c r="N82" s="2"/>
    </row>
    <row r="83" spans="1:15" ht="16.5" x14ac:dyDescent="0.15">
      <c r="A83" s="13" t="s">
        <v>29</v>
      </c>
      <c r="B83" s="13">
        <v>2</v>
      </c>
      <c r="C83" s="13">
        <v>10</v>
      </c>
      <c r="D83" s="5">
        <f>INT(INDEX($H$8:$H$37,$C83)*INDEX(装备总表!$C$23:$J$30,装备升星!$B83,装备升星!D$42)*INDEX(装备总表!$B$19:$I$19,装备升星!D$42))</f>
        <v>6711</v>
      </c>
      <c r="E83" s="5">
        <f>INT(INDEX($H$8:$H$37,$C83)*INDEX(装备总表!$C$23:$J$30,装备升星!$B83,装备升星!E$42)*INDEX(装备总表!$B$19:$I$19,装备升星!E$42))</f>
        <v>0</v>
      </c>
      <c r="F83" s="5">
        <f>INT(INDEX($H$8:$H$37,$C83)*INDEX(装备总表!$C$23:$J$30,装备升星!$B83,装备升星!F$42)*INDEX(装备总表!$B$19:$I$19,装备升星!F$42))</f>
        <v>447</v>
      </c>
      <c r="G83" s="5">
        <f>INT(INDEX($H$8:$H$37,$C83)*INDEX(装备总表!$C$23:$J$30,装备升星!$B83,装备升星!G$42)*INDEX(装备总表!$B$19:$I$19,装备升星!G$42))</f>
        <v>223</v>
      </c>
      <c r="H83" s="5">
        <f>INT(INDEX($H$8:$H$37,$C83)*INDEX(装备总表!$C$23:$J$30,装备升星!$B83,装备升星!H$42)*INDEX(装备总表!$B$19:$I$19,装备升星!H$42))</f>
        <v>0</v>
      </c>
      <c r="I83" s="5">
        <f>INT(INDEX($H$8:$H$37,$C83)*INDEX(装备总表!$C$23:$J$30,装备升星!$B83,装备升星!I$42)*INDEX(装备总表!$B$19:$I$19,装备升星!I$42))</f>
        <v>0</v>
      </c>
      <c r="J83" s="5">
        <f>INT(INDEX($H$8:$H$37,$C83)*INDEX(装备总表!$C$23:$J$30,装备升星!$B83,装备升星!J$42)*INDEX(装备总表!$B$19:$I$19,装备升星!J$42))</f>
        <v>0</v>
      </c>
      <c r="K83" s="5">
        <f>INT(INDEX($H$8:$H$37,$C83)*INDEX(装备总表!$C$23:$J$30,装备升星!$B83,装备升星!K$42)*INDEX(装备总表!$B$19:$I$19,装备升星!K$42))</f>
        <v>0</v>
      </c>
      <c r="L83" s="5" t="str">
        <f>INDEX($V$7:$AC$7,INDEX($AD$11:$AD$18,B82))</f>
        <v>抗暴等级</v>
      </c>
      <c r="M83" s="5">
        <f>ROUND(INDEX($Q$8:$Q$37,$C83)*INDEX($R$8:$R$37,$C83)*INDEX($V$10:$AC$10,INDEX($AD$11:$AD$18,$B83))*INDEX($V$11:$AC$18,$B83,INDEX($AD$11:$AD$18,$B83)),0)</f>
        <v>85</v>
      </c>
      <c r="N83" s="5" t="str">
        <f>INDEX($V$7:$AC$7,INDEX($AE$11:$AE$18,B82))</f>
        <v>命中等级</v>
      </c>
      <c r="O83" s="5">
        <f>ROUND(INDEX($Q$8:$Q$37,$C83)*INDEX($S$8:$S$37,$C83)*INDEX($V$10:$AC$10,INDEX($AE$11:$AE$18,$B83))*INDEX($V$11:$AC$18,$B83,INDEX($AE$11:$AE$18,$B83)),0)</f>
        <v>85</v>
      </c>
    </row>
    <row r="84" spans="1:15" ht="16.5" x14ac:dyDescent="0.15">
      <c r="A84" s="13" t="s">
        <v>29</v>
      </c>
      <c r="B84" s="13">
        <v>2</v>
      </c>
      <c r="C84" s="13">
        <v>11</v>
      </c>
      <c r="D84" s="5">
        <f>INT(INDEX($H$8:$H$37,$C84)*INDEX(装备总表!$C$23:$J$30,装备升星!$B84,装备升星!D$42)*INDEX(装备总表!$B$19:$I$19,装备升星!D$42))</f>
        <v>7382</v>
      </c>
      <c r="E84" s="5">
        <f>INT(INDEX($H$8:$H$37,$C84)*INDEX(装备总表!$C$23:$J$30,装备升星!$B84,装备升星!E$42)*INDEX(装备总表!$B$19:$I$19,装备升星!E$42))</f>
        <v>0</v>
      </c>
      <c r="F84" s="5">
        <f>INT(INDEX($H$8:$H$37,$C84)*INDEX(装备总表!$C$23:$J$30,装备升星!$B84,装备升星!F$42)*INDEX(装备总表!$B$19:$I$19,装备升星!F$42))</f>
        <v>492</v>
      </c>
      <c r="G84" s="5">
        <f>INT(INDEX($H$8:$H$37,$C84)*INDEX(装备总表!$C$23:$J$30,装备升星!$B84,装备升星!G$42)*INDEX(装备总表!$B$19:$I$19,装备升星!G$42))</f>
        <v>246</v>
      </c>
      <c r="H84" s="5">
        <f>INT(INDEX($H$8:$H$37,$C84)*INDEX(装备总表!$C$23:$J$30,装备升星!$B84,装备升星!H$42)*INDEX(装备总表!$B$19:$I$19,装备升星!H$42))</f>
        <v>0</v>
      </c>
      <c r="I84" s="5">
        <f>INT(INDEX($H$8:$H$37,$C84)*INDEX(装备总表!$C$23:$J$30,装备升星!$B84,装备升星!I$42)*INDEX(装备总表!$B$19:$I$19,装备升星!I$42))</f>
        <v>0</v>
      </c>
      <c r="J84" s="5">
        <f>INT(INDEX($H$8:$H$37,$C84)*INDEX(装备总表!$C$23:$J$30,装备升星!$B84,装备升星!J$42)*INDEX(装备总表!$B$19:$I$19,装备升星!J$42))</f>
        <v>0</v>
      </c>
      <c r="K84" s="5">
        <f>INT(INDEX($H$8:$H$37,$C84)*INDEX(装备总表!$C$23:$J$30,装备升星!$B84,装备升星!K$42)*INDEX(装备总表!$B$19:$I$19,装备升星!K$42))</f>
        <v>0</v>
      </c>
      <c r="L84" s="2"/>
      <c r="M84" s="2"/>
      <c r="N84" s="2"/>
    </row>
    <row r="85" spans="1:15" ht="16.5" x14ac:dyDescent="0.15">
      <c r="A85" s="13" t="s">
        <v>29</v>
      </c>
      <c r="B85" s="13">
        <v>2</v>
      </c>
      <c r="C85" s="13">
        <v>12</v>
      </c>
      <c r="D85" s="5">
        <f>INT(INDEX($H$8:$H$37,$C85)*INDEX(装备总表!$C$23:$J$30,装备升星!$B85,装备升星!D$42)*INDEX(装备总表!$B$19:$I$19,装备升星!D$42))</f>
        <v>8053</v>
      </c>
      <c r="E85" s="5">
        <f>INT(INDEX($H$8:$H$37,$C85)*INDEX(装备总表!$C$23:$J$30,装备升星!$B85,装备升星!E$42)*INDEX(装备总表!$B$19:$I$19,装备升星!E$42))</f>
        <v>0</v>
      </c>
      <c r="F85" s="5">
        <f>INT(INDEX($H$8:$H$37,$C85)*INDEX(装备总表!$C$23:$J$30,装备升星!$B85,装备升星!F$42)*INDEX(装备总表!$B$19:$I$19,装备升星!F$42))</f>
        <v>536</v>
      </c>
      <c r="G85" s="5">
        <f>INT(INDEX($H$8:$H$37,$C85)*INDEX(装备总表!$C$23:$J$30,装备升星!$B85,装备升星!G$42)*INDEX(装备总表!$B$19:$I$19,装备升星!G$42))</f>
        <v>268</v>
      </c>
      <c r="H85" s="5">
        <f>INT(INDEX($H$8:$H$37,$C85)*INDEX(装备总表!$C$23:$J$30,装备升星!$B85,装备升星!H$42)*INDEX(装备总表!$B$19:$I$19,装备升星!H$42))</f>
        <v>0</v>
      </c>
      <c r="I85" s="5">
        <f>INT(INDEX($H$8:$H$37,$C85)*INDEX(装备总表!$C$23:$J$30,装备升星!$B85,装备升星!I$42)*INDEX(装备总表!$B$19:$I$19,装备升星!I$42))</f>
        <v>0</v>
      </c>
      <c r="J85" s="5">
        <f>INT(INDEX($H$8:$H$37,$C85)*INDEX(装备总表!$C$23:$J$30,装备升星!$B85,装备升星!J$42)*INDEX(装备总表!$B$19:$I$19,装备升星!J$42))</f>
        <v>0</v>
      </c>
      <c r="K85" s="5">
        <f>INT(INDEX($H$8:$H$37,$C85)*INDEX(装备总表!$C$23:$J$30,装备升星!$B85,装备升星!K$42)*INDEX(装备总表!$B$19:$I$19,装备升星!K$42))</f>
        <v>0</v>
      </c>
      <c r="L85" s="5" t="str">
        <f>INDEX($V$7:$AC$7,INDEX($AD$11:$AD$18,B84))</f>
        <v>抗暴等级</v>
      </c>
      <c r="M85" s="5">
        <f>ROUND(INDEX($Q$8:$Q$37,$C85)*INDEX($R$8:$R$37,$C85)*INDEX($V$10:$AC$10,INDEX($AD$11:$AD$18,$B85))*INDEX($V$11:$AC$18,$B85,INDEX($AD$11:$AD$18,$B85)),0)</f>
        <v>127</v>
      </c>
      <c r="N85" s="5" t="str">
        <f>INDEX($V$7:$AC$7,INDEX($AE$11:$AE$18,B84))</f>
        <v>命中等级</v>
      </c>
      <c r="O85" s="5">
        <f>ROUND(INDEX($Q$8:$Q$37,$C85)*INDEX($S$8:$S$37,$C85)*INDEX($V$10:$AC$10,INDEX($AE$11:$AE$18,$B85))*INDEX($V$11:$AC$18,$B85,INDEX($AE$11:$AE$18,$B85)),0)</f>
        <v>0</v>
      </c>
    </row>
    <row r="86" spans="1:15" ht="16.5" x14ac:dyDescent="0.15">
      <c r="A86" s="13" t="s">
        <v>29</v>
      </c>
      <c r="B86" s="13">
        <v>2</v>
      </c>
      <c r="C86" s="13">
        <v>13</v>
      </c>
      <c r="D86" s="5">
        <f>INT(INDEX($H$8:$H$37,$C86)*INDEX(装备总表!$C$23:$J$30,装备升星!$B86,装备升星!D$42)*INDEX(装备总表!$B$19:$I$19,装备升星!D$42))</f>
        <v>8725</v>
      </c>
      <c r="E86" s="5">
        <f>INT(INDEX($H$8:$H$37,$C86)*INDEX(装备总表!$C$23:$J$30,装备升星!$B86,装备升星!E$42)*INDEX(装备总表!$B$19:$I$19,装备升星!E$42))</f>
        <v>0</v>
      </c>
      <c r="F86" s="5">
        <f>INT(INDEX($H$8:$H$37,$C86)*INDEX(装备总表!$C$23:$J$30,装备升星!$B86,装备升星!F$42)*INDEX(装备总表!$B$19:$I$19,装备升星!F$42))</f>
        <v>581</v>
      </c>
      <c r="G86" s="5">
        <f>INT(INDEX($H$8:$H$37,$C86)*INDEX(装备总表!$C$23:$J$30,装备升星!$B86,装备升星!G$42)*INDEX(装备总表!$B$19:$I$19,装备升星!G$42))</f>
        <v>290</v>
      </c>
      <c r="H86" s="5">
        <f>INT(INDEX($H$8:$H$37,$C86)*INDEX(装备总表!$C$23:$J$30,装备升星!$B86,装备升星!H$42)*INDEX(装备总表!$B$19:$I$19,装备升星!H$42))</f>
        <v>0</v>
      </c>
      <c r="I86" s="5">
        <f>INT(INDEX($H$8:$H$37,$C86)*INDEX(装备总表!$C$23:$J$30,装备升星!$B86,装备升星!I$42)*INDEX(装备总表!$B$19:$I$19,装备升星!I$42))</f>
        <v>0</v>
      </c>
      <c r="J86" s="5">
        <f>INT(INDEX($H$8:$H$37,$C86)*INDEX(装备总表!$C$23:$J$30,装备升星!$B86,装备升星!J$42)*INDEX(装备总表!$B$19:$I$19,装备升星!J$42))</f>
        <v>0</v>
      </c>
      <c r="K86" s="5">
        <f>INT(INDEX($H$8:$H$37,$C86)*INDEX(装备总表!$C$23:$J$30,装备升星!$B86,装备升星!K$42)*INDEX(装备总表!$B$19:$I$19,装备升星!K$42))</f>
        <v>0</v>
      </c>
      <c r="L86" s="2"/>
      <c r="M86" s="2"/>
      <c r="N86" s="2"/>
    </row>
    <row r="87" spans="1:15" ht="16.5" x14ac:dyDescent="0.15">
      <c r="A87" s="13" t="s">
        <v>29</v>
      </c>
      <c r="B87" s="13">
        <v>2</v>
      </c>
      <c r="C87" s="13">
        <v>14</v>
      </c>
      <c r="D87" s="5">
        <f>INT(INDEX($H$8:$H$37,$C87)*INDEX(装备总表!$C$23:$J$30,装备升星!$B87,装备升星!D$42)*INDEX(装备总表!$B$19:$I$19,装备升星!D$42))</f>
        <v>9396</v>
      </c>
      <c r="E87" s="5">
        <f>INT(INDEX($H$8:$H$37,$C87)*INDEX(装备总表!$C$23:$J$30,装备升星!$B87,装备升星!E$42)*INDEX(装备总表!$B$19:$I$19,装备升星!E$42))</f>
        <v>0</v>
      </c>
      <c r="F87" s="5">
        <f>INT(INDEX($H$8:$H$37,$C87)*INDEX(装备总表!$C$23:$J$30,装备升星!$B87,装备升星!F$42)*INDEX(装备总表!$B$19:$I$19,装备升星!F$42))</f>
        <v>626</v>
      </c>
      <c r="G87" s="5">
        <f>INT(INDEX($H$8:$H$37,$C87)*INDEX(装备总表!$C$23:$J$30,装备升星!$B87,装备升星!G$42)*INDEX(装备总表!$B$19:$I$19,装备升星!G$42))</f>
        <v>313</v>
      </c>
      <c r="H87" s="5">
        <f>INT(INDEX($H$8:$H$37,$C87)*INDEX(装备总表!$C$23:$J$30,装备升星!$B87,装备升星!H$42)*INDEX(装备总表!$B$19:$I$19,装备升星!H$42))</f>
        <v>0</v>
      </c>
      <c r="I87" s="5">
        <f>INT(INDEX($H$8:$H$37,$C87)*INDEX(装备总表!$C$23:$J$30,装备升星!$B87,装备升星!I$42)*INDEX(装备总表!$B$19:$I$19,装备升星!I$42))</f>
        <v>0</v>
      </c>
      <c r="J87" s="5">
        <f>INT(INDEX($H$8:$H$37,$C87)*INDEX(装备总表!$C$23:$J$30,装备升星!$B87,装备升星!J$42)*INDEX(装备总表!$B$19:$I$19,装备升星!J$42))</f>
        <v>0</v>
      </c>
      <c r="K87" s="5">
        <f>INT(INDEX($H$8:$H$37,$C87)*INDEX(装备总表!$C$23:$J$30,装备升星!$B87,装备升星!K$42)*INDEX(装备总表!$B$19:$I$19,装备升星!K$42))</f>
        <v>0</v>
      </c>
      <c r="L87" s="2"/>
      <c r="M87" s="2"/>
      <c r="N87" s="2"/>
    </row>
    <row r="88" spans="1:15" ht="16.5" x14ac:dyDescent="0.15">
      <c r="A88" s="13" t="s">
        <v>29</v>
      </c>
      <c r="B88" s="13">
        <v>2</v>
      </c>
      <c r="C88" s="13">
        <v>15</v>
      </c>
      <c r="D88" s="5">
        <f>INT(INDEX($H$8:$H$37,$C88)*INDEX(装备总表!$C$23:$J$30,装备升星!$B88,装备升星!D$42)*INDEX(装备总表!$B$19:$I$19,装备升星!D$42))</f>
        <v>10067</v>
      </c>
      <c r="E88" s="5">
        <f>INT(INDEX($H$8:$H$37,$C88)*INDEX(装备总表!$C$23:$J$30,装备升星!$B88,装备升星!E$42)*INDEX(装备总表!$B$19:$I$19,装备升星!E$42))</f>
        <v>0</v>
      </c>
      <c r="F88" s="5">
        <f>INT(INDEX($H$8:$H$37,$C88)*INDEX(装备总表!$C$23:$J$30,装备升星!$B88,装备升星!F$42)*INDEX(装备总表!$B$19:$I$19,装备升星!F$42))</f>
        <v>671</v>
      </c>
      <c r="G88" s="5">
        <f>INT(INDEX($H$8:$H$37,$C88)*INDEX(装备总表!$C$23:$J$30,装备升星!$B88,装备升星!G$42)*INDEX(装备总表!$B$19:$I$19,装备升星!G$42))</f>
        <v>335</v>
      </c>
      <c r="H88" s="5">
        <f>INT(INDEX($H$8:$H$37,$C88)*INDEX(装备总表!$C$23:$J$30,装备升星!$B88,装备升星!H$42)*INDEX(装备总表!$B$19:$I$19,装备升星!H$42))</f>
        <v>0</v>
      </c>
      <c r="I88" s="5">
        <f>INT(INDEX($H$8:$H$37,$C88)*INDEX(装备总表!$C$23:$J$30,装备升星!$B88,装备升星!I$42)*INDEX(装备总表!$B$19:$I$19,装备升星!I$42))</f>
        <v>0</v>
      </c>
      <c r="J88" s="5">
        <f>INT(INDEX($H$8:$H$37,$C88)*INDEX(装备总表!$C$23:$J$30,装备升星!$B88,装备升星!J$42)*INDEX(装备总表!$B$19:$I$19,装备升星!J$42))</f>
        <v>0</v>
      </c>
      <c r="K88" s="5">
        <f>INT(INDEX($H$8:$H$37,$C88)*INDEX(装备总表!$C$23:$J$30,装备升星!$B88,装备升星!K$42)*INDEX(装备总表!$B$19:$I$19,装备升星!K$42))</f>
        <v>0</v>
      </c>
      <c r="L88" s="5" t="str">
        <f>INDEX($V$7:$AC$7,INDEX($AD$11:$AD$18,B87))</f>
        <v>抗暴等级</v>
      </c>
      <c r="M88" s="5">
        <f>ROUND(INDEX($Q$8:$Q$37,$C88)*INDEX($R$8:$R$37,$C88)*INDEX($V$10:$AC$10,INDEX($AD$11:$AD$18,$B88))*INDEX($V$11:$AC$18,$B88,INDEX($AD$11:$AD$18,$B88)),0)</f>
        <v>85</v>
      </c>
      <c r="N88" s="5" t="str">
        <f>INDEX($V$7:$AC$7,INDEX($AE$11:$AE$18,B87))</f>
        <v>命中等级</v>
      </c>
      <c r="O88" s="5">
        <f>ROUND(INDEX($Q$8:$Q$37,$C88)*INDEX($S$8:$S$37,$C88)*INDEX($V$10:$AC$10,INDEX($AE$11:$AE$18,$B88))*INDEX($V$11:$AC$18,$B88,INDEX($AE$11:$AE$18,$B88)),0)</f>
        <v>85</v>
      </c>
    </row>
    <row r="89" spans="1:15" ht="16.5" x14ac:dyDescent="0.15">
      <c r="A89" s="13" t="s">
        <v>29</v>
      </c>
      <c r="B89" s="13">
        <v>2</v>
      </c>
      <c r="C89" s="13">
        <v>16</v>
      </c>
      <c r="D89" s="5">
        <f>INT(INDEX($H$8:$H$37,$C89)*INDEX(装备总表!$C$23:$J$30,装备升星!$B89,装备升星!D$42)*INDEX(装备总表!$B$19:$I$19,装备升星!D$42))</f>
        <v>10738</v>
      </c>
      <c r="E89" s="5">
        <f>INT(INDEX($H$8:$H$37,$C89)*INDEX(装备总表!$C$23:$J$30,装备升星!$B89,装备升星!E$42)*INDEX(装备总表!$B$19:$I$19,装备升星!E$42))</f>
        <v>0</v>
      </c>
      <c r="F89" s="5">
        <f>INT(INDEX($H$8:$H$37,$C89)*INDEX(装备总表!$C$23:$J$30,装备升星!$B89,装备升星!F$42)*INDEX(装备总表!$B$19:$I$19,装备升星!F$42))</f>
        <v>715</v>
      </c>
      <c r="G89" s="5">
        <f>INT(INDEX($H$8:$H$37,$C89)*INDEX(装备总表!$C$23:$J$30,装备升星!$B89,装备升星!G$42)*INDEX(装备总表!$B$19:$I$19,装备升星!G$42))</f>
        <v>357</v>
      </c>
      <c r="H89" s="5">
        <f>INT(INDEX($H$8:$H$37,$C89)*INDEX(装备总表!$C$23:$J$30,装备升星!$B89,装备升星!H$42)*INDEX(装备总表!$B$19:$I$19,装备升星!H$42))</f>
        <v>0</v>
      </c>
      <c r="I89" s="5">
        <f>INT(INDEX($H$8:$H$37,$C89)*INDEX(装备总表!$C$23:$J$30,装备升星!$B89,装备升星!I$42)*INDEX(装备总表!$B$19:$I$19,装备升星!I$42))</f>
        <v>0</v>
      </c>
      <c r="J89" s="5">
        <f>INT(INDEX($H$8:$H$37,$C89)*INDEX(装备总表!$C$23:$J$30,装备升星!$B89,装备升星!J$42)*INDEX(装备总表!$B$19:$I$19,装备升星!J$42))</f>
        <v>0</v>
      </c>
      <c r="K89" s="5">
        <f>INT(INDEX($H$8:$H$37,$C89)*INDEX(装备总表!$C$23:$J$30,装备升星!$B89,装备升星!K$42)*INDEX(装备总表!$B$19:$I$19,装备升星!K$42))</f>
        <v>0</v>
      </c>
      <c r="L89" s="2"/>
      <c r="M89" s="2"/>
      <c r="N89" s="2"/>
    </row>
    <row r="90" spans="1:15" ht="16.5" x14ac:dyDescent="0.15">
      <c r="A90" s="13" t="s">
        <v>29</v>
      </c>
      <c r="B90" s="13">
        <v>2</v>
      </c>
      <c r="C90" s="13">
        <v>17</v>
      </c>
      <c r="D90" s="5">
        <f>INT(INDEX($H$8:$H$37,$C90)*INDEX(装备总表!$C$23:$J$30,装备升星!$B90,装备升星!D$42)*INDEX(装备总表!$B$19:$I$19,装备升星!D$42))</f>
        <v>11409</v>
      </c>
      <c r="E90" s="5">
        <f>INT(INDEX($H$8:$H$37,$C90)*INDEX(装备总表!$C$23:$J$30,装备升星!$B90,装备升星!E$42)*INDEX(装备总表!$B$19:$I$19,装备升星!E$42))</f>
        <v>0</v>
      </c>
      <c r="F90" s="5">
        <f>INT(INDEX($H$8:$H$37,$C90)*INDEX(装备总表!$C$23:$J$30,装备升星!$B90,装备升星!F$42)*INDEX(装备总表!$B$19:$I$19,装备升星!F$42))</f>
        <v>760</v>
      </c>
      <c r="G90" s="5">
        <f>INT(INDEX($H$8:$H$37,$C90)*INDEX(装备总表!$C$23:$J$30,装备升星!$B90,装备升星!G$42)*INDEX(装备总表!$B$19:$I$19,装备升星!G$42))</f>
        <v>380</v>
      </c>
      <c r="H90" s="5">
        <f>INT(INDEX($H$8:$H$37,$C90)*INDEX(装备总表!$C$23:$J$30,装备升星!$B90,装备升星!H$42)*INDEX(装备总表!$B$19:$I$19,装备升星!H$42))</f>
        <v>0</v>
      </c>
      <c r="I90" s="5">
        <f>INT(INDEX($H$8:$H$37,$C90)*INDEX(装备总表!$C$23:$J$30,装备升星!$B90,装备升星!I$42)*INDEX(装备总表!$B$19:$I$19,装备升星!I$42))</f>
        <v>0</v>
      </c>
      <c r="J90" s="5">
        <f>INT(INDEX($H$8:$H$37,$C90)*INDEX(装备总表!$C$23:$J$30,装备升星!$B90,装备升星!J$42)*INDEX(装备总表!$B$19:$I$19,装备升星!J$42))</f>
        <v>0</v>
      </c>
      <c r="K90" s="5">
        <f>INT(INDEX($H$8:$H$37,$C90)*INDEX(装备总表!$C$23:$J$30,装备升星!$B90,装备升星!K$42)*INDEX(装备总表!$B$19:$I$19,装备升星!K$42))</f>
        <v>0</v>
      </c>
      <c r="L90" s="2"/>
      <c r="M90" s="2"/>
      <c r="N90" s="2"/>
    </row>
    <row r="91" spans="1:15" ht="16.5" x14ac:dyDescent="0.15">
      <c r="A91" s="13" t="s">
        <v>29</v>
      </c>
      <c r="B91" s="13">
        <v>2</v>
      </c>
      <c r="C91" s="13">
        <v>18</v>
      </c>
      <c r="D91" s="5">
        <f>INT(INDEX($H$8:$H$37,$C91)*INDEX(装备总表!$C$23:$J$30,装备升星!$B91,装备升星!D$42)*INDEX(装备总表!$B$19:$I$19,装备升星!D$42))</f>
        <v>12080</v>
      </c>
      <c r="E91" s="5">
        <f>INT(INDEX($H$8:$H$37,$C91)*INDEX(装备总表!$C$23:$J$30,装备升星!$B91,装备升星!E$42)*INDEX(装备总表!$B$19:$I$19,装备升星!E$42))</f>
        <v>0</v>
      </c>
      <c r="F91" s="5">
        <f>INT(INDEX($H$8:$H$37,$C91)*INDEX(装备总表!$C$23:$J$30,装备升星!$B91,装备升星!F$42)*INDEX(装备总表!$B$19:$I$19,装备升星!F$42))</f>
        <v>805</v>
      </c>
      <c r="G91" s="5">
        <f>INT(INDEX($H$8:$H$37,$C91)*INDEX(装备总表!$C$23:$J$30,装备升星!$B91,装备升星!G$42)*INDEX(装备总表!$B$19:$I$19,装备升星!G$42))</f>
        <v>402</v>
      </c>
      <c r="H91" s="5">
        <f>INT(INDEX($H$8:$H$37,$C91)*INDEX(装备总表!$C$23:$J$30,装备升星!$B91,装备升星!H$42)*INDEX(装备总表!$B$19:$I$19,装备升星!H$42))</f>
        <v>0</v>
      </c>
      <c r="I91" s="5">
        <f>INT(INDEX($H$8:$H$37,$C91)*INDEX(装备总表!$C$23:$J$30,装备升星!$B91,装备升星!I$42)*INDEX(装备总表!$B$19:$I$19,装备升星!I$42))</f>
        <v>0</v>
      </c>
      <c r="J91" s="5">
        <f>INT(INDEX($H$8:$H$37,$C91)*INDEX(装备总表!$C$23:$J$30,装备升星!$B91,装备升星!J$42)*INDEX(装备总表!$B$19:$I$19,装备升星!J$42))</f>
        <v>0</v>
      </c>
      <c r="K91" s="5">
        <f>INT(INDEX($H$8:$H$37,$C91)*INDEX(装备总表!$C$23:$J$30,装备升星!$B91,装备升星!K$42)*INDEX(装备总表!$B$19:$I$19,装备升星!K$42))</f>
        <v>0</v>
      </c>
      <c r="L91" s="5" t="str">
        <f>INDEX($V$7:$AC$7,INDEX($AD$11:$AD$18,B90))</f>
        <v>抗暴等级</v>
      </c>
      <c r="M91" s="5">
        <f>ROUND(INDEX($Q$8:$Q$37,$C91)*INDEX($R$8:$R$37,$C91)*INDEX($V$10:$AC$10,INDEX($AD$11:$AD$18,$B91))*INDEX($V$11:$AC$18,$B91,INDEX($AD$11:$AD$18,$B91)),0)</f>
        <v>127</v>
      </c>
      <c r="N91" s="5" t="str">
        <f>INDEX($V$7:$AC$7,INDEX($AE$11:$AE$18,B90))</f>
        <v>命中等级</v>
      </c>
      <c r="O91" s="5">
        <f>ROUND(INDEX($Q$8:$Q$37,$C91)*INDEX($S$8:$S$37,$C91)*INDEX($V$10:$AC$10,INDEX($AE$11:$AE$18,$B91))*INDEX($V$11:$AC$18,$B91,INDEX($AE$11:$AE$18,$B91)),0)</f>
        <v>0</v>
      </c>
    </row>
    <row r="92" spans="1:15" ht="16.5" x14ac:dyDescent="0.15">
      <c r="A92" s="13" t="s">
        <v>29</v>
      </c>
      <c r="B92" s="13">
        <v>2</v>
      </c>
      <c r="C92" s="13">
        <v>19</v>
      </c>
      <c r="D92" s="5">
        <f>INT(INDEX($H$8:$H$37,$C92)*INDEX(装备总表!$C$23:$J$30,装备升星!$B92,装备升星!D$42)*INDEX(装备总表!$B$19:$I$19,装备升星!D$42))</f>
        <v>12752</v>
      </c>
      <c r="E92" s="5">
        <f>INT(INDEX($H$8:$H$37,$C92)*INDEX(装备总表!$C$23:$J$30,装备升星!$B92,装备升星!E$42)*INDEX(装备总表!$B$19:$I$19,装备升星!E$42))</f>
        <v>0</v>
      </c>
      <c r="F92" s="5">
        <f>INT(INDEX($H$8:$H$37,$C92)*INDEX(装备总表!$C$23:$J$30,装备升星!$B92,装备升星!F$42)*INDEX(装备总表!$B$19:$I$19,装备升星!F$42))</f>
        <v>850</v>
      </c>
      <c r="G92" s="5">
        <f>INT(INDEX($H$8:$H$37,$C92)*INDEX(装备总表!$C$23:$J$30,装备升星!$B92,装备升星!G$42)*INDEX(装备总表!$B$19:$I$19,装备升星!G$42))</f>
        <v>425</v>
      </c>
      <c r="H92" s="5">
        <f>INT(INDEX($H$8:$H$37,$C92)*INDEX(装备总表!$C$23:$J$30,装备升星!$B92,装备升星!H$42)*INDEX(装备总表!$B$19:$I$19,装备升星!H$42))</f>
        <v>0</v>
      </c>
      <c r="I92" s="5">
        <f>INT(INDEX($H$8:$H$37,$C92)*INDEX(装备总表!$C$23:$J$30,装备升星!$B92,装备升星!I$42)*INDEX(装备总表!$B$19:$I$19,装备升星!I$42))</f>
        <v>0</v>
      </c>
      <c r="J92" s="5">
        <f>INT(INDEX($H$8:$H$37,$C92)*INDEX(装备总表!$C$23:$J$30,装备升星!$B92,装备升星!J$42)*INDEX(装备总表!$B$19:$I$19,装备升星!J$42))</f>
        <v>0</v>
      </c>
      <c r="K92" s="5">
        <f>INT(INDEX($H$8:$H$37,$C92)*INDEX(装备总表!$C$23:$J$30,装备升星!$B92,装备升星!K$42)*INDEX(装备总表!$B$19:$I$19,装备升星!K$42))</f>
        <v>0</v>
      </c>
      <c r="L92" s="2"/>
      <c r="M92" s="2"/>
      <c r="N92" s="2"/>
    </row>
    <row r="93" spans="1:15" ht="16.5" x14ac:dyDescent="0.15">
      <c r="A93" s="13" t="s">
        <v>29</v>
      </c>
      <c r="B93" s="13">
        <v>2</v>
      </c>
      <c r="C93" s="13">
        <v>20</v>
      </c>
      <c r="D93" s="5">
        <f>INT(INDEX($H$8:$H$37,$C93)*INDEX(装备总表!$C$23:$J$30,装备升星!$B93,装备升星!D$42)*INDEX(装备总表!$B$19:$I$19,装备升星!D$42))</f>
        <v>13423</v>
      </c>
      <c r="E93" s="5">
        <f>INT(INDEX($H$8:$H$37,$C93)*INDEX(装备总表!$C$23:$J$30,装备升星!$B93,装备升星!E$42)*INDEX(装备总表!$B$19:$I$19,装备升星!E$42))</f>
        <v>0</v>
      </c>
      <c r="F93" s="5">
        <f>INT(INDEX($H$8:$H$37,$C93)*INDEX(装备总表!$C$23:$J$30,装备升星!$B93,装备升星!F$42)*INDEX(装备总表!$B$19:$I$19,装备升星!F$42))</f>
        <v>894</v>
      </c>
      <c r="G93" s="5">
        <f>INT(INDEX($H$8:$H$37,$C93)*INDEX(装备总表!$C$23:$J$30,装备升星!$B93,装备升星!G$42)*INDEX(装备总表!$B$19:$I$19,装备升星!G$42))</f>
        <v>447</v>
      </c>
      <c r="H93" s="5">
        <f>INT(INDEX($H$8:$H$37,$C93)*INDEX(装备总表!$C$23:$J$30,装备升星!$B93,装备升星!H$42)*INDEX(装备总表!$B$19:$I$19,装备升星!H$42))</f>
        <v>0</v>
      </c>
      <c r="I93" s="5">
        <f>INT(INDEX($H$8:$H$37,$C93)*INDEX(装备总表!$C$23:$J$30,装备升星!$B93,装备升星!I$42)*INDEX(装备总表!$B$19:$I$19,装备升星!I$42))</f>
        <v>0</v>
      </c>
      <c r="J93" s="5">
        <f>INT(INDEX($H$8:$H$37,$C93)*INDEX(装备总表!$C$23:$J$30,装备升星!$B93,装备升星!J$42)*INDEX(装备总表!$B$19:$I$19,装备升星!J$42))</f>
        <v>0</v>
      </c>
      <c r="K93" s="5">
        <f>INT(INDEX($H$8:$H$37,$C93)*INDEX(装备总表!$C$23:$J$30,装备升星!$B93,装备升星!K$42)*INDEX(装备总表!$B$19:$I$19,装备升星!K$42))</f>
        <v>0</v>
      </c>
      <c r="L93" s="5" t="str">
        <f>INDEX($V$7:$AC$7,INDEX($AD$11:$AD$18,B92))</f>
        <v>抗暴等级</v>
      </c>
      <c r="M93" s="5">
        <f>ROUND(INDEX($Q$8:$Q$37,$C93)*INDEX($R$8:$R$37,$C93)*INDEX($V$10:$AC$10,INDEX($AD$11:$AD$18,$B93))*INDEX($V$11:$AC$18,$B93,INDEX($AD$11:$AD$18,$B93)),0)</f>
        <v>127</v>
      </c>
      <c r="N93" s="5" t="str">
        <f>INDEX($V$7:$AC$7,INDEX($AE$11:$AE$18,B92))</f>
        <v>命中等级</v>
      </c>
      <c r="O93" s="5">
        <f>ROUND(INDEX($Q$8:$Q$37,$C93)*INDEX($S$8:$S$37,$C93)*INDEX($V$10:$AC$10,INDEX($AE$11:$AE$18,$B93))*INDEX($V$11:$AC$18,$B93,INDEX($AE$11:$AE$18,$B93)),0)</f>
        <v>127</v>
      </c>
    </row>
    <row r="94" spans="1:15" ht="16.5" x14ac:dyDescent="0.15">
      <c r="A94" s="13" t="s">
        <v>29</v>
      </c>
      <c r="B94" s="13">
        <v>2</v>
      </c>
      <c r="C94" s="13">
        <v>21</v>
      </c>
      <c r="D94" s="5">
        <f>INT(INDEX($H$8:$H$37,$C94)*INDEX(装备总表!$C$23:$J$30,装备升星!$B94,装备升星!D$42)*INDEX(装备总表!$B$19:$I$19,装备升星!D$42))</f>
        <v>14094</v>
      </c>
      <c r="E94" s="5">
        <f>INT(INDEX($H$8:$H$37,$C94)*INDEX(装备总表!$C$23:$J$30,装备升星!$B94,装备升星!E$42)*INDEX(装备总表!$B$19:$I$19,装备升星!E$42))</f>
        <v>0</v>
      </c>
      <c r="F94" s="5">
        <f>INT(INDEX($H$8:$H$37,$C94)*INDEX(装备总表!$C$23:$J$30,装备升星!$B94,装备升星!F$42)*INDEX(装备总表!$B$19:$I$19,装备升星!F$42))</f>
        <v>939</v>
      </c>
      <c r="G94" s="5">
        <f>INT(INDEX($H$8:$H$37,$C94)*INDEX(装备总表!$C$23:$J$30,装备升星!$B94,装备升星!G$42)*INDEX(装备总表!$B$19:$I$19,装备升星!G$42))</f>
        <v>469</v>
      </c>
      <c r="H94" s="5">
        <f>INT(INDEX($H$8:$H$37,$C94)*INDEX(装备总表!$C$23:$J$30,装备升星!$B94,装备升星!H$42)*INDEX(装备总表!$B$19:$I$19,装备升星!H$42))</f>
        <v>0</v>
      </c>
      <c r="I94" s="5">
        <f>INT(INDEX($H$8:$H$37,$C94)*INDEX(装备总表!$C$23:$J$30,装备升星!$B94,装备升星!I$42)*INDEX(装备总表!$B$19:$I$19,装备升星!I$42))</f>
        <v>0</v>
      </c>
      <c r="J94" s="5">
        <f>INT(INDEX($H$8:$H$37,$C94)*INDEX(装备总表!$C$23:$J$30,装备升星!$B94,装备升星!J$42)*INDEX(装备总表!$B$19:$I$19,装备升星!J$42))</f>
        <v>0</v>
      </c>
      <c r="K94" s="5">
        <f>INT(INDEX($H$8:$H$37,$C94)*INDEX(装备总表!$C$23:$J$30,装备升星!$B94,装备升星!K$42)*INDEX(装备总表!$B$19:$I$19,装备升星!K$42))</f>
        <v>0</v>
      </c>
      <c r="L94" s="2"/>
      <c r="M94" s="2"/>
      <c r="N94" s="2"/>
    </row>
    <row r="95" spans="1:15" ht="16.5" x14ac:dyDescent="0.15">
      <c r="A95" s="13" t="s">
        <v>29</v>
      </c>
      <c r="B95" s="13">
        <v>2</v>
      </c>
      <c r="C95" s="13">
        <v>22</v>
      </c>
      <c r="D95" s="5">
        <f>INT(INDEX($H$8:$H$37,$C95)*INDEX(装备总表!$C$23:$J$30,装备升星!$B95,装备升星!D$42)*INDEX(装备总表!$B$19:$I$19,装备升星!D$42))</f>
        <v>14765</v>
      </c>
      <c r="E95" s="5">
        <f>INT(INDEX($H$8:$H$37,$C95)*INDEX(装备总表!$C$23:$J$30,装备升星!$B95,装备升星!E$42)*INDEX(装备总表!$B$19:$I$19,装备升星!E$42))</f>
        <v>0</v>
      </c>
      <c r="F95" s="5">
        <f>INT(INDEX($H$8:$H$37,$C95)*INDEX(装备总表!$C$23:$J$30,装备升星!$B95,装备升星!F$42)*INDEX(装备总表!$B$19:$I$19,装备升星!F$42))</f>
        <v>984</v>
      </c>
      <c r="G95" s="5">
        <f>INT(INDEX($H$8:$H$37,$C95)*INDEX(装备总表!$C$23:$J$30,装备升星!$B95,装备升星!G$42)*INDEX(装备总表!$B$19:$I$19,装备升星!G$42))</f>
        <v>492</v>
      </c>
      <c r="H95" s="5">
        <f>INT(INDEX($H$8:$H$37,$C95)*INDEX(装备总表!$C$23:$J$30,装备升星!$B95,装备升星!H$42)*INDEX(装备总表!$B$19:$I$19,装备升星!H$42))</f>
        <v>0</v>
      </c>
      <c r="I95" s="5">
        <f>INT(INDEX($H$8:$H$37,$C95)*INDEX(装备总表!$C$23:$J$30,装备升星!$B95,装备升星!I$42)*INDEX(装备总表!$B$19:$I$19,装备升星!I$42))</f>
        <v>0</v>
      </c>
      <c r="J95" s="5">
        <f>INT(INDEX($H$8:$H$37,$C95)*INDEX(装备总表!$C$23:$J$30,装备升星!$B95,装备升星!J$42)*INDEX(装备总表!$B$19:$I$19,装备升星!J$42))</f>
        <v>0</v>
      </c>
      <c r="K95" s="5">
        <f>INT(INDEX($H$8:$H$37,$C95)*INDEX(装备总表!$C$23:$J$30,装备升星!$B95,装备升星!K$42)*INDEX(装备总表!$B$19:$I$19,装备升星!K$42))</f>
        <v>0</v>
      </c>
      <c r="L95" s="5" t="str">
        <f>INDEX($V$7:$AC$7,INDEX($AD$11:$AD$18,B94))</f>
        <v>抗暴等级</v>
      </c>
      <c r="M95" s="5">
        <f>ROUND(INDEX($Q$8:$Q$37,$C95)*INDEX($R$8:$R$37,$C95)*INDEX($V$10:$AC$10,INDEX($AD$11:$AD$18,$B95))*INDEX($V$11:$AC$18,$B95,INDEX($AD$11:$AD$18,$B95)),0)</f>
        <v>169</v>
      </c>
      <c r="N95" s="5" t="str">
        <f>INDEX($V$7:$AC$7,INDEX($AE$11:$AE$18,B94))</f>
        <v>命中等级</v>
      </c>
      <c r="O95" s="5">
        <f>ROUND(INDEX($Q$8:$Q$37,$C95)*INDEX($S$8:$S$37,$C95)*INDEX($V$10:$AC$10,INDEX($AE$11:$AE$18,$B95))*INDEX($V$11:$AC$18,$B95,INDEX($AE$11:$AE$18,$B95)),0)</f>
        <v>0</v>
      </c>
    </row>
    <row r="96" spans="1:15" ht="16.5" x14ac:dyDescent="0.15">
      <c r="A96" s="13" t="s">
        <v>29</v>
      </c>
      <c r="B96" s="13">
        <v>2</v>
      </c>
      <c r="C96" s="13">
        <v>23</v>
      </c>
      <c r="D96" s="5">
        <f>INT(INDEX($H$8:$H$37,$C96)*INDEX(装备总表!$C$23:$J$30,装备升星!$B96,装备升星!D$42)*INDEX(装备总表!$B$19:$I$19,装备升星!D$42))</f>
        <v>15436</v>
      </c>
      <c r="E96" s="5">
        <f>INT(INDEX($H$8:$H$37,$C96)*INDEX(装备总表!$C$23:$J$30,装备升星!$B96,装备升星!E$42)*INDEX(装备总表!$B$19:$I$19,装备升星!E$42))</f>
        <v>0</v>
      </c>
      <c r="F96" s="5">
        <f>INT(INDEX($H$8:$H$37,$C96)*INDEX(装备总表!$C$23:$J$30,装备升星!$B96,装备升星!F$42)*INDEX(装备总表!$B$19:$I$19,装备升星!F$42))</f>
        <v>1029</v>
      </c>
      <c r="G96" s="5">
        <f>INT(INDEX($H$8:$H$37,$C96)*INDEX(装备总表!$C$23:$J$30,装备升星!$B96,装备升星!G$42)*INDEX(装备总表!$B$19:$I$19,装备升星!G$42))</f>
        <v>514</v>
      </c>
      <c r="H96" s="5">
        <f>INT(INDEX($H$8:$H$37,$C96)*INDEX(装备总表!$C$23:$J$30,装备升星!$B96,装备升星!H$42)*INDEX(装备总表!$B$19:$I$19,装备升星!H$42))</f>
        <v>0</v>
      </c>
      <c r="I96" s="5">
        <f>INT(INDEX($H$8:$H$37,$C96)*INDEX(装备总表!$C$23:$J$30,装备升星!$B96,装备升星!I$42)*INDEX(装备总表!$B$19:$I$19,装备升星!I$42))</f>
        <v>0</v>
      </c>
      <c r="J96" s="5">
        <f>INT(INDEX($H$8:$H$37,$C96)*INDEX(装备总表!$C$23:$J$30,装备升星!$B96,装备升星!J$42)*INDEX(装备总表!$B$19:$I$19,装备升星!J$42))</f>
        <v>0</v>
      </c>
      <c r="K96" s="5">
        <f>INT(INDEX($H$8:$H$37,$C96)*INDEX(装备总表!$C$23:$J$30,装备升星!$B96,装备升星!K$42)*INDEX(装备总表!$B$19:$I$19,装备升星!K$42))</f>
        <v>0</v>
      </c>
      <c r="L96" s="2"/>
      <c r="M96" s="2"/>
      <c r="N96" s="2"/>
    </row>
    <row r="97" spans="1:15" ht="16.5" x14ac:dyDescent="0.15">
      <c r="A97" s="13" t="s">
        <v>29</v>
      </c>
      <c r="B97" s="13">
        <v>2</v>
      </c>
      <c r="C97" s="13">
        <v>24</v>
      </c>
      <c r="D97" s="5">
        <f>INT(INDEX($H$8:$H$37,$C97)*INDEX(装备总表!$C$23:$J$30,装备升星!$B97,装备升星!D$42)*INDEX(装备总表!$B$19:$I$19,装备升星!D$42))</f>
        <v>16107</v>
      </c>
      <c r="E97" s="5">
        <f>INT(INDEX($H$8:$H$37,$C97)*INDEX(装备总表!$C$23:$J$30,装备升星!$B97,装备升星!E$42)*INDEX(装备总表!$B$19:$I$19,装备升星!E$42))</f>
        <v>0</v>
      </c>
      <c r="F97" s="5">
        <f>INT(INDEX($H$8:$H$37,$C97)*INDEX(装备总表!$C$23:$J$30,装备升星!$B97,装备升星!F$42)*INDEX(装备总表!$B$19:$I$19,装备升星!F$42))</f>
        <v>1073</v>
      </c>
      <c r="G97" s="5">
        <f>INT(INDEX($H$8:$H$37,$C97)*INDEX(装备总表!$C$23:$J$30,装备升星!$B97,装备升星!G$42)*INDEX(装备总表!$B$19:$I$19,装备升星!G$42))</f>
        <v>536</v>
      </c>
      <c r="H97" s="5">
        <f>INT(INDEX($H$8:$H$37,$C97)*INDEX(装备总表!$C$23:$J$30,装备升星!$B97,装备升星!H$42)*INDEX(装备总表!$B$19:$I$19,装备升星!H$42))</f>
        <v>0</v>
      </c>
      <c r="I97" s="5">
        <f>INT(INDEX($H$8:$H$37,$C97)*INDEX(装备总表!$C$23:$J$30,装备升星!$B97,装备升星!I$42)*INDEX(装备总表!$B$19:$I$19,装备升星!I$42))</f>
        <v>0</v>
      </c>
      <c r="J97" s="5">
        <f>INT(INDEX($H$8:$H$37,$C97)*INDEX(装备总表!$C$23:$J$30,装备升星!$B97,装备升星!J$42)*INDEX(装备总表!$B$19:$I$19,装备升星!J$42))</f>
        <v>0</v>
      </c>
      <c r="K97" s="5">
        <f>INT(INDEX($H$8:$H$37,$C97)*INDEX(装备总表!$C$23:$J$30,装备升星!$B97,装备升星!K$42)*INDEX(装备总表!$B$19:$I$19,装备升星!K$42))</f>
        <v>0</v>
      </c>
      <c r="L97" s="2"/>
      <c r="M97" s="2"/>
      <c r="N97" s="2"/>
    </row>
    <row r="98" spans="1:15" ht="16.5" x14ac:dyDescent="0.15">
      <c r="A98" s="13" t="s">
        <v>29</v>
      </c>
      <c r="B98" s="13">
        <v>2</v>
      </c>
      <c r="C98" s="13">
        <v>25</v>
      </c>
      <c r="D98" s="5">
        <f>INT(INDEX($H$8:$H$37,$C98)*INDEX(装备总表!$C$23:$J$30,装备升星!$B98,装备升星!D$42)*INDEX(装备总表!$B$19:$I$19,装备升星!D$42))</f>
        <v>16779</v>
      </c>
      <c r="E98" s="5">
        <f>INT(INDEX($H$8:$H$37,$C98)*INDEX(装备总表!$C$23:$J$30,装备升星!$B98,装备升星!E$42)*INDEX(装备总表!$B$19:$I$19,装备升星!E$42))</f>
        <v>0</v>
      </c>
      <c r="F98" s="5">
        <f>INT(INDEX($H$8:$H$37,$C98)*INDEX(装备总表!$C$23:$J$30,装备升星!$B98,装备升星!F$42)*INDEX(装备总表!$B$19:$I$19,装备升星!F$42))</f>
        <v>1118</v>
      </c>
      <c r="G98" s="5">
        <f>INT(INDEX($H$8:$H$37,$C98)*INDEX(装备总表!$C$23:$J$30,装备升星!$B98,装备升星!G$42)*INDEX(装备总表!$B$19:$I$19,装备升星!G$42))</f>
        <v>559</v>
      </c>
      <c r="H98" s="5">
        <f>INT(INDEX($H$8:$H$37,$C98)*INDEX(装备总表!$C$23:$J$30,装备升星!$B98,装备升星!H$42)*INDEX(装备总表!$B$19:$I$19,装备升星!H$42))</f>
        <v>0</v>
      </c>
      <c r="I98" s="5">
        <f>INT(INDEX($H$8:$H$37,$C98)*INDEX(装备总表!$C$23:$J$30,装备升星!$B98,装备升星!I$42)*INDEX(装备总表!$B$19:$I$19,装备升星!I$42))</f>
        <v>0</v>
      </c>
      <c r="J98" s="5">
        <f>INT(INDEX($H$8:$H$37,$C98)*INDEX(装备总表!$C$23:$J$30,装备升星!$B98,装备升星!J$42)*INDEX(装备总表!$B$19:$I$19,装备升星!J$42))</f>
        <v>0</v>
      </c>
      <c r="K98" s="5">
        <f>INT(INDEX($H$8:$H$37,$C98)*INDEX(装备总表!$C$23:$J$30,装备升星!$B98,装备升星!K$42)*INDEX(装备总表!$B$19:$I$19,装备升星!K$42))</f>
        <v>0</v>
      </c>
      <c r="L98" s="5" t="str">
        <f>INDEX($V$7:$AC$7,INDEX($AD$11:$AD$18,B97))</f>
        <v>抗暴等级</v>
      </c>
      <c r="M98" s="5">
        <f>ROUND(INDEX($Q$8:$Q$37,$C98)*INDEX($R$8:$R$37,$C98)*INDEX($V$10:$AC$10,INDEX($AD$11:$AD$18,$B98))*INDEX($V$11:$AC$18,$B98,INDEX($AD$11:$AD$18,$B98)),0)</f>
        <v>212</v>
      </c>
      <c r="N98" s="5" t="str">
        <f>INDEX($V$7:$AC$7,INDEX($AE$11:$AE$18,B97))</f>
        <v>命中等级</v>
      </c>
      <c r="O98" s="5">
        <f>ROUND(INDEX($Q$8:$Q$37,$C98)*INDEX($S$8:$S$37,$C98)*INDEX($V$10:$AC$10,INDEX($AE$11:$AE$18,$B98))*INDEX($V$11:$AC$18,$B98,INDEX($AE$11:$AE$18,$B98)),0)</f>
        <v>212</v>
      </c>
    </row>
    <row r="99" spans="1:15" ht="16.5" x14ac:dyDescent="0.15">
      <c r="A99" s="13" t="s">
        <v>29</v>
      </c>
      <c r="B99" s="13">
        <v>2</v>
      </c>
      <c r="C99" s="13">
        <v>26</v>
      </c>
      <c r="D99" s="5">
        <f>INT(INDEX($H$8:$H$37,$C99)*INDEX(装备总表!$C$23:$J$30,装备升星!$B99,装备升星!D$42)*INDEX(装备总表!$B$19:$I$19,装备升星!D$42))</f>
        <v>17450</v>
      </c>
      <c r="E99" s="5">
        <f>INT(INDEX($H$8:$H$37,$C99)*INDEX(装备总表!$C$23:$J$30,装备升星!$B99,装备升星!E$42)*INDEX(装备总表!$B$19:$I$19,装备升星!E$42))</f>
        <v>0</v>
      </c>
      <c r="F99" s="5">
        <f>INT(INDEX($H$8:$H$37,$C99)*INDEX(装备总表!$C$23:$J$30,装备升星!$B99,装备升星!F$42)*INDEX(装备总表!$B$19:$I$19,装备升星!F$42))</f>
        <v>1163</v>
      </c>
      <c r="G99" s="5">
        <f>INT(INDEX($H$8:$H$37,$C99)*INDEX(装备总表!$C$23:$J$30,装备升星!$B99,装备升星!G$42)*INDEX(装备总表!$B$19:$I$19,装备升星!G$42))</f>
        <v>581</v>
      </c>
      <c r="H99" s="5">
        <f>INT(INDEX($H$8:$H$37,$C99)*INDEX(装备总表!$C$23:$J$30,装备升星!$B99,装备升星!H$42)*INDEX(装备总表!$B$19:$I$19,装备升星!H$42))</f>
        <v>0</v>
      </c>
      <c r="I99" s="5">
        <f>INT(INDEX($H$8:$H$37,$C99)*INDEX(装备总表!$C$23:$J$30,装备升星!$B99,装备升星!I$42)*INDEX(装备总表!$B$19:$I$19,装备升星!I$42))</f>
        <v>0</v>
      </c>
      <c r="J99" s="5">
        <f>INT(INDEX($H$8:$H$37,$C99)*INDEX(装备总表!$C$23:$J$30,装备升星!$B99,装备升星!J$42)*INDEX(装备总表!$B$19:$I$19,装备升星!J$42))</f>
        <v>0</v>
      </c>
      <c r="K99" s="5">
        <f>INT(INDEX($H$8:$H$37,$C99)*INDEX(装备总表!$C$23:$J$30,装备升星!$B99,装备升星!K$42)*INDEX(装备总表!$B$19:$I$19,装备升星!K$42))</f>
        <v>0</v>
      </c>
      <c r="L99" s="2"/>
      <c r="M99" s="2"/>
      <c r="N99" s="2"/>
    </row>
    <row r="100" spans="1:15" ht="16.5" x14ac:dyDescent="0.15">
      <c r="A100" s="13" t="s">
        <v>29</v>
      </c>
      <c r="B100" s="13">
        <v>2</v>
      </c>
      <c r="C100" s="13">
        <v>27</v>
      </c>
      <c r="D100" s="5">
        <f>INT(INDEX($H$8:$H$37,$C100)*INDEX(装备总表!$C$23:$J$30,装备升星!$B100,装备升星!D$42)*INDEX(装备总表!$B$19:$I$19,装备升星!D$42))</f>
        <v>18121</v>
      </c>
      <c r="E100" s="5">
        <f>INT(INDEX($H$8:$H$37,$C100)*INDEX(装备总表!$C$23:$J$30,装备升星!$B100,装备升星!E$42)*INDEX(装备总表!$B$19:$I$19,装备升星!E$42))</f>
        <v>0</v>
      </c>
      <c r="F100" s="5">
        <f>INT(INDEX($H$8:$H$37,$C100)*INDEX(装备总表!$C$23:$J$30,装备升星!$B100,装备升星!F$42)*INDEX(装备总表!$B$19:$I$19,装备升星!F$42))</f>
        <v>1208</v>
      </c>
      <c r="G100" s="5">
        <f>INT(INDEX($H$8:$H$37,$C100)*INDEX(装备总表!$C$23:$J$30,装备升星!$B100,装备升星!G$42)*INDEX(装备总表!$B$19:$I$19,装备升星!G$42))</f>
        <v>604</v>
      </c>
      <c r="H100" s="5">
        <f>INT(INDEX($H$8:$H$37,$C100)*INDEX(装备总表!$C$23:$J$30,装备升星!$B100,装备升星!H$42)*INDEX(装备总表!$B$19:$I$19,装备升星!H$42))</f>
        <v>0</v>
      </c>
      <c r="I100" s="5">
        <f>INT(INDEX($H$8:$H$37,$C100)*INDEX(装备总表!$C$23:$J$30,装备升星!$B100,装备升星!I$42)*INDEX(装备总表!$B$19:$I$19,装备升星!I$42))</f>
        <v>0</v>
      </c>
      <c r="J100" s="5">
        <f>INT(INDEX($H$8:$H$37,$C100)*INDEX(装备总表!$C$23:$J$30,装备升星!$B100,装备升星!J$42)*INDEX(装备总表!$B$19:$I$19,装备升星!J$42))</f>
        <v>0</v>
      </c>
      <c r="K100" s="5">
        <f>INT(INDEX($H$8:$H$37,$C100)*INDEX(装备总表!$C$23:$J$30,装备升星!$B100,装备升星!K$42)*INDEX(装备总表!$B$19:$I$19,装备升星!K$42))</f>
        <v>0</v>
      </c>
      <c r="L100" s="2"/>
      <c r="M100" s="2"/>
      <c r="N100" s="2"/>
    </row>
    <row r="101" spans="1:15" ht="16.5" x14ac:dyDescent="0.15">
      <c r="A101" s="13" t="s">
        <v>29</v>
      </c>
      <c r="B101" s="13">
        <v>2</v>
      </c>
      <c r="C101" s="13">
        <v>28</v>
      </c>
      <c r="D101" s="5">
        <f>INT(INDEX($H$8:$H$37,$C101)*INDEX(装备总表!$C$23:$J$30,装备升星!$B101,装备升星!D$42)*INDEX(装备总表!$B$19:$I$19,装备升星!D$42))</f>
        <v>18792</v>
      </c>
      <c r="E101" s="5">
        <f>INT(INDEX($H$8:$H$37,$C101)*INDEX(装备总表!$C$23:$J$30,装备升星!$B101,装备升星!E$42)*INDEX(装备总表!$B$19:$I$19,装备升星!E$42))</f>
        <v>0</v>
      </c>
      <c r="F101" s="5">
        <f>INT(INDEX($H$8:$H$37,$C101)*INDEX(装备总表!$C$23:$J$30,装备升星!$B101,装备升星!F$42)*INDEX(装备总表!$B$19:$I$19,装备升星!F$42))</f>
        <v>1252</v>
      </c>
      <c r="G101" s="5">
        <f>INT(INDEX($H$8:$H$37,$C101)*INDEX(装备总表!$C$23:$J$30,装备升星!$B101,装备升星!G$42)*INDEX(装备总表!$B$19:$I$19,装备升星!G$42))</f>
        <v>626</v>
      </c>
      <c r="H101" s="5">
        <f>INT(INDEX($H$8:$H$37,$C101)*INDEX(装备总表!$C$23:$J$30,装备升星!$B101,装备升星!H$42)*INDEX(装备总表!$B$19:$I$19,装备升星!H$42))</f>
        <v>0</v>
      </c>
      <c r="I101" s="5">
        <f>INT(INDEX($H$8:$H$37,$C101)*INDEX(装备总表!$C$23:$J$30,装备升星!$B101,装备升星!I$42)*INDEX(装备总表!$B$19:$I$19,装备升星!I$42))</f>
        <v>0</v>
      </c>
      <c r="J101" s="5">
        <f>INT(INDEX($H$8:$H$37,$C101)*INDEX(装备总表!$C$23:$J$30,装备升星!$B101,装备升星!J$42)*INDEX(装备总表!$B$19:$I$19,装备升星!J$42))</f>
        <v>0</v>
      </c>
      <c r="K101" s="5">
        <f>INT(INDEX($H$8:$H$37,$C101)*INDEX(装备总表!$C$23:$J$30,装备升星!$B101,装备升星!K$42)*INDEX(装备总表!$B$19:$I$19,装备升星!K$42))</f>
        <v>0</v>
      </c>
      <c r="L101" s="5" t="str">
        <f>INDEX($V$7:$AC$7,INDEX($AD$11:$AD$18,B100))</f>
        <v>抗暴等级</v>
      </c>
      <c r="M101" s="5">
        <f>ROUND(INDEX($Q$8:$Q$37,$C101)*INDEX($R$8:$R$37,$C101)*INDEX($V$10:$AC$10,INDEX($AD$11:$AD$18,$B101))*INDEX($V$11:$AC$18,$B101,INDEX($AD$11:$AD$18,$B101)),0)</f>
        <v>169</v>
      </c>
      <c r="N101" s="5" t="str">
        <f>INDEX($V$7:$AC$7,INDEX($AE$11:$AE$18,B100))</f>
        <v>命中等级</v>
      </c>
      <c r="O101" s="5">
        <f>ROUND(INDEX($Q$8:$Q$37,$C101)*INDEX($S$8:$S$37,$C101)*INDEX($V$10:$AC$10,INDEX($AE$11:$AE$18,$B101))*INDEX($V$11:$AC$18,$B101,INDEX($AE$11:$AE$18,$B101)),0)</f>
        <v>0</v>
      </c>
    </row>
    <row r="102" spans="1:15" ht="16.5" x14ac:dyDescent="0.15">
      <c r="A102" s="13" t="s">
        <v>29</v>
      </c>
      <c r="B102" s="13">
        <v>2</v>
      </c>
      <c r="C102" s="13">
        <v>29</v>
      </c>
      <c r="D102" s="5">
        <f>INT(INDEX($H$8:$H$37,$C102)*INDEX(装备总表!$C$23:$J$30,装备升星!$B102,装备升星!D$42)*INDEX(装备总表!$B$19:$I$19,装备升星!D$42))</f>
        <v>19463</v>
      </c>
      <c r="E102" s="5">
        <f>INT(INDEX($H$8:$H$37,$C102)*INDEX(装备总表!$C$23:$J$30,装备升星!$B102,装备升星!E$42)*INDEX(装备总表!$B$19:$I$19,装备升星!E$42))</f>
        <v>0</v>
      </c>
      <c r="F102" s="5">
        <f>INT(INDEX($H$8:$H$37,$C102)*INDEX(装备总表!$C$23:$J$30,装备升星!$B102,装备升星!F$42)*INDEX(装备总表!$B$19:$I$19,装备升星!F$42))</f>
        <v>1297</v>
      </c>
      <c r="G102" s="5">
        <f>INT(INDEX($H$8:$H$37,$C102)*INDEX(装备总表!$C$23:$J$30,装备升星!$B102,装备升星!G$42)*INDEX(装备总表!$B$19:$I$19,装备升星!G$42))</f>
        <v>648</v>
      </c>
      <c r="H102" s="5">
        <f>INT(INDEX($H$8:$H$37,$C102)*INDEX(装备总表!$C$23:$J$30,装备升星!$B102,装备升星!H$42)*INDEX(装备总表!$B$19:$I$19,装备升星!H$42))</f>
        <v>0</v>
      </c>
      <c r="I102" s="5">
        <f>INT(INDEX($H$8:$H$37,$C102)*INDEX(装备总表!$C$23:$J$30,装备升星!$B102,装备升星!I$42)*INDEX(装备总表!$B$19:$I$19,装备升星!I$42))</f>
        <v>0</v>
      </c>
      <c r="J102" s="5">
        <f>INT(INDEX($H$8:$H$37,$C102)*INDEX(装备总表!$C$23:$J$30,装备升星!$B102,装备升星!J$42)*INDEX(装备总表!$B$19:$I$19,装备升星!J$42))</f>
        <v>0</v>
      </c>
      <c r="K102" s="5">
        <f>INT(INDEX($H$8:$H$37,$C102)*INDEX(装备总表!$C$23:$J$30,装备升星!$B102,装备升星!K$42)*INDEX(装备总表!$B$19:$I$19,装备升星!K$42))</f>
        <v>0</v>
      </c>
      <c r="L102" s="2"/>
      <c r="M102" s="2"/>
      <c r="N102" s="2"/>
    </row>
    <row r="103" spans="1:15" ht="16.5" x14ac:dyDescent="0.15">
      <c r="A103" s="13" t="s">
        <v>29</v>
      </c>
      <c r="B103" s="13">
        <v>2</v>
      </c>
      <c r="C103" s="13">
        <v>30</v>
      </c>
      <c r="D103" s="5">
        <f>INT(INDEX($H$8:$H$37,$C103)*INDEX(装备总表!$C$23:$J$30,装备升星!$B103,装备升星!D$42)*INDEX(装备总表!$B$19:$I$19,装备升星!D$42))</f>
        <v>20134</v>
      </c>
      <c r="E103" s="5">
        <f>INT(INDEX($H$8:$H$37,$C103)*INDEX(装备总表!$C$23:$J$30,装备升星!$B103,装备升星!E$42)*INDEX(装备总表!$B$19:$I$19,装备升星!E$42))</f>
        <v>0</v>
      </c>
      <c r="F103" s="5">
        <f>INT(INDEX($H$8:$H$37,$C103)*INDEX(装备总表!$C$23:$J$30,装备升星!$B103,装备升星!F$42)*INDEX(装备总表!$B$19:$I$19,装备升星!F$42))</f>
        <v>1342</v>
      </c>
      <c r="G103" s="5">
        <f>INT(INDEX($H$8:$H$37,$C103)*INDEX(装备总表!$C$23:$J$30,装备升星!$B103,装备升星!G$42)*INDEX(装备总表!$B$19:$I$19,装备升星!G$42))</f>
        <v>671</v>
      </c>
      <c r="H103" s="5">
        <f>INT(INDEX($H$8:$H$37,$C103)*INDEX(装备总表!$C$23:$J$30,装备升星!$B103,装备升星!H$42)*INDEX(装备总表!$B$19:$I$19,装备升星!H$42))</f>
        <v>0</v>
      </c>
      <c r="I103" s="5">
        <f>INT(INDEX($H$8:$H$37,$C103)*INDEX(装备总表!$C$23:$J$30,装备升星!$B103,装备升星!I$42)*INDEX(装备总表!$B$19:$I$19,装备升星!I$42))</f>
        <v>0</v>
      </c>
      <c r="J103" s="5">
        <f>INT(INDEX($H$8:$H$37,$C103)*INDEX(装备总表!$C$23:$J$30,装备升星!$B103,装备升星!J$42)*INDEX(装备总表!$B$19:$I$19,装备升星!J$42))</f>
        <v>0</v>
      </c>
      <c r="K103" s="5">
        <f>INT(INDEX($H$8:$H$37,$C103)*INDEX(装备总表!$C$23:$J$30,装备升星!$B103,装备升星!K$42)*INDEX(装备总表!$B$19:$I$19,装备升星!K$42))</f>
        <v>0</v>
      </c>
      <c r="L103" s="5" t="str">
        <f>INDEX($V$7:$AC$7,INDEX($AD$11:$AD$18,B102))</f>
        <v>抗暴等级</v>
      </c>
      <c r="M103" s="5">
        <f>ROUND(INDEX($Q$8:$Q$37,$C103)*INDEX($R$8:$R$37,$C103)*INDEX($V$10:$AC$10,INDEX($AD$11:$AD$18,$B103))*INDEX($V$11:$AC$18,$B103,INDEX($AD$11:$AD$18,$B103)),0)</f>
        <v>297</v>
      </c>
      <c r="N103" s="5" t="str">
        <f>INDEX($V$7:$AC$7,INDEX($AE$11:$AE$18,B102))</f>
        <v>命中等级</v>
      </c>
      <c r="O103" s="5">
        <f>ROUND(INDEX($Q$8:$Q$37,$C103)*INDEX($S$8:$S$37,$C103)*INDEX($V$10:$AC$10,INDEX($AE$11:$AE$18,$B103))*INDEX($V$11:$AC$18,$B103,INDEX($AE$11:$AE$18,$B103)),0)</f>
        <v>297</v>
      </c>
    </row>
    <row r="104" spans="1:15" ht="16.5" x14ac:dyDescent="0.15">
      <c r="A104" s="13" t="s">
        <v>30</v>
      </c>
      <c r="B104" s="13">
        <v>3</v>
      </c>
      <c r="C104" s="13">
        <v>1</v>
      </c>
      <c r="D104" s="5">
        <f>INT(INDEX($H$8:$H$37,$C104)*INDEX(装备总表!$C$23:$J$30,装备升星!$B104,装备升星!D$42)*INDEX(装备总表!$B$19:$I$19,装备升星!D$42))</f>
        <v>559</v>
      </c>
      <c r="E104" s="5">
        <f>INT(INDEX($H$8:$H$37,$C104)*INDEX(装备总表!$C$23:$J$30,装备升星!$B104,装备升星!E$42)*INDEX(装备总表!$B$19:$I$19,装备升星!E$42))</f>
        <v>35</v>
      </c>
      <c r="F104" s="5">
        <f>INT(INDEX($H$8:$H$37,$C104)*INDEX(装备总表!$C$23:$J$30,装备升星!$B104,装备升星!F$42)*INDEX(装备总表!$B$19:$I$19,装备升星!F$42))</f>
        <v>0</v>
      </c>
      <c r="G104" s="5">
        <f>INT(INDEX($H$8:$H$37,$C104)*INDEX(装备总表!$C$23:$J$30,装备升星!$B104,装备升星!G$42)*INDEX(装备总表!$B$19:$I$19,装备升星!G$42))</f>
        <v>0</v>
      </c>
      <c r="H104" s="5">
        <f>INT(INDEX($H$8:$H$37,$C104)*INDEX(装备总表!$C$23:$J$30,装备升星!$B104,装备升星!H$42)*INDEX(装备总表!$B$19:$I$19,装备升星!H$42))</f>
        <v>26</v>
      </c>
      <c r="I104" s="5">
        <f>INT(INDEX($H$8:$H$37,$C104)*INDEX(装备总表!$C$23:$J$30,装备升星!$B104,装备升星!I$42)*INDEX(装备总表!$B$19:$I$19,装备升星!I$42))</f>
        <v>0</v>
      </c>
      <c r="J104" s="5">
        <f>INT(INDEX($H$8:$H$37,$C104)*INDEX(装备总表!$C$23:$J$30,装备升星!$B104,装备升星!J$42)*INDEX(装备总表!$B$19:$I$19,装备升星!J$42))</f>
        <v>0</v>
      </c>
      <c r="K104" s="5">
        <f>INT(INDEX($H$8:$H$37,$C104)*INDEX(装备总表!$C$23:$J$30,装备升星!$B104,装备升星!K$42)*INDEX(装备总表!$B$19:$I$19,装备升星!K$42))</f>
        <v>0</v>
      </c>
      <c r="L104" s="2"/>
      <c r="M104" s="2"/>
      <c r="N104" s="2"/>
    </row>
    <row r="105" spans="1:15" ht="16.5" x14ac:dyDescent="0.15">
      <c r="A105" s="13" t="s">
        <v>30</v>
      </c>
      <c r="B105" s="13">
        <v>3</v>
      </c>
      <c r="C105" s="13">
        <v>2</v>
      </c>
      <c r="D105" s="5">
        <f>INT(INDEX($H$8:$H$37,$C105)*INDEX(装备总表!$C$23:$J$30,装备升星!$B105,装备升星!D$42)*INDEX(装备总表!$B$19:$I$19,装备升星!D$42))</f>
        <v>1118</v>
      </c>
      <c r="E105" s="5">
        <f>INT(INDEX($H$8:$H$37,$C105)*INDEX(装备总表!$C$23:$J$30,装备升星!$B105,装备升星!E$42)*INDEX(装备总表!$B$19:$I$19,装备升星!E$42))</f>
        <v>71</v>
      </c>
      <c r="F105" s="5">
        <f>INT(INDEX($H$8:$H$37,$C105)*INDEX(装备总表!$C$23:$J$30,装备升星!$B105,装备升星!F$42)*INDEX(装备总表!$B$19:$I$19,装备升星!F$42))</f>
        <v>0</v>
      </c>
      <c r="G105" s="5">
        <f>INT(INDEX($H$8:$H$37,$C105)*INDEX(装备总表!$C$23:$J$30,装备升星!$B105,装备升星!G$42)*INDEX(装备总表!$B$19:$I$19,装备升星!G$42))</f>
        <v>0</v>
      </c>
      <c r="H105" s="5">
        <f>INT(INDEX($H$8:$H$37,$C105)*INDEX(装备总表!$C$23:$J$30,装备升星!$B105,装备升星!H$42)*INDEX(装备总表!$B$19:$I$19,装备升星!H$42))</f>
        <v>53</v>
      </c>
      <c r="I105" s="5">
        <f>INT(INDEX($H$8:$H$37,$C105)*INDEX(装备总表!$C$23:$J$30,装备升星!$B105,装备升星!I$42)*INDEX(装备总表!$B$19:$I$19,装备升星!I$42))</f>
        <v>0</v>
      </c>
      <c r="J105" s="5">
        <f>INT(INDEX($H$8:$H$37,$C105)*INDEX(装备总表!$C$23:$J$30,装备升星!$B105,装备升星!J$42)*INDEX(装备总表!$B$19:$I$19,装备升星!J$42))</f>
        <v>0</v>
      </c>
      <c r="K105" s="5">
        <f>INT(INDEX($H$8:$H$37,$C105)*INDEX(装备总表!$C$23:$J$30,装备升星!$B105,装备升星!K$42)*INDEX(装备总表!$B$19:$I$19,装备升星!K$42))</f>
        <v>0</v>
      </c>
      <c r="L105" s="5" t="str">
        <f>INDEX($V$7:$AC$7,INDEX($AD$11:$AD$18,B104))</f>
        <v>格挡等级</v>
      </c>
      <c r="M105" s="5">
        <f>ROUND(INDEX($Q$8:$Q$37,$C105)*INDEX($R$8:$R$37,$C105)*INDEX($V$10:$AC$10,INDEX($AD$11:$AD$18,$B105))*INDEX($V$11:$AC$18,$B105,INDEX($AD$11:$AD$18,$B105)),0)</f>
        <v>85</v>
      </c>
      <c r="N105" s="5" t="str">
        <f>INDEX($V$7:$AC$7,INDEX($AE$11:$AE$18,B104))</f>
        <v>元素触发</v>
      </c>
      <c r="O105" s="5">
        <f>ROUND(INDEX($Q$8:$Q$37,$C105)*INDEX($S$8:$S$37,$C105)*INDEX($V$10:$AC$10,INDEX($AE$11:$AE$18,$B105))*INDEX($V$11:$AC$18,$B105,INDEX($AE$11:$AE$18,$B105)),0)</f>
        <v>0</v>
      </c>
    </row>
    <row r="106" spans="1:15" ht="16.5" x14ac:dyDescent="0.15">
      <c r="A106" s="13" t="s">
        <v>30</v>
      </c>
      <c r="B106" s="13">
        <v>3</v>
      </c>
      <c r="C106" s="13">
        <v>3</v>
      </c>
      <c r="D106" s="5">
        <f>INT(INDEX($H$8:$H$37,$C106)*INDEX(装备总表!$C$23:$J$30,装备升星!$B106,装备升星!D$42)*INDEX(装备总表!$B$19:$I$19,装备升星!D$42))</f>
        <v>1677</v>
      </c>
      <c r="E106" s="5">
        <f>INT(INDEX($H$8:$H$37,$C106)*INDEX(装备总表!$C$23:$J$30,装备升星!$B106,装备升星!E$42)*INDEX(装备总表!$B$19:$I$19,装备升星!E$42))</f>
        <v>107</v>
      </c>
      <c r="F106" s="5">
        <f>INT(INDEX($H$8:$H$37,$C106)*INDEX(装备总表!$C$23:$J$30,装备升星!$B106,装备升星!F$42)*INDEX(装备总表!$B$19:$I$19,装备升星!F$42))</f>
        <v>0</v>
      </c>
      <c r="G106" s="5">
        <f>INT(INDEX($H$8:$H$37,$C106)*INDEX(装备总表!$C$23:$J$30,装备升星!$B106,装备升星!G$42)*INDEX(装备总表!$B$19:$I$19,装备升星!G$42))</f>
        <v>0</v>
      </c>
      <c r="H106" s="5">
        <f>INT(INDEX($H$8:$H$37,$C106)*INDEX(装备总表!$C$23:$J$30,装备升星!$B106,装备升星!H$42)*INDEX(装备总表!$B$19:$I$19,装备升星!H$42))</f>
        <v>80</v>
      </c>
      <c r="I106" s="5">
        <f>INT(INDEX($H$8:$H$37,$C106)*INDEX(装备总表!$C$23:$J$30,装备升星!$B106,装备升星!I$42)*INDEX(装备总表!$B$19:$I$19,装备升星!I$42))</f>
        <v>0</v>
      </c>
      <c r="J106" s="5">
        <f>INT(INDEX($H$8:$H$37,$C106)*INDEX(装备总表!$C$23:$J$30,装备升星!$B106,装备升星!J$42)*INDEX(装备总表!$B$19:$I$19,装备升星!J$42))</f>
        <v>0</v>
      </c>
      <c r="K106" s="5">
        <f>INT(INDEX($H$8:$H$37,$C106)*INDEX(装备总表!$C$23:$J$30,装备升星!$B106,装备升星!K$42)*INDEX(装备总表!$B$19:$I$19,装备升星!K$42))</f>
        <v>0</v>
      </c>
      <c r="L106" s="2"/>
      <c r="M106" s="2"/>
      <c r="N106" s="2"/>
    </row>
    <row r="107" spans="1:15" ht="16.5" x14ac:dyDescent="0.15">
      <c r="A107" s="13" t="s">
        <v>30</v>
      </c>
      <c r="B107" s="13">
        <v>3</v>
      </c>
      <c r="C107" s="13">
        <v>4</v>
      </c>
      <c r="D107" s="5">
        <f>INT(INDEX($H$8:$H$37,$C107)*INDEX(装备总表!$C$23:$J$30,装备升星!$B107,装备升星!D$42)*INDEX(装备总表!$B$19:$I$19,装备升星!D$42))</f>
        <v>2237</v>
      </c>
      <c r="E107" s="5">
        <f>INT(INDEX($H$8:$H$37,$C107)*INDEX(装备总表!$C$23:$J$30,装备升星!$B107,装备升星!E$42)*INDEX(装备总表!$B$19:$I$19,装备升星!E$42))</f>
        <v>143</v>
      </c>
      <c r="F107" s="5">
        <f>INT(INDEX($H$8:$H$37,$C107)*INDEX(装备总表!$C$23:$J$30,装备升星!$B107,装备升星!F$42)*INDEX(装备总表!$B$19:$I$19,装备升星!F$42))</f>
        <v>0</v>
      </c>
      <c r="G107" s="5">
        <f>INT(INDEX($H$8:$H$37,$C107)*INDEX(装备总表!$C$23:$J$30,装备升星!$B107,装备升星!G$42)*INDEX(装备总表!$B$19:$I$19,装备升星!G$42))</f>
        <v>0</v>
      </c>
      <c r="H107" s="5">
        <f>INT(INDEX($H$8:$H$37,$C107)*INDEX(装备总表!$C$23:$J$30,装备升星!$B107,装备升星!H$42)*INDEX(装备总表!$B$19:$I$19,装备升星!H$42))</f>
        <v>107</v>
      </c>
      <c r="I107" s="5">
        <f>INT(INDEX($H$8:$H$37,$C107)*INDEX(装备总表!$C$23:$J$30,装备升星!$B107,装备升星!I$42)*INDEX(装备总表!$B$19:$I$19,装备升星!I$42))</f>
        <v>0</v>
      </c>
      <c r="J107" s="5">
        <f>INT(INDEX($H$8:$H$37,$C107)*INDEX(装备总表!$C$23:$J$30,装备升星!$B107,装备升星!J$42)*INDEX(装备总表!$B$19:$I$19,装备升星!J$42))</f>
        <v>0</v>
      </c>
      <c r="K107" s="5">
        <f>INT(INDEX($H$8:$H$37,$C107)*INDEX(装备总表!$C$23:$J$30,装备升星!$B107,装备升星!K$42)*INDEX(装备总表!$B$19:$I$19,装备升星!K$42))</f>
        <v>0</v>
      </c>
      <c r="L107" s="2"/>
      <c r="M107" s="2"/>
      <c r="N107" s="2"/>
    </row>
    <row r="108" spans="1:15" ht="16.5" x14ac:dyDescent="0.15">
      <c r="A108" s="13" t="s">
        <v>30</v>
      </c>
      <c r="B108" s="13">
        <v>3</v>
      </c>
      <c r="C108" s="13">
        <v>5</v>
      </c>
      <c r="D108" s="5">
        <f>INT(INDEX($H$8:$H$37,$C108)*INDEX(装备总表!$C$23:$J$30,装备升星!$B108,装备升星!D$42)*INDEX(装备总表!$B$19:$I$19,装备升星!D$42))</f>
        <v>2796</v>
      </c>
      <c r="E108" s="5">
        <f>INT(INDEX($H$8:$H$37,$C108)*INDEX(装备总表!$C$23:$J$30,装备升星!$B108,装备升星!E$42)*INDEX(装备总表!$B$19:$I$19,装备升星!E$42))</f>
        <v>178</v>
      </c>
      <c r="F108" s="5">
        <f>INT(INDEX($H$8:$H$37,$C108)*INDEX(装备总表!$C$23:$J$30,装备升星!$B108,装备升星!F$42)*INDEX(装备总表!$B$19:$I$19,装备升星!F$42))</f>
        <v>0</v>
      </c>
      <c r="G108" s="5">
        <f>INT(INDEX($H$8:$H$37,$C108)*INDEX(装备总表!$C$23:$J$30,装备升星!$B108,装备升星!G$42)*INDEX(装备总表!$B$19:$I$19,装备升星!G$42))</f>
        <v>0</v>
      </c>
      <c r="H108" s="5">
        <f>INT(INDEX($H$8:$H$37,$C108)*INDEX(装备总表!$C$23:$J$30,装备升星!$B108,装备升星!H$42)*INDEX(装备总表!$B$19:$I$19,装备升星!H$42))</f>
        <v>134</v>
      </c>
      <c r="I108" s="5">
        <f>INT(INDEX($H$8:$H$37,$C108)*INDEX(装备总表!$C$23:$J$30,装备升星!$B108,装备升星!I$42)*INDEX(装备总表!$B$19:$I$19,装备升星!I$42))</f>
        <v>0</v>
      </c>
      <c r="J108" s="5">
        <f>INT(INDEX($H$8:$H$37,$C108)*INDEX(装备总表!$C$23:$J$30,装备升星!$B108,装备升星!J$42)*INDEX(装备总表!$B$19:$I$19,装备升星!J$42))</f>
        <v>0</v>
      </c>
      <c r="K108" s="5">
        <f>INT(INDEX($H$8:$H$37,$C108)*INDEX(装备总表!$C$23:$J$30,装备升星!$B108,装备升星!K$42)*INDEX(装备总表!$B$19:$I$19,装备升星!K$42))</f>
        <v>0</v>
      </c>
      <c r="L108" s="5" t="str">
        <f>INDEX($V$7:$AC$7,INDEX($AD$11:$AD$18,B107))</f>
        <v>格挡等级</v>
      </c>
      <c r="M108" s="5">
        <f>ROUND(INDEX($Q$8:$Q$37,$C108)*INDEX($R$8:$R$37,$C108)*INDEX($V$10:$AC$10,INDEX($AD$11:$AD$18,$B108))*INDEX($V$11:$AC$18,$B108,INDEX($AD$11:$AD$18,$B108)),0)</f>
        <v>64</v>
      </c>
      <c r="N108" s="5" t="str">
        <f>INDEX($V$7:$AC$7,INDEX($AE$11:$AE$18,B107))</f>
        <v>元素触发</v>
      </c>
      <c r="O108" s="5">
        <f>ROUND(INDEX($Q$8:$Q$37,$C108)*INDEX($S$8:$S$37,$C108)*INDEX($V$10:$AC$10,INDEX($AE$11:$AE$18,$B108))*INDEX($V$11:$AC$18,$B108,INDEX($AE$11:$AE$18,$B108)),0)</f>
        <v>64</v>
      </c>
    </row>
    <row r="109" spans="1:15" ht="16.5" x14ac:dyDescent="0.15">
      <c r="A109" s="13" t="s">
        <v>30</v>
      </c>
      <c r="B109" s="13">
        <v>3</v>
      </c>
      <c r="C109" s="13">
        <v>6</v>
      </c>
      <c r="D109" s="5">
        <f>INT(INDEX($H$8:$H$37,$C109)*INDEX(装备总表!$C$23:$J$30,装备升星!$B109,装备升星!D$42)*INDEX(装备总表!$B$19:$I$19,装备升星!D$42))</f>
        <v>3355</v>
      </c>
      <c r="E109" s="5">
        <f>INT(INDEX($H$8:$H$37,$C109)*INDEX(装备总表!$C$23:$J$30,装备升星!$B109,装备升星!E$42)*INDEX(装备总表!$B$19:$I$19,装备升星!E$42))</f>
        <v>214</v>
      </c>
      <c r="F109" s="5">
        <f>INT(INDEX($H$8:$H$37,$C109)*INDEX(装备总表!$C$23:$J$30,装备升星!$B109,装备升星!F$42)*INDEX(装备总表!$B$19:$I$19,装备升星!F$42))</f>
        <v>0</v>
      </c>
      <c r="G109" s="5">
        <f>INT(INDEX($H$8:$H$37,$C109)*INDEX(装备总表!$C$23:$J$30,装备升星!$B109,装备升星!G$42)*INDEX(装备总表!$B$19:$I$19,装备升星!G$42))</f>
        <v>0</v>
      </c>
      <c r="H109" s="5">
        <f>INT(INDEX($H$8:$H$37,$C109)*INDEX(装备总表!$C$23:$J$30,装备升星!$B109,装备升星!H$42)*INDEX(装备总表!$B$19:$I$19,装备升星!H$42))</f>
        <v>161</v>
      </c>
      <c r="I109" s="5">
        <f>INT(INDEX($H$8:$H$37,$C109)*INDEX(装备总表!$C$23:$J$30,装备升星!$B109,装备升星!I$42)*INDEX(装备总表!$B$19:$I$19,装备升星!I$42))</f>
        <v>0</v>
      </c>
      <c r="J109" s="5">
        <f>INT(INDEX($H$8:$H$37,$C109)*INDEX(装备总表!$C$23:$J$30,装备升星!$B109,装备升星!J$42)*INDEX(装备总表!$B$19:$I$19,装备升星!J$42))</f>
        <v>0</v>
      </c>
      <c r="K109" s="5">
        <f>INT(INDEX($H$8:$H$37,$C109)*INDEX(装备总表!$C$23:$J$30,装备升星!$B109,装备升星!K$42)*INDEX(装备总表!$B$19:$I$19,装备升星!K$42))</f>
        <v>0</v>
      </c>
      <c r="L109" s="2"/>
      <c r="M109" s="2"/>
      <c r="N109" s="2"/>
    </row>
    <row r="110" spans="1:15" ht="16.5" x14ac:dyDescent="0.15">
      <c r="A110" s="13" t="s">
        <v>30</v>
      </c>
      <c r="B110" s="13">
        <v>3</v>
      </c>
      <c r="C110" s="13">
        <v>7</v>
      </c>
      <c r="D110" s="5">
        <f>INT(INDEX($H$8:$H$37,$C110)*INDEX(装备总表!$C$23:$J$30,装备升星!$B110,装备升星!D$42)*INDEX(装备总表!$B$19:$I$19,装备升星!D$42))</f>
        <v>3915</v>
      </c>
      <c r="E110" s="5">
        <f>INT(INDEX($H$8:$H$37,$C110)*INDEX(装备总表!$C$23:$J$30,装备升星!$B110,装备升星!E$42)*INDEX(装备总表!$B$19:$I$19,装备升星!E$42))</f>
        <v>250</v>
      </c>
      <c r="F110" s="5">
        <f>INT(INDEX($H$8:$H$37,$C110)*INDEX(装备总表!$C$23:$J$30,装备升星!$B110,装备升星!F$42)*INDEX(装备总表!$B$19:$I$19,装备升星!F$42))</f>
        <v>0</v>
      </c>
      <c r="G110" s="5">
        <f>INT(INDEX($H$8:$H$37,$C110)*INDEX(装备总表!$C$23:$J$30,装备升星!$B110,装备升星!G$42)*INDEX(装备总表!$B$19:$I$19,装备升星!G$42))</f>
        <v>0</v>
      </c>
      <c r="H110" s="5">
        <f>INT(INDEX($H$8:$H$37,$C110)*INDEX(装备总表!$C$23:$J$30,装备升星!$B110,装备升星!H$42)*INDEX(装备总表!$B$19:$I$19,装备升星!H$42))</f>
        <v>187</v>
      </c>
      <c r="I110" s="5">
        <f>INT(INDEX($H$8:$H$37,$C110)*INDEX(装备总表!$C$23:$J$30,装备升星!$B110,装备升星!I$42)*INDEX(装备总表!$B$19:$I$19,装备升星!I$42))</f>
        <v>0</v>
      </c>
      <c r="J110" s="5">
        <f>INT(INDEX($H$8:$H$37,$C110)*INDEX(装备总表!$C$23:$J$30,装备升星!$B110,装备升星!J$42)*INDEX(装备总表!$B$19:$I$19,装备升星!J$42))</f>
        <v>0</v>
      </c>
      <c r="K110" s="5">
        <f>INT(INDEX($H$8:$H$37,$C110)*INDEX(装备总表!$C$23:$J$30,装备升星!$B110,装备升星!K$42)*INDEX(装备总表!$B$19:$I$19,装备升星!K$42))</f>
        <v>0</v>
      </c>
      <c r="L110" s="2"/>
      <c r="M110" s="2"/>
      <c r="N110" s="2"/>
    </row>
    <row r="111" spans="1:15" ht="16.5" x14ac:dyDescent="0.15">
      <c r="A111" s="13" t="s">
        <v>30</v>
      </c>
      <c r="B111" s="13">
        <v>3</v>
      </c>
      <c r="C111" s="13">
        <v>8</v>
      </c>
      <c r="D111" s="5">
        <f>INT(INDEX($H$8:$H$37,$C111)*INDEX(装备总表!$C$23:$J$30,装备升星!$B111,装备升星!D$42)*INDEX(装备总表!$B$19:$I$19,装备升星!D$42))</f>
        <v>4474</v>
      </c>
      <c r="E111" s="5">
        <f>INT(INDEX($H$8:$H$37,$C111)*INDEX(装备总表!$C$23:$J$30,装备升星!$B111,装备升星!E$42)*INDEX(装备总表!$B$19:$I$19,装备升星!E$42))</f>
        <v>286</v>
      </c>
      <c r="F111" s="5">
        <f>INT(INDEX($H$8:$H$37,$C111)*INDEX(装备总表!$C$23:$J$30,装备升星!$B111,装备升星!F$42)*INDEX(装备总表!$B$19:$I$19,装备升星!F$42))</f>
        <v>0</v>
      </c>
      <c r="G111" s="5">
        <f>INT(INDEX($H$8:$H$37,$C111)*INDEX(装备总表!$C$23:$J$30,装备升星!$B111,装备升星!G$42)*INDEX(装备总表!$B$19:$I$19,装备升星!G$42))</f>
        <v>0</v>
      </c>
      <c r="H111" s="5">
        <f>INT(INDEX($H$8:$H$37,$C111)*INDEX(装备总表!$C$23:$J$30,装备升星!$B111,装备升星!H$42)*INDEX(装备总表!$B$19:$I$19,装备升星!H$42))</f>
        <v>214</v>
      </c>
      <c r="I111" s="5">
        <f>INT(INDEX($H$8:$H$37,$C111)*INDEX(装备总表!$C$23:$J$30,装备升星!$B111,装备升星!I$42)*INDEX(装备总表!$B$19:$I$19,装备升星!I$42))</f>
        <v>0</v>
      </c>
      <c r="J111" s="5">
        <f>INT(INDEX($H$8:$H$37,$C111)*INDEX(装备总表!$C$23:$J$30,装备升星!$B111,装备升星!J$42)*INDEX(装备总表!$B$19:$I$19,装备升星!J$42))</f>
        <v>0</v>
      </c>
      <c r="K111" s="5">
        <f>INT(INDEX($H$8:$H$37,$C111)*INDEX(装备总表!$C$23:$J$30,装备升星!$B111,装备升星!K$42)*INDEX(装备总表!$B$19:$I$19,装备升星!K$42))</f>
        <v>0</v>
      </c>
      <c r="L111" s="5" t="str">
        <f>INDEX($V$7:$AC$7,INDEX($AD$11:$AD$18,B110))</f>
        <v>格挡等级</v>
      </c>
      <c r="M111" s="5">
        <f>ROUND(INDEX($Q$8:$Q$37,$C111)*INDEX($R$8:$R$37,$C111)*INDEX($V$10:$AC$10,INDEX($AD$11:$AD$18,$B111))*INDEX($V$11:$AC$18,$B111,INDEX($AD$11:$AD$18,$B111)),0)</f>
        <v>85</v>
      </c>
      <c r="N111" s="5" t="str">
        <f>INDEX($V$7:$AC$7,INDEX($AE$11:$AE$18,B110))</f>
        <v>元素触发</v>
      </c>
      <c r="O111" s="5">
        <f>ROUND(INDEX($Q$8:$Q$37,$C111)*INDEX($S$8:$S$37,$C111)*INDEX($V$10:$AC$10,INDEX($AE$11:$AE$18,$B111))*INDEX($V$11:$AC$18,$B111,INDEX($AE$11:$AE$18,$B111)),0)</f>
        <v>0</v>
      </c>
    </row>
    <row r="112" spans="1:15" ht="16.5" x14ac:dyDescent="0.15">
      <c r="A112" s="13" t="s">
        <v>30</v>
      </c>
      <c r="B112" s="13">
        <v>3</v>
      </c>
      <c r="C112" s="13">
        <v>9</v>
      </c>
      <c r="D112" s="5">
        <f>INT(INDEX($H$8:$H$37,$C112)*INDEX(装备总表!$C$23:$J$30,装备升星!$B112,装备升星!D$42)*INDEX(装备总表!$B$19:$I$19,装备升星!D$42))</f>
        <v>5033</v>
      </c>
      <c r="E112" s="5">
        <f>INT(INDEX($H$8:$H$37,$C112)*INDEX(装备总表!$C$23:$J$30,装备升星!$B112,装备升星!E$42)*INDEX(装备总表!$B$19:$I$19,装备升星!E$42))</f>
        <v>322</v>
      </c>
      <c r="F112" s="5">
        <f>INT(INDEX($H$8:$H$37,$C112)*INDEX(装备总表!$C$23:$J$30,装备升星!$B112,装备升星!F$42)*INDEX(装备总表!$B$19:$I$19,装备升星!F$42))</f>
        <v>0</v>
      </c>
      <c r="G112" s="5">
        <f>INT(INDEX($H$8:$H$37,$C112)*INDEX(装备总表!$C$23:$J$30,装备升星!$B112,装备升星!G$42)*INDEX(装备总表!$B$19:$I$19,装备升星!G$42))</f>
        <v>0</v>
      </c>
      <c r="H112" s="5">
        <f>INT(INDEX($H$8:$H$37,$C112)*INDEX(装备总表!$C$23:$J$30,装备升星!$B112,装备升星!H$42)*INDEX(装备总表!$B$19:$I$19,装备升星!H$42))</f>
        <v>241</v>
      </c>
      <c r="I112" s="5">
        <f>INT(INDEX($H$8:$H$37,$C112)*INDEX(装备总表!$C$23:$J$30,装备升星!$B112,装备升星!I$42)*INDEX(装备总表!$B$19:$I$19,装备升星!I$42))</f>
        <v>0</v>
      </c>
      <c r="J112" s="5">
        <f>INT(INDEX($H$8:$H$37,$C112)*INDEX(装备总表!$C$23:$J$30,装备升星!$B112,装备升星!J$42)*INDEX(装备总表!$B$19:$I$19,装备升星!J$42))</f>
        <v>0</v>
      </c>
      <c r="K112" s="5">
        <f>INT(INDEX($H$8:$H$37,$C112)*INDEX(装备总表!$C$23:$J$30,装备升星!$B112,装备升星!K$42)*INDEX(装备总表!$B$19:$I$19,装备升星!K$42))</f>
        <v>0</v>
      </c>
      <c r="L112" s="2"/>
      <c r="M112" s="2"/>
      <c r="N112" s="2"/>
    </row>
    <row r="113" spans="1:15" ht="16.5" x14ac:dyDescent="0.15">
      <c r="A113" s="13" t="s">
        <v>30</v>
      </c>
      <c r="B113" s="13">
        <v>3</v>
      </c>
      <c r="C113" s="13">
        <v>10</v>
      </c>
      <c r="D113" s="5">
        <f>INT(INDEX($H$8:$H$37,$C113)*INDEX(装备总表!$C$23:$J$30,装备升星!$B113,装备升星!D$42)*INDEX(装备总表!$B$19:$I$19,装备升星!D$42))</f>
        <v>5593</v>
      </c>
      <c r="E113" s="5">
        <f>INT(INDEX($H$8:$H$37,$C113)*INDEX(装备总表!$C$23:$J$30,装备升星!$B113,装备升星!E$42)*INDEX(装备总表!$B$19:$I$19,装备升星!E$42))</f>
        <v>357</v>
      </c>
      <c r="F113" s="5">
        <f>INT(INDEX($H$8:$H$37,$C113)*INDEX(装备总表!$C$23:$J$30,装备升星!$B113,装备升星!F$42)*INDEX(装备总表!$B$19:$I$19,装备升星!F$42))</f>
        <v>0</v>
      </c>
      <c r="G113" s="5">
        <f>INT(INDEX($H$8:$H$37,$C113)*INDEX(装备总表!$C$23:$J$30,装备升星!$B113,装备升星!G$42)*INDEX(装备总表!$B$19:$I$19,装备升星!G$42))</f>
        <v>0</v>
      </c>
      <c r="H113" s="5">
        <f>INT(INDEX($H$8:$H$37,$C113)*INDEX(装备总表!$C$23:$J$30,装备升星!$B113,装备升星!H$42)*INDEX(装备总表!$B$19:$I$19,装备升星!H$42))</f>
        <v>268</v>
      </c>
      <c r="I113" s="5">
        <f>INT(INDEX($H$8:$H$37,$C113)*INDEX(装备总表!$C$23:$J$30,装备升星!$B113,装备升星!I$42)*INDEX(装备总表!$B$19:$I$19,装备升星!I$42))</f>
        <v>0</v>
      </c>
      <c r="J113" s="5">
        <f>INT(INDEX($H$8:$H$37,$C113)*INDEX(装备总表!$C$23:$J$30,装备升星!$B113,装备升星!J$42)*INDEX(装备总表!$B$19:$I$19,装备升星!J$42))</f>
        <v>0</v>
      </c>
      <c r="K113" s="5">
        <f>INT(INDEX($H$8:$H$37,$C113)*INDEX(装备总表!$C$23:$J$30,装备升星!$B113,装备升星!K$42)*INDEX(装备总表!$B$19:$I$19,装备升星!K$42))</f>
        <v>0</v>
      </c>
      <c r="L113" s="5" t="str">
        <f>INDEX($V$7:$AC$7,INDEX($AD$11:$AD$18,B112))</f>
        <v>格挡等级</v>
      </c>
      <c r="M113" s="5">
        <f>ROUND(INDEX($Q$8:$Q$37,$C113)*INDEX($R$8:$R$37,$C113)*INDEX($V$10:$AC$10,INDEX($AD$11:$AD$18,$B113))*INDEX($V$11:$AC$18,$B113,INDEX($AD$11:$AD$18,$B113)),0)</f>
        <v>85</v>
      </c>
      <c r="N113" s="5" t="str">
        <f>INDEX($V$7:$AC$7,INDEX($AE$11:$AE$18,B112))</f>
        <v>元素触发</v>
      </c>
      <c r="O113" s="5">
        <f>ROUND(INDEX($Q$8:$Q$37,$C113)*INDEX($S$8:$S$37,$C113)*INDEX($V$10:$AC$10,INDEX($AE$11:$AE$18,$B113))*INDEX($V$11:$AC$18,$B113,INDEX($AE$11:$AE$18,$B113)),0)</f>
        <v>85</v>
      </c>
    </row>
    <row r="114" spans="1:15" ht="16.5" x14ac:dyDescent="0.15">
      <c r="A114" s="13" t="s">
        <v>30</v>
      </c>
      <c r="B114" s="13">
        <v>3</v>
      </c>
      <c r="C114" s="13">
        <v>11</v>
      </c>
      <c r="D114" s="5">
        <f>INT(INDEX($H$8:$H$37,$C114)*INDEX(装备总表!$C$23:$J$30,装备升星!$B114,装备升星!D$42)*INDEX(装备总表!$B$19:$I$19,装备升星!D$42))</f>
        <v>6152</v>
      </c>
      <c r="E114" s="5">
        <f>INT(INDEX($H$8:$H$37,$C114)*INDEX(装备总表!$C$23:$J$30,装备升星!$B114,装备升星!E$42)*INDEX(装备总表!$B$19:$I$19,装备升星!E$42))</f>
        <v>393</v>
      </c>
      <c r="F114" s="5">
        <f>INT(INDEX($H$8:$H$37,$C114)*INDEX(装备总表!$C$23:$J$30,装备升星!$B114,装备升星!F$42)*INDEX(装备总表!$B$19:$I$19,装备升星!F$42))</f>
        <v>0</v>
      </c>
      <c r="G114" s="5">
        <f>INT(INDEX($H$8:$H$37,$C114)*INDEX(装备总表!$C$23:$J$30,装备升星!$B114,装备升星!G$42)*INDEX(装备总表!$B$19:$I$19,装备升星!G$42))</f>
        <v>0</v>
      </c>
      <c r="H114" s="5">
        <f>INT(INDEX($H$8:$H$37,$C114)*INDEX(装备总表!$C$23:$J$30,装备升星!$B114,装备升星!H$42)*INDEX(装备总表!$B$19:$I$19,装备升星!H$42))</f>
        <v>295</v>
      </c>
      <c r="I114" s="5">
        <f>INT(INDEX($H$8:$H$37,$C114)*INDEX(装备总表!$C$23:$J$30,装备升星!$B114,装备升星!I$42)*INDEX(装备总表!$B$19:$I$19,装备升星!I$42))</f>
        <v>0</v>
      </c>
      <c r="J114" s="5">
        <f>INT(INDEX($H$8:$H$37,$C114)*INDEX(装备总表!$C$23:$J$30,装备升星!$B114,装备升星!J$42)*INDEX(装备总表!$B$19:$I$19,装备升星!J$42))</f>
        <v>0</v>
      </c>
      <c r="K114" s="5">
        <f>INT(INDEX($H$8:$H$37,$C114)*INDEX(装备总表!$C$23:$J$30,装备升星!$B114,装备升星!K$42)*INDEX(装备总表!$B$19:$I$19,装备升星!K$42))</f>
        <v>0</v>
      </c>
      <c r="L114" s="2"/>
      <c r="M114" s="2"/>
      <c r="N114" s="2"/>
    </row>
    <row r="115" spans="1:15" ht="16.5" x14ac:dyDescent="0.15">
      <c r="A115" s="13" t="s">
        <v>30</v>
      </c>
      <c r="B115" s="13">
        <v>3</v>
      </c>
      <c r="C115" s="13">
        <v>12</v>
      </c>
      <c r="D115" s="5">
        <f>INT(INDEX($H$8:$H$37,$C115)*INDEX(装备总表!$C$23:$J$30,装备升星!$B115,装备升星!D$42)*INDEX(装备总表!$B$19:$I$19,装备升星!D$42))</f>
        <v>6711</v>
      </c>
      <c r="E115" s="5">
        <f>INT(INDEX($H$8:$H$37,$C115)*INDEX(装备总表!$C$23:$J$30,装备升星!$B115,装备升星!E$42)*INDEX(装备总表!$B$19:$I$19,装备升星!E$42))</f>
        <v>429</v>
      </c>
      <c r="F115" s="5">
        <f>INT(INDEX($H$8:$H$37,$C115)*INDEX(装备总表!$C$23:$J$30,装备升星!$B115,装备升星!F$42)*INDEX(装备总表!$B$19:$I$19,装备升星!F$42))</f>
        <v>0</v>
      </c>
      <c r="G115" s="5">
        <f>INT(INDEX($H$8:$H$37,$C115)*INDEX(装备总表!$C$23:$J$30,装备升星!$B115,装备升星!G$42)*INDEX(装备总表!$B$19:$I$19,装备升星!G$42))</f>
        <v>0</v>
      </c>
      <c r="H115" s="5">
        <f>INT(INDEX($H$8:$H$37,$C115)*INDEX(装备总表!$C$23:$J$30,装备升星!$B115,装备升星!H$42)*INDEX(装备总表!$B$19:$I$19,装备升星!H$42))</f>
        <v>322</v>
      </c>
      <c r="I115" s="5">
        <f>INT(INDEX($H$8:$H$37,$C115)*INDEX(装备总表!$C$23:$J$30,装备升星!$B115,装备升星!I$42)*INDEX(装备总表!$B$19:$I$19,装备升星!I$42))</f>
        <v>0</v>
      </c>
      <c r="J115" s="5">
        <f>INT(INDEX($H$8:$H$37,$C115)*INDEX(装备总表!$C$23:$J$30,装备升星!$B115,装备升星!J$42)*INDEX(装备总表!$B$19:$I$19,装备升星!J$42))</f>
        <v>0</v>
      </c>
      <c r="K115" s="5">
        <f>INT(INDEX($H$8:$H$37,$C115)*INDEX(装备总表!$C$23:$J$30,装备升星!$B115,装备升星!K$42)*INDEX(装备总表!$B$19:$I$19,装备升星!K$42))</f>
        <v>0</v>
      </c>
      <c r="L115" s="5" t="str">
        <f>INDEX($V$7:$AC$7,INDEX($AD$11:$AD$18,B114))</f>
        <v>格挡等级</v>
      </c>
      <c r="M115" s="5">
        <f>ROUND(INDEX($Q$8:$Q$37,$C115)*INDEX($R$8:$R$37,$C115)*INDEX($V$10:$AC$10,INDEX($AD$11:$AD$18,$B115))*INDEX($V$11:$AC$18,$B115,INDEX($AD$11:$AD$18,$B115)),0)</f>
        <v>127</v>
      </c>
      <c r="N115" s="5" t="str">
        <f>INDEX($V$7:$AC$7,INDEX($AE$11:$AE$18,B114))</f>
        <v>元素触发</v>
      </c>
      <c r="O115" s="5">
        <f>ROUND(INDEX($Q$8:$Q$37,$C115)*INDEX($S$8:$S$37,$C115)*INDEX($V$10:$AC$10,INDEX($AE$11:$AE$18,$B115))*INDEX($V$11:$AC$18,$B115,INDEX($AE$11:$AE$18,$B115)),0)</f>
        <v>0</v>
      </c>
    </row>
    <row r="116" spans="1:15" ht="16.5" x14ac:dyDescent="0.15">
      <c r="A116" s="13" t="s">
        <v>30</v>
      </c>
      <c r="B116" s="13">
        <v>3</v>
      </c>
      <c r="C116" s="13">
        <v>13</v>
      </c>
      <c r="D116" s="5">
        <f>INT(INDEX($H$8:$H$37,$C116)*INDEX(装备总表!$C$23:$J$30,装备升星!$B116,装备升星!D$42)*INDEX(装备总表!$B$19:$I$19,装备升星!D$42))</f>
        <v>7270</v>
      </c>
      <c r="E116" s="5">
        <f>INT(INDEX($H$8:$H$37,$C116)*INDEX(装备总表!$C$23:$J$30,装备升星!$B116,装备升星!E$42)*INDEX(装备总表!$B$19:$I$19,装备升星!E$42))</f>
        <v>465</v>
      </c>
      <c r="F116" s="5">
        <f>INT(INDEX($H$8:$H$37,$C116)*INDEX(装备总表!$C$23:$J$30,装备升星!$B116,装备升星!F$42)*INDEX(装备总表!$B$19:$I$19,装备升星!F$42))</f>
        <v>0</v>
      </c>
      <c r="G116" s="5">
        <f>INT(INDEX($H$8:$H$37,$C116)*INDEX(装备总表!$C$23:$J$30,装备升星!$B116,装备升星!G$42)*INDEX(装备总表!$B$19:$I$19,装备升星!G$42))</f>
        <v>0</v>
      </c>
      <c r="H116" s="5">
        <f>INT(INDEX($H$8:$H$37,$C116)*INDEX(装备总表!$C$23:$J$30,装备升星!$B116,装备升星!H$42)*INDEX(装备总表!$B$19:$I$19,装备升星!H$42))</f>
        <v>349</v>
      </c>
      <c r="I116" s="5">
        <f>INT(INDEX($H$8:$H$37,$C116)*INDEX(装备总表!$C$23:$J$30,装备升星!$B116,装备升星!I$42)*INDEX(装备总表!$B$19:$I$19,装备升星!I$42))</f>
        <v>0</v>
      </c>
      <c r="J116" s="5">
        <f>INT(INDEX($H$8:$H$37,$C116)*INDEX(装备总表!$C$23:$J$30,装备升星!$B116,装备升星!J$42)*INDEX(装备总表!$B$19:$I$19,装备升星!J$42))</f>
        <v>0</v>
      </c>
      <c r="K116" s="5">
        <f>INT(INDEX($H$8:$H$37,$C116)*INDEX(装备总表!$C$23:$J$30,装备升星!$B116,装备升星!K$42)*INDEX(装备总表!$B$19:$I$19,装备升星!K$42))</f>
        <v>0</v>
      </c>
      <c r="L116" s="2"/>
      <c r="M116" s="2"/>
      <c r="N116" s="2"/>
    </row>
    <row r="117" spans="1:15" ht="16.5" x14ac:dyDescent="0.15">
      <c r="A117" s="13" t="s">
        <v>30</v>
      </c>
      <c r="B117" s="13">
        <v>3</v>
      </c>
      <c r="C117" s="13">
        <v>14</v>
      </c>
      <c r="D117" s="5">
        <f>INT(INDEX($H$8:$H$37,$C117)*INDEX(装备总表!$C$23:$J$30,装备升星!$B117,装备升星!D$42)*INDEX(装备总表!$B$19:$I$19,装备升星!D$42))</f>
        <v>7830</v>
      </c>
      <c r="E117" s="5">
        <f>INT(INDEX($H$8:$H$37,$C117)*INDEX(装备总表!$C$23:$J$30,装备升星!$B117,装备升星!E$42)*INDEX(装备总表!$B$19:$I$19,装备升星!E$42))</f>
        <v>501</v>
      </c>
      <c r="F117" s="5">
        <f>INT(INDEX($H$8:$H$37,$C117)*INDEX(装备总表!$C$23:$J$30,装备升星!$B117,装备升星!F$42)*INDEX(装备总表!$B$19:$I$19,装备升星!F$42))</f>
        <v>0</v>
      </c>
      <c r="G117" s="5">
        <f>INT(INDEX($H$8:$H$37,$C117)*INDEX(装备总表!$C$23:$J$30,装备升星!$B117,装备升星!G$42)*INDEX(装备总表!$B$19:$I$19,装备升星!G$42))</f>
        <v>0</v>
      </c>
      <c r="H117" s="5">
        <f>INT(INDEX($H$8:$H$37,$C117)*INDEX(装备总表!$C$23:$J$30,装备升星!$B117,装备升星!H$42)*INDEX(装备总表!$B$19:$I$19,装备升星!H$42))</f>
        <v>375</v>
      </c>
      <c r="I117" s="5">
        <f>INT(INDEX($H$8:$H$37,$C117)*INDEX(装备总表!$C$23:$J$30,装备升星!$B117,装备升星!I$42)*INDEX(装备总表!$B$19:$I$19,装备升星!I$42))</f>
        <v>0</v>
      </c>
      <c r="J117" s="5">
        <f>INT(INDEX($H$8:$H$37,$C117)*INDEX(装备总表!$C$23:$J$30,装备升星!$B117,装备升星!J$42)*INDEX(装备总表!$B$19:$I$19,装备升星!J$42))</f>
        <v>0</v>
      </c>
      <c r="K117" s="5">
        <f>INT(INDEX($H$8:$H$37,$C117)*INDEX(装备总表!$C$23:$J$30,装备升星!$B117,装备升星!K$42)*INDEX(装备总表!$B$19:$I$19,装备升星!K$42))</f>
        <v>0</v>
      </c>
      <c r="L117" s="2"/>
      <c r="M117" s="2"/>
      <c r="N117" s="2"/>
    </row>
    <row r="118" spans="1:15" ht="16.5" x14ac:dyDescent="0.15">
      <c r="A118" s="13" t="s">
        <v>30</v>
      </c>
      <c r="B118" s="13">
        <v>3</v>
      </c>
      <c r="C118" s="13">
        <v>15</v>
      </c>
      <c r="D118" s="5">
        <f>INT(INDEX($H$8:$H$37,$C118)*INDEX(装备总表!$C$23:$J$30,装备升星!$B118,装备升星!D$42)*INDEX(装备总表!$B$19:$I$19,装备升星!D$42))</f>
        <v>8389</v>
      </c>
      <c r="E118" s="5">
        <f>INT(INDEX($H$8:$H$37,$C118)*INDEX(装备总表!$C$23:$J$30,装备升星!$B118,装备升星!E$42)*INDEX(装备总表!$B$19:$I$19,装备升星!E$42))</f>
        <v>536</v>
      </c>
      <c r="F118" s="5">
        <f>INT(INDEX($H$8:$H$37,$C118)*INDEX(装备总表!$C$23:$J$30,装备升星!$B118,装备升星!F$42)*INDEX(装备总表!$B$19:$I$19,装备升星!F$42))</f>
        <v>0</v>
      </c>
      <c r="G118" s="5">
        <f>INT(INDEX($H$8:$H$37,$C118)*INDEX(装备总表!$C$23:$J$30,装备升星!$B118,装备升星!G$42)*INDEX(装备总表!$B$19:$I$19,装备升星!G$42))</f>
        <v>0</v>
      </c>
      <c r="H118" s="5">
        <f>INT(INDEX($H$8:$H$37,$C118)*INDEX(装备总表!$C$23:$J$30,装备升星!$B118,装备升星!H$42)*INDEX(装备总表!$B$19:$I$19,装备升星!H$42))</f>
        <v>402</v>
      </c>
      <c r="I118" s="5">
        <f>INT(INDEX($H$8:$H$37,$C118)*INDEX(装备总表!$C$23:$J$30,装备升星!$B118,装备升星!I$42)*INDEX(装备总表!$B$19:$I$19,装备升星!I$42))</f>
        <v>0</v>
      </c>
      <c r="J118" s="5">
        <f>INT(INDEX($H$8:$H$37,$C118)*INDEX(装备总表!$C$23:$J$30,装备升星!$B118,装备升星!J$42)*INDEX(装备总表!$B$19:$I$19,装备升星!J$42))</f>
        <v>0</v>
      </c>
      <c r="K118" s="5">
        <f>INT(INDEX($H$8:$H$37,$C118)*INDEX(装备总表!$C$23:$J$30,装备升星!$B118,装备升星!K$42)*INDEX(装备总表!$B$19:$I$19,装备升星!K$42))</f>
        <v>0</v>
      </c>
      <c r="L118" s="5" t="str">
        <f>INDEX($V$7:$AC$7,INDEX($AD$11:$AD$18,B117))</f>
        <v>格挡等级</v>
      </c>
      <c r="M118" s="5">
        <f>ROUND(INDEX($Q$8:$Q$37,$C118)*INDEX($R$8:$R$37,$C118)*INDEX($V$10:$AC$10,INDEX($AD$11:$AD$18,$B118))*INDEX($V$11:$AC$18,$B118,INDEX($AD$11:$AD$18,$B118)),0)</f>
        <v>85</v>
      </c>
      <c r="N118" s="5" t="str">
        <f>INDEX($V$7:$AC$7,INDEX($AE$11:$AE$18,B117))</f>
        <v>元素触发</v>
      </c>
      <c r="O118" s="5">
        <f>ROUND(INDEX($Q$8:$Q$37,$C118)*INDEX($S$8:$S$37,$C118)*INDEX($V$10:$AC$10,INDEX($AE$11:$AE$18,$B118))*INDEX($V$11:$AC$18,$B118,INDEX($AE$11:$AE$18,$B118)),0)</f>
        <v>85</v>
      </c>
    </row>
    <row r="119" spans="1:15" ht="16.5" x14ac:dyDescent="0.15">
      <c r="A119" s="13" t="s">
        <v>30</v>
      </c>
      <c r="B119" s="13">
        <v>3</v>
      </c>
      <c r="C119" s="13">
        <v>16</v>
      </c>
      <c r="D119" s="5">
        <f>INT(INDEX($H$8:$H$37,$C119)*INDEX(装备总表!$C$23:$J$30,装备升星!$B119,装备升星!D$42)*INDEX(装备总表!$B$19:$I$19,装备升星!D$42))</f>
        <v>8948</v>
      </c>
      <c r="E119" s="5">
        <f>INT(INDEX($H$8:$H$37,$C119)*INDEX(装备总表!$C$23:$J$30,装备升星!$B119,装备升星!E$42)*INDEX(装备总表!$B$19:$I$19,装备升星!E$42))</f>
        <v>572</v>
      </c>
      <c r="F119" s="5">
        <f>INT(INDEX($H$8:$H$37,$C119)*INDEX(装备总表!$C$23:$J$30,装备升星!$B119,装备升星!F$42)*INDEX(装备总表!$B$19:$I$19,装备升星!F$42))</f>
        <v>0</v>
      </c>
      <c r="G119" s="5">
        <f>INT(INDEX($H$8:$H$37,$C119)*INDEX(装备总表!$C$23:$J$30,装备升星!$B119,装备升星!G$42)*INDEX(装备总表!$B$19:$I$19,装备升星!G$42))</f>
        <v>0</v>
      </c>
      <c r="H119" s="5">
        <f>INT(INDEX($H$8:$H$37,$C119)*INDEX(装备总表!$C$23:$J$30,装备升星!$B119,装备升星!H$42)*INDEX(装备总表!$B$19:$I$19,装备升星!H$42))</f>
        <v>429</v>
      </c>
      <c r="I119" s="5">
        <f>INT(INDEX($H$8:$H$37,$C119)*INDEX(装备总表!$C$23:$J$30,装备升星!$B119,装备升星!I$42)*INDEX(装备总表!$B$19:$I$19,装备升星!I$42))</f>
        <v>0</v>
      </c>
      <c r="J119" s="5">
        <f>INT(INDEX($H$8:$H$37,$C119)*INDEX(装备总表!$C$23:$J$30,装备升星!$B119,装备升星!J$42)*INDEX(装备总表!$B$19:$I$19,装备升星!J$42))</f>
        <v>0</v>
      </c>
      <c r="K119" s="5">
        <f>INT(INDEX($H$8:$H$37,$C119)*INDEX(装备总表!$C$23:$J$30,装备升星!$B119,装备升星!K$42)*INDEX(装备总表!$B$19:$I$19,装备升星!K$42))</f>
        <v>0</v>
      </c>
      <c r="L119" s="2"/>
      <c r="M119" s="2"/>
      <c r="N119" s="2"/>
    </row>
    <row r="120" spans="1:15" ht="16.5" x14ac:dyDescent="0.15">
      <c r="A120" s="13" t="s">
        <v>30</v>
      </c>
      <c r="B120" s="13">
        <v>3</v>
      </c>
      <c r="C120" s="13">
        <v>17</v>
      </c>
      <c r="D120" s="5">
        <f>INT(INDEX($H$8:$H$37,$C120)*INDEX(装备总表!$C$23:$J$30,装备升星!$B120,装备升星!D$42)*INDEX(装备总表!$B$19:$I$19,装备升星!D$42))</f>
        <v>9508</v>
      </c>
      <c r="E120" s="5">
        <f>INT(INDEX($H$8:$H$37,$C120)*INDEX(装备总表!$C$23:$J$30,装备升星!$B120,装备升星!E$42)*INDEX(装备总表!$B$19:$I$19,装备升星!E$42))</f>
        <v>608</v>
      </c>
      <c r="F120" s="5">
        <f>INT(INDEX($H$8:$H$37,$C120)*INDEX(装备总表!$C$23:$J$30,装备升星!$B120,装备升星!F$42)*INDEX(装备总表!$B$19:$I$19,装备升星!F$42))</f>
        <v>0</v>
      </c>
      <c r="G120" s="5">
        <f>INT(INDEX($H$8:$H$37,$C120)*INDEX(装备总表!$C$23:$J$30,装备升星!$B120,装备升星!G$42)*INDEX(装备总表!$B$19:$I$19,装备升星!G$42))</f>
        <v>0</v>
      </c>
      <c r="H120" s="5">
        <f>INT(INDEX($H$8:$H$37,$C120)*INDEX(装备总表!$C$23:$J$30,装备升星!$B120,装备升星!H$42)*INDEX(装备总表!$B$19:$I$19,装备升星!H$42))</f>
        <v>456</v>
      </c>
      <c r="I120" s="5">
        <f>INT(INDEX($H$8:$H$37,$C120)*INDEX(装备总表!$C$23:$J$30,装备升星!$B120,装备升星!I$42)*INDEX(装备总表!$B$19:$I$19,装备升星!I$42))</f>
        <v>0</v>
      </c>
      <c r="J120" s="5">
        <f>INT(INDEX($H$8:$H$37,$C120)*INDEX(装备总表!$C$23:$J$30,装备升星!$B120,装备升星!J$42)*INDEX(装备总表!$B$19:$I$19,装备升星!J$42))</f>
        <v>0</v>
      </c>
      <c r="K120" s="5">
        <f>INT(INDEX($H$8:$H$37,$C120)*INDEX(装备总表!$C$23:$J$30,装备升星!$B120,装备升星!K$42)*INDEX(装备总表!$B$19:$I$19,装备升星!K$42))</f>
        <v>0</v>
      </c>
      <c r="L120" s="2"/>
      <c r="M120" s="2"/>
      <c r="N120" s="2"/>
    </row>
    <row r="121" spans="1:15" ht="16.5" x14ac:dyDescent="0.15">
      <c r="A121" s="13" t="s">
        <v>30</v>
      </c>
      <c r="B121" s="13">
        <v>3</v>
      </c>
      <c r="C121" s="13">
        <v>18</v>
      </c>
      <c r="D121" s="5">
        <f>INT(INDEX($H$8:$H$37,$C121)*INDEX(装备总表!$C$23:$J$30,装备升星!$B121,装备升星!D$42)*INDEX(装备总表!$B$19:$I$19,装备升星!D$42))</f>
        <v>10067</v>
      </c>
      <c r="E121" s="5">
        <f>INT(INDEX($H$8:$H$37,$C121)*INDEX(装备总表!$C$23:$J$30,装备升星!$B121,装备升星!E$42)*INDEX(装备总表!$B$19:$I$19,装备升星!E$42))</f>
        <v>644</v>
      </c>
      <c r="F121" s="5">
        <f>INT(INDEX($H$8:$H$37,$C121)*INDEX(装备总表!$C$23:$J$30,装备升星!$B121,装备升星!F$42)*INDEX(装备总表!$B$19:$I$19,装备升星!F$42))</f>
        <v>0</v>
      </c>
      <c r="G121" s="5">
        <f>INT(INDEX($H$8:$H$37,$C121)*INDEX(装备总表!$C$23:$J$30,装备升星!$B121,装备升星!G$42)*INDEX(装备总表!$B$19:$I$19,装备升星!G$42))</f>
        <v>0</v>
      </c>
      <c r="H121" s="5">
        <f>INT(INDEX($H$8:$H$37,$C121)*INDEX(装备总表!$C$23:$J$30,装备升星!$B121,装备升星!H$42)*INDEX(装备总表!$B$19:$I$19,装备升星!H$42))</f>
        <v>483</v>
      </c>
      <c r="I121" s="5">
        <f>INT(INDEX($H$8:$H$37,$C121)*INDEX(装备总表!$C$23:$J$30,装备升星!$B121,装备升星!I$42)*INDEX(装备总表!$B$19:$I$19,装备升星!I$42))</f>
        <v>0</v>
      </c>
      <c r="J121" s="5">
        <f>INT(INDEX($H$8:$H$37,$C121)*INDEX(装备总表!$C$23:$J$30,装备升星!$B121,装备升星!J$42)*INDEX(装备总表!$B$19:$I$19,装备升星!J$42))</f>
        <v>0</v>
      </c>
      <c r="K121" s="5">
        <f>INT(INDEX($H$8:$H$37,$C121)*INDEX(装备总表!$C$23:$J$30,装备升星!$B121,装备升星!K$42)*INDEX(装备总表!$B$19:$I$19,装备升星!K$42))</f>
        <v>0</v>
      </c>
      <c r="L121" s="5" t="str">
        <f>INDEX($V$7:$AC$7,INDEX($AD$11:$AD$18,B120))</f>
        <v>格挡等级</v>
      </c>
      <c r="M121" s="5">
        <f>ROUND(INDEX($Q$8:$Q$37,$C121)*INDEX($R$8:$R$37,$C121)*INDEX($V$10:$AC$10,INDEX($AD$11:$AD$18,$B121))*INDEX($V$11:$AC$18,$B121,INDEX($AD$11:$AD$18,$B121)),0)</f>
        <v>127</v>
      </c>
      <c r="N121" s="5" t="str">
        <f>INDEX($V$7:$AC$7,INDEX($AE$11:$AE$18,B120))</f>
        <v>元素触发</v>
      </c>
      <c r="O121" s="5">
        <f>ROUND(INDEX($Q$8:$Q$37,$C121)*INDEX($S$8:$S$37,$C121)*INDEX($V$10:$AC$10,INDEX($AE$11:$AE$18,$B121))*INDEX($V$11:$AC$18,$B121,INDEX($AE$11:$AE$18,$B121)),0)</f>
        <v>0</v>
      </c>
    </row>
    <row r="122" spans="1:15" ht="16.5" x14ac:dyDescent="0.15">
      <c r="A122" s="13" t="s">
        <v>30</v>
      </c>
      <c r="B122" s="13">
        <v>3</v>
      </c>
      <c r="C122" s="13">
        <v>19</v>
      </c>
      <c r="D122" s="5">
        <f>INT(INDEX($H$8:$H$37,$C122)*INDEX(装备总表!$C$23:$J$30,装备升星!$B122,装备升星!D$42)*INDEX(装备总表!$B$19:$I$19,装备升星!D$42))</f>
        <v>10626</v>
      </c>
      <c r="E122" s="5">
        <f>INT(INDEX($H$8:$H$37,$C122)*INDEX(装备总表!$C$23:$J$30,装备升星!$B122,装备升星!E$42)*INDEX(装备总表!$B$19:$I$19,装备升星!E$42))</f>
        <v>680</v>
      </c>
      <c r="F122" s="5">
        <f>INT(INDEX($H$8:$H$37,$C122)*INDEX(装备总表!$C$23:$J$30,装备升星!$B122,装备升星!F$42)*INDEX(装备总表!$B$19:$I$19,装备升星!F$42))</f>
        <v>0</v>
      </c>
      <c r="G122" s="5">
        <f>INT(INDEX($H$8:$H$37,$C122)*INDEX(装备总表!$C$23:$J$30,装备升星!$B122,装备升星!G$42)*INDEX(装备总表!$B$19:$I$19,装备升星!G$42))</f>
        <v>0</v>
      </c>
      <c r="H122" s="5">
        <f>INT(INDEX($H$8:$H$37,$C122)*INDEX(装备总表!$C$23:$J$30,装备升星!$B122,装备升星!H$42)*INDEX(装备总表!$B$19:$I$19,装备升星!H$42))</f>
        <v>510</v>
      </c>
      <c r="I122" s="5">
        <f>INT(INDEX($H$8:$H$37,$C122)*INDEX(装备总表!$C$23:$J$30,装备升星!$B122,装备升星!I$42)*INDEX(装备总表!$B$19:$I$19,装备升星!I$42))</f>
        <v>0</v>
      </c>
      <c r="J122" s="5">
        <f>INT(INDEX($H$8:$H$37,$C122)*INDEX(装备总表!$C$23:$J$30,装备升星!$B122,装备升星!J$42)*INDEX(装备总表!$B$19:$I$19,装备升星!J$42))</f>
        <v>0</v>
      </c>
      <c r="K122" s="5">
        <f>INT(INDEX($H$8:$H$37,$C122)*INDEX(装备总表!$C$23:$J$30,装备升星!$B122,装备升星!K$42)*INDEX(装备总表!$B$19:$I$19,装备升星!K$42))</f>
        <v>0</v>
      </c>
      <c r="L122" s="2"/>
      <c r="M122" s="2"/>
      <c r="N122" s="2"/>
    </row>
    <row r="123" spans="1:15" ht="16.5" x14ac:dyDescent="0.15">
      <c r="A123" s="13" t="s">
        <v>30</v>
      </c>
      <c r="B123" s="13">
        <v>3</v>
      </c>
      <c r="C123" s="13">
        <v>20</v>
      </c>
      <c r="D123" s="5">
        <f>INT(INDEX($H$8:$H$37,$C123)*INDEX(装备总表!$C$23:$J$30,装备升星!$B123,装备升星!D$42)*INDEX(装备总表!$B$19:$I$19,装备升星!D$42))</f>
        <v>11186</v>
      </c>
      <c r="E123" s="5">
        <f>INT(INDEX($H$8:$H$37,$C123)*INDEX(装备总表!$C$23:$J$30,装备升星!$B123,装备升星!E$42)*INDEX(装备总表!$B$19:$I$19,装备升星!E$42))</f>
        <v>715</v>
      </c>
      <c r="F123" s="5">
        <f>INT(INDEX($H$8:$H$37,$C123)*INDEX(装备总表!$C$23:$J$30,装备升星!$B123,装备升星!F$42)*INDEX(装备总表!$B$19:$I$19,装备升星!F$42))</f>
        <v>0</v>
      </c>
      <c r="G123" s="5">
        <f>INT(INDEX($H$8:$H$37,$C123)*INDEX(装备总表!$C$23:$J$30,装备升星!$B123,装备升星!G$42)*INDEX(装备总表!$B$19:$I$19,装备升星!G$42))</f>
        <v>0</v>
      </c>
      <c r="H123" s="5">
        <f>INT(INDEX($H$8:$H$37,$C123)*INDEX(装备总表!$C$23:$J$30,装备升星!$B123,装备升星!H$42)*INDEX(装备总表!$B$19:$I$19,装备升星!H$42))</f>
        <v>536</v>
      </c>
      <c r="I123" s="5">
        <f>INT(INDEX($H$8:$H$37,$C123)*INDEX(装备总表!$C$23:$J$30,装备升星!$B123,装备升星!I$42)*INDEX(装备总表!$B$19:$I$19,装备升星!I$42))</f>
        <v>0</v>
      </c>
      <c r="J123" s="5">
        <f>INT(INDEX($H$8:$H$37,$C123)*INDEX(装备总表!$C$23:$J$30,装备升星!$B123,装备升星!J$42)*INDEX(装备总表!$B$19:$I$19,装备升星!J$42))</f>
        <v>0</v>
      </c>
      <c r="K123" s="5">
        <f>INT(INDEX($H$8:$H$37,$C123)*INDEX(装备总表!$C$23:$J$30,装备升星!$B123,装备升星!K$42)*INDEX(装备总表!$B$19:$I$19,装备升星!K$42))</f>
        <v>0</v>
      </c>
      <c r="L123" s="5" t="str">
        <f>INDEX($V$7:$AC$7,INDEX($AD$11:$AD$18,B122))</f>
        <v>格挡等级</v>
      </c>
      <c r="M123" s="5">
        <f>ROUND(INDEX($Q$8:$Q$37,$C123)*INDEX($R$8:$R$37,$C123)*INDEX($V$10:$AC$10,INDEX($AD$11:$AD$18,$B123))*INDEX($V$11:$AC$18,$B123,INDEX($AD$11:$AD$18,$B123)),0)</f>
        <v>127</v>
      </c>
      <c r="N123" s="5" t="str">
        <f>INDEX($V$7:$AC$7,INDEX($AE$11:$AE$18,B122))</f>
        <v>元素触发</v>
      </c>
      <c r="O123" s="5">
        <f>ROUND(INDEX($Q$8:$Q$37,$C123)*INDEX($S$8:$S$37,$C123)*INDEX($V$10:$AC$10,INDEX($AE$11:$AE$18,$B123))*INDEX($V$11:$AC$18,$B123,INDEX($AE$11:$AE$18,$B123)),0)</f>
        <v>127</v>
      </c>
    </row>
    <row r="124" spans="1:15" ht="16.5" x14ac:dyDescent="0.15">
      <c r="A124" s="13" t="s">
        <v>30</v>
      </c>
      <c r="B124" s="13">
        <v>3</v>
      </c>
      <c r="C124" s="13">
        <v>21</v>
      </c>
      <c r="D124" s="5">
        <f>INT(INDEX($H$8:$H$37,$C124)*INDEX(装备总表!$C$23:$J$30,装备升星!$B124,装备升星!D$42)*INDEX(装备总表!$B$19:$I$19,装备升星!D$42))</f>
        <v>11745</v>
      </c>
      <c r="E124" s="5">
        <f>INT(INDEX($H$8:$H$37,$C124)*INDEX(装备总表!$C$23:$J$30,装备升星!$B124,装备升星!E$42)*INDEX(装备总表!$B$19:$I$19,装备升星!E$42))</f>
        <v>751</v>
      </c>
      <c r="F124" s="5">
        <f>INT(INDEX($H$8:$H$37,$C124)*INDEX(装备总表!$C$23:$J$30,装备升星!$B124,装备升星!F$42)*INDEX(装备总表!$B$19:$I$19,装备升星!F$42))</f>
        <v>0</v>
      </c>
      <c r="G124" s="5">
        <f>INT(INDEX($H$8:$H$37,$C124)*INDEX(装备总表!$C$23:$J$30,装备升星!$B124,装备升星!G$42)*INDEX(装备总表!$B$19:$I$19,装备升星!G$42))</f>
        <v>0</v>
      </c>
      <c r="H124" s="5">
        <f>INT(INDEX($H$8:$H$37,$C124)*INDEX(装备总表!$C$23:$J$30,装备升星!$B124,装备升星!H$42)*INDEX(装备总表!$B$19:$I$19,装备升星!H$42))</f>
        <v>563</v>
      </c>
      <c r="I124" s="5">
        <f>INT(INDEX($H$8:$H$37,$C124)*INDEX(装备总表!$C$23:$J$30,装备升星!$B124,装备升星!I$42)*INDEX(装备总表!$B$19:$I$19,装备升星!I$42))</f>
        <v>0</v>
      </c>
      <c r="J124" s="5">
        <f>INT(INDEX($H$8:$H$37,$C124)*INDEX(装备总表!$C$23:$J$30,装备升星!$B124,装备升星!J$42)*INDEX(装备总表!$B$19:$I$19,装备升星!J$42))</f>
        <v>0</v>
      </c>
      <c r="K124" s="5">
        <f>INT(INDEX($H$8:$H$37,$C124)*INDEX(装备总表!$C$23:$J$30,装备升星!$B124,装备升星!K$42)*INDEX(装备总表!$B$19:$I$19,装备升星!K$42))</f>
        <v>0</v>
      </c>
      <c r="L124" s="2"/>
      <c r="M124" s="2"/>
      <c r="N124" s="2"/>
    </row>
    <row r="125" spans="1:15" ht="16.5" x14ac:dyDescent="0.15">
      <c r="A125" s="13" t="s">
        <v>30</v>
      </c>
      <c r="B125" s="13">
        <v>3</v>
      </c>
      <c r="C125" s="13">
        <v>22</v>
      </c>
      <c r="D125" s="5">
        <f>INT(INDEX($H$8:$H$37,$C125)*INDEX(装备总表!$C$23:$J$30,装备升星!$B125,装备升星!D$42)*INDEX(装备总表!$B$19:$I$19,装备升星!D$42))</f>
        <v>12304</v>
      </c>
      <c r="E125" s="5">
        <f>INT(INDEX($H$8:$H$37,$C125)*INDEX(装备总表!$C$23:$J$30,装备升星!$B125,装备升星!E$42)*INDEX(装备总表!$B$19:$I$19,装备升星!E$42))</f>
        <v>787</v>
      </c>
      <c r="F125" s="5">
        <f>INT(INDEX($H$8:$H$37,$C125)*INDEX(装备总表!$C$23:$J$30,装备升星!$B125,装备升星!F$42)*INDEX(装备总表!$B$19:$I$19,装备升星!F$42))</f>
        <v>0</v>
      </c>
      <c r="G125" s="5">
        <f>INT(INDEX($H$8:$H$37,$C125)*INDEX(装备总表!$C$23:$J$30,装备升星!$B125,装备升星!G$42)*INDEX(装备总表!$B$19:$I$19,装备升星!G$42))</f>
        <v>0</v>
      </c>
      <c r="H125" s="5">
        <f>INT(INDEX($H$8:$H$37,$C125)*INDEX(装备总表!$C$23:$J$30,装备升星!$B125,装备升星!H$42)*INDEX(装备总表!$B$19:$I$19,装备升星!H$42))</f>
        <v>590</v>
      </c>
      <c r="I125" s="5">
        <f>INT(INDEX($H$8:$H$37,$C125)*INDEX(装备总表!$C$23:$J$30,装备升星!$B125,装备升星!I$42)*INDEX(装备总表!$B$19:$I$19,装备升星!I$42))</f>
        <v>0</v>
      </c>
      <c r="J125" s="5">
        <f>INT(INDEX($H$8:$H$37,$C125)*INDEX(装备总表!$C$23:$J$30,装备升星!$B125,装备升星!J$42)*INDEX(装备总表!$B$19:$I$19,装备升星!J$42))</f>
        <v>0</v>
      </c>
      <c r="K125" s="5">
        <f>INT(INDEX($H$8:$H$37,$C125)*INDEX(装备总表!$C$23:$J$30,装备升星!$B125,装备升星!K$42)*INDEX(装备总表!$B$19:$I$19,装备升星!K$42))</f>
        <v>0</v>
      </c>
      <c r="L125" s="5" t="str">
        <f>INDEX($V$7:$AC$7,INDEX($AD$11:$AD$18,B124))</f>
        <v>格挡等级</v>
      </c>
      <c r="M125" s="5">
        <f>ROUND(INDEX($Q$8:$Q$37,$C125)*INDEX($R$8:$R$37,$C125)*INDEX($V$10:$AC$10,INDEX($AD$11:$AD$18,$B125))*INDEX($V$11:$AC$18,$B125,INDEX($AD$11:$AD$18,$B125)),0)</f>
        <v>169</v>
      </c>
      <c r="N125" s="5" t="str">
        <f>INDEX($V$7:$AC$7,INDEX($AE$11:$AE$18,B124))</f>
        <v>元素触发</v>
      </c>
      <c r="O125" s="5">
        <f>ROUND(INDEX($Q$8:$Q$37,$C125)*INDEX($S$8:$S$37,$C125)*INDEX($V$10:$AC$10,INDEX($AE$11:$AE$18,$B125))*INDEX($V$11:$AC$18,$B125,INDEX($AE$11:$AE$18,$B125)),0)</f>
        <v>0</v>
      </c>
    </row>
    <row r="126" spans="1:15" ht="16.5" x14ac:dyDescent="0.15">
      <c r="A126" s="13" t="s">
        <v>30</v>
      </c>
      <c r="B126" s="13">
        <v>3</v>
      </c>
      <c r="C126" s="13">
        <v>23</v>
      </c>
      <c r="D126" s="5">
        <f>INT(INDEX($H$8:$H$37,$C126)*INDEX(装备总表!$C$23:$J$30,装备升星!$B126,装备升星!D$42)*INDEX(装备总表!$B$19:$I$19,装备升星!D$42))</f>
        <v>12863</v>
      </c>
      <c r="E126" s="5">
        <f>INT(INDEX($H$8:$H$37,$C126)*INDEX(装备总表!$C$23:$J$30,装备升星!$B126,装备升星!E$42)*INDEX(装备总表!$B$19:$I$19,装备升星!E$42))</f>
        <v>823</v>
      </c>
      <c r="F126" s="5">
        <f>INT(INDEX($H$8:$H$37,$C126)*INDEX(装备总表!$C$23:$J$30,装备升星!$B126,装备升星!F$42)*INDEX(装备总表!$B$19:$I$19,装备升星!F$42))</f>
        <v>0</v>
      </c>
      <c r="G126" s="5">
        <f>INT(INDEX($H$8:$H$37,$C126)*INDEX(装备总表!$C$23:$J$30,装备升星!$B126,装备升星!G$42)*INDEX(装备总表!$B$19:$I$19,装备升星!G$42))</f>
        <v>0</v>
      </c>
      <c r="H126" s="5">
        <f>INT(INDEX($H$8:$H$37,$C126)*INDEX(装备总表!$C$23:$J$30,装备升星!$B126,装备升星!H$42)*INDEX(装备总表!$B$19:$I$19,装备升星!H$42))</f>
        <v>617</v>
      </c>
      <c r="I126" s="5">
        <f>INT(INDEX($H$8:$H$37,$C126)*INDEX(装备总表!$C$23:$J$30,装备升星!$B126,装备升星!I$42)*INDEX(装备总表!$B$19:$I$19,装备升星!I$42))</f>
        <v>0</v>
      </c>
      <c r="J126" s="5">
        <f>INT(INDEX($H$8:$H$37,$C126)*INDEX(装备总表!$C$23:$J$30,装备升星!$B126,装备升星!J$42)*INDEX(装备总表!$B$19:$I$19,装备升星!J$42))</f>
        <v>0</v>
      </c>
      <c r="K126" s="5">
        <f>INT(INDEX($H$8:$H$37,$C126)*INDEX(装备总表!$C$23:$J$30,装备升星!$B126,装备升星!K$42)*INDEX(装备总表!$B$19:$I$19,装备升星!K$42))</f>
        <v>0</v>
      </c>
      <c r="L126" s="2"/>
      <c r="M126" s="2"/>
      <c r="N126" s="2"/>
    </row>
    <row r="127" spans="1:15" ht="16.5" x14ac:dyDescent="0.15">
      <c r="A127" s="13" t="s">
        <v>30</v>
      </c>
      <c r="B127" s="13">
        <v>3</v>
      </c>
      <c r="C127" s="13">
        <v>24</v>
      </c>
      <c r="D127" s="5">
        <f>INT(INDEX($H$8:$H$37,$C127)*INDEX(装备总表!$C$23:$J$30,装备升星!$B127,装备升星!D$42)*INDEX(装备总表!$B$19:$I$19,装备升星!D$42))</f>
        <v>13423</v>
      </c>
      <c r="E127" s="5">
        <f>INT(INDEX($H$8:$H$37,$C127)*INDEX(装备总表!$C$23:$J$30,装备升星!$B127,装备升星!E$42)*INDEX(装备总表!$B$19:$I$19,装备升星!E$42))</f>
        <v>859</v>
      </c>
      <c r="F127" s="5">
        <f>INT(INDEX($H$8:$H$37,$C127)*INDEX(装备总表!$C$23:$J$30,装备升星!$B127,装备升星!F$42)*INDEX(装备总表!$B$19:$I$19,装备升星!F$42))</f>
        <v>0</v>
      </c>
      <c r="G127" s="5">
        <f>INT(INDEX($H$8:$H$37,$C127)*INDEX(装备总表!$C$23:$J$30,装备升星!$B127,装备升星!G$42)*INDEX(装备总表!$B$19:$I$19,装备升星!G$42))</f>
        <v>0</v>
      </c>
      <c r="H127" s="5">
        <f>INT(INDEX($H$8:$H$37,$C127)*INDEX(装备总表!$C$23:$J$30,装备升星!$B127,装备升星!H$42)*INDEX(装备总表!$B$19:$I$19,装备升星!H$42))</f>
        <v>644</v>
      </c>
      <c r="I127" s="5">
        <f>INT(INDEX($H$8:$H$37,$C127)*INDEX(装备总表!$C$23:$J$30,装备升星!$B127,装备升星!I$42)*INDEX(装备总表!$B$19:$I$19,装备升星!I$42))</f>
        <v>0</v>
      </c>
      <c r="J127" s="5">
        <f>INT(INDEX($H$8:$H$37,$C127)*INDEX(装备总表!$C$23:$J$30,装备升星!$B127,装备升星!J$42)*INDEX(装备总表!$B$19:$I$19,装备升星!J$42))</f>
        <v>0</v>
      </c>
      <c r="K127" s="5">
        <f>INT(INDEX($H$8:$H$37,$C127)*INDEX(装备总表!$C$23:$J$30,装备升星!$B127,装备升星!K$42)*INDEX(装备总表!$B$19:$I$19,装备升星!K$42))</f>
        <v>0</v>
      </c>
      <c r="L127" s="2"/>
      <c r="M127" s="2"/>
      <c r="N127" s="2"/>
    </row>
    <row r="128" spans="1:15" ht="16.5" x14ac:dyDescent="0.15">
      <c r="A128" s="13" t="s">
        <v>30</v>
      </c>
      <c r="B128" s="13">
        <v>3</v>
      </c>
      <c r="C128" s="13">
        <v>25</v>
      </c>
      <c r="D128" s="5">
        <f>INT(INDEX($H$8:$H$37,$C128)*INDEX(装备总表!$C$23:$J$30,装备升星!$B128,装备升星!D$42)*INDEX(装备总表!$B$19:$I$19,装备升星!D$42))</f>
        <v>13982</v>
      </c>
      <c r="E128" s="5">
        <f>INT(INDEX($H$8:$H$37,$C128)*INDEX(装备总表!$C$23:$J$30,装备升星!$B128,装备升星!E$42)*INDEX(装备总表!$B$19:$I$19,装备升星!E$42))</f>
        <v>894</v>
      </c>
      <c r="F128" s="5">
        <f>INT(INDEX($H$8:$H$37,$C128)*INDEX(装备总表!$C$23:$J$30,装备升星!$B128,装备升星!F$42)*INDEX(装备总表!$B$19:$I$19,装备升星!F$42))</f>
        <v>0</v>
      </c>
      <c r="G128" s="5">
        <f>INT(INDEX($H$8:$H$37,$C128)*INDEX(装备总表!$C$23:$J$30,装备升星!$B128,装备升星!G$42)*INDEX(装备总表!$B$19:$I$19,装备升星!G$42))</f>
        <v>0</v>
      </c>
      <c r="H128" s="5">
        <f>INT(INDEX($H$8:$H$37,$C128)*INDEX(装备总表!$C$23:$J$30,装备升星!$B128,装备升星!H$42)*INDEX(装备总表!$B$19:$I$19,装备升星!H$42))</f>
        <v>671</v>
      </c>
      <c r="I128" s="5">
        <f>INT(INDEX($H$8:$H$37,$C128)*INDEX(装备总表!$C$23:$J$30,装备升星!$B128,装备升星!I$42)*INDEX(装备总表!$B$19:$I$19,装备升星!I$42))</f>
        <v>0</v>
      </c>
      <c r="J128" s="5">
        <f>INT(INDEX($H$8:$H$37,$C128)*INDEX(装备总表!$C$23:$J$30,装备升星!$B128,装备升星!J$42)*INDEX(装备总表!$B$19:$I$19,装备升星!J$42))</f>
        <v>0</v>
      </c>
      <c r="K128" s="5">
        <f>INT(INDEX($H$8:$H$37,$C128)*INDEX(装备总表!$C$23:$J$30,装备升星!$B128,装备升星!K$42)*INDEX(装备总表!$B$19:$I$19,装备升星!K$42))</f>
        <v>0</v>
      </c>
      <c r="L128" s="5" t="str">
        <f>INDEX($V$7:$AC$7,INDEX($AD$11:$AD$18,B127))</f>
        <v>格挡等级</v>
      </c>
      <c r="M128" s="5">
        <f>ROUND(INDEX($Q$8:$Q$37,$C128)*INDEX($R$8:$R$37,$C128)*INDEX($V$10:$AC$10,INDEX($AD$11:$AD$18,$B128))*INDEX($V$11:$AC$18,$B128,INDEX($AD$11:$AD$18,$B128)),0)</f>
        <v>212</v>
      </c>
      <c r="N128" s="5" t="str">
        <f>INDEX($V$7:$AC$7,INDEX($AE$11:$AE$18,B127))</f>
        <v>元素触发</v>
      </c>
      <c r="O128" s="5">
        <f>ROUND(INDEX($Q$8:$Q$37,$C128)*INDEX($S$8:$S$37,$C128)*INDEX($V$10:$AC$10,INDEX($AE$11:$AE$18,$B128))*INDEX($V$11:$AC$18,$B128,INDEX($AE$11:$AE$18,$B128)),0)</f>
        <v>212</v>
      </c>
    </row>
    <row r="129" spans="1:15" ht="16.5" x14ac:dyDescent="0.15">
      <c r="A129" s="13" t="s">
        <v>30</v>
      </c>
      <c r="B129" s="13">
        <v>3</v>
      </c>
      <c r="C129" s="13">
        <v>26</v>
      </c>
      <c r="D129" s="5">
        <f>INT(INDEX($H$8:$H$37,$C129)*INDEX(装备总表!$C$23:$J$30,装备升星!$B129,装备升星!D$42)*INDEX(装备总表!$B$19:$I$19,装备升星!D$42))</f>
        <v>14541</v>
      </c>
      <c r="E129" s="5">
        <f>INT(INDEX($H$8:$H$37,$C129)*INDEX(装备总表!$C$23:$J$30,装备升星!$B129,装备升星!E$42)*INDEX(装备总表!$B$19:$I$19,装备升星!E$42))</f>
        <v>930</v>
      </c>
      <c r="F129" s="5">
        <f>INT(INDEX($H$8:$H$37,$C129)*INDEX(装备总表!$C$23:$J$30,装备升星!$B129,装备升星!F$42)*INDEX(装备总表!$B$19:$I$19,装备升星!F$42))</f>
        <v>0</v>
      </c>
      <c r="G129" s="5">
        <f>INT(INDEX($H$8:$H$37,$C129)*INDEX(装备总表!$C$23:$J$30,装备升星!$B129,装备升星!G$42)*INDEX(装备总表!$B$19:$I$19,装备升星!G$42))</f>
        <v>0</v>
      </c>
      <c r="H129" s="5">
        <f>INT(INDEX($H$8:$H$37,$C129)*INDEX(装备总表!$C$23:$J$30,装备升星!$B129,装备升星!H$42)*INDEX(装备总表!$B$19:$I$19,装备升星!H$42))</f>
        <v>698</v>
      </c>
      <c r="I129" s="5">
        <f>INT(INDEX($H$8:$H$37,$C129)*INDEX(装备总表!$C$23:$J$30,装备升星!$B129,装备升星!I$42)*INDEX(装备总表!$B$19:$I$19,装备升星!I$42))</f>
        <v>0</v>
      </c>
      <c r="J129" s="5">
        <f>INT(INDEX($H$8:$H$37,$C129)*INDEX(装备总表!$C$23:$J$30,装备升星!$B129,装备升星!J$42)*INDEX(装备总表!$B$19:$I$19,装备升星!J$42))</f>
        <v>0</v>
      </c>
      <c r="K129" s="5">
        <f>INT(INDEX($H$8:$H$37,$C129)*INDEX(装备总表!$C$23:$J$30,装备升星!$B129,装备升星!K$42)*INDEX(装备总表!$B$19:$I$19,装备升星!K$42))</f>
        <v>0</v>
      </c>
      <c r="L129" s="2"/>
      <c r="M129" s="2"/>
      <c r="N129" s="2"/>
    </row>
    <row r="130" spans="1:15" ht="16.5" x14ac:dyDescent="0.15">
      <c r="A130" s="13" t="s">
        <v>30</v>
      </c>
      <c r="B130" s="13">
        <v>3</v>
      </c>
      <c r="C130" s="13">
        <v>27</v>
      </c>
      <c r="D130" s="5">
        <f>INT(INDEX($H$8:$H$37,$C130)*INDEX(装备总表!$C$23:$J$30,装备升星!$B130,装备升星!D$42)*INDEX(装备总表!$B$19:$I$19,装备升星!D$42))</f>
        <v>15101</v>
      </c>
      <c r="E130" s="5">
        <f>INT(INDEX($H$8:$H$37,$C130)*INDEX(装备总表!$C$23:$J$30,装备升星!$B130,装备升星!E$42)*INDEX(装备总表!$B$19:$I$19,装备升星!E$42))</f>
        <v>966</v>
      </c>
      <c r="F130" s="5">
        <f>INT(INDEX($H$8:$H$37,$C130)*INDEX(装备总表!$C$23:$J$30,装备升星!$B130,装备升星!F$42)*INDEX(装备总表!$B$19:$I$19,装备升星!F$42))</f>
        <v>0</v>
      </c>
      <c r="G130" s="5">
        <f>INT(INDEX($H$8:$H$37,$C130)*INDEX(装备总表!$C$23:$J$30,装备升星!$B130,装备升星!G$42)*INDEX(装备总表!$B$19:$I$19,装备升星!G$42))</f>
        <v>0</v>
      </c>
      <c r="H130" s="5">
        <f>INT(INDEX($H$8:$H$37,$C130)*INDEX(装备总表!$C$23:$J$30,装备升星!$B130,装备升星!H$42)*INDEX(装备总表!$B$19:$I$19,装备升星!H$42))</f>
        <v>724</v>
      </c>
      <c r="I130" s="5">
        <f>INT(INDEX($H$8:$H$37,$C130)*INDEX(装备总表!$C$23:$J$30,装备升星!$B130,装备升星!I$42)*INDEX(装备总表!$B$19:$I$19,装备升星!I$42))</f>
        <v>0</v>
      </c>
      <c r="J130" s="5">
        <f>INT(INDEX($H$8:$H$37,$C130)*INDEX(装备总表!$C$23:$J$30,装备升星!$B130,装备升星!J$42)*INDEX(装备总表!$B$19:$I$19,装备升星!J$42))</f>
        <v>0</v>
      </c>
      <c r="K130" s="5">
        <f>INT(INDEX($H$8:$H$37,$C130)*INDEX(装备总表!$C$23:$J$30,装备升星!$B130,装备升星!K$42)*INDEX(装备总表!$B$19:$I$19,装备升星!K$42))</f>
        <v>0</v>
      </c>
      <c r="L130" s="2"/>
      <c r="M130" s="2"/>
      <c r="N130" s="2"/>
    </row>
    <row r="131" spans="1:15" ht="16.5" x14ac:dyDescent="0.15">
      <c r="A131" s="13" t="s">
        <v>30</v>
      </c>
      <c r="B131" s="13">
        <v>3</v>
      </c>
      <c r="C131" s="13">
        <v>28</v>
      </c>
      <c r="D131" s="5">
        <f>INT(INDEX($H$8:$H$37,$C131)*INDEX(装备总表!$C$23:$J$30,装备升星!$B131,装备升星!D$42)*INDEX(装备总表!$B$19:$I$19,装备升星!D$42))</f>
        <v>15660</v>
      </c>
      <c r="E131" s="5">
        <f>INT(INDEX($H$8:$H$37,$C131)*INDEX(装备总表!$C$23:$J$30,装备升星!$B131,装备升星!E$42)*INDEX(装备总表!$B$19:$I$19,装备升星!E$42))</f>
        <v>1002</v>
      </c>
      <c r="F131" s="5">
        <f>INT(INDEX($H$8:$H$37,$C131)*INDEX(装备总表!$C$23:$J$30,装备升星!$B131,装备升星!F$42)*INDEX(装备总表!$B$19:$I$19,装备升星!F$42))</f>
        <v>0</v>
      </c>
      <c r="G131" s="5">
        <f>INT(INDEX($H$8:$H$37,$C131)*INDEX(装备总表!$C$23:$J$30,装备升星!$B131,装备升星!G$42)*INDEX(装备总表!$B$19:$I$19,装备升星!G$42))</f>
        <v>0</v>
      </c>
      <c r="H131" s="5">
        <f>INT(INDEX($H$8:$H$37,$C131)*INDEX(装备总表!$C$23:$J$30,装备升星!$B131,装备升星!H$42)*INDEX(装备总表!$B$19:$I$19,装备升星!H$42))</f>
        <v>751</v>
      </c>
      <c r="I131" s="5">
        <f>INT(INDEX($H$8:$H$37,$C131)*INDEX(装备总表!$C$23:$J$30,装备升星!$B131,装备升星!I$42)*INDEX(装备总表!$B$19:$I$19,装备升星!I$42))</f>
        <v>0</v>
      </c>
      <c r="J131" s="5">
        <f>INT(INDEX($H$8:$H$37,$C131)*INDEX(装备总表!$C$23:$J$30,装备升星!$B131,装备升星!J$42)*INDEX(装备总表!$B$19:$I$19,装备升星!J$42))</f>
        <v>0</v>
      </c>
      <c r="K131" s="5">
        <f>INT(INDEX($H$8:$H$37,$C131)*INDEX(装备总表!$C$23:$J$30,装备升星!$B131,装备升星!K$42)*INDEX(装备总表!$B$19:$I$19,装备升星!K$42))</f>
        <v>0</v>
      </c>
      <c r="L131" s="5" t="str">
        <f>INDEX($V$7:$AC$7,INDEX($AD$11:$AD$18,B130))</f>
        <v>格挡等级</v>
      </c>
      <c r="M131" s="5">
        <f>ROUND(INDEX($Q$8:$Q$37,$C131)*INDEX($R$8:$R$37,$C131)*INDEX($V$10:$AC$10,INDEX($AD$11:$AD$18,$B131))*INDEX($V$11:$AC$18,$B131,INDEX($AD$11:$AD$18,$B131)),0)</f>
        <v>169</v>
      </c>
      <c r="N131" s="5" t="str">
        <f>INDEX($V$7:$AC$7,INDEX($AE$11:$AE$18,B130))</f>
        <v>元素触发</v>
      </c>
      <c r="O131" s="5">
        <f>ROUND(INDEX($Q$8:$Q$37,$C131)*INDEX($S$8:$S$37,$C131)*INDEX($V$10:$AC$10,INDEX($AE$11:$AE$18,$B131))*INDEX($V$11:$AC$18,$B131,INDEX($AE$11:$AE$18,$B131)),0)</f>
        <v>0</v>
      </c>
    </row>
    <row r="132" spans="1:15" ht="16.5" x14ac:dyDescent="0.15">
      <c r="A132" s="13" t="s">
        <v>30</v>
      </c>
      <c r="B132" s="13">
        <v>3</v>
      </c>
      <c r="C132" s="13">
        <v>29</v>
      </c>
      <c r="D132" s="5">
        <f>INT(INDEX($H$8:$H$37,$C132)*INDEX(装备总表!$C$23:$J$30,装备升星!$B132,装备升星!D$42)*INDEX(装备总表!$B$19:$I$19,装备升星!D$42))</f>
        <v>16219</v>
      </c>
      <c r="E132" s="5">
        <f>INT(INDEX($H$8:$H$37,$C132)*INDEX(装备总表!$C$23:$J$30,装备升星!$B132,装备升星!E$42)*INDEX(装备总表!$B$19:$I$19,装备升星!E$42))</f>
        <v>1038</v>
      </c>
      <c r="F132" s="5">
        <f>INT(INDEX($H$8:$H$37,$C132)*INDEX(装备总表!$C$23:$J$30,装备升星!$B132,装备升星!F$42)*INDEX(装备总表!$B$19:$I$19,装备升星!F$42))</f>
        <v>0</v>
      </c>
      <c r="G132" s="5">
        <f>INT(INDEX($H$8:$H$37,$C132)*INDEX(装备总表!$C$23:$J$30,装备升星!$B132,装备升星!G$42)*INDEX(装备总表!$B$19:$I$19,装备升星!G$42))</f>
        <v>0</v>
      </c>
      <c r="H132" s="5">
        <f>INT(INDEX($H$8:$H$37,$C132)*INDEX(装备总表!$C$23:$J$30,装备升星!$B132,装备升星!H$42)*INDEX(装备总表!$B$19:$I$19,装备升星!H$42))</f>
        <v>778</v>
      </c>
      <c r="I132" s="5">
        <f>INT(INDEX($H$8:$H$37,$C132)*INDEX(装备总表!$C$23:$J$30,装备升星!$B132,装备升星!I$42)*INDEX(装备总表!$B$19:$I$19,装备升星!I$42))</f>
        <v>0</v>
      </c>
      <c r="J132" s="5">
        <f>INT(INDEX($H$8:$H$37,$C132)*INDEX(装备总表!$C$23:$J$30,装备升星!$B132,装备升星!J$42)*INDEX(装备总表!$B$19:$I$19,装备升星!J$42))</f>
        <v>0</v>
      </c>
      <c r="K132" s="5">
        <f>INT(INDEX($H$8:$H$37,$C132)*INDEX(装备总表!$C$23:$J$30,装备升星!$B132,装备升星!K$42)*INDEX(装备总表!$B$19:$I$19,装备升星!K$42))</f>
        <v>0</v>
      </c>
      <c r="L132" s="2"/>
      <c r="M132" s="2"/>
      <c r="N132" s="2"/>
    </row>
    <row r="133" spans="1:15" ht="16.5" x14ac:dyDescent="0.15">
      <c r="A133" s="13" t="s">
        <v>30</v>
      </c>
      <c r="B133" s="13">
        <v>3</v>
      </c>
      <c r="C133" s="13">
        <v>30</v>
      </c>
      <c r="D133" s="5">
        <f>INT(INDEX($H$8:$H$37,$C133)*INDEX(装备总表!$C$23:$J$30,装备升星!$B133,装备升星!D$42)*INDEX(装备总表!$B$19:$I$19,装备升星!D$42))</f>
        <v>16779</v>
      </c>
      <c r="E133" s="5">
        <f>INT(INDEX($H$8:$H$37,$C133)*INDEX(装备总表!$C$23:$J$30,装备升星!$B133,装备升星!E$42)*INDEX(装备总表!$B$19:$I$19,装备升星!E$42))</f>
        <v>1073</v>
      </c>
      <c r="F133" s="5">
        <f>INT(INDEX($H$8:$H$37,$C133)*INDEX(装备总表!$C$23:$J$30,装备升星!$B133,装备升星!F$42)*INDEX(装备总表!$B$19:$I$19,装备升星!F$42))</f>
        <v>0</v>
      </c>
      <c r="G133" s="5">
        <f>INT(INDEX($H$8:$H$37,$C133)*INDEX(装备总表!$C$23:$J$30,装备升星!$B133,装备升星!G$42)*INDEX(装备总表!$B$19:$I$19,装备升星!G$42))</f>
        <v>0</v>
      </c>
      <c r="H133" s="5">
        <f>INT(INDEX($H$8:$H$37,$C133)*INDEX(装备总表!$C$23:$J$30,装备升星!$B133,装备升星!H$42)*INDEX(装备总表!$B$19:$I$19,装备升星!H$42))</f>
        <v>805</v>
      </c>
      <c r="I133" s="5">
        <f>INT(INDEX($H$8:$H$37,$C133)*INDEX(装备总表!$C$23:$J$30,装备升星!$B133,装备升星!I$42)*INDEX(装备总表!$B$19:$I$19,装备升星!I$42))</f>
        <v>0</v>
      </c>
      <c r="J133" s="5">
        <f>INT(INDEX($H$8:$H$37,$C133)*INDEX(装备总表!$C$23:$J$30,装备升星!$B133,装备升星!J$42)*INDEX(装备总表!$B$19:$I$19,装备升星!J$42))</f>
        <v>0</v>
      </c>
      <c r="K133" s="5">
        <f>INT(INDEX($H$8:$H$37,$C133)*INDEX(装备总表!$C$23:$J$30,装备升星!$B133,装备升星!K$42)*INDEX(装备总表!$B$19:$I$19,装备升星!K$42))</f>
        <v>0</v>
      </c>
      <c r="L133" s="5" t="str">
        <f>INDEX($V$7:$AC$7,INDEX($AD$11:$AD$18,B132))</f>
        <v>格挡等级</v>
      </c>
      <c r="M133" s="5">
        <f>ROUND(INDEX($Q$8:$Q$37,$C133)*INDEX($R$8:$R$37,$C133)*INDEX($V$10:$AC$10,INDEX($AD$11:$AD$18,$B133))*INDEX($V$11:$AC$18,$B133,INDEX($AD$11:$AD$18,$B133)),0)</f>
        <v>297</v>
      </c>
      <c r="N133" s="5" t="str">
        <f>INDEX($V$7:$AC$7,INDEX($AE$11:$AE$18,B132))</f>
        <v>元素触发</v>
      </c>
      <c r="O133" s="5">
        <f>ROUND(INDEX($Q$8:$Q$37,$C133)*INDEX($S$8:$S$37,$C133)*INDEX($V$10:$AC$10,INDEX($AE$11:$AE$18,$B133))*INDEX($V$11:$AC$18,$B133,INDEX($AE$11:$AE$18,$B133)),0)</f>
        <v>297</v>
      </c>
    </row>
    <row r="134" spans="1:15" ht="16.5" x14ac:dyDescent="0.15">
      <c r="A134" s="13" t="s">
        <v>31</v>
      </c>
      <c r="B134" s="13">
        <v>4</v>
      </c>
      <c r="C134" s="13">
        <v>1</v>
      </c>
      <c r="D134" s="5">
        <f>INT(INDEX($H$8:$H$37,$C134)*INDEX(装备总表!$C$23:$J$30,装备升星!$B134,装备升星!D$42)*INDEX(装备总表!$B$19:$I$19,装备升星!D$42))</f>
        <v>335</v>
      </c>
      <c r="E134" s="5">
        <f>INT(INDEX($H$8:$H$37,$C134)*INDEX(装备总表!$C$23:$J$30,装备升星!$B134,装备升星!E$42)*INDEX(装备总表!$B$19:$I$19,装备升星!E$42))</f>
        <v>0</v>
      </c>
      <c r="F134" s="5">
        <f>INT(INDEX($H$8:$H$37,$C134)*INDEX(装备总表!$C$23:$J$30,装备升星!$B134,装备升星!F$42)*INDEX(装备总表!$B$19:$I$19,装备升星!F$42))</f>
        <v>26</v>
      </c>
      <c r="G134" s="5">
        <f>INT(INDEX($H$8:$H$37,$C134)*INDEX(装备总表!$C$23:$J$30,装备升星!$B134,装备升星!G$42)*INDEX(装备总表!$B$19:$I$19,装备升星!G$42))</f>
        <v>13</v>
      </c>
      <c r="H134" s="5">
        <f>INT(INDEX($H$8:$H$37,$C134)*INDEX(装备总表!$C$23:$J$30,装备升星!$B134,装备升星!H$42)*INDEX(装备总表!$B$19:$I$19,装备升星!H$42))</f>
        <v>0</v>
      </c>
      <c r="I134" s="5">
        <f>INT(INDEX($H$8:$H$37,$C134)*INDEX(装备总表!$C$23:$J$30,装备升星!$B134,装备升星!I$42)*INDEX(装备总表!$B$19:$I$19,装备升星!I$42))</f>
        <v>89</v>
      </c>
      <c r="J134" s="5">
        <f>INT(INDEX($H$8:$H$37,$C134)*INDEX(装备总表!$C$23:$J$30,装备升星!$B134,装备升星!J$42)*INDEX(装备总表!$B$19:$I$19,装备升星!J$42))</f>
        <v>0</v>
      </c>
      <c r="K134" s="5">
        <f>INT(INDEX($H$8:$H$37,$C134)*INDEX(装备总表!$C$23:$J$30,装备升星!$B134,装备升星!K$42)*INDEX(装备总表!$B$19:$I$19,装备升星!K$42))</f>
        <v>0</v>
      </c>
      <c r="L134" s="2"/>
      <c r="M134" s="2"/>
      <c r="N134" s="2"/>
    </row>
    <row r="135" spans="1:15" ht="16.5" x14ac:dyDescent="0.15">
      <c r="A135" s="13" t="s">
        <v>31</v>
      </c>
      <c r="B135" s="13">
        <v>4</v>
      </c>
      <c r="C135" s="13">
        <v>2</v>
      </c>
      <c r="D135" s="5">
        <f>INT(INDEX($H$8:$H$37,$C135)*INDEX(装备总表!$C$23:$J$30,装备升星!$B135,装备升星!D$42)*INDEX(装备总表!$B$19:$I$19,装备升星!D$42))</f>
        <v>671</v>
      </c>
      <c r="E135" s="5">
        <f>INT(INDEX($H$8:$H$37,$C135)*INDEX(装备总表!$C$23:$J$30,装备升星!$B135,装备升星!E$42)*INDEX(装备总表!$B$19:$I$19,装备升星!E$42))</f>
        <v>0</v>
      </c>
      <c r="F135" s="5">
        <f>INT(INDEX($H$8:$H$37,$C135)*INDEX(装备总表!$C$23:$J$30,装备升星!$B135,装备升星!F$42)*INDEX(装备总表!$B$19:$I$19,装备升星!F$42))</f>
        <v>53</v>
      </c>
      <c r="G135" s="5">
        <f>INT(INDEX($H$8:$H$37,$C135)*INDEX(装备总表!$C$23:$J$30,装备升星!$B135,装备升星!G$42)*INDEX(装备总表!$B$19:$I$19,装备升星!G$42))</f>
        <v>26</v>
      </c>
      <c r="H135" s="5">
        <f>INT(INDEX($H$8:$H$37,$C135)*INDEX(装备总表!$C$23:$J$30,装备升星!$B135,装备升星!H$42)*INDEX(装备总表!$B$19:$I$19,装备升星!H$42))</f>
        <v>0</v>
      </c>
      <c r="I135" s="5">
        <f>INT(INDEX($H$8:$H$37,$C135)*INDEX(装备总表!$C$23:$J$30,装备升星!$B135,装备升星!I$42)*INDEX(装备总表!$B$19:$I$19,装备升星!I$42))</f>
        <v>178</v>
      </c>
      <c r="J135" s="5">
        <f>INT(INDEX($H$8:$H$37,$C135)*INDEX(装备总表!$C$23:$J$30,装备升星!$B135,装备升星!J$42)*INDEX(装备总表!$B$19:$I$19,装备升星!J$42))</f>
        <v>0</v>
      </c>
      <c r="K135" s="5">
        <f>INT(INDEX($H$8:$H$37,$C135)*INDEX(装备总表!$C$23:$J$30,装备升星!$B135,装备升星!K$42)*INDEX(装备总表!$B$19:$I$19,装备升星!K$42))</f>
        <v>0</v>
      </c>
      <c r="L135" s="5" t="str">
        <f>INDEX($V$7:$AC$7,INDEX($AD$11:$AD$18,B134))</f>
        <v>抗暴等级</v>
      </c>
      <c r="M135" s="5">
        <f>ROUND(INDEX($Q$8:$Q$37,$C135)*INDEX($R$8:$R$37,$C135)*INDEX($V$10:$AC$10,INDEX($AD$11:$AD$18,$B135))*INDEX($V$11:$AC$18,$B135,INDEX($AD$11:$AD$18,$B135)),0)</f>
        <v>85</v>
      </c>
      <c r="N135" s="5" t="str">
        <f>INDEX($V$7:$AC$7,INDEX($AE$11:$AE$18,B134))</f>
        <v>冲击等级</v>
      </c>
      <c r="O135" s="5">
        <f>ROUND(INDEX($Q$8:$Q$37,$C135)*INDEX($S$8:$S$37,$C135)*INDEX($V$10:$AC$10,INDEX($AE$11:$AE$18,$B135))*INDEX($V$11:$AC$18,$B135,INDEX($AE$11:$AE$18,$B135)),0)</f>
        <v>0</v>
      </c>
    </row>
    <row r="136" spans="1:15" ht="16.5" x14ac:dyDescent="0.15">
      <c r="A136" s="13" t="s">
        <v>31</v>
      </c>
      <c r="B136" s="13">
        <v>4</v>
      </c>
      <c r="C136" s="13">
        <v>3</v>
      </c>
      <c r="D136" s="5">
        <f>INT(INDEX($H$8:$H$37,$C136)*INDEX(装备总表!$C$23:$J$30,装备升星!$B136,装备升星!D$42)*INDEX(装备总表!$B$19:$I$19,装备升星!D$42))</f>
        <v>1006</v>
      </c>
      <c r="E136" s="5">
        <f>INT(INDEX($H$8:$H$37,$C136)*INDEX(装备总表!$C$23:$J$30,装备升星!$B136,装备升星!E$42)*INDEX(装备总表!$B$19:$I$19,装备升星!E$42))</f>
        <v>0</v>
      </c>
      <c r="F136" s="5">
        <f>INT(INDEX($H$8:$H$37,$C136)*INDEX(装备总表!$C$23:$J$30,装备升星!$B136,装备升星!F$42)*INDEX(装备总表!$B$19:$I$19,装备升星!F$42))</f>
        <v>80</v>
      </c>
      <c r="G136" s="5">
        <f>INT(INDEX($H$8:$H$37,$C136)*INDEX(装备总表!$C$23:$J$30,装备升星!$B136,装备升星!G$42)*INDEX(装备总表!$B$19:$I$19,装备升星!G$42))</f>
        <v>40</v>
      </c>
      <c r="H136" s="5">
        <f>INT(INDEX($H$8:$H$37,$C136)*INDEX(装备总表!$C$23:$J$30,装备升星!$B136,装备升星!H$42)*INDEX(装备总表!$B$19:$I$19,装备升星!H$42))</f>
        <v>0</v>
      </c>
      <c r="I136" s="5">
        <f>INT(INDEX($H$8:$H$37,$C136)*INDEX(装备总表!$C$23:$J$30,装备升星!$B136,装备升星!I$42)*INDEX(装备总表!$B$19:$I$19,装备升星!I$42))</f>
        <v>268</v>
      </c>
      <c r="J136" s="5">
        <f>INT(INDEX($H$8:$H$37,$C136)*INDEX(装备总表!$C$23:$J$30,装备升星!$B136,装备升星!J$42)*INDEX(装备总表!$B$19:$I$19,装备升星!J$42))</f>
        <v>0</v>
      </c>
      <c r="K136" s="5">
        <f>INT(INDEX($H$8:$H$37,$C136)*INDEX(装备总表!$C$23:$J$30,装备升星!$B136,装备升星!K$42)*INDEX(装备总表!$B$19:$I$19,装备升星!K$42))</f>
        <v>0</v>
      </c>
      <c r="L136" s="2"/>
      <c r="M136" s="2"/>
      <c r="N136" s="2"/>
    </row>
    <row r="137" spans="1:15" ht="16.5" x14ac:dyDescent="0.15">
      <c r="A137" s="13" t="s">
        <v>31</v>
      </c>
      <c r="B137" s="13">
        <v>4</v>
      </c>
      <c r="C137" s="13">
        <v>4</v>
      </c>
      <c r="D137" s="5">
        <f>INT(INDEX($H$8:$H$37,$C137)*INDEX(装备总表!$C$23:$J$30,装备升星!$B137,装备升星!D$42)*INDEX(装备总表!$B$19:$I$19,装备升星!D$42))</f>
        <v>1342</v>
      </c>
      <c r="E137" s="5">
        <f>INT(INDEX($H$8:$H$37,$C137)*INDEX(装备总表!$C$23:$J$30,装备升星!$B137,装备升星!E$42)*INDEX(装备总表!$B$19:$I$19,装备升星!E$42))</f>
        <v>0</v>
      </c>
      <c r="F137" s="5">
        <f>INT(INDEX($H$8:$H$37,$C137)*INDEX(装备总表!$C$23:$J$30,装备升星!$B137,装备升星!F$42)*INDEX(装备总表!$B$19:$I$19,装备升星!F$42))</f>
        <v>107</v>
      </c>
      <c r="G137" s="5">
        <f>INT(INDEX($H$8:$H$37,$C137)*INDEX(装备总表!$C$23:$J$30,装备升星!$B137,装备升星!G$42)*INDEX(装备总表!$B$19:$I$19,装备升星!G$42))</f>
        <v>53</v>
      </c>
      <c r="H137" s="5">
        <f>INT(INDEX($H$8:$H$37,$C137)*INDEX(装备总表!$C$23:$J$30,装备升星!$B137,装备升星!H$42)*INDEX(装备总表!$B$19:$I$19,装备升星!H$42))</f>
        <v>0</v>
      </c>
      <c r="I137" s="5">
        <f>INT(INDEX($H$8:$H$37,$C137)*INDEX(装备总表!$C$23:$J$30,装备升星!$B137,装备升星!I$42)*INDEX(装备总表!$B$19:$I$19,装备升星!I$42))</f>
        <v>357</v>
      </c>
      <c r="J137" s="5">
        <f>INT(INDEX($H$8:$H$37,$C137)*INDEX(装备总表!$C$23:$J$30,装备升星!$B137,装备升星!J$42)*INDEX(装备总表!$B$19:$I$19,装备升星!J$42))</f>
        <v>0</v>
      </c>
      <c r="K137" s="5">
        <f>INT(INDEX($H$8:$H$37,$C137)*INDEX(装备总表!$C$23:$J$30,装备升星!$B137,装备升星!K$42)*INDEX(装备总表!$B$19:$I$19,装备升星!K$42))</f>
        <v>0</v>
      </c>
      <c r="L137" s="2"/>
      <c r="M137" s="2"/>
      <c r="N137" s="2"/>
    </row>
    <row r="138" spans="1:15" ht="16.5" x14ac:dyDescent="0.15">
      <c r="A138" s="13" t="s">
        <v>31</v>
      </c>
      <c r="B138" s="13">
        <v>4</v>
      </c>
      <c r="C138" s="13">
        <v>5</v>
      </c>
      <c r="D138" s="5">
        <f>INT(INDEX($H$8:$H$37,$C138)*INDEX(装备总表!$C$23:$J$30,装备升星!$B138,装备升星!D$42)*INDEX(装备总表!$B$19:$I$19,装备升星!D$42))</f>
        <v>1677</v>
      </c>
      <c r="E138" s="5">
        <f>INT(INDEX($H$8:$H$37,$C138)*INDEX(装备总表!$C$23:$J$30,装备升星!$B138,装备升星!E$42)*INDEX(装备总表!$B$19:$I$19,装备升星!E$42))</f>
        <v>0</v>
      </c>
      <c r="F138" s="5">
        <f>INT(INDEX($H$8:$H$37,$C138)*INDEX(装备总表!$C$23:$J$30,装备升星!$B138,装备升星!F$42)*INDEX(装备总表!$B$19:$I$19,装备升星!F$42))</f>
        <v>134</v>
      </c>
      <c r="G138" s="5">
        <f>INT(INDEX($H$8:$H$37,$C138)*INDEX(装备总表!$C$23:$J$30,装备升星!$B138,装备升星!G$42)*INDEX(装备总表!$B$19:$I$19,装备升星!G$42))</f>
        <v>67</v>
      </c>
      <c r="H138" s="5">
        <f>INT(INDEX($H$8:$H$37,$C138)*INDEX(装备总表!$C$23:$J$30,装备升星!$B138,装备升星!H$42)*INDEX(装备总表!$B$19:$I$19,装备升星!H$42))</f>
        <v>0</v>
      </c>
      <c r="I138" s="5">
        <f>INT(INDEX($H$8:$H$37,$C138)*INDEX(装备总表!$C$23:$J$30,装备升星!$B138,装备升星!I$42)*INDEX(装备总表!$B$19:$I$19,装备升星!I$42))</f>
        <v>447</v>
      </c>
      <c r="J138" s="5">
        <f>INT(INDEX($H$8:$H$37,$C138)*INDEX(装备总表!$C$23:$J$30,装备升星!$B138,装备升星!J$42)*INDEX(装备总表!$B$19:$I$19,装备升星!J$42))</f>
        <v>0</v>
      </c>
      <c r="K138" s="5">
        <f>INT(INDEX($H$8:$H$37,$C138)*INDEX(装备总表!$C$23:$J$30,装备升星!$B138,装备升星!K$42)*INDEX(装备总表!$B$19:$I$19,装备升星!K$42))</f>
        <v>0</v>
      </c>
      <c r="L138" s="5" t="str">
        <f>INDEX($V$7:$AC$7,INDEX($AD$11:$AD$18,B137))</f>
        <v>抗暴等级</v>
      </c>
      <c r="M138" s="5">
        <f>ROUND(INDEX($Q$8:$Q$37,$C138)*INDEX($R$8:$R$37,$C138)*INDEX($V$10:$AC$10,INDEX($AD$11:$AD$18,$B138))*INDEX($V$11:$AC$18,$B138,INDEX($AD$11:$AD$18,$B138)),0)</f>
        <v>64</v>
      </c>
      <c r="N138" s="5" t="str">
        <f>INDEX($V$7:$AC$7,INDEX($AE$11:$AE$18,B137))</f>
        <v>冲击等级</v>
      </c>
      <c r="O138" s="5">
        <f>ROUND(INDEX($Q$8:$Q$37,$C138)*INDEX($S$8:$S$37,$C138)*INDEX($V$10:$AC$10,INDEX($AE$11:$AE$18,$B138))*INDEX($V$11:$AC$18,$B138,INDEX($AE$11:$AE$18,$B138)),0)</f>
        <v>64</v>
      </c>
    </row>
    <row r="139" spans="1:15" ht="16.5" x14ac:dyDescent="0.15">
      <c r="A139" s="13" t="s">
        <v>31</v>
      </c>
      <c r="B139" s="13">
        <v>4</v>
      </c>
      <c r="C139" s="13">
        <v>6</v>
      </c>
      <c r="D139" s="5">
        <f>INT(INDEX($H$8:$H$37,$C139)*INDEX(装备总表!$C$23:$J$30,装备升星!$B139,装备升星!D$42)*INDEX(装备总表!$B$19:$I$19,装备升星!D$42))</f>
        <v>2013</v>
      </c>
      <c r="E139" s="5">
        <f>INT(INDEX($H$8:$H$37,$C139)*INDEX(装备总表!$C$23:$J$30,装备升星!$B139,装备升星!E$42)*INDEX(装备总表!$B$19:$I$19,装备升星!E$42))</f>
        <v>0</v>
      </c>
      <c r="F139" s="5">
        <f>INT(INDEX($H$8:$H$37,$C139)*INDEX(装备总表!$C$23:$J$30,装备升星!$B139,装备升星!F$42)*INDEX(装备总表!$B$19:$I$19,装备升星!F$42))</f>
        <v>161</v>
      </c>
      <c r="G139" s="5">
        <f>INT(INDEX($H$8:$H$37,$C139)*INDEX(装备总表!$C$23:$J$30,装备升星!$B139,装备升星!G$42)*INDEX(装备总表!$B$19:$I$19,装备升星!G$42))</f>
        <v>80</v>
      </c>
      <c r="H139" s="5">
        <f>INT(INDEX($H$8:$H$37,$C139)*INDEX(装备总表!$C$23:$J$30,装备升星!$B139,装备升星!H$42)*INDEX(装备总表!$B$19:$I$19,装备升星!H$42))</f>
        <v>0</v>
      </c>
      <c r="I139" s="5">
        <f>INT(INDEX($H$8:$H$37,$C139)*INDEX(装备总表!$C$23:$J$30,装备升星!$B139,装备升星!I$42)*INDEX(装备总表!$B$19:$I$19,装备升星!I$42))</f>
        <v>536</v>
      </c>
      <c r="J139" s="5">
        <f>INT(INDEX($H$8:$H$37,$C139)*INDEX(装备总表!$C$23:$J$30,装备升星!$B139,装备升星!J$42)*INDEX(装备总表!$B$19:$I$19,装备升星!J$42))</f>
        <v>0</v>
      </c>
      <c r="K139" s="5">
        <f>INT(INDEX($H$8:$H$37,$C139)*INDEX(装备总表!$C$23:$J$30,装备升星!$B139,装备升星!K$42)*INDEX(装备总表!$B$19:$I$19,装备升星!K$42))</f>
        <v>0</v>
      </c>
      <c r="L139" s="2"/>
      <c r="M139" s="2"/>
      <c r="N139" s="2"/>
    </row>
    <row r="140" spans="1:15" ht="16.5" x14ac:dyDescent="0.15">
      <c r="A140" s="13" t="s">
        <v>31</v>
      </c>
      <c r="B140" s="13">
        <v>4</v>
      </c>
      <c r="C140" s="13">
        <v>7</v>
      </c>
      <c r="D140" s="5">
        <f>INT(INDEX($H$8:$H$37,$C140)*INDEX(装备总表!$C$23:$J$30,装备升星!$B140,装备升星!D$42)*INDEX(装备总表!$B$19:$I$19,装备升星!D$42))</f>
        <v>2349</v>
      </c>
      <c r="E140" s="5">
        <f>INT(INDEX($H$8:$H$37,$C140)*INDEX(装备总表!$C$23:$J$30,装备升星!$B140,装备升星!E$42)*INDEX(装备总表!$B$19:$I$19,装备升星!E$42))</f>
        <v>0</v>
      </c>
      <c r="F140" s="5">
        <f>INT(INDEX($H$8:$H$37,$C140)*INDEX(装备总表!$C$23:$J$30,装备升星!$B140,装备升星!F$42)*INDEX(装备总表!$B$19:$I$19,装备升星!F$42))</f>
        <v>187</v>
      </c>
      <c r="G140" s="5">
        <f>INT(INDEX($H$8:$H$37,$C140)*INDEX(装备总表!$C$23:$J$30,装备升星!$B140,装备升星!G$42)*INDEX(装备总表!$B$19:$I$19,装备升星!G$42))</f>
        <v>93</v>
      </c>
      <c r="H140" s="5">
        <f>INT(INDEX($H$8:$H$37,$C140)*INDEX(装备总表!$C$23:$J$30,装备升星!$B140,装备升星!H$42)*INDEX(装备总表!$B$19:$I$19,装备升星!H$42))</f>
        <v>0</v>
      </c>
      <c r="I140" s="5">
        <f>INT(INDEX($H$8:$H$37,$C140)*INDEX(装备总表!$C$23:$J$30,装备升星!$B140,装备升星!I$42)*INDEX(装备总表!$B$19:$I$19,装备升星!I$42))</f>
        <v>626</v>
      </c>
      <c r="J140" s="5">
        <f>INT(INDEX($H$8:$H$37,$C140)*INDEX(装备总表!$C$23:$J$30,装备升星!$B140,装备升星!J$42)*INDEX(装备总表!$B$19:$I$19,装备升星!J$42))</f>
        <v>0</v>
      </c>
      <c r="K140" s="5">
        <f>INT(INDEX($H$8:$H$37,$C140)*INDEX(装备总表!$C$23:$J$30,装备升星!$B140,装备升星!K$42)*INDEX(装备总表!$B$19:$I$19,装备升星!K$42))</f>
        <v>0</v>
      </c>
      <c r="L140" s="2"/>
      <c r="M140" s="2"/>
      <c r="N140" s="2"/>
    </row>
    <row r="141" spans="1:15" ht="16.5" x14ac:dyDescent="0.15">
      <c r="A141" s="13" t="s">
        <v>31</v>
      </c>
      <c r="B141" s="13">
        <v>4</v>
      </c>
      <c r="C141" s="13">
        <v>8</v>
      </c>
      <c r="D141" s="5">
        <f>INT(INDEX($H$8:$H$37,$C141)*INDEX(装备总表!$C$23:$J$30,装备升星!$B141,装备升星!D$42)*INDEX(装备总表!$B$19:$I$19,装备升星!D$42))</f>
        <v>2684</v>
      </c>
      <c r="E141" s="5">
        <f>INT(INDEX($H$8:$H$37,$C141)*INDEX(装备总表!$C$23:$J$30,装备升星!$B141,装备升星!E$42)*INDEX(装备总表!$B$19:$I$19,装备升星!E$42))</f>
        <v>0</v>
      </c>
      <c r="F141" s="5">
        <f>INT(INDEX($H$8:$H$37,$C141)*INDEX(装备总表!$C$23:$J$30,装备升星!$B141,装备升星!F$42)*INDEX(装备总表!$B$19:$I$19,装备升星!F$42))</f>
        <v>214</v>
      </c>
      <c r="G141" s="5">
        <f>INT(INDEX($H$8:$H$37,$C141)*INDEX(装备总表!$C$23:$J$30,装备升星!$B141,装备升星!G$42)*INDEX(装备总表!$B$19:$I$19,装备升星!G$42))</f>
        <v>107</v>
      </c>
      <c r="H141" s="5">
        <f>INT(INDEX($H$8:$H$37,$C141)*INDEX(装备总表!$C$23:$J$30,装备升星!$B141,装备升星!H$42)*INDEX(装备总表!$B$19:$I$19,装备升星!H$42))</f>
        <v>0</v>
      </c>
      <c r="I141" s="5">
        <f>INT(INDEX($H$8:$H$37,$C141)*INDEX(装备总表!$C$23:$J$30,装备升星!$B141,装备升星!I$42)*INDEX(装备总表!$B$19:$I$19,装备升星!I$42))</f>
        <v>715</v>
      </c>
      <c r="J141" s="5">
        <f>INT(INDEX($H$8:$H$37,$C141)*INDEX(装备总表!$C$23:$J$30,装备升星!$B141,装备升星!J$42)*INDEX(装备总表!$B$19:$I$19,装备升星!J$42))</f>
        <v>0</v>
      </c>
      <c r="K141" s="5">
        <f>INT(INDEX($H$8:$H$37,$C141)*INDEX(装备总表!$C$23:$J$30,装备升星!$B141,装备升星!K$42)*INDEX(装备总表!$B$19:$I$19,装备升星!K$42))</f>
        <v>0</v>
      </c>
      <c r="L141" s="5" t="str">
        <f>INDEX($V$7:$AC$7,INDEX($AD$11:$AD$18,B140))</f>
        <v>抗暴等级</v>
      </c>
      <c r="M141" s="5">
        <f>ROUND(INDEX($Q$8:$Q$37,$C141)*INDEX($R$8:$R$37,$C141)*INDEX($V$10:$AC$10,INDEX($AD$11:$AD$18,$B141))*INDEX($V$11:$AC$18,$B141,INDEX($AD$11:$AD$18,$B141)),0)</f>
        <v>85</v>
      </c>
      <c r="N141" s="5" t="str">
        <f>INDEX($V$7:$AC$7,INDEX($AE$11:$AE$18,B140))</f>
        <v>冲击等级</v>
      </c>
      <c r="O141" s="5">
        <f>ROUND(INDEX($Q$8:$Q$37,$C141)*INDEX($S$8:$S$37,$C141)*INDEX($V$10:$AC$10,INDEX($AE$11:$AE$18,$B141))*INDEX($V$11:$AC$18,$B141,INDEX($AE$11:$AE$18,$B141)),0)</f>
        <v>0</v>
      </c>
    </row>
    <row r="142" spans="1:15" ht="16.5" x14ac:dyDescent="0.15">
      <c r="A142" s="13" t="s">
        <v>31</v>
      </c>
      <c r="B142" s="13">
        <v>4</v>
      </c>
      <c r="C142" s="13">
        <v>9</v>
      </c>
      <c r="D142" s="5">
        <f>INT(INDEX($H$8:$H$37,$C142)*INDEX(装备总表!$C$23:$J$30,装备升星!$B142,装备升星!D$42)*INDEX(装备总表!$B$19:$I$19,装备升星!D$42))</f>
        <v>3020</v>
      </c>
      <c r="E142" s="5">
        <f>INT(INDEX($H$8:$H$37,$C142)*INDEX(装备总表!$C$23:$J$30,装备升星!$B142,装备升星!E$42)*INDEX(装备总表!$B$19:$I$19,装备升星!E$42))</f>
        <v>0</v>
      </c>
      <c r="F142" s="5">
        <f>INT(INDEX($H$8:$H$37,$C142)*INDEX(装备总表!$C$23:$J$30,装备升星!$B142,装备升星!F$42)*INDEX(装备总表!$B$19:$I$19,装备升星!F$42))</f>
        <v>241</v>
      </c>
      <c r="G142" s="5">
        <f>INT(INDEX($H$8:$H$37,$C142)*INDEX(装备总表!$C$23:$J$30,装备升星!$B142,装备升星!G$42)*INDEX(装备总表!$B$19:$I$19,装备升星!G$42))</f>
        <v>120</v>
      </c>
      <c r="H142" s="5">
        <f>INT(INDEX($H$8:$H$37,$C142)*INDEX(装备总表!$C$23:$J$30,装备升星!$B142,装备升星!H$42)*INDEX(装备总表!$B$19:$I$19,装备升星!H$42))</f>
        <v>0</v>
      </c>
      <c r="I142" s="5">
        <f>INT(INDEX($H$8:$H$37,$C142)*INDEX(装备总表!$C$23:$J$30,装备升星!$B142,装备升星!I$42)*INDEX(装备总表!$B$19:$I$19,装备升星!I$42))</f>
        <v>805</v>
      </c>
      <c r="J142" s="5">
        <f>INT(INDEX($H$8:$H$37,$C142)*INDEX(装备总表!$C$23:$J$30,装备升星!$B142,装备升星!J$42)*INDEX(装备总表!$B$19:$I$19,装备升星!J$42))</f>
        <v>0</v>
      </c>
      <c r="K142" s="5">
        <f>INT(INDEX($H$8:$H$37,$C142)*INDEX(装备总表!$C$23:$J$30,装备升星!$B142,装备升星!K$42)*INDEX(装备总表!$B$19:$I$19,装备升星!K$42))</f>
        <v>0</v>
      </c>
      <c r="L142" s="2"/>
      <c r="M142" s="2"/>
      <c r="N142" s="2"/>
    </row>
    <row r="143" spans="1:15" ht="16.5" x14ac:dyDescent="0.15">
      <c r="A143" s="13" t="s">
        <v>31</v>
      </c>
      <c r="B143" s="13">
        <v>4</v>
      </c>
      <c r="C143" s="13">
        <v>10</v>
      </c>
      <c r="D143" s="5">
        <f>INT(INDEX($H$8:$H$37,$C143)*INDEX(装备总表!$C$23:$J$30,装备升星!$B143,装备升星!D$42)*INDEX(装备总表!$B$19:$I$19,装备升星!D$42))</f>
        <v>3355</v>
      </c>
      <c r="E143" s="5">
        <f>INT(INDEX($H$8:$H$37,$C143)*INDEX(装备总表!$C$23:$J$30,装备升星!$B143,装备升星!E$42)*INDEX(装备总表!$B$19:$I$19,装备升星!E$42))</f>
        <v>0</v>
      </c>
      <c r="F143" s="5">
        <f>INT(INDEX($H$8:$H$37,$C143)*INDEX(装备总表!$C$23:$J$30,装备升星!$B143,装备升星!F$42)*INDEX(装备总表!$B$19:$I$19,装备升星!F$42))</f>
        <v>268</v>
      </c>
      <c r="G143" s="5">
        <f>INT(INDEX($H$8:$H$37,$C143)*INDEX(装备总表!$C$23:$J$30,装备升星!$B143,装备升星!G$42)*INDEX(装备总表!$B$19:$I$19,装备升星!G$42))</f>
        <v>134</v>
      </c>
      <c r="H143" s="5">
        <f>INT(INDEX($H$8:$H$37,$C143)*INDEX(装备总表!$C$23:$J$30,装备升星!$B143,装备升星!H$42)*INDEX(装备总表!$B$19:$I$19,装备升星!H$42))</f>
        <v>0</v>
      </c>
      <c r="I143" s="5">
        <f>INT(INDEX($H$8:$H$37,$C143)*INDEX(装备总表!$C$23:$J$30,装备升星!$B143,装备升星!I$42)*INDEX(装备总表!$B$19:$I$19,装备升星!I$42))</f>
        <v>894</v>
      </c>
      <c r="J143" s="5">
        <f>INT(INDEX($H$8:$H$37,$C143)*INDEX(装备总表!$C$23:$J$30,装备升星!$B143,装备升星!J$42)*INDEX(装备总表!$B$19:$I$19,装备升星!J$42))</f>
        <v>0</v>
      </c>
      <c r="K143" s="5">
        <f>INT(INDEX($H$8:$H$37,$C143)*INDEX(装备总表!$C$23:$J$30,装备升星!$B143,装备升星!K$42)*INDEX(装备总表!$B$19:$I$19,装备升星!K$42))</f>
        <v>0</v>
      </c>
      <c r="L143" s="5" t="str">
        <f>INDEX($V$7:$AC$7,INDEX($AD$11:$AD$18,B142))</f>
        <v>抗暴等级</v>
      </c>
      <c r="M143" s="5">
        <f>ROUND(INDEX($Q$8:$Q$37,$C143)*INDEX($R$8:$R$37,$C143)*INDEX($V$10:$AC$10,INDEX($AD$11:$AD$18,$B143))*INDEX($V$11:$AC$18,$B143,INDEX($AD$11:$AD$18,$B143)),0)</f>
        <v>85</v>
      </c>
      <c r="N143" s="5" t="str">
        <f>INDEX($V$7:$AC$7,INDEX($AE$11:$AE$18,B142))</f>
        <v>冲击等级</v>
      </c>
      <c r="O143" s="5">
        <f>ROUND(INDEX($Q$8:$Q$37,$C143)*INDEX($S$8:$S$37,$C143)*INDEX($V$10:$AC$10,INDEX($AE$11:$AE$18,$B143))*INDEX($V$11:$AC$18,$B143,INDEX($AE$11:$AE$18,$B143)),0)</f>
        <v>85</v>
      </c>
    </row>
    <row r="144" spans="1:15" ht="16.5" x14ac:dyDescent="0.15">
      <c r="A144" s="13" t="s">
        <v>31</v>
      </c>
      <c r="B144" s="13">
        <v>4</v>
      </c>
      <c r="C144" s="13">
        <v>11</v>
      </c>
      <c r="D144" s="5">
        <f>INT(INDEX($H$8:$H$37,$C144)*INDEX(装备总表!$C$23:$J$30,装备升星!$B144,装备升星!D$42)*INDEX(装备总表!$B$19:$I$19,装备升星!D$42))</f>
        <v>3691</v>
      </c>
      <c r="E144" s="5">
        <f>INT(INDEX($H$8:$H$37,$C144)*INDEX(装备总表!$C$23:$J$30,装备升星!$B144,装备升星!E$42)*INDEX(装备总表!$B$19:$I$19,装备升星!E$42))</f>
        <v>0</v>
      </c>
      <c r="F144" s="5">
        <f>INT(INDEX($H$8:$H$37,$C144)*INDEX(装备总表!$C$23:$J$30,装备升星!$B144,装备升星!F$42)*INDEX(装备总表!$B$19:$I$19,装备升星!F$42))</f>
        <v>295</v>
      </c>
      <c r="G144" s="5">
        <f>INT(INDEX($H$8:$H$37,$C144)*INDEX(装备总表!$C$23:$J$30,装备升星!$B144,装备升星!G$42)*INDEX(装备总表!$B$19:$I$19,装备升星!G$42))</f>
        <v>147</v>
      </c>
      <c r="H144" s="5">
        <f>INT(INDEX($H$8:$H$37,$C144)*INDEX(装备总表!$C$23:$J$30,装备升星!$B144,装备升星!H$42)*INDEX(装备总表!$B$19:$I$19,装备升星!H$42))</f>
        <v>0</v>
      </c>
      <c r="I144" s="5">
        <f>INT(INDEX($H$8:$H$37,$C144)*INDEX(装备总表!$C$23:$J$30,装备升星!$B144,装备升星!I$42)*INDEX(装备总表!$B$19:$I$19,装备升星!I$42))</f>
        <v>984</v>
      </c>
      <c r="J144" s="5">
        <f>INT(INDEX($H$8:$H$37,$C144)*INDEX(装备总表!$C$23:$J$30,装备升星!$B144,装备升星!J$42)*INDEX(装备总表!$B$19:$I$19,装备升星!J$42))</f>
        <v>0</v>
      </c>
      <c r="K144" s="5">
        <f>INT(INDEX($H$8:$H$37,$C144)*INDEX(装备总表!$C$23:$J$30,装备升星!$B144,装备升星!K$42)*INDEX(装备总表!$B$19:$I$19,装备升星!K$42))</f>
        <v>0</v>
      </c>
      <c r="L144" s="2"/>
      <c r="M144" s="2"/>
      <c r="N144" s="2"/>
    </row>
    <row r="145" spans="1:15" ht="16.5" x14ac:dyDescent="0.15">
      <c r="A145" s="13" t="s">
        <v>31</v>
      </c>
      <c r="B145" s="13">
        <v>4</v>
      </c>
      <c r="C145" s="13">
        <v>12</v>
      </c>
      <c r="D145" s="5">
        <f>INT(INDEX($H$8:$H$37,$C145)*INDEX(装备总表!$C$23:$J$30,装备升星!$B145,装备升星!D$42)*INDEX(装备总表!$B$19:$I$19,装备升星!D$42))</f>
        <v>4026</v>
      </c>
      <c r="E145" s="5">
        <f>INT(INDEX($H$8:$H$37,$C145)*INDEX(装备总表!$C$23:$J$30,装备升星!$B145,装备升星!E$42)*INDEX(装备总表!$B$19:$I$19,装备升星!E$42))</f>
        <v>0</v>
      </c>
      <c r="F145" s="5">
        <f>INT(INDEX($H$8:$H$37,$C145)*INDEX(装备总表!$C$23:$J$30,装备升星!$B145,装备升星!F$42)*INDEX(装备总表!$B$19:$I$19,装备升星!F$42))</f>
        <v>322</v>
      </c>
      <c r="G145" s="5">
        <f>INT(INDEX($H$8:$H$37,$C145)*INDEX(装备总表!$C$23:$J$30,装备升星!$B145,装备升星!G$42)*INDEX(装备总表!$B$19:$I$19,装备升星!G$42))</f>
        <v>161</v>
      </c>
      <c r="H145" s="5">
        <f>INT(INDEX($H$8:$H$37,$C145)*INDEX(装备总表!$C$23:$J$30,装备升星!$B145,装备升星!H$42)*INDEX(装备总表!$B$19:$I$19,装备升星!H$42))</f>
        <v>0</v>
      </c>
      <c r="I145" s="5">
        <f>INT(INDEX($H$8:$H$37,$C145)*INDEX(装备总表!$C$23:$J$30,装备升星!$B145,装备升星!I$42)*INDEX(装备总表!$B$19:$I$19,装备升星!I$42))</f>
        <v>1073</v>
      </c>
      <c r="J145" s="5">
        <f>INT(INDEX($H$8:$H$37,$C145)*INDEX(装备总表!$C$23:$J$30,装备升星!$B145,装备升星!J$42)*INDEX(装备总表!$B$19:$I$19,装备升星!J$42))</f>
        <v>0</v>
      </c>
      <c r="K145" s="5">
        <f>INT(INDEX($H$8:$H$37,$C145)*INDEX(装备总表!$C$23:$J$30,装备升星!$B145,装备升星!K$42)*INDEX(装备总表!$B$19:$I$19,装备升星!K$42))</f>
        <v>0</v>
      </c>
      <c r="L145" s="5" t="str">
        <f>INDEX($V$7:$AC$7,INDEX($AD$11:$AD$18,B144))</f>
        <v>抗暴等级</v>
      </c>
      <c r="M145" s="5">
        <f>ROUND(INDEX($Q$8:$Q$37,$C145)*INDEX($R$8:$R$37,$C145)*INDEX($V$10:$AC$10,INDEX($AD$11:$AD$18,$B145))*INDEX($V$11:$AC$18,$B145,INDEX($AD$11:$AD$18,$B145)),0)</f>
        <v>127</v>
      </c>
      <c r="N145" s="5" t="str">
        <f>INDEX($V$7:$AC$7,INDEX($AE$11:$AE$18,B144))</f>
        <v>冲击等级</v>
      </c>
      <c r="O145" s="5">
        <f>ROUND(INDEX($Q$8:$Q$37,$C145)*INDEX($S$8:$S$37,$C145)*INDEX($V$10:$AC$10,INDEX($AE$11:$AE$18,$B145))*INDEX($V$11:$AC$18,$B145,INDEX($AE$11:$AE$18,$B145)),0)</f>
        <v>0</v>
      </c>
    </row>
    <row r="146" spans="1:15" ht="16.5" x14ac:dyDescent="0.15">
      <c r="A146" s="13" t="s">
        <v>31</v>
      </c>
      <c r="B146" s="13">
        <v>4</v>
      </c>
      <c r="C146" s="13">
        <v>13</v>
      </c>
      <c r="D146" s="5">
        <f>INT(INDEX($H$8:$H$37,$C146)*INDEX(装备总表!$C$23:$J$30,装备升星!$B146,装备升星!D$42)*INDEX(装备总表!$B$19:$I$19,装备升星!D$42))</f>
        <v>4362</v>
      </c>
      <c r="E146" s="5">
        <f>INT(INDEX($H$8:$H$37,$C146)*INDEX(装备总表!$C$23:$J$30,装备升星!$B146,装备升星!E$42)*INDEX(装备总表!$B$19:$I$19,装备升星!E$42))</f>
        <v>0</v>
      </c>
      <c r="F146" s="5">
        <f>INT(INDEX($H$8:$H$37,$C146)*INDEX(装备总表!$C$23:$J$30,装备升星!$B146,装备升星!F$42)*INDEX(装备总表!$B$19:$I$19,装备升星!F$42))</f>
        <v>349</v>
      </c>
      <c r="G146" s="5">
        <f>INT(INDEX($H$8:$H$37,$C146)*INDEX(装备总表!$C$23:$J$30,装备升星!$B146,装备升星!G$42)*INDEX(装备总表!$B$19:$I$19,装备升星!G$42))</f>
        <v>174</v>
      </c>
      <c r="H146" s="5">
        <f>INT(INDEX($H$8:$H$37,$C146)*INDEX(装备总表!$C$23:$J$30,装备升星!$B146,装备升星!H$42)*INDEX(装备总表!$B$19:$I$19,装备升星!H$42))</f>
        <v>0</v>
      </c>
      <c r="I146" s="5">
        <f>INT(INDEX($H$8:$H$37,$C146)*INDEX(装备总表!$C$23:$J$30,装备升星!$B146,装备升星!I$42)*INDEX(装备总表!$B$19:$I$19,装备升星!I$42))</f>
        <v>1163</v>
      </c>
      <c r="J146" s="5">
        <f>INT(INDEX($H$8:$H$37,$C146)*INDEX(装备总表!$C$23:$J$30,装备升星!$B146,装备升星!J$42)*INDEX(装备总表!$B$19:$I$19,装备升星!J$42))</f>
        <v>0</v>
      </c>
      <c r="K146" s="5">
        <f>INT(INDEX($H$8:$H$37,$C146)*INDEX(装备总表!$C$23:$J$30,装备升星!$B146,装备升星!K$42)*INDEX(装备总表!$B$19:$I$19,装备升星!K$42))</f>
        <v>0</v>
      </c>
      <c r="L146" s="2"/>
      <c r="M146" s="2"/>
      <c r="N146" s="2"/>
    </row>
    <row r="147" spans="1:15" ht="16.5" x14ac:dyDescent="0.15">
      <c r="A147" s="13" t="s">
        <v>31</v>
      </c>
      <c r="B147" s="13">
        <v>4</v>
      </c>
      <c r="C147" s="13">
        <v>14</v>
      </c>
      <c r="D147" s="5">
        <f>INT(INDEX($H$8:$H$37,$C147)*INDEX(装备总表!$C$23:$J$30,装备升星!$B147,装备升星!D$42)*INDEX(装备总表!$B$19:$I$19,装备升星!D$42))</f>
        <v>4698</v>
      </c>
      <c r="E147" s="5">
        <f>INT(INDEX($H$8:$H$37,$C147)*INDEX(装备总表!$C$23:$J$30,装备升星!$B147,装备升星!E$42)*INDEX(装备总表!$B$19:$I$19,装备升星!E$42))</f>
        <v>0</v>
      </c>
      <c r="F147" s="5">
        <f>INT(INDEX($H$8:$H$37,$C147)*INDEX(装备总表!$C$23:$J$30,装备升星!$B147,装备升星!F$42)*INDEX(装备总表!$B$19:$I$19,装备升星!F$42))</f>
        <v>375</v>
      </c>
      <c r="G147" s="5">
        <f>INT(INDEX($H$8:$H$37,$C147)*INDEX(装备总表!$C$23:$J$30,装备升星!$B147,装备升星!G$42)*INDEX(装备总表!$B$19:$I$19,装备升星!G$42))</f>
        <v>187</v>
      </c>
      <c r="H147" s="5">
        <f>INT(INDEX($H$8:$H$37,$C147)*INDEX(装备总表!$C$23:$J$30,装备升星!$B147,装备升星!H$42)*INDEX(装备总表!$B$19:$I$19,装备升星!H$42))</f>
        <v>0</v>
      </c>
      <c r="I147" s="5">
        <f>INT(INDEX($H$8:$H$37,$C147)*INDEX(装备总表!$C$23:$J$30,装备升星!$B147,装备升星!I$42)*INDEX(装备总表!$B$19:$I$19,装备升星!I$42))</f>
        <v>1252</v>
      </c>
      <c r="J147" s="5">
        <f>INT(INDEX($H$8:$H$37,$C147)*INDEX(装备总表!$C$23:$J$30,装备升星!$B147,装备升星!J$42)*INDEX(装备总表!$B$19:$I$19,装备升星!J$42))</f>
        <v>0</v>
      </c>
      <c r="K147" s="5">
        <f>INT(INDEX($H$8:$H$37,$C147)*INDEX(装备总表!$C$23:$J$30,装备升星!$B147,装备升星!K$42)*INDEX(装备总表!$B$19:$I$19,装备升星!K$42))</f>
        <v>0</v>
      </c>
      <c r="L147" s="2"/>
      <c r="M147" s="2"/>
      <c r="N147" s="2"/>
    </row>
    <row r="148" spans="1:15" ht="16.5" x14ac:dyDescent="0.15">
      <c r="A148" s="13" t="s">
        <v>31</v>
      </c>
      <c r="B148" s="13">
        <v>4</v>
      </c>
      <c r="C148" s="13">
        <v>15</v>
      </c>
      <c r="D148" s="5">
        <f>INT(INDEX($H$8:$H$37,$C148)*INDEX(装备总表!$C$23:$J$30,装备升星!$B148,装备升星!D$42)*INDEX(装备总表!$B$19:$I$19,装备升星!D$42))</f>
        <v>5033</v>
      </c>
      <c r="E148" s="5">
        <f>INT(INDEX($H$8:$H$37,$C148)*INDEX(装备总表!$C$23:$J$30,装备升星!$B148,装备升星!E$42)*INDEX(装备总表!$B$19:$I$19,装备升星!E$42))</f>
        <v>0</v>
      </c>
      <c r="F148" s="5">
        <f>INT(INDEX($H$8:$H$37,$C148)*INDEX(装备总表!$C$23:$J$30,装备升星!$B148,装备升星!F$42)*INDEX(装备总表!$B$19:$I$19,装备升星!F$42))</f>
        <v>402</v>
      </c>
      <c r="G148" s="5">
        <f>INT(INDEX($H$8:$H$37,$C148)*INDEX(装备总表!$C$23:$J$30,装备升星!$B148,装备升星!G$42)*INDEX(装备总表!$B$19:$I$19,装备升星!G$42))</f>
        <v>201</v>
      </c>
      <c r="H148" s="5">
        <f>INT(INDEX($H$8:$H$37,$C148)*INDEX(装备总表!$C$23:$J$30,装备升星!$B148,装备升星!H$42)*INDEX(装备总表!$B$19:$I$19,装备升星!H$42))</f>
        <v>0</v>
      </c>
      <c r="I148" s="5">
        <f>INT(INDEX($H$8:$H$37,$C148)*INDEX(装备总表!$C$23:$J$30,装备升星!$B148,装备升星!I$42)*INDEX(装备总表!$B$19:$I$19,装备升星!I$42))</f>
        <v>1342</v>
      </c>
      <c r="J148" s="5">
        <f>INT(INDEX($H$8:$H$37,$C148)*INDEX(装备总表!$C$23:$J$30,装备升星!$B148,装备升星!J$42)*INDEX(装备总表!$B$19:$I$19,装备升星!J$42))</f>
        <v>0</v>
      </c>
      <c r="K148" s="5">
        <f>INT(INDEX($H$8:$H$37,$C148)*INDEX(装备总表!$C$23:$J$30,装备升星!$B148,装备升星!K$42)*INDEX(装备总表!$B$19:$I$19,装备升星!K$42))</f>
        <v>0</v>
      </c>
      <c r="L148" s="5" t="str">
        <f>INDEX($V$7:$AC$7,INDEX($AD$11:$AD$18,B147))</f>
        <v>抗暴等级</v>
      </c>
      <c r="M148" s="5">
        <f>ROUND(INDEX($Q$8:$Q$37,$C148)*INDEX($R$8:$R$37,$C148)*INDEX($V$10:$AC$10,INDEX($AD$11:$AD$18,$B148))*INDEX($V$11:$AC$18,$B148,INDEX($AD$11:$AD$18,$B148)),0)</f>
        <v>85</v>
      </c>
      <c r="N148" s="5" t="str">
        <f>INDEX($V$7:$AC$7,INDEX($AE$11:$AE$18,B147))</f>
        <v>冲击等级</v>
      </c>
      <c r="O148" s="5">
        <f>ROUND(INDEX($Q$8:$Q$37,$C148)*INDEX($S$8:$S$37,$C148)*INDEX($V$10:$AC$10,INDEX($AE$11:$AE$18,$B148))*INDEX($V$11:$AC$18,$B148,INDEX($AE$11:$AE$18,$B148)),0)</f>
        <v>85</v>
      </c>
    </row>
    <row r="149" spans="1:15" ht="16.5" x14ac:dyDescent="0.15">
      <c r="A149" s="13" t="s">
        <v>31</v>
      </c>
      <c r="B149" s="13">
        <v>4</v>
      </c>
      <c r="C149" s="13">
        <v>16</v>
      </c>
      <c r="D149" s="5">
        <f>INT(INDEX($H$8:$H$37,$C149)*INDEX(装备总表!$C$23:$J$30,装备升星!$B149,装备升星!D$42)*INDEX(装备总表!$B$19:$I$19,装备升星!D$42))</f>
        <v>5369</v>
      </c>
      <c r="E149" s="5">
        <f>INT(INDEX($H$8:$H$37,$C149)*INDEX(装备总表!$C$23:$J$30,装备升星!$B149,装备升星!E$42)*INDEX(装备总表!$B$19:$I$19,装备升星!E$42))</f>
        <v>0</v>
      </c>
      <c r="F149" s="5">
        <f>INT(INDEX($H$8:$H$37,$C149)*INDEX(装备总表!$C$23:$J$30,装备升星!$B149,装备升星!F$42)*INDEX(装备总表!$B$19:$I$19,装备升星!F$42))</f>
        <v>429</v>
      </c>
      <c r="G149" s="5">
        <f>INT(INDEX($H$8:$H$37,$C149)*INDEX(装备总表!$C$23:$J$30,装备升星!$B149,装备升星!G$42)*INDEX(装备总表!$B$19:$I$19,装备升星!G$42))</f>
        <v>214</v>
      </c>
      <c r="H149" s="5">
        <f>INT(INDEX($H$8:$H$37,$C149)*INDEX(装备总表!$C$23:$J$30,装备升星!$B149,装备升星!H$42)*INDEX(装备总表!$B$19:$I$19,装备升星!H$42))</f>
        <v>0</v>
      </c>
      <c r="I149" s="5">
        <f>INT(INDEX($H$8:$H$37,$C149)*INDEX(装备总表!$C$23:$J$30,装备升星!$B149,装备升星!I$42)*INDEX(装备总表!$B$19:$I$19,装备升星!I$42))</f>
        <v>1431</v>
      </c>
      <c r="J149" s="5">
        <f>INT(INDEX($H$8:$H$37,$C149)*INDEX(装备总表!$C$23:$J$30,装备升星!$B149,装备升星!J$42)*INDEX(装备总表!$B$19:$I$19,装备升星!J$42))</f>
        <v>0</v>
      </c>
      <c r="K149" s="5">
        <f>INT(INDEX($H$8:$H$37,$C149)*INDEX(装备总表!$C$23:$J$30,装备升星!$B149,装备升星!K$42)*INDEX(装备总表!$B$19:$I$19,装备升星!K$42))</f>
        <v>0</v>
      </c>
      <c r="L149" s="2"/>
      <c r="M149" s="2"/>
      <c r="N149" s="2"/>
    </row>
    <row r="150" spans="1:15" ht="16.5" x14ac:dyDescent="0.15">
      <c r="A150" s="13" t="s">
        <v>31</v>
      </c>
      <c r="B150" s="13">
        <v>4</v>
      </c>
      <c r="C150" s="13">
        <v>17</v>
      </c>
      <c r="D150" s="5">
        <f>INT(INDEX($H$8:$H$37,$C150)*INDEX(装备总表!$C$23:$J$30,装备升星!$B150,装备升星!D$42)*INDEX(装备总表!$B$19:$I$19,装备升星!D$42))</f>
        <v>5704</v>
      </c>
      <c r="E150" s="5">
        <f>INT(INDEX($H$8:$H$37,$C150)*INDEX(装备总表!$C$23:$J$30,装备升星!$B150,装备升星!E$42)*INDEX(装备总表!$B$19:$I$19,装备升星!E$42))</f>
        <v>0</v>
      </c>
      <c r="F150" s="5">
        <f>INT(INDEX($H$8:$H$37,$C150)*INDEX(装备总表!$C$23:$J$30,装备升星!$B150,装备升星!F$42)*INDEX(装备总表!$B$19:$I$19,装备升星!F$42))</f>
        <v>456</v>
      </c>
      <c r="G150" s="5">
        <f>INT(INDEX($H$8:$H$37,$C150)*INDEX(装备总表!$C$23:$J$30,装备升星!$B150,装备升星!G$42)*INDEX(装备总表!$B$19:$I$19,装备升星!G$42))</f>
        <v>228</v>
      </c>
      <c r="H150" s="5">
        <f>INT(INDEX($H$8:$H$37,$C150)*INDEX(装备总表!$C$23:$J$30,装备升星!$B150,装备升星!H$42)*INDEX(装备总表!$B$19:$I$19,装备升星!H$42))</f>
        <v>0</v>
      </c>
      <c r="I150" s="5">
        <f>INT(INDEX($H$8:$H$37,$C150)*INDEX(装备总表!$C$23:$J$30,装备升星!$B150,装备升星!I$42)*INDEX(装备总表!$B$19:$I$19,装备升星!I$42))</f>
        <v>1521</v>
      </c>
      <c r="J150" s="5">
        <f>INT(INDEX($H$8:$H$37,$C150)*INDEX(装备总表!$C$23:$J$30,装备升星!$B150,装备升星!J$42)*INDEX(装备总表!$B$19:$I$19,装备升星!J$42))</f>
        <v>0</v>
      </c>
      <c r="K150" s="5">
        <f>INT(INDEX($H$8:$H$37,$C150)*INDEX(装备总表!$C$23:$J$30,装备升星!$B150,装备升星!K$42)*INDEX(装备总表!$B$19:$I$19,装备升星!K$42))</f>
        <v>0</v>
      </c>
      <c r="L150" s="2"/>
      <c r="M150" s="2"/>
      <c r="N150" s="2"/>
    </row>
    <row r="151" spans="1:15" ht="16.5" x14ac:dyDescent="0.15">
      <c r="A151" s="13" t="s">
        <v>31</v>
      </c>
      <c r="B151" s="13">
        <v>4</v>
      </c>
      <c r="C151" s="13">
        <v>18</v>
      </c>
      <c r="D151" s="5">
        <f>INT(INDEX($H$8:$H$37,$C151)*INDEX(装备总表!$C$23:$J$30,装备升星!$B151,装备升星!D$42)*INDEX(装备总表!$B$19:$I$19,装备升星!D$42))</f>
        <v>6040</v>
      </c>
      <c r="E151" s="5">
        <f>INT(INDEX($H$8:$H$37,$C151)*INDEX(装备总表!$C$23:$J$30,装备升星!$B151,装备升星!E$42)*INDEX(装备总表!$B$19:$I$19,装备升星!E$42))</f>
        <v>0</v>
      </c>
      <c r="F151" s="5">
        <f>INT(INDEX($H$8:$H$37,$C151)*INDEX(装备总表!$C$23:$J$30,装备升星!$B151,装备升星!F$42)*INDEX(装备总表!$B$19:$I$19,装备升星!F$42))</f>
        <v>483</v>
      </c>
      <c r="G151" s="5">
        <f>INT(INDEX($H$8:$H$37,$C151)*INDEX(装备总表!$C$23:$J$30,装备升星!$B151,装备升星!G$42)*INDEX(装备总表!$B$19:$I$19,装备升星!G$42))</f>
        <v>241</v>
      </c>
      <c r="H151" s="5">
        <f>INT(INDEX($H$8:$H$37,$C151)*INDEX(装备总表!$C$23:$J$30,装备升星!$B151,装备升星!H$42)*INDEX(装备总表!$B$19:$I$19,装备升星!H$42))</f>
        <v>0</v>
      </c>
      <c r="I151" s="5">
        <f>INT(INDEX($H$8:$H$37,$C151)*INDEX(装备总表!$C$23:$J$30,装备升星!$B151,装备升星!I$42)*INDEX(装备总表!$B$19:$I$19,装备升星!I$42))</f>
        <v>1610</v>
      </c>
      <c r="J151" s="5">
        <f>INT(INDEX($H$8:$H$37,$C151)*INDEX(装备总表!$C$23:$J$30,装备升星!$B151,装备升星!J$42)*INDEX(装备总表!$B$19:$I$19,装备升星!J$42))</f>
        <v>0</v>
      </c>
      <c r="K151" s="5">
        <f>INT(INDEX($H$8:$H$37,$C151)*INDEX(装备总表!$C$23:$J$30,装备升星!$B151,装备升星!K$42)*INDEX(装备总表!$B$19:$I$19,装备升星!K$42))</f>
        <v>0</v>
      </c>
      <c r="L151" s="5" t="str">
        <f>INDEX($V$7:$AC$7,INDEX($AD$11:$AD$18,B150))</f>
        <v>抗暴等级</v>
      </c>
      <c r="M151" s="5">
        <f>ROUND(INDEX($Q$8:$Q$37,$C151)*INDEX($R$8:$R$37,$C151)*INDEX($V$10:$AC$10,INDEX($AD$11:$AD$18,$B151))*INDEX($V$11:$AC$18,$B151,INDEX($AD$11:$AD$18,$B151)),0)</f>
        <v>127</v>
      </c>
      <c r="N151" s="5" t="str">
        <f>INDEX($V$7:$AC$7,INDEX($AE$11:$AE$18,B150))</f>
        <v>冲击等级</v>
      </c>
      <c r="O151" s="5">
        <f>ROUND(INDEX($Q$8:$Q$37,$C151)*INDEX($S$8:$S$37,$C151)*INDEX($V$10:$AC$10,INDEX($AE$11:$AE$18,$B151))*INDEX($V$11:$AC$18,$B151,INDEX($AE$11:$AE$18,$B151)),0)</f>
        <v>0</v>
      </c>
    </row>
    <row r="152" spans="1:15" ht="16.5" x14ac:dyDescent="0.15">
      <c r="A152" s="13" t="s">
        <v>31</v>
      </c>
      <c r="B152" s="13">
        <v>4</v>
      </c>
      <c r="C152" s="13">
        <v>19</v>
      </c>
      <c r="D152" s="5">
        <f>INT(INDEX($H$8:$H$37,$C152)*INDEX(装备总表!$C$23:$J$30,装备升星!$B152,装备升星!D$42)*INDEX(装备总表!$B$19:$I$19,装备升星!D$42))</f>
        <v>6376</v>
      </c>
      <c r="E152" s="5">
        <f>INT(INDEX($H$8:$H$37,$C152)*INDEX(装备总表!$C$23:$J$30,装备升星!$B152,装备升星!E$42)*INDEX(装备总表!$B$19:$I$19,装备升星!E$42))</f>
        <v>0</v>
      </c>
      <c r="F152" s="5">
        <f>INT(INDEX($H$8:$H$37,$C152)*INDEX(装备总表!$C$23:$J$30,装备升星!$B152,装备升星!F$42)*INDEX(装备总表!$B$19:$I$19,装备升星!F$42))</f>
        <v>510</v>
      </c>
      <c r="G152" s="5">
        <f>INT(INDEX($H$8:$H$37,$C152)*INDEX(装备总表!$C$23:$J$30,装备升星!$B152,装备升星!G$42)*INDEX(装备总表!$B$19:$I$19,装备升星!G$42))</f>
        <v>255</v>
      </c>
      <c r="H152" s="5">
        <f>INT(INDEX($H$8:$H$37,$C152)*INDEX(装备总表!$C$23:$J$30,装备升星!$B152,装备升星!H$42)*INDEX(装备总表!$B$19:$I$19,装备升星!H$42))</f>
        <v>0</v>
      </c>
      <c r="I152" s="5">
        <f>INT(INDEX($H$8:$H$37,$C152)*INDEX(装备总表!$C$23:$J$30,装备升星!$B152,装备升星!I$42)*INDEX(装备总表!$B$19:$I$19,装备升星!I$42))</f>
        <v>1700</v>
      </c>
      <c r="J152" s="5">
        <f>INT(INDEX($H$8:$H$37,$C152)*INDEX(装备总表!$C$23:$J$30,装备升星!$B152,装备升星!J$42)*INDEX(装备总表!$B$19:$I$19,装备升星!J$42))</f>
        <v>0</v>
      </c>
      <c r="K152" s="5">
        <f>INT(INDEX($H$8:$H$37,$C152)*INDEX(装备总表!$C$23:$J$30,装备升星!$B152,装备升星!K$42)*INDEX(装备总表!$B$19:$I$19,装备升星!K$42))</f>
        <v>0</v>
      </c>
      <c r="L152" s="2"/>
      <c r="M152" s="2"/>
      <c r="N152" s="2"/>
    </row>
    <row r="153" spans="1:15" ht="16.5" x14ac:dyDescent="0.15">
      <c r="A153" s="13" t="s">
        <v>31</v>
      </c>
      <c r="B153" s="13">
        <v>4</v>
      </c>
      <c r="C153" s="13">
        <v>20</v>
      </c>
      <c r="D153" s="5">
        <f>INT(INDEX($H$8:$H$37,$C153)*INDEX(装备总表!$C$23:$J$30,装备升星!$B153,装备升星!D$42)*INDEX(装备总表!$B$19:$I$19,装备升星!D$42))</f>
        <v>6711</v>
      </c>
      <c r="E153" s="5">
        <f>INT(INDEX($H$8:$H$37,$C153)*INDEX(装备总表!$C$23:$J$30,装备升星!$B153,装备升星!E$42)*INDEX(装备总表!$B$19:$I$19,装备升星!E$42))</f>
        <v>0</v>
      </c>
      <c r="F153" s="5">
        <f>INT(INDEX($H$8:$H$37,$C153)*INDEX(装备总表!$C$23:$J$30,装备升星!$B153,装备升星!F$42)*INDEX(装备总表!$B$19:$I$19,装备升星!F$42))</f>
        <v>536</v>
      </c>
      <c r="G153" s="5">
        <f>INT(INDEX($H$8:$H$37,$C153)*INDEX(装备总表!$C$23:$J$30,装备升星!$B153,装备升星!G$42)*INDEX(装备总表!$B$19:$I$19,装备升星!G$42))</f>
        <v>268</v>
      </c>
      <c r="H153" s="5">
        <f>INT(INDEX($H$8:$H$37,$C153)*INDEX(装备总表!$C$23:$J$30,装备升星!$B153,装备升星!H$42)*INDEX(装备总表!$B$19:$I$19,装备升星!H$42))</f>
        <v>0</v>
      </c>
      <c r="I153" s="5">
        <f>INT(INDEX($H$8:$H$37,$C153)*INDEX(装备总表!$C$23:$J$30,装备升星!$B153,装备升星!I$42)*INDEX(装备总表!$B$19:$I$19,装备升星!I$42))</f>
        <v>1789</v>
      </c>
      <c r="J153" s="5">
        <f>INT(INDEX($H$8:$H$37,$C153)*INDEX(装备总表!$C$23:$J$30,装备升星!$B153,装备升星!J$42)*INDEX(装备总表!$B$19:$I$19,装备升星!J$42))</f>
        <v>0</v>
      </c>
      <c r="K153" s="5">
        <f>INT(INDEX($H$8:$H$37,$C153)*INDEX(装备总表!$C$23:$J$30,装备升星!$B153,装备升星!K$42)*INDEX(装备总表!$B$19:$I$19,装备升星!K$42))</f>
        <v>0</v>
      </c>
      <c r="L153" s="5" t="str">
        <f>INDEX($V$7:$AC$7,INDEX($AD$11:$AD$18,B152))</f>
        <v>抗暴等级</v>
      </c>
      <c r="M153" s="5">
        <f>ROUND(INDEX($Q$8:$Q$37,$C153)*INDEX($R$8:$R$37,$C153)*INDEX($V$10:$AC$10,INDEX($AD$11:$AD$18,$B153))*INDEX($V$11:$AC$18,$B153,INDEX($AD$11:$AD$18,$B153)),0)</f>
        <v>127</v>
      </c>
      <c r="N153" s="5" t="str">
        <f>INDEX($V$7:$AC$7,INDEX($AE$11:$AE$18,B152))</f>
        <v>冲击等级</v>
      </c>
      <c r="O153" s="5">
        <f>ROUND(INDEX($Q$8:$Q$37,$C153)*INDEX($S$8:$S$37,$C153)*INDEX($V$10:$AC$10,INDEX($AE$11:$AE$18,$B153))*INDEX($V$11:$AC$18,$B153,INDEX($AE$11:$AE$18,$B153)),0)</f>
        <v>127</v>
      </c>
    </row>
    <row r="154" spans="1:15" ht="16.5" x14ac:dyDescent="0.15">
      <c r="A154" s="13" t="s">
        <v>31</v>
      </c>
      <c r="B154" s="13">
        <v>4</v>
      </c>
      <c r="C154" s="13">
        <v>21</v>
      </c>
      <c r="D154" s="5">
        <f>INT(INDEX($H$8:$H$37,$C154)*INDEX(装备总表!$C$23:$J$30,装备升星!$B154,装备升星!D$42)*INDEX(装备总表!$B$19:$I$19,装备升星!D$42))</f>
        <v>7047</v>
      </c>
      <c r="E154" s="5">
        <f>INT(INDEX($H$8:$H$37,$C154)*INDEX(装备总表!$C$23:$J$30,装备升星!$B154,装备升星!E$42)*INDEX(装备总表!$B$19:$I$19,装备升星!E$42))</f>
        <v>0</v>
      </c>
      <c r="F154" s="5">
        <f>INT(INDEX($H$8:$H$37,$C154)*INDEX(装备总表!$C$23:$J$30,装备升星!$B154,装备升星!F$42)*INDEX(装备总表!$B$19:$I$19,装备升星!F$42))</f>
        <v>563</v>
      </c>
      <c r="G154" s="5">
        <f>INT(INDEX($H$8:$H$37,$C154)*INDEX(装备总表!$C$23:$J$30,装备升星!$B154,装备升星!G$42)*INDEX(装备总表!$B$19:$I$19,装备升星!G$42))</f>
        <v>281</v>
      </c>
      <c r="H154" s="5">
        <f>INT(INDEX($H$8:$H$37,$C154)*INDEX(装备总表!$C$23:$J$30,装备升星!$B154,装备升星!H$42)*INDEX(装备总表!$B$19:$I$19,装备升星!H$42))</f>
        <v>0</v>
      </c>
      <c r="I154" s="5">
        <f>INT(INDEX($H$8:$H$37,$C154)*INDEX(装备总表!$C$23:$J$30,装备升星!$B154,装备升星!I$42)*INDEX(装备总表!$B$19:$I$19,装备升星!I$42))</f>
        <v>1879</v>
      </c>
      <c r="J154" s="5">
        <f>INT(INDEX($H$8:$H$37,$C154)*INDEX(装备总表!$C$23:$J$30,装备升星!$B154,装备升星!J$42)*INDEX(装备总表!$B$19:$I$19,装备升星!J$42))</f>
        <v>0</v>
      </c>
      <c r="K154" s="5">
        <f>INT(INDEX($H$8:$H$37,$C154)*INDEX(装备总表!$C$23:$J$30,装备升星!$B154,装备升星!K$42)*INDEX(装备总表!$B$19:$I$19,装备升星!K$42))</f>
        <v>0</v>
      </c>
      <c r="L154" s="2"/>
      <c r="M154" s="2"/>
      <c r="N154" s="2"/>
    </row>
    <row r="155" spans="1:15" ht="16.5" x14ac:dyDescent="0.15">
      <c r="A155" s="13" t="s">
        <v>31</v>
      </c>
      <c r="B155" s="13">
        <v>4</v>
      </c>
      <c r="C155" s="13">
        <v>22</v>
      </c>
      <c r="D155" s="5">
        <f>INT(INDEX($H$8:$H$37,$C155)*INDEX(装备总表!$C$23:$J$30,装备升星!$B155,装备升星!D$42)*INDEX(装备总表!$B$19:$I$19,装备升星!D$42))</f>
        <v>7382</v>
      </c>
      <c r="E155" s="5">
        <f>INT(INDEX($H$8:$H$37,$C155)*INDEX(装备总表!$C$23:$J$30,装备升星!$B155,装备升星!E$42)*INDEX(装备总表!$B$19:$I$19,装备升星!E$42))</f>
        <v>0</v>
      </c>
      <c r="F155" s="5">
        <f>INT(INDEX($H$8:$H$37,$C155)*INDEX(装备总表!$C$23:$J$30,装备升星!$B155,装备升星!F$42)*INDEX(装备总表!$B$19:$I$19,装备升星!F$42))</f>
        <v>590</v>
      </c>
      <c r="G155" s="5">
        <f>INT(INDEX($H$8:$H$37,$C155)*INDEX(装备总表!$C$23:$J$30,装备升星!$B155,装备升星!G$42)*INDEX(装备总表!$B$19:$I$19,装备升星!G$42))</f>
        <v>295</v>
      </c>
      <c r="H155" s="5">
        <f>INT(INDEX($H$8:$H$37,$C155)*INDEX(装备总表!$C$23:$J$30,装备升星!$B155,装备升星!H$42)*INDEX(装备总表!$B$19:$I$19,装备升星!H$42))</f>
        <v>0</v>
      </c>
      <c r="I155" s="5">
        <f>INT(INDEX($H$8:$H$37,$C155)*INDEX(装备总表!$C$23:$J$30,装备升星!$B155,装备升星!I$42)*INDEX(装备总表!$B$19:$I$19,装备升星!I$42))</f>
        <v>1968</v>
      </c>
      <c r="J155" s="5">
        <f>INT(INDEX($H$8:$H$37,$C155)*INDEX(装备总表!$C$23:$J$30,装备升星!$B155,装备升星!J$42)*INDEX(装备总表!$B$19:$I$19,装备升星!J$42))</f>
        <v>0</v>
      </c>
      <c r="K155" s="5">
        <f>INT(INDEX($H$8:$H$37,$C155)*INDEX(装备总表!$C$23:$J$30,装备升星!$B155,装备升星!K$42)*INDEX(装备总表!$B$19:$I$19,装备升星!K$42))</f>
        <v>0</v>
      </c>
      <c r="L155" s="5" t="str">
        <f>INDEX($V$7:$AC$7,INDEX($AD$11:$AD$18,B154))</f>
        <v>抗暴等级</v>
      </c>
      <c r="M155" s="5">
        <f>ROUND(INDEX($Q$8:$Q$37,$C155)*INDEX($R$8:$R$37,$C155)*INDEX($V$10:$AC$10,INDEX($AD$11:$AD$18,$B155))*INDEX($V$11:$AC$18,$B155,INDEX($AD$11:$AD$18,$B155)),0)</f>
        <v>169</v>
      </c>
      <c r="N155" s="5" t="str">
        <f>INDEX($V$7:$AC$7,INDEX($AE$11:$AE$18,B154))</f>
        <v>冲击等级</v>
      </c>
      <c r="O155" s="5">
        <f>ROUND(INDEX($Q$8:$Q$37,$C155)*INDEX($S$8:$S$37,$C155)*INDEX($V$10:$AC$10,INDEX($AE$11:$AE$18,$B155))*INDEX($V$11:$AC$18,$B155,INDEX($AE$11:$AE$18,$B155)),0)</f>
        <v>0</v>
      </c>
    </row>
    <row r="156" spans="1:15" ht="16.5" x14ac:dyDescent="0.15">
      <c r="A156" s="13" t="s">
        <v>31</v>
      </c>
      <c r="B156" s="13">
        <v>4</v>
      </c>
      <c r="C156" s="13">
        <v>23</v>
      </c>
      <c r="D156" s="5">
        <f>INT(INDEX($H$8:$H$37,$C156)*INDEX(装备总表!$C$23:$J$30,装备升星!$B156,装备升星!D$42)*INDEX(装备总表!$B$19:$I$19,装备升星!D$42))</f>
        <v>7718</v>
      </c>
      <c r="E156" s="5">
        <f>INT(INDEX($H$8:$H$37,$C156)*INDEX(装备总表!$C$23:$J$30,装备升星!$B156,装备升星!E$42)*INDEX(装备总表!$B$19:$I$19,装备升星!E$42))</f>
        <v>0</v>
      </c>
      <c r="F156" s="5">
        <f>INT(INDEX($H$8:$H$37,$C156)*INDEX(装备总表!$C$23:$J$30,装备升星!$B156,装备升星!F$42)*INDEX(装备总表!$B$19:$I$19,装备升星!F$42))</f>
        <v>617</v>
      </c>
      <c r="G156" s="5">
        <f>INT(INDEX($H$8:$H$37,$C156)*INDEX(装备总表!$C$23:$J$30,装备升星!$B156,装备升星!G$42)*INDEX(装备总表!$B$19:$I$19,装备升星!G$42))</f>
        <v>308</v>
      </c>
      <c r="H156" s="5">
        <f>INT(INDEX($H$8:$H$37,$C156)*INDEX(装备总表!$C$23:$J$30,装备升星!$B156,装备升星!H$42)*INDEX(装备总表!$B$19:$I$19,装备升星!H$42))</f>
        <v>0</v>
      </c>
      <c r="I156" s="5">
        <f>INT(INDEX($H$8:$H$37,$C156)*INDEX(装备总表!$C$23:$J$30,装备升星!$B156,装备升星!I$42)*INDEX(装备总表!$B$19:$I$19,装备升星!I$42))</f>
        <v>2058</v>
      </c>
      <c r="J156" s="5">
        <f>INT(INDEX($H$8:$H$37,$C156)*INDEX(装备总表!$C$23:$J$30,装备升星!$B156,装备升星!J$42)*INDEX(装备总表!$B$19:$I$19,装备升星!J$42))</f>
        <v>0</v>
      </c>
      <c r="K156" s="5">
        <f>INT(INDEX($H$8:$H$37,$C156)*INDEX(装备总表!$C$23:$J$30,装备升星!$B156,装备升星!K$42)*INDEX(装备总表!$B$19:$I$19,装备升星!K$42))</f>
        <v>0</v>
      </c>
      <c r="L156" s="2"/>
      <c r="M156" s="2"/>
      <c r="N156" s="2"/>
    </row>
    <row r="157" spans="1:15" ht="16.5" x14ac:dyDescent="0.15">
      <c r="A157" s="13" t="s">
        <v>31</v>
      </c>
      <c r="B157" s="13">
        <v>4</v>
      </c>
      <c r="C157" s="13">
        <v>24</v>
      </c>
      <c r="D157" s="5">
        <f>INT(INDEX($H$8:$H$37,$C157)*INDEX(装备总表!$C$23:$J$30,装备升星!$B157,装备升星!D$42)*INDEX(装备总表!$B$19:$I$19,装备升星!D$42))</f>
        <v>8053</v>
      </c>
      <c r="E157" s="5">
        <f>INT(INDEX($H$8:$H$37,$C157)*INDEX(装备总表!$C$23:$J$30,装备升星!$B157,装备升星!E$42)*INDEX(装备总表!$B$19:$I$19,装备升星!E$42))</f>
        <v>0</v>
      </c>
      <c r="F157" s="5">
        <f>INT(INDEX($H$8:$H$37,$C157)*INDEX(装备总表!$C$23:$J$30,装备升星!$B157,装备升星!F$42)*INDEX(装备总表!$B$19:$I$19,装备升星!F$42))</f>
        <v>644</v>
      </c>
      <c r="G157" s="5">
        <f>INT(INDEX($H$8:$H$37,$C157)*INDEX(装备总表!$C$23:$J$30,装备升星!$B157,装备升星!G$42)*INDEX(装备总表!$B$19:$I$19,装备升星!G$42))</f>
        <v>322</v>
      </c>
      <c r="H157" s="5">
        <f>INT(INDEX($H$8:$H$37,$C157)*INDEX(装备总表!$C$23:$J$30,装备升星!$B157,装备升星!H$42)*INDEX(装备总表!$B$19:$I$19,装备升星!H$42))</f>
        <v>0</v>
      </c>
      <c r="I157" s="5">
        <f>INT(INDEX($H$8:$H$37,$C157)*INDEX(装备总表!$C$23:$J$30,装备升星!$B157,装备升星!I$42)*INDEX(装备总表!$B$19:$I$19,装备升星!I$42))</f>
        <v>2147</v>
      </c>
      <c r="J157" s="5">
        <f>INT(INDEX($H$8:$H$37,$C157)*INDEX(装备总表!$C$23:$J$30,装备升星!$B157,装备升星!J$42)*INDEX(装备总表!$B$19:$I$19,装备升星!J$42))</f>
        <v>0</v>
      </c>
      <c r="K157" s="5">
        <f>INT(INDEX($H$8:$H$37,$C157)*INDEX(装备总表!$C$23:$J$30,装备升星!$B157,装备升星!K$42)*INDEX(装备总表!$B$19:$I$19,装备升星!K$42))</f>
        <v>0</v>
      </c>
      <c r="L157" s="2"/>
      <c r="M157" s="2"/>
      <c r="N157" s="2"/>
    </row>
    <row r="158" spans="1:15" ht="16.5" x14ac:dyDescent="0.15">
      <c r="A158" s="13" t="s">
        <v>31</v>
      </c>
      <c r="B158" s="13">
        <v>4</v>
      </c>
      <c r="C158" s="13">
        <v>25</v>
      </c>
      <c r="D158" s="5">
        <f>INT(INDEX($H$8:$H$37,$C158)*INDEX(装备总表!$C$23:$J$30,装备升星!$B158,装备升星!D$42)*INDEX(装备总表!$B$19:$I$19,装备升星!D$42))</f>
        <v>8389</v>
      </c>
      <c r="E158" s="5">
        <f>INT(INDEX($H$8:$H$37,$C158)*INDEX(装备总表!$C$23:$J$30,装备升星!$B158,装备升星!E$42)*INDEX(装备总表!$B$19:$I$19,装备升星!E$42))</f>
        <v>0</v>
      </c>
      <c r="F158" s="5">
        <f>INT(INDEX($H$8:$H$37,$C158)*INDEX(装备总表!$C$23:$J$30,装备升星!$B158,装备升星!F$42)*INDEX(装备总表!$B$19:$I$19,装备升星!F$42))</f>
        <v>671</v>
      </c>
      <c r="G158" s="5">
        <f>INT(INDEX($H$8:$H$37,$C158)*INDEX(装备总表!$C$23:$J$30,装备升星!$B158,装备升星!G$42)*INDEX(装备总表!$B$19:$I$19,装备升星!G$42))</f>
        <v>335</v>
      </c>
      <c r="H158" s="5">
        <f>INT(INDEX($H$8:$H$37,$C158)*INDEX(装备总表!$C$23:$J$30,装备升星!$B158,装备升星!H$42)*INDEX(装备总表!$B$19:$I$19,装备升星!H$42))</f>
        <v>0</v>
      </c>
      <c r="I158" s="5">
        <f>INT(INDEX($H$8:$H$37,$C158)*INDEX(装备总表!$C$23:$J$30,装备升星!$B158,装备升星!I$42)*INDEX(装备总表!$B$19:$I$19,装备升星!I$42))</f>
        <v>2237</v>
      </c>
      <c r="J158" s="5">
        <f>INT(INDEX($H$8:$H$37,$C158)*INDEX(装备总表!$C$23:$J$30,装备升星!$B158,装备升星!J$42)*INDEX(装备总表!$B$19:$I$19,装备升星!J$42))</f>
        <v>0</v>
      </c>
      <c r="K158" s="5">
        <f>INT(INDEX($H$8:$H$37,$C158)*INDEX(装备总表!$C$23:$J$30,装备升星!$B158,装备升星!K$42)*INDEX(装备总表!$B$19:$I$19,装备升星!K$42))</f>
        <v>0</v>
      </c>
      <c r="L158" s="5" t="str">
        <f>INDEX($V$7:$AC$7,INDEX($AD$11:$AD$18,B157))</f>
        <v>抗暴等级</v>
      </c>
      <c r="M158" s="5">
        <f>ROUND(INDEX($Q$8:$Q$37,$C158)*INDEX($R$8:$R$37,$C158)*INDEX($V$10:$AC$10,INDEX($AD$11:$AD$18,$B158))*INDEX($V$11:$AC$18,$B158,INDEX($AD$11:$AD$18,$B158)),0)</f>
        <v>212</v>
      </c>
      <c r="N158" s="5" t="str">
        <f>INDEX($V$7:$AC$7,INDEX($AE$11:$AE$18,B157))</f>
        <v>冲击等级</v>
      </c>
      <c r="O158" s="5">
        <f>ROUND(INDEX($Q$8:$Q$37,$C158)*INDEX($S$8:$S$37,$C158)*INDEX($V$10:$AC$10,INDEX($AE$11:$AE$18,$B158))*INDEX($V$11:$AC$18,$B158,INDEX($AE$11:$AE$18,$B158)),0)</f>
        <v>212</v>
      </c>
    </row>
    <row r="159" spans="1:15" ht="16.5" x14ac:dyDescent="0.15">
      <c r="A159" s="13" t="s">
        <v>31</v>
      </c>
      <c r="B159" s="13">
        <v>4</v>
      </c>
      <c r="C159" s="13">
        <v>26</v>
      </c>
      <c r="D159" s="5">
        <f>INT(INDEX($H$8:$H$37,$C159)*INDEX(装备总表!$C$23:$J$30,装备升星!$B159,装备升星!D$42)*INDEX(装备总表!$B$19:$I$19,装备升星!D$42))</f>
        <v>8725</v>
      </c>
      <c r="E159" s="5">
        <f>INT(INDEX($H$8:$H$37,$C159)*INDEX(装备总表!$C$23:$J$30,装备升星!$B159,装备升星!E$42)*INDEX(装备总表!$B$19:$I$19,装备升星!E$42))</f>
        <v>0</v>
      </c>
      <c r="F159" s="5">
        <f>INT(INDEX($H$8:$H$37,$C159)*INDEX(装备总表!$C$23:$J$30,装备升星!$B159,装备升星!F$42)*INDEX(装备总表!$B$19:$I$19,装备升星!F$42))</f>
        <v>698</v>
      </c>
      <c r="G159" s="5">
        <f>INT(INDEX($H$8:$H$37,$C159)*INDEX(装备总表!$C$23:$J$30,装备升星!$B159,装备升星!G$42)*INDEX(装备总表!$B$19:$I$19,装备升星!G$42))</f>
        <v>349</v>
      </c>
      <c r="H159" s="5">
        <f>INT(INDEX($H$8:$H$37,$C159)*INDEX(装备总表!$C$23:$J$30,装备升星!$B159,装备升星!H$42)*INDEX(装备总表!$B$19:$I$19,装备升星!H$42))</f>
        <v>0</v>
      </c>
      <c r="I159" s="5">
        <f>INT(INDEX($H$8:$H$37,$C159)*INDEX(装备总表!$C$23:$J$30,装备升星!$B159,装备升星!I$42)*INDEX(装备总表!$B$19:$I$19,装备升星!I$42))</f>
        <v>2326</v>
      </c>
      <c r="J159" s="5">
        <f>INT(INDEX($H$8:$H$37,$C159)*INDEX(装备总表!$C$23:$J$30,装备升星!$B159,装备升星!J$42)*INDEX(装备总表!$B$19:$I$19,装备升星!J$42))</f>
        <v>0</v>
      </c>
      <c r="K159" s="5">
        <f>INT(INDEX($H$8:$H$37,$C159)*INDEX(装备总表!$C$23:$J$30,装备升星!$B159,装备升星!K$42)*INDEX(装备总表!$B$19:$I$19,装备升星!K$42))</f>
        <v>0</v>
      </c>
      <c r="L159" s="2"/>
      <c r="M159" s="2"/>
      <c r="N159" s="2"/>
    </row>
    <row r="160" spans="1:15" ht="16.5" x14ac:dyDescent="0.15">
      <c r="A160" s="13" t="s">
        <v>31</v>
      </c>
      <c r="B160" s="13">
        <v>4</v>
      </c>
      <c r="C160" s="13">
        <v>27</v>
      </c>
      <c r="D160" s="5">
        <f>INT(INDEX($H$8:$H$37,$C160)*INDEX(装备总表!$C$23:$J$30,装备升星!$B160,装备升星!D$42)*INDEX(装备总表!$B$19:$I$19,装备升星!D$42))</f>
        <v>9060</v>
      </c>
      <c r="E160" s="5">
        <f>INT(INDEX($H$8:$H$37,$C160)*INDEX(装备总表!$C$23:$J$30,装备升星!$B160,装备升星!E$42)*INDEX(装备总表!$B$19:$I$19,装备升星!E$42))</f>
        <v>0</v>
      </c>
      <c r="F160" s="5">
        <f>INT(INDEX($H$8:$H$37,$C160)*INDEX(装备总表!$C$23:$J$30,装备升星!$B160,装备升星!F$42)*INDEX(装备总表!$B$19:$I$19,装备升星!F$42))</f>
        <v>724</v>
      </c>
      <c r="G160" s="5">
        <f>INT(INDEX($H$8:$H$37,$C160)*INDEX(装备总表!$C$23:$J$30,装备升星!$B160,装备升星!G$42)*INDEX(装备总表!$B$19:$I$19,装备升星!G$42))</f>
        <v>362</v>
      </c>
      <c r="H160" s="5">
        <f>INT(INDEX($H$8:$H$37,$C160)*INDEX(装备总表!$C$23:$J$30,装备升星!$B160,装备升星!H$42)*INDEX(装备总表!$B$19:$I$19,装备升星!H$42))</f>
        <v>0</v>
      </c>
      <c r="I160" s="5">
        <f>INT(INDEX($H$8:$H$37,$C160)*INDEX(装备总表!$C$23:$J$30,装备升星!$B160,装备升星!I$42)*INDEX(装备总表!$B$19:$I$19,装备升星!I$42))</f>
        <v>2416</v>
      </c>
      <c r="J160" s="5">
        <f>INT(INDEX($H$8:$H$37,$C160)*INDEX(装备总表!$C$23:$J$30,装备升星!$B160,装备升星!J$42)*INDEX(装备总表!$B$19:$I$19,装备升星!J$42))</f>
        <v>0</v>
      </c>
      <c r="K160" s="5">
        <f>INT(INDEX($H$8:$H$37,$C160)*INDEX(装备总表!$C$23:$J$30,装备升星!$B160,装备升星!K$42)*INDEX(装备总表!$B$19:$I$19,装备升星!K$42))</f>
        <v>0</v>
      </c>
      <c r="L160" s="2"/>
      <c r="M160" s="2"/>
      <c r="N160" s="2"/>
    </row>
    <row r="161" spans="1:15" ht="16.5" x14ac:dyDescent="0.15">
      <c r="A161" s="13" t="s">
        <v>31</v>
      </c>
      <c r="B161" s="13">
        <v>4</v>
      </c>
      <c r="C161" s="13">
        <v>28</v>
      </c>
      <c r="D161" s="5">
        <f>INT(INDEX($H$8:$H$37,$C161)*INDEX(装备总表!$C$23:$J$30,装备升星!$B161,装备升星!D$42)*INDEX(装备总表!$B$19:$I$19,装备升星!D$42))</f>
        <v>9396</v>
      </c>
      <c r="E161" s="5">
        <f>INT(INDEX($H$8:$H$37,$C161)*INDEX(装备总表!$C$23:$J$30,装备升星!$B161,装备升星!E$42)*INDEX(装备总表!$B$19:$I$19,装备升星!E$42))</f>
        <v>0</v>
      </c>
      <c r="F161" s="5">
        <f>INT(INDEX($H$8:$H$37,$C161)*INDEX(装备总表!$C$23:$J$30,装备升星!$B161,装备升星!F$42)*INDEX(装备总表!$B$19:$I$19,装备升星!F$42))</f>
        <v>751</v>
      </c>
      <c r="G161" s="5">
        <f>INT(INDEX($H$8:$H$37,$C161)*INDEX(装备总表!$C$23:$J$30,装备升星!$B161,装备升星!G$42)*INDEX(装备总表!$B$19:$I$19,装备升星!G$42))</f>
        <v>375</v>
      </c>
      <c r="H161" s="5">
        <f>INT(INDEX($H$8:$H$37,$C161)*INDEX(装备总表!$C$23:$J$30,装备升星!$B161,装备升星!H$42)*INDEX(装备总表!$B$19:$I$19,装备升星!H$42))</f>
        <v>0</v>
      </c>
      <c r="I161" s="5">
        <f>INT(INDEX($H$8:$H$37,$C161)*INDEX(装备总表!$C$23:$J$30,装备升星!$B161,装备升星!I$42)*INDEX(装备总表!$B$19:$I$19,装备升星!I$42))</f>
        <v>2505</v>
      </c>
      <c r="J161" s="5">
        <f>INT(INDEX($H$8:$H$37,$C161)*INDEX(装备总表!$C$23:$J$30,装备升星!$B161,装备升星!J$42)*INDEX(装备总表!$B$19:$I$19,装备升星!J$42))</f>
        <v>0</v>
      </c>
      <c r="K161" s="5">
        <f>INT(INDEX($H$8:$H$37,$C161)*INDEX(装备总表!$C$23:$J$30,装备升星!$B161,装备升星!K$42)*INDEX(装备总表!$B$19:$I$19,装备升星!K$42))</f>
        <v>0</v>
      </c>
      <c r="L161" s="5" t="str">
        <f>INDEX($V$7:$AC$7,INDEX($AD$11:$AD$18,B160))</f>
        <v>抗暴等级</v>
      </c>
      <c r="M161" s="5">
        <f>ROUND(INDEX($Q$8:$Q$37,$C161)*INDEX($R$8:$R$37,$C161)*INDEX($V$10:$AC$10,INDEX($AD$11:$AD$18,$B161))*INDEX($V$11:$AC$18,$B161,INDEX($AD$11:$AD$18,$B161)),0)</f>
        <v>169</v>
      </c>
      <c r="N161" s="5" t="str">
        <f>INDEX($V$7:$AC$7,INDEX($AE$11:$AE$18,B160))</f>
        <v>冲击等级</v>
      </c>
      <c r="O161" s="5">
        <f>ROUND(INDEX($Q$8:$Q$37,$C161)*INDEX($S$8:$S$37,$C161)*INDEX($V$10:$AC$10,INDEX($AE$11:$AE$18,$B161))*INDEX($V$11:$AC$18,$B161,INDEX($AE$11:$AE$18,$B161)),0)</f>
        <v>0</v>
      </c>
    </row>
    <row r="162" spans="1:15" ht="16.5" x14ac:dyDescent="0.15">
      <c r="A162" s="13" t="s">
        <v>31</v>
      </c>
      <c r="B162" s="13">
        <v>4</v>
      </c>
      <c r="C162" s="13">
        <v>29</v>
      </c>
      <c r="D162" s="5">
        <f>INT(INDEX($H$8:$H$37,$C162)*INDEX(装备总表!$C$23:$J$30,装备升星!$B162,装备升星!D$42)*INDEX(装备总表!$B$19:$I$19,装备升星!D$42))</f>
        <v>9731</v>
      </c>
      <c r="E162" s="5">
        <f>INT(INDEX($H$8:$H$37,$C162)*INDEX(装备总表!$C$23:$J$30,装备升星!$B162,装备升星!E$42)*INDEX(装备总表!$B$19:$I$19,装备升星!E$42))</f>
        <v>0</v>
      </c>
      <c r="F162" s="5">
        <f>INT(INDEX($H$8:$H$37,$C162)*INDEX(装备总表!$C$23:$J$30,装备升星!$B162,装备升星!F$42)*INDEX(装备总表!$B$19:$I$19,装备升星!F$42))</f>
        <v>778</v>
      </c>
      <c r="G162" s="5">
        <f>INT(INDEX($H$8:$H$37,$C162)*INDEX(装备总表!$C$23:$J$30,装备升星!$B162,装备升星!G$42)*INDEX(装备总表!$B$19:$I$19,装备升星!G$42))</f>
        <v>389</v>
      </c>
      <c r="H162" s="5">
        <f>INT(INDEX($H$8:$H$37,$C162)*INDEX(装备总表!$C$23:$J$30,装备升星!$B162,装备升星!H$42)*INDEX(装备总表!$B$19:$I$19,装备升星!H$42))</f>
        <v>0</v>
      </c>
      <c r="I162" s="5">
        <f>INT(INDEX($H$8:$H$37,$C162)*INDEX(装备总表!$C$23:$J$30,装备升星!$B162,装备升星!I$42)*INDEX(装备总表!$B$19:$I$19,装备升星!I$42))</f>
        <v>2595</v>
      </c>
      <c r="J162" s="5">
        <f>INT(INDEX($H$8:$H$37,$C162)*INDEX(装备总表!$C$23:$J$30,装备升星!$B162,装备升星!J$42)*INDEX(装备总表!$B$19:$I$19,装备升星!J$42))</f>
        <v>0</v>
      </c>
      <c r="K162" s="5">
        <f>INT(INDEX($H$8:$H$37,$C162)*INDEX(装备总表!$C$23:$J$30,装备升星!$B162,装备升星!K$42)*INDEX(装备总表!$B$19:$I$19,装备升星!K$42))</f>
        <v>0</v>
      </c>
      <c r="L162" s="2"/>
      <c r="M162" s="2"/>
      <c r="N162" s="2"/>
    </row>
    <row r="163" spans="1:15" ht="16.5" x14ac:dyDescent="0.15">
      <c r="A163" s="13" t="s">
        <v>31</v>
      </c>
      <c r="B163" s="13">
        <v>4</v>
      </c>
      <c r="C163" s="13">
        <v>30</v>
      </c>
      <c r="D163" s="5">
        <f>INT(INDEX($H$8:$H$37,$C163)*INDEX(装备总表!$C$23:$J$30,装备升星!$B163,装备升星!D$42)*INDEX(装备总表!$B$19:$I$19,装备升星!D$42))</f>
        <v>10067</v>
      </c>
      <c r="E163" s="5">
        <f>INT(INDEX($H$8:$H$37,$C163)*INDEX(装备总表!$C$23:$J$30,装备升星!$B163,装备升星!E$42)*INDEX(装备总表!$B$19:$I$19,装备升星!E$42))</f>
        <v>0</v>
      </c>
      <c r="F163" s="5">
        <f>INT(INDEX($H$8:$H$37,$C163)*INDEX(装备总表!$C$23:$J$30,装备升星!$B163,装备升星!F$42)*INDEX(装备总表!$B$19:$I$19,装备升星!F$42))</f>
        <v>805</v>
      </c>
      <c r="G163" s="5">
        <f>INT(INDEX($H$8:$H$37,$C163)*INDEX(装备总表!$C$23:$J$30,装备升星!$B163,装备升星!G$42)*INDEX(装备总表!$B$19:$I$19,装备升星!G$42))</f>
        <v>402</v>
      </c>
      <c r="H163" s="5">
        <f>INT(INDEX($H$8:$H$37,$C163)*INDEX(装备总表!$C$23:$J$30,装备升星!$B163,装备升星!H$42)*INDEX(装备总表!$B$19:$I$19,装备升星!H$42))</f>
        <v>0</v>
      </c>
      <c r="I163" s="5">
        <f>INT(INDEX($H$8:$H$37,$C163)*INDEX(装备总表!$C$23:$J$30,装备升星!$B163,装备升星!I$42)*INDEX(装备总表!$B$19:$I$19,装备升星!I$42))</f>
        <v>2684</v>
      </c>
      <c r="J163" s="5">
        <f>INT(INDEX($H$8:$H$37,$C163)*INDEX(装备总表!$C$23:$J$30,装备升星!$B163,装备升星!J$42)*INDEX(装备总表!$B$19:$I$19,装备升星!J$42))</f>
        <v>0</v>
      </c>
      <c r="K163" s="5">
        <f>INT(INDEX($H$8:$H$37,$C163)*INDEX(装备总表!$C$23:$J$30,装备升星!$B163,装备升星!K$42)*INDEX(装备总表!$B$19:$I$19,装备升星!K$42))</f>
        <v>0</v>
      </c>
      <c r="L163" s="5" t="str">
        <f>INDEX($V$7:$AC$7,INDEX($AD$11:$AD$18,B162))</f>
        <v>抗暴等级</v>
      </c>
      <c r="M163" s="5">
        <f>ROUND(INDEX($Q$8:$Q$37,$C163)*INDEX($R$8:$R$37,$C163)*INDEX($V$10:$AC$10,INDEX($AD$11:$AD$18,$B163))*INDEX($V$11:$AC$18,$B163,INDEX($AD$11:$AD$18,$B163)),0)</f>
        <v>297</v>
      </c>
      <c r="N163" s="5" t="str">
        <f>INDEX($V$7:$AC$7,INDEX($AE$11:$AE$18,B162))</f>
        <v>冲击等级</v>
      </c>
      <c r="O163" s="5">
        <f>ROUND(INDEX($Q$8:$Q$37,$C163)*INDEX($S$8:$S$37,$C163)*INDEX($V$10:$AC$10,INDEX($AE$11:$AE$18,$B163))*INDEX($V$11:$AC$18,$B163,INDEX($AE$11:$AE$18,$B163)),0)</f>
        <v>297</v>
      </c>
    </row>
    <row r="164" spans="1:15" ht="16.5" x14ac:dyDescent="0.15">
      <c r="A164" s="13" t="s">
        <v>32</v>
      </c>
      <c r="B164" s="13">
        <v>5</v>
      </c>
      <c r="C164" s="13">
        <v>1</v>
      </c>
      <c r="D164" s="5">
        <f>INT(INDEX($H$8:$H$37,$C164)*INDEX(装备总表!$C$23:$J$30,装备升星!$B164,装备升星!D$42)*INDEX(装备总表!$B$19:$I$19,装备升星!D$42))</f>
        <v>335</v>
      </c>
      <c r="E164" s="5">
        <f>INT(INDEX($H$8:$H$37,$C164)*INDEX(装备总表!$C$23:$J$30,装备升星!$B164,装备升星!E$42)*INDEX(装备总表!$B$19:$I$19,装备升星!E$42))</f>
        <v>0</v>
      </c>
      <c r="F164" s="5">
        <f>INT(INDEX($H$8:$H$37,$C164)*INDEX(装备总表!$C$23:$J$30,装备升星!$B164,装备升星!F$42)*INDEX(装备总表!$B$19:$I$19,装备升星!F$42))</f>
        <v>53</v>
      </c>
      <c r="G164" s="5">
        <f>INT(INDEX($H$8:$H$37,$C164)*INDEX(装备总表!$C$23:$J$30,装备升星!$B164,装备升星!G$42)*INDEX(装备总表!$B$19:$I$19,装备升星!G$42))</f>
        <v>26</v>
      </c>
      <c r="H164" s="5">
        <f>INT(INDEX($H$8:$H$37,$C164)*INDEX(装备总表!$C$23:$J$30,装备升星!$B164,装备升星!H$42)*INDEX(装备总表!$B$19:$I$19,装备升星!H$42))</f>
        <v>0</v>
      </c>
      <c r="I164" s="5">
        <f>INT(INDEX($H$8:$H$37,$C164)*INDEX(装备总表!$C$23:$J$30,装备升星!$B164,装备升星!I$42)*INDEX(装备总表!$B$19:$I$19,装备升星!I$42))</f>
        <v>0</v>
      </c>
      <c r="J164" s="5">
        <f>INT(INDEX($H$8:$H$37,$C164)*INDEX(装备总表!$C$23:$J$30,装备升星!$B164,装备升星!J$42)*INDEX(装备总表!$B$19:$I$19,装备升星!J$42))</f>
        <v>89</v>
      </c>
      <c r="K164" s="5">
        <f>INT(INDEX($H$8:$H$37,$C164)*INDEX(装备总表!$C$23:$J$30,装备升星!$B164,装备升星!K$42)*INDEX(装备总表!$B$19:$I$19,装备升星!K$42))</f>
        <v>0</v>
      </c>
      <c r="L164" s="2"/>
      <c r="M164" s="2"/>
      <c r="N164" s="2"/>
    </row>
    <row r="165" spans="1:15" ht="16.5" x14ac:dyDescent="0.15">
      <c r="A165" s="13" t="s">
        <v>32</v>
      </c>
      <c r="B165" s="13">
        <v>5</v>
      </c>
      <c r="C165" s="13">
        <v>2</v>
      </c>
      <c r="D165" s="5">
        <f>INT(INDEX($H$8:$H$37,$C165)*INDEX(装备总表!$C$23:$J$30,装备升星!$B165,装备升星!D$42)*INDEX(装备总表!$B$19:$I$19,装备升星!D$42))</f>
        <v>671</v>
      </c>
      <c r="E165" s="5">
        <f>INT(INDEX($H$8:$H$37,$C165)*INDEX(装备总表!$C$23:$J$30,装备升星!$B165,装备升星!E$42)*INDEX(装备总表!$B$19:$I$19,装备升星!E$42))</f>
        <v>0</v>
      </c>
      <c r="F165" s="5">
        <f>INT(INDEX($H$8:$H$37,$C165)*INDEX(装备总表!$C$23:$J$30,装备升星!$B165,装备升星!F$42)*INDEX(装备总表!$B$19:$I$19,装备升星!F$42))</f>
        <v>107</v>
      </c>
      <c r="G165" s="5">
        <f>INT(INDEX($H$8:$H$37,$C165)*INDEX(装备总表!$C$23:$J$30,装备升星!$B165,装备升星!G$42)*INDEX(装备总表!$B$19:$I$19,装备升星!G$42))</f>
        <v>53</v>
      </c>
      <c r="H165" s="5">
        <f>INT(INDEX($H$8:$H$37,$C165)*INDEX(装备总表!$C$23:$J$30,装备升星!$B165,装备升星!H$42)*INDEX(装备总表!$B$19:$I$19,装备升星!H$42))</f>
        <v>0</v>
      </c>
      <c r="I165" s="5">
        <f>INT(INDEX($H$8:$H$37,$C165)*INDEX(装备总表!$C$23:$J$30,装备升星!$B165,装备升星!I$42)*INDEX(装备总表!$B$19:$I$19,装备升星!I$42))</f>
        <v>0</v>
      </c>
      <c r="J165" s="5">
        <f>INT(INDEX($H$8:$H$37,$C165)*INDEX(装备总表!$C$23:$J$30,装备升星!$B165,装备升星!J$42)*INDEX(装备总表!$B$19:$I$19,装备升星!J$42))</f>
        <v>178</v>
      </c>
      <c r="K165" s="5">
        <f>INT(INDEX($H$8:$H$37,$C165)*INDEX(装备总表!$C$23:$J$30,装备升星!$B165,装备升星!K$42)*INDEX(装备总表!$B$19:$I$19,装备升星!K$42))</f>
        <v>0</v>
      </c>
      <c r="L165" s="5" t="str">
        <f>INDEX($V$7:$AC$7,INDEX($AD$11:$AD$18,B164))</f>
        <v>闪避等级</v>
      </c>
      <c r="M165" s="5">
        <f>ROUND(INDEX($Q$8:$Q$37,$C165)*INDEX($R$8:$R$37,$C165)*INDEX($V$10:$AC$10,INDEX($AD$11:$AD$18,$B165))*INDEX($V$11:$AC$18,$B165,INDEX($AD$11:$AD$18,$B165)),0)</f>
        <v>85</v>
      </c>
      <c r="N165" s="5" t="str">
        <f>INDEX($V$7:$AC$7,INDEX($AE$11:$AE$18,B164))</f>
        <v>冲击等级</v>
      </c>
      <c r="O165" s="5">
        <f>ROUND(INDEX($Q$8:$Q$37,$C165)*INDEX($S$8:$S$37,$C165)*INDEX($V$10:$AC$10,INDEX($AE$11:$AE$18,$B165))*INDEX($V$11:$AC$18,$B165,INDEX($AE$11:$AE$18,$B165)),0)</f>
        <v>0</v>
      </c>
    </row>
    <row r="166" spans="1:15" ht="16.5" x14ac:dyDescent="0.15">
      <c r="A166" s="13" t="s">
        <v>32</v>
      </c>
      <c r="B166" s="13">
        <v>5</v>
      </c>
      <c r="C166" s="13">
        <v>3</v>
      </c>
      <c r="D166" s="5">
        <f>INT(INDEX($H$8:$H$37,$C166)*INDEX(装备总表!$C$23:$J$30,装备升星!$B166,装备升星!D$42)*INDEX(装备总表!$B$19:$I$19,装备升星!D$42))</f>
        <v>1006</v>
      </c>
      <c r="E166" s="5">
        <f>INT(INDEX($H$8:$H$37,$C166)*INDEX(装备总表!$C$23:$J$30,装备升星!$B166,装备升星!E$42)*INDEX(装备总表!$B$19:$I$19,装备升星!E$42))</f>
        <v>0</v>
      </c>
      <c r="F166" s="5">
        <f>INT(INDEX($H$8:$H$37,$C166)*INDEX(装备总表!$C$23:$J$30,装备升星!$B166,装备升星!F$42)*INDEX(装备总表!$B$19:$I$19,装备升星!F$42))</f>
        <v>161</v>
      </c>
      <c r="G166" s="5">
        <f>INT(INDEX($H$8:$H$37,$C166)*INDEX(装备总表!$C$23:$J$30,装备升星!$B166,装备升星!G$42)*INDEX(装备总表!$B$19:$I$19,装备升星!G$42))</f>
        <v>80</v>
      </c>
      <c r="H166" s="5">
        <f>INT(INDEX($H$8:$H$37,$C166)*INDEX(装备总表!$C$23:$J$30,装备升星!$B166,装备升星!H$42)*INDEX(装备总表!$B$19:$I$19,装备升星!H$42))</f>
        <v>0</v>
      </c>
      <c r="I166" s="5">
        <f>INT(INDEX($H$8:$H$37,$C166)*INDEX(装备总表!$C$23:$J$30,装备升星!$B166,装备升星!I$42)*INDEX(装备总表!$B$19:$I$19,装备升星!I$42))</f>
        <v>0</v>
      </c>
      <c r="J166" s="5">
        <f>INT(INDEX($H$8:$H$37,$C166)*INDEX(装备总表!$C$23:$J$30,装备升星!$B166,装备升星!J$42)*INDEX(装备总表!$B$19:$I$19,装备升星!J$42))</f>
        <v>268</v>
      </c>
      <c r="K166" s="5">
        <f>INT(INDEX($H$8:$H$37,$C166)*INDEX(装备总表!$C$23:$J$30,装备升星!$B166,装备升星!K$42)*INDEX(装备总表!$B$19:$I$19,装备升星!K$42))</f>
        <v>0</v>
      </c>
      <c r="L166" s="2"/>
      <c r="M166" s="2"/>
      <c r="N166" s="2"/>
    </row>
    <row r="167" spans="1:15" ht="16.5" x14ac:dyDescent="0.15">
      <c r="A167" s="13" t="s">
        <v>32</v>
      </c>
      <c r="B167" s="13">
        <v>5</v>
      </c>
      <c r="C167" s="13">
        <v>4</v>
      </c>
      <c r="D167" s="5">
        <f>INT(INDEX($H$8:$H$37,$C167)*INDEX(装备总表!$C$23:$J$30,装备升星!$B167,装备升星!D$42)*INDEX(装备总表!$B$19:$I$19,装备升星!D$42))</f>
        <v>1342</v>
      </c>
      <c r="E167" s="5">
        <f>INT(INDEX($H$8:$H$37,$C167)*INDEX(装备总表!$C$23:$J$30,装备升星!$B167,装备升星!E$42)*INDEX(装备总表!$B$19:$I$19,装备升星!E$42))</f>
        <v>0</v>
      </c>
      <c r="F167" s="5">
        <f>INT(INDEX($H$8:$H$37,$C167)*INDEX(装备总表!$C$23:$J$30,装备升星!$B167,装备升星!F$42)*INDEX(装备总表!$B$19:$I$19,装备升星!F$42))</f>
        <v>214</v>
      </c>
      <c r="G167" s="5">
        <f>INT(INDEX($H$8:$H$37,$C167)*INDEX(装备总表!$C$23:$J$30,装备升星!$B167,装备升星!G$42)*INDEX(装备总表!$B$19:$I$19,装备升星!G$42))</f>
        <v>107</v>
      </c>
      <c r="H167" s="5">
        <f>INT(INDEX($H$8:$H$37,$C167)*INDEX(装备总表!$C$23:$J$30,装备升星!$B167,装备升星!H$42)*INDEX(装备总表!$B$19:$I$19,装备升星!H$42))</f>
        <v>0</v>
      </c>
      <c r="I167" s="5">
        <f>INT(INDEX($H$8:$H$37,$C167)*INDEX(装备总表!$C$23:$J$30,装备升星!$B167,装备升星!I$42)*INDEX(装备总表!$B$19:$I$19,装备升星!I$42))</f>
        <v>0</v>
      </c>
      <c r="J167" s="5">
        <f>INT(INDEX($H$8:$H$37,$C167)*INDEX(装备总表!$C$23:$J$30,装备升星!$B167,装备升星!J$42)*INDEX(装备总表!$B$19:$I$19,装备升星!J$42))</f>
        <v>357</v>
      </c>
      <c r="K167" s="5">
        <f>INT(INDEX($H$8:$H$37,$C167)*INDEX(装备总表!$C$23:$J$30,装备升星!$B167,装备升星!K$42)*INDEX(装备总表!$B$19:$I$19,装备升星!K$42))</f>
        <v>0</v>
      </c>
      <c r="L167" s="2"/>
      <c r="M167" s="2"/>
      <c r="N167" s="2"/>
    </row>
    <row r="168" spans="1:15" ht="16.5" x14ac:dyDescent="0.15">
      <c r="A168" s="13" t="s">
        <v>32</v>
      </c>
      <c r="B168" s="13">
        <v>5</v>
      </c>
      <c r="C168" s="13">
        <v>5</v>
      </c>
      <c r="D168" s="5">
        <f>INT(INDEX($H$8:$H$37,$C168)*INDEX(装备总表!$C$23:$J$30,装备升星!$B168,装备升星!D$42)*INDEX(装备总表!$B$19:$I$19,装备升星!D$42))</f>
        <v>1677</v>
      </c>
      <c r="E168" s="5">
        <f>INT(INDEX($H$8:$H$37,$C168)*INDEX(装备总表!$C$23:$J$30,装备升星!$B168,装备升星!E$42)*INDEX(装备总表!$B$19:$I$19,装备升星!E$42))</f>
        <v>0</v>
      </c>
      <c r="F168" s="5">
        <f>INT(INDEX($H$8:$H$37,$C168)*INDEX(装备总表!$C$23:$J$30,装备升星!$B168,装备升星!F$42)*INDEX(装备总表!$B$19:$I$19,装备升星!F$42))</f>
        <v>268</v>
      </c>
      <c r="G168" s="5">
        <f>INT(INDEX($H$8:$H$37,$C168)*INDEX(装备总表!$C$23:$J$30,装备升星!$B168,装备升星!G$42)*INDEX(装备总表!$B$19:$I$19,装备升星!G$42))</f>
        <v>134</v>
      </c>
      <c r="H168" s="5">
        <f>INT(INDEX($H$8:$H$37,$C168)*INDEX(装备总表!$C$23:$J$30,装备升星!$B168,装备升星!H$42)*INDEX(装备总表!$B$19:$I$19,装备升星!H$42))</f>
        <v>0</v>
      </c>
      <c r="I168" s="5">
        <f>INT(INDEX($H$8:$H$37,$C168)*INDEX(装备总表!$C$23:$J$30,装备升星!$B168,装备升星!I$42)*INDEX(装备总表!$B$19:$I$19,装备升星!I$42))</f>
        <v>0</v>
      </c>
      <c r="J168" s="5">
        <f>INT(INDEX($H$8:$H$37,$C168)*INDEX(装备总表!$C$23:$J$30,装备升星!$B168,装备升星!J$42)*INDEX(装备总表!$B$19:$I$19,装备升星!J$42))</f>
        <v>447</v>
      </c>
      <c r="K168" s="5">
        <f>INT(INDEX($H$8:$H$37,$C168)*INDEX(装备总表!$C$23:$J$30,装备升星!$B168,装备升星!K$42)*INDEX(装备总表!$B$19:$I$19,装备升星!K$42))</f>
        <v>0</v>
      </c>
      <c r="L168" s="5" t="str">
        <f>INDEX($V$7:$AC$7,INDEX($AD$11:$AD$18,B167))</f>
        <v>闪避等级</v>
      </c>
      <c r="M168" s="5">
        <f>ROUND(INDEX($Q$8:$Q$37,$C168)*INDEX($R$8:$R$37,$C168)*INDEX($V$10:$AC$10,INDEX($AD$11:$AD$18,$B168))*INDEX($V$11:$AC$18,$B168,INDEX($AD$11:$AD$18,$B168)),0)</f>
        <v>64</v>
      </c>
      <c r="N168" s="5" t="str">
        <f>INDEX($V$7:$AC$7,INDEX($AE$11:$AE$18,B167))</f>
        <v>冲击等级</v>
      </c>
      <c r="O168" s="5">
        <f>ROUND(INDEX($Q$8:$Q$37,$C168)*INDEX($S$8:$S$37,$C168)*INDEX($V$10:$AC$10,INDEX($AE$11:$AE$18,$B168))*INDEX($V$11:$AC$18,$B168,INDEX($AE$11:$AE$18,$B168)),0)</f>
        <v>64</v>
      </c>
    </row>
    <row r="169" spans="1:15" ht="16.5" x14ac:dyDescent="0.15">
      <c r="A169" s="13" t="s">
        <v>32</v>
      </c>
      <c r="B169" s="13">
        <v>5</v>
      </c>
      <c r="C169" s="13">
        <v>6</v>
      </c>
      <c r="D169" s="5">
        <f>INT(INDEX($H$8:$H$37,$C169)*INDEX(装备总表!$C$23:$J$30,装备升星!$B169,装备升星!D$42)*INDEX(装备总表!$B$19:$I$19,装备升星!D$42))</f>
        <v>2013</v>
      </c>
      <c r="E169" s="5">
        <f>INT(INDEX($H$8:$H$37,$C169)*INDEX(装备总表!$C$23:$J$30,装备升星!$B169,装备升星!E$42)*INDEX(装备总表!$B$19:$I$19,装备升星!E$42))</f>
        <v>0</v>
      </c>
      <c r="F169" s="5">
        <f>INT(INDEX($H$8:$H$37,$C169)*INDEX(装备总表!$C$23:$J$30,装备升星!$B169,装备升星!F$42)*INDEX(装备总表!$B$19:$I$19,装备升星!F$42))</f>
        <v>322</v>
      </c>
      <c r="G169" s="5">
        <f>INT(INDEX($H$8:$H$37,$C169)*INDEX(装备总表!$C$23:$J$30,装备升星!$B169,装备升星!G$42)*INDEX(装备总表!$B$19:$I$19,装备升星!G$42))</f>
        <v>161</v>
      </c>
      <c r="H169" s="5">
        <f>INT(INDEX($H$8:$H$37,$C169)*INDEX(装备总表!$C$23:$J$30,装备升星!$B169,装备升星!H$42)*INDEX(装备总表!$B$19:$I$19,装备升星!H$42))</f>
        <v>0</v>
      </c>
      <c r="I169" s="5">
        <f>INT(INDEX($H$8:$H$37,$C169)*INDEX(装备总表!$C$23:$J$30,装备升星!$B169,装备升星!I$42)*INDEX(装备总表!$B$19:$I$19,装备升星!I$42))</f>
        <v>0</v>
      </c>
      <c r="J169" s="5">
        <f>INT(INDEX($H$8:$H$37,$C169)*INDEX(装备总表!$C$23:$J$30,装备升星!$B169,装备升星!J$42)*INDEX(装备总表!$B$19:$I$19,装备升星!J$42))</f>
        <v>536</v>
      </c>
      <c r="K169" s="5">
        <f>INT(INDEX($H$8:$H$37,$C169)*INDEX(装备总表!$C$23:$J$30,装备升星!$B169,装备升星!K$42)*INDEX(装备总表!$B$19:$I$19,装备升星!K$42))</f>
        <v>0</v>
      </c>
      <c r="L169" s="2"/>
      <c r="M169" s="2"/>
      <c r="N169" s="2"/>
    </row>
    <row r="170" spans="1:15" ht="16.5" x14ac:dyDescent="0.15">
      <c r="A170" s="13" t="s">
        <v>32</v>
      </c>
      <c r="B170" s="13">
        <v>5</v>
      </c>
      <c r="C170" s="13">
        <v>7</v>
      </c>
      <c r="D170" s="5">
        <f>INT(INDEX($H$8:$H$37,$C170)*INDEX(装备总表!$C$23:$J$30,装备升星!$B170,装备升星!D$42)*INDEX(装备总表!$B$19:$I$19,装备升星!D$42))</f>
        <v>2349</v>
      </c>
      <c r="E170" s="5">
        <f>INT(INDEX($H$8:$H$37,$C170)*INDEX(装备总表!$C$23:$J$30,装备升星!$B170,装备升星!E$42)*INDEX(装备总表!$B$19:$I$19,装备升星!E$42))</f>
        <v>0</v>
      </c>
      <c r="F170" s="5">
        <f>INT(INDEX($H$8:$H$37,$C170)*INDEX(装备总表!$C$23:$J$30,装备升星!$B170,装备升星!F$42)*INDEX(装备总表!$B$19:$I$19,装备升星!F$42))</f>
        <v>375</v>
      </c>
      <c r="G170" s="5">
        <f>INT(INDEX($H$8:$H$37,$C170)*INDEX(装备总表!$C$23:$J$30,装备升星!$B170,装备升星!G$42)*INDEX(装备总表!$B$19:$I$19,装备升星!G$42))</f>
        <v>187</v>
      </c>
      <c r="H170" s="5">
        <f>INT(INDEX($H$8:$H$37,$C170)*INDEX(装备总表!$C$23:$J$30,装备升星!$B170,装备升星!H$42)*INDEX(装备总表!$B$19:$I$19,装备升星!H$42))</f>
        <v>0</v>
      </c>
      <c r="I170" s="5">
        <f>INT(INDEX($H$8:$H$37,$C170)*INDEX(装备总表!$C$23:$J$30,装备升星!$B170,装备升星!I$42)*INDEX(装备总表!$B$19:$I$19,装备升星!I$42))</f>
        <v>0</v>
      </c>
      <c r="J170" s="5">
        <f>INT(INDEX($H$8:$H$37,$C170)*INDEX(装备总表!$C$23:$J$30,装备升星!$B170,装备升星!J$42)*INDEX(装备总表!$B$19:$I$19,装备升星!J$42))</f>
        <v>626</v>
      </c>
      <c r="K170" s="5">
        <f>INT(INDEX($H$8:$H$37,$C170)*INDEX(装备总表!$C$23:$J$30,装备升星!$B170,装备升星!K$42)*INDEX(装备总表!$B$19:$I$19,装备升星!K$42))</f>
        <v>0</v>
      </c>
      <c r="L170" s="2"/>
      <c r="M170" s="2"/>
      <c r="N170" s="2"/>
    </row>
    <row r="171" spans="1:15" ht="16.5" x14ac:dyDescent="0.15">
      <c r="A171" s="13" t="s">
        <v>32</v>
      </c>
      <c r="B171" s="13">
        <v>5</v>
      </c>
      <c r="C171" s="13">
        <v>8</v>
      </c>
      <c r="D171" s="5">
        <f>INT(INDEX($H$8:$H$37,$C171)*INDEX(装备总表!$C$23:$J$30,装备升星!$B171,装备升星!D$42)*INDEX(装备总表!$B$19:$I$19,装备升星!D$42))</f>
        <v>2684</v>
      </c>
      <c r="E171" s="5">
        <f>INT(INDEX($H$8:$H$37,$C171)*INDEX(装备总表!$C$23:$J$30,装备升星!$B171,装备升星!E$42)*INDEX(装备总表!$B$19:$I$19,装备升星!E$42))</f>
        <v>0</v>
      </c>
      <c r="F171" s="5">
        <f>INT(INDEX($H$8:$H$37,$C171)*INDEX(装备总表!$C$23:$J$30,装备升星!$B171,装备升星!F$42)*INDEX(装备总表!$B$19:$I$19,装备升星!F$42))</f>
        <v>429</v>
      </c>
      <c r="G171" s="5">
        <f>INT(INDEX($H$8:$H$37,$C171)*INDEX(装备总表!$C$23:$J$30,装备升星!$B171,装备升星!G$42)*INDEX(装备总表!$B$19:$I$19,装备升星!G$42))</f>
        <v>214</v>
      </c>
      <c r="H171" s="5">
        <f>INT(INDEX($H$8:$H$37,$C171)*INDEX(装备总表!$C$23:$J$30,装备升星!$B171,装备升星!H$42)*INDEX(装备总表!$B$19:$I$19,装备升星!H$42))</f>
        <v>0</v>
      </c>
      <c r="I171" s="5">
        <f>INT(INDEX($H$8:$H$37,$C171)*INDEX(装备总表!$C$23:$J$30,装备升星!$B171,装备升星!I$42)*INDEX(装备总表!$B$19:$I$19,装备升星!I$42))</f>
        <v>0</v>
      </c>
      <c r="J171" s="5">
        <f>INT(INDEX($H$8:$H$37,$C171)*INDEX(装备总表!$C$23:$J$30,装备升星!$B171,装备升星!J$42)*INDEX(装备总表!$B$19:$I$19,装备升星!J$42))</f>
        <v>715</v>
      </c>
      <c r="K171" s="5">
        <f>INT(INDEX($H$8:$H$37,$C171)*INDEX(装备总表!$C$23:$J$30,装备升星!$B171,装备升星!K$42)*INDEX(装备总表!$B$19:$I$19,装备升星!K$42))</f>
        <v>0</v>
      </c>
      <c r="L171" s="5" t="str">
        <f>INDEX($V$7:$AC$7,INDEX($AD$11:$AD$18,B170))</f>
        <v>闪避等级</v>
      </c>
      <c r="M171" s="5">
        <f>ROUND(INDEX($Q$8:$Q$37,$C171)*INDEX($R$8:$R$37,$C171)*INDEX($V$10:$AC$10,INDEX($AD$11:$AD$18,$B171))*INDEX($V$11:$AC$18,$B171,INDEX($AD$11:$AD$18,$B171)),0)</f>
        <v>85</v>
      </c>
      <c r="N171" s="5" t="str">
        <f>INDEX($V$7:$AC$7,INDEX($AE$11:$AE$18,B170))</f>
        <v>冲击等级</v>
      </c>
      <c r="O171" s="5">
        <f>ROUND(INDEX($Q$8:$Q$37,$C171)*INDEX($S$8:$S$37,$C171)*INDEX($V$10:$AC$10,INDEX($AE$11:$AE$18,$B171))*INDEX($V$11:$AC$18,$B171,INDEX($AE$11:$AE$18,$B171)),0)</f>
        <v>0</v>
      </c>
    </row>
    <row r="172" spans="1:15" ht="16.5" x14ac:dyDescent="0.15">
      <c r="A172" s="13" t="s">
        <v>32</v>
      </c>
      <c r="B172" s="13">
        <v>5</v>
      </c>
      <c r="C172" s="13">
        <v>9</v>
      </c>
      <c r="D172" s="5">
        <f>INT(INDEX($H$8:$H$37,$C172)*INDEX(装备总表!$C$23:$J$30,装备升星!$B172,装备升星!D$42)*INDEX(装备总表!$B$19:$I$19,装备升星!D$42))</f>
        <v>3020</v>
      </c>
      <c r="E172" s="5">
        <f>INT(INDEX($H$8:$H$37,$C172)*INDEX(装备总表!$C$23:$J$30,装备升星!$B172,装备升星!E$42)*INDEX(装备总表!$B$19:$I$19,装备升星!E$42))</f>
        <v>0</v>
      </c>
      <c r="F172" s="5">
        <f>INT(INDEX($H$8:$H$37,$C172)*INDEX(装备总表!$C$23:$J$30,装备升星!$B172,装备升星!F$42)*INDEX(装备总表!$B$19:$I$19,装备升星!F$42))</f>
        <v>483</v>
      </c>
      <c r="G172" s="5">
        <f>INT(INDEX($H$8:$H$37,$C172)*INDEX(装备总表!$C$23:$J$30,装备升星!$B172,装备升星!G$42)*INDEX(装备总表!$B$19:$I$19,装备升星!G$42))</f>
        <v>241</v>
      </c>
      <c r="H172" s="5">
        <f>INT(INDEX($H$8:$H$37,$C172)*INDEX(装备总表!$C$23:$J$30,装备升星!$B172,装备升星!H$42)*INDEX(装备总表!$B$19:$I$19,装备升星!H$42))</f>
        <v>0</v>
      </c>
      <c r="I172" s="5">
        <f>INT(INDEX($H$8:$H$37,$C172)*INDEX(装备总表!$C$23:$J$30,装备升星!$B172,装备升星!I$42)*INDEX(装备总表!$B$19:$I$19,装备升星!I$42))</f>
        <v>0</v>
      </c>
      <c r="J172" s="5">
        <f>INT(INDEX($H$8:$H$37,$C172)*INDEX(装备总表!$C$23:$J$30,装备升星!$B172,装备升星!J$42)*INDEX(装备总表!$B$19:$I$19,装备升星!J$42))</f>
        <v>805</v>
      </c>
      <c r="K172" s="5">
        <f>INT(INDEX($H$8:$H$37,$C172)*INDEX(装备总表!$C$23:$J$30,装备升星!$B172,装备升星!K$42)*INDEX(装备总表!$B$19:$I$19,装备升星!K$42))</f>
        <v>0</v>
      </c>
      <c r="L172" s="2"/>
      <c r="M172" s="2"/>
      <c r="N172" s="2"/>
    </row>
    <row r="173" spans="1:15" ht="16.5" x14ac:dyDescent="0.15">
      <c r="A173" s="13" t="s">
        <v>32</v>
      </c>
      <c r="B173" s="13">
        <v>5</v>
      </c>
      <c r="C173" s="13">
        <v>10</v>
      </c>
      <c r="D173" s="5">
        <f>INT(INDEX($H$8:$H$37,$C173)*INDEX(装备总表!$C$23:$J$30,装备升星!$B173,装备升星!D$42)*INDEX(装备总表!$B$19:$I$19,装备升星!D$42))</f>
        <v>3355</v>
      </c>
      <c r="E173" s="5">
        <f>INT(INDEX($H$8:$H$37,$C173)*INDEX(装备总表!$C$23:$J$30,装备升星!$B173,装备升星!E$42)*INDEX(装备总表!$B$19:$I$19,装备升星!E$42))</f>
        <v>0</v>
      </c>
      <c r="F173" s="5">
        <f>INT(INDEX($H$8:$H$37,$C173)*INDEX(装备总表!$C$23:$J$30,装备升星!$B173,装备升星!F$42)*INDEX(装备总表!$B$19:$I$19,装备升星!F$42))</f>
        <v>536</v>
      </c>
      <c r="G173" s="5">
        <f>INT(INDEX($H$8:$H$37,$C173)*INDEX(装备总表!$C$23:$J$30,装备升星!$B173,装备升星!G$42)*INDEX(装备总表!$B$19:$I$19,装备升星!G$42))</f>
        <v>268</v>
      </c>
      <c r="H173" s="5">
        <f>INT(INDEX($H$8:$H$37,$C173)*INDEX(装备总表!$C$23:$J$30,装备升星!$B173,装备升星!H$42)*INDEX(装备总表!$B$19:$I$19,装备升星!H$42))</f>
        <v>0</v>
      </c>
      <c r="I173" s="5">
        <f>INT(INDEX($H$8:$H$37,$C173)*INDEX(装备总表!$C$23:$J$30,装备升星!$B173,装备升星!I$42)*INDEX(装备总表!$B$19:$I$19,装备升星!I$42))</f>
        <v>0</v>
      </c>
      <c r="J173" s="5">
        <f>INT(INDEX($H$8:$H$37,$C173)*INDEX(装备总表!$C$23:$J$30,装备升星!$B173,装备升星!J$42)*INDEX(装备总表!$B$19:$I$19,装备升星!J$42))</f>
        <v>894</v>
      </c>
      <c r="K173" s="5">
        <f>INT(INDEX($H$8:$H$37,$C173)*INDEX(装备总表!$C$23:$J$30,装备升星!$B173,装备升星!K$42)*INDEX(装备总表!$B$19:$I$19,装备升星!K$42))</f>
        <v>0</v>
      </c>
      <c r="L173" s="5" t="str">
        <f>INDEX($V$7:$AC$7,INDEX($AD$11:$AD$18,B172))</f>
        <v>闪避等级</v>
      </c>
      <c r="M173" s="5">
        <f>ROUND(INDEX($Q$8:$Q$37,$C173)*INDEX($R$8:$R$37,$C173)*INDEX($V$10:$AC$10,INDEX($AD$11:$AD$18,$B173))*INDEX($V$11:$AC$18,$B173,INDEX($AD$11:$AD$18,$B173)),0)</f>
        <v>85</v>
      </c>
      <c r="N173" s="5" t="str">
        <f>INDEX($V$7:$AC$7,INDEX($AE$11:$AE$18,B172))</f>
        <v>冲击等级</v>
      </c>
      <c r="O173" s="5">
        <f>ROUND(INDEX($Q$8:$Q$37,$C173)*INDEX($S$8:$S$37,$C173)*INDEX($V$10:$AC$10,INDEX($AE$11:$AE$18,$B173))*INDEX($V$11:$AC$18,$B173,INDEX($AE$11:$AE$18,$B173)),0)</f>
        <v>85</v>
      </c>
    </row>
    <row r="174" spans="1:15" ht="16.5" x14ac:dyDescent="0.15">
      <c r="A174" s="13" t="s">
        <v>32</v>
      </c>
      <c r="B174" s="13">
        <v>5</v>
      </c>
      <c r="C174" s="13">
        <v>11</v>
      </c>
      <c r="D174" s="5">
        <f>INT(INDEX($H$8:$H$37,$C174)*INDEX(装备总表!$C$23:$J$30,装备升星!$B174,装备升星!D$42)*INDEX(装备总表!$B$19:$I$19,装备升星!D$42))</f>
        <v>3691</v>
      </c>
      <c r="E174" s="5">
        <f>INT(INDEX($H$8:$H$37,$C174)*INDEX(装备总表!$C$23:$J$30,装备升星!$B174,装备升星!E$42)*INDEX(装备总表!$B$19:$I$19,装备升星!E$42))</f>
        <v>0</v>
      </c>
      <c r="F174" s="5">
        <f>INT(INDEX($H$8:$H$37,$C174)*INDEX(装备总表!$C$23:$J$30,装备升星!$B174,装备升星!F$42)*INDEX(装备总表!$B$19:$I$19,装备升星!F$42))</f>
        <v>590</v>
      </c>
      <c r="G174" s="5">
        <f>INT(INDEX($H$8:$H$37,$C174)*INDEX(装备总表!$C$23:$J$30,装备升星!$B174,装备升星!G$42)*INDEX(装备总表!$B$19:$I$19,装备升星!G$42))</f>
        <v>295</v>
      </c>
      <c r="H174" s="5">
        <f>INT(INDEX($H$8:$H$37,$C174)*INDEX(装备总表!$C$23:$J$30,装备升星!$B174,装备升星!H$42)*INDEX(装备总表!$B$19:$I$19,装备升星!H$42))</f>
        <v>0</v>
      </c>
      <c r="I174" s="5">
        <f>INT(INDEX($H$8:$H$37,$C174)*INDEX(装备总表!$C$23:$J$30,装备升星!$B174,装备升星!I$42)*INDEX(装备总表!$B$19:$I$19,装备升星!I$42))</f>
        <v>0</v>
      </c>
      <c r="J174" s="5">
        <f>INT(INDEX($H$8:$H$37,$C174)*INDEX(装备总表!$C$23:$J$30,装备升星!$B174,装备升星!J$42)*INDEX(装备总表!$B$19:$I$19,装备升星!J$42))</f>
        <v>984</v>
      </c>
      <c r="K174" s="5">
        <f>INT(INDEX($H$8:$H$37,$C174)*INDEX(装备总表!$C$23:$J$30,装备升星!$B174,装备升星!K$42)*INDEX(装备总表!$B$19:$I$19,装备升星!K$42))</f>
        <v>0</v>
      </c>
      <c r="L174" s="2"/>
      <c r="M174" s="2"/>
      <c r="N174" s="2"/>
    </row>
    <row r="175" spans="1:15" ht="16.5" x14ac:dyDescent="0.15">
      <c r="A175" s="13" t="s">
        <v>32</v>
      </c>
      <c r="B175" s="13">
        <v>5</v>
      </c>
      <c r="C175" s="13">
        <v>12</v>
      </c>
      <c r="D175" s="5">
        <f>INT(INDEX($H$8:$H$37,$C175)*INDEX(装备总表!$C$23:$J$30,装备升星!$B175,装备升星!D$42)*INDEX(装备总表!$B$19:$I$19,装备升星!D$42))</f>
        <v>4026</v>
      </c>
      <c r="E175" s="5">
        <f>INT(INDEX($H$8:$H$37,$C175)*INDEX(装备总表!$C$23:$J$30,装备升星!$B175,装备升星!E$42)*INDEX(装备总表!$B$19:$I$19,装备升星!E$42))</f>
        <v>0</v>
      </c>
      <c r="F175" s="5">
        <f>INT(INDEX($H$8:$H$37,$C175)*INDEX(装备总表!$C$23:$J$30,装备升星!$B175,装备升星!F$42)*INDEX(装备总表!$B$19:$I$19,装备升星!F$42))</f>
        <v>644</v>
      </c>
      <c r="G175" s="5">
        <f>INT(INDEX($H$8:$H$37,$C175)*INDEX(装备总表!$C$23:$J$30,装备升星!$B175,装备升星!G$42)*INDEX(装备总表!$B$19:$I$19,装备升星!G$42))</f>
        <v>322</v>
      </c>
      <c r="H175" s="5">
        <f>INT(INDEX($H$8:$H$37,$C175)*INDEX(装备总表!$C$23:$J$30,装备升星!$B175,装备升星!H$42)*INDEX(装备总表!$B$19:$I$19,装备升星!H$42))</f>
        <v>0</v>
      </c>
      <c r="I175" s="5">
        <f>INT(INDEX($H$8:$H$37,$C175)*INDEX(装备总表!$C$23:$J$30,装备升星!$B175,装备升星!I$42)*INDEX(装备总表!$B$19:$I$19,装备升星!I$42))</f>
        <v>0</v>
      </c>
      <c r="J175" s="5">
        <f>INT(INDEX($H$8:$H$37,$C175)*INDEX(装备总表!$C$23:$J$30,装备升星!$B175,装备升星!J$42)*INDEX(装备总表!$B$19:$I$19,装备升星!J$42))</f>
        <v>1073</v>
      </c>
      <c r="K175" s="5">
        <f>INT(INDEX($H$8:$H$37,$C175)*INDEX(装备总表!$C$23:$J$30,装备升星!$B175,装备升星!K$42)*INDEX(装备总表!$B$19:$I$19,装备升星!K$42))</f>
        <v>0</v>
      </c>
      <c r="L175" s="5" t="str">
        <f>INDEX($V$7:$AC$7,INDEX($AD$11:$AD$18,B174))</f>
        <v>闪避等级</v>
      </c>
      <c r="M175" s="5">
        <f>ROUND(INDEX($Q$8:$Q$37,$C175)*INDEX($R$8:$R$37,$C175)*INDEX($V$10:$AC$10,INDEX($AD$11:$AD$18,$B175))*INDEX($V$11:$AC$18,$B175,INDEX($AD$11:$AD$18,$B175)),0)</f>
        <v>127</v>
      </c>
      <c r="N175" s="5" t="str">
        <f>INDEX($V$7:$AC$7,INDEX($AE$11:$AE$18,B174))</f>
        <v>冲击等级</v>
      </c>
      <c r="O175" s="5">
        <f>ROUND(INDEX($Q$8:$Q$37,$C175)*INDEX($S$8:$S$37,$C175)*INDEX($V$10:$AC$10,INDEX($AE$11:$AE$18,$B175))*INDEX($V$11:$AC$18,$B175,INDEX($AE$11:$AE$18,$B175)),0)</f>
        <v>0</v>
      </c>
    </row>
    <row r="176" spans="1:15" ht="16.5" x14ac:dyDescent="0.15">
      <c r="A176" s="13" t="s">
        <v>32</v>
      </c>
      <c r="B176" s="13">
        <v>5</v>
      </c>
      <c r="C176" s="13">
        <v>13</v>
      </c>
      <c r="D176" s="5">
        <f>INT(INDEX($H$8:$H$37,$C176)*INDEX(装备总表!$C$23:$J$30,装备升星!$B176,装备升星!D$42)*INDEX(装备总表!$B$19:$I$19,装备升星!D$42))</f>
        <v>4362</v>
      </c>
      <c r="E176" s="5">
        <f>INT(INDEX($H$8:$H$37,$C176)*INDEX(装备总表!$C$23:$J$30,装备升星!$B176,装备升星!E$42)*INDEX(装备总表!$B$19:$I$19,装备升星!E$42))</f>
        <v>0</v>
      </c>
      <c r="F176" s="5">
        <f>INT(INDEX($H$8:$H$37,$C176)*INDEX(装备总表!$C$23:$J$30,装备升星!$B176,装备升星!F$42)*INDEX(装备总表!$B$19:$I$19,装备升星!F$42))</f>
        <v>698</v>
      </c>
      <c r="G176" s="5">
        <f>INT(INDEX($H$8:$H$37,$C176)*INDEX(装备总表!$C$23:$J$30,装备升星!$B176,装备升星!G$42)*INDEX(装备总表!$B$19:$I$19,装备升星!G$42))</f>
        <v>349</v>
      </c>
      <c r="H176" s="5">
        <f>INT(INDEX($H$8:$H$37,$C176)*INDEX(装备总表!$C$23:$J$30,装备升星!$B176,装备升星!H$42)*INDEX(装备总表!$B$19:$I$19,装备升星!H$42))</f>
        <v>0</v>
      </c>
      <c r="I176" s="5">
        <f>INT(INDEX($H$8:$H$37,$C176)*INDEX(装备总表!$C$23:$J$30,装备升星!$B176,装备升星!I$42)*INDEX(装备总表!$B$19:$I$19,装备升星!I$42))</f>
        <v>0</v>
      </c>
      <c r="J176" s="5">
        <f>INT(INDEX($H$8:$H$37,$C176)*INDEX(装备总表!$C$23:$J$30,装备升星!$B176,装备升星!J$42)*INDEX(装备总表!$B$19:$I$19,装备升星!J$42))</f>
        <v>1163</v>
      </c>
      <c r="K176" s="5">
        <f>INT(INDEX($H$8:$H$37,$C176)*INDEX(装备总表!$C$23:$J$30,装备升星!$B176,装备升星!K$42)*INDEX(装备总表!$B$19:$I$19,装备升星!K$42))</f>
        <v>0</v>
      </c>
      <c r="L176" s="2"/>
      <c r="M176" s="2"/>
      <c r="N176" s="2"/>
    </row>
    <row r="177" spans="1:15" ht="16.5" x14ac:dyDescent="0.15">
      <c r="A177" s="13" t="s">
        <v>32</v>
      </c>
      <c r="B177" s="13">
        <v>5</v>
      </c>
      <c r="C177" s="13">
        <v>14</v>
      </c>
      <c r="D177" s="5">
        <f>INT(INDEX($H$8:$H$37,$C177)*INDEX(装备总表!$C$23:$J$30,装备升星!$B177,装备升星!D$42)*INDEX(装备总表!$B$19:$I$19,装备升星!D$42))</f>
        <v>4698</v>
      </c>
      <c r="E177" s="5">
        <f>INT(INDEX($H$8:$H$37,$C177)*INDEX(装备总表!$C$23:$J$30,装备升星!$B177,装备升星!E$42)*INDEX(装备总表!$B$19:$I$19,装备升星!E$42))</f>
        <v>0</v>
      </c>
      <c r="F177" s="5">
        <f>INT(INDEX($H$8:$H$37,$C177)*INDEX(装备总表!$C$23:$J$30,装备升星!$B177,装备升星!F$42)*INDEX(装备总表!$B$19:$I$19,装备升星!F$42))</f>
        <v>751</v>
      </c>
      <c r="G177" s="5">
        <f>INT(INDEX($H$8:$H$37,$C177)*INDEX(装备总表!$C$23:$J$30,装备升星!$B177,装备升星!G$42)*INDEX(装备总表!$B$19:$I$19,装备升星!G$42))</f>
        <v>375</v>
      </c>
      <c r="H177" s="5">
        <f>INT(INDEX($H$8:$H$37,$C177)*INDEX(装备总表!$C$23:$J$30,装备升星!$B177,装备升星!H$42)*INDEX(装备总表!$B$19:$I$19,装备升星!H$42))</f>
        <v>0</v>
      </c>
      <c r="I177" s="5">
        <f>INT(INDEX($H$8:$H$37,$C177)*INDEX(装备总表!$C$23:$J$30,装备升星!$B177,装备升星!I$42)*INDEX(装备总表!$B$19:$I$19,装备升星!I$42))</f>
        <v>0</v>
      </c>
      <c r="J177" s="5">
        <f>INT(INDEX($H$8:$H$37,$C177)*INDEX(装备总表!$C$23:$J$30,装备升星!$B177,装备升星!J$42)*INDEX(装备总表!$B$19:$I$19,装备升星!J$42))</f>
        <v>1252</v>
      </c>
      <c r="K177" s="5">
        <f>INT(INDEX($H$8:$H$37,$C177)*INDEX(装备总表!$C$23:$J$30,装备升星!$B177,装备升星!K$42)*INDEX(装备总表!$B$19:$I$19,装备升星!K$42))</f>
        <v>0</v>
      </c>
      <c r="L177" s="2"/>
      <c r="M177" s="2"/>
      <c r="N177" s="2"/>
    </row>
    <row r="178" spans="1:15" ht="16.5" x14ac:dyDescent="0.15">
      <c r="A178" s="13" t="s">
        <v>32</v>
      </c>
      <c r="B178" s="13">
        <v>5</v>
      </c>
      <c r="C178" s="13">
        <v>15</v>
      </c>
      <c r="D178" s="5">
        <f>INT(INDEX($H$8:$H$37,$C178)*INDEX(装备总表!$C$23:$J$30,装备升星!$B178,装备升星!D$42)*INDEX(装备总表!$B$19:$I$19,装备升星!D$42))</f>
        <v>5033</v>
      </c>
      <c r="E178" s="5">
        <f>INT(INDEX($H$8:$H$37,$C178)*INDEX(装备总表!$C$23:$J$30,装备升星!$B178,装备升星!E$42)*INDEX(装备总表!$B$19:$I$19,装备升星!E$42))</f>
        <v>0</v>
      </c>
      <c r="F178" s="5">
        <f>INT(INDEX($H$8:$H$37,$C178)*INDEX(装备总表!$C$23:$J$30,装备升星!$B178,装备升星!F$42)*INDEX(装备总表!$B$19:$I$19,装备升星!F$42))</f>
        <v>805</v>
      </c>
      <c r="G178" s="5">
        <f>INT(INDEX($H$8:$H$37,$C178)*INDEX(装备总表!$C$23:$J$30,装备升星!$B178,装备升星!G$42)*INDEX(装备总表!$B$19:$I$19,装备升星!G$42))</f>
        <v>402</v>
      </c>
      <c r="H178" s="5">
        <f>INT(INDEX($H$8:$H$37,$C178)*INDEX(装备总表!$C$23:$J$30,装备升星!$B178,装备升星!H$42)*INDEX(装备总表!$B$19:$I$19,装备升星!H$42))</f>
        <v>0</v>
      </c>
      <c r="I178" s="5">
        <f>INT(INDEX($H$8:$H$37,$C178)*INDEX(装备总表!$C$23:$J$30,装备升星!$B178,装备升星!I$42)*INDEX(装备总表!$B$19:$I$19,装备升星!I$42))</f>
        <v>0</v>
      </c>
      <c r="J178" s="5">
        <f>INT(INDEX($H$8:$H$37,$C178)*INDEX(装备总表!$C$23:$J$30,装备升星!$B178,装备升星!J$42)*INDEX(装备总表!$B$19:$I$19,装备升星!J$42))</f>
        <v>1342</v>
      </c>
      <c r="K178" s="5">
        <f>INT(INDEX($H$8:$H$37,$C178)*INDEX(装备总表!$C$23:$J$30,装备升星!$B178,装备升星!K$42)*INDEX(装备总表!$B$19:$I$19,装备升星!K$42))</f>
        <v>0</v>
      </c>
      <c r="L178" s="5" t="str">
        <f>INDEX($V$7:$AC$7,INDEX($AD$11:$AD$18,B177))</f>
        <v>闪避等级</v>
      </c>
      <c r="M178" s="5">
        <f>ROUND(INDEX($Q$8:$Q$37,$C178)*INDEX($R$8:$R$37,$C178)*INDEX($V$10:$AC$10,INDEX($AD$11:$AD$18,$B178))*INDEX($V$11:$AC$18,$B178,INDEX($AD$11:$AD$18,$B178)),0)</f>
        <v>85</v>
      </c>
      <c r="N178" s="5" t="str">
        <f>INDEX($V$7:$AC$7,INDEX($AE$11:$AE$18,B177))</f>
        <v>冲击等级</v>
      </c>
      <c r="O178" s="5">
        <f>ROUND(INDEX($Q$8:$Q$37,$C178)*INDEX($S$8:$S$37,$C178)*INDEX($V$10:$AC$10,INDEX($AE$11:$AE$18,$B178))*INDEX($V$11:$AC$18,$B178,INDEX($AE$11:$AE$18,$B178)),0)</f>
        <v>85</v>
      </c>
    </row>
    <row r="179" spans="1:15" ht="16.5" x14ac:dyDescent="0.15">
      <c r="A179" s="13" t="s">
        <v>32</v>
      </c>
      <c r="B179" s="13">
        <v>5</v>
      </c>
      <c r="C179" s="13">
        <v>16</v>
      </c>
      <c r="D179" s="5">
        <f>INT(INDEX($H$8:$H$37,$C179)*INDEX(装备总表!$C$23:$J$30,装备升星!$B179,装备升星!D$42)*INDEX(装备总表!$B$19:$I$19,装备升星!D$42))</f>
        <v>5369</v>
      </c>
      <c r="E179" s="5">
        <f>INT(INDEX($H$8:$H$37,$C179)*INDEX(装备总表!$C$23:$J$30,装备升星!$B179,装备升星!E$42)*INDEX(装备总表!$B$19:$I$19,装备升星!E$42))</f>
        <v>0</v>
      </c>
      <c r="F179" s="5">
        <f>INT(INDEX($H$8:$H$37,$C179)*INDEX(装备总表!$C$23:$J$30,装备升星!$B179,装备升星!F$42)*INDEX(装备总表!$B$19:$I$19,装备升星!F$42))</f>
        <v>859</v>
      </c>
      <c r="G179" s="5">
        <f>INT(INDEX($H$8:$H$37,$C179)*INDEX(装备总表!$C$23:$J$30,装备升星!$B179,装备升星!G$42)*INDEX(装备总表!$B$19:$I$19,装备升星!G$42))</f>
        <v>429</v>
      </c>
      <c r="H179" s="5">
        <f>INT(INDEX($H$8:$H$37,$C179)*INDEX(装备总表!$C$23:$J$30,装备升星!$B179,装备升星!H$42)*INDEX(装备总表!$B$19:$I$19,装备升星!H$42))</f>
        <v>0</v>
      </c>
      <c r="I179" s="5">
        <f>INT(INDEX($H$8:$H$37,$C179)*INDEX(装备总表!$C$23:$J$30,装备升星!$B179,装备升星!I$42)*INDEX(装备总表!$B$19:$I$19,装备升星!I$42))</f>
        <v>0</v>
      </c>
      <c r="J179" s="5">
        <f>INT(INDEX($H$8:$H$37,$C179)*INDEX(装备总表!$C$23:$J$30,装备升星!$B179,装备升星!J$42)*INDEX(装备总表!$B$19:$I$19,装备升星!J$42))</f>
        <v>1431</v>
      </c>
      <c r="K179" s="5">
        <f>INT(INDEX($H$8:$H$37,$C179)*INDEX(装备总表!$C$23:$J$30,装备升星!$B179,装备升星!K$42)*INDEX(装备总表!$B$19:$I$19,装备升星!K$42))</f>
        <v>0</v>
      </c>
      <c r="L179" s="2"/>
      <c r="M179" s="2"/>
      <c r="N179" s="2"/>
    </row>
    <row r="180" spans="1:15" ht="16.5" x14ac:dyDescent="0.15">
      <c r="A180" s="13" t="s">
        <v>32</v>
      </c>
      <c r="B180" s="13">
        <v>5</v>
      </c>
      <c r="C180" s="13">
        <v>17</v>
      </c>
      <c r="D180" s="5">
        <f>INT(INDEX($H$8:$H$37,$C180)*INDEX(装备总表!$C$23:$J$30,装备升星!$B180,装备升星!D$42)*INDEX(装备总表!$B$19:$I$19,装备升星!D$42))</f>
        <v>5704</v>
      </c>
      <c r="E180" s="5">
        <f>INT(INDEX($H$8:$H$37,$C180)*INDEX(装备总表!$C$23:$J$30,装备升星!$B180,装备升星!E$42)*INDEX(装备总表!$B$19:$I$19,装备升星!E$42))</f>
        <v>0</v>
      </c>
      <c r="F180" s="5">
        <f>INT(INDEX($H$8:$H$37,$C180)*INDEX(装备总表!$C$23:$J$30,装备升星!$B180,装备升星!F$42)*INDEX(装备总表!$B$19:$I$19,装备升星!F$42))</f>
        <v>912</v>
      </c>
      <c r="G180" s="5">
        <f>INT(INDEX($H$8:$H$37,$C180)*INDEX(装备总表!$C$23:$J$30,装备升星!$B180,装备升星!G$42)*INDEX(装备总表!$B$19:$I$19,装备升星!G$42))</f>
        <v>456</v>
      </c>
      <c r="H180" s="5">
        <f>INT(INDEX($H$8:$H$37,$C180)*INDEX(装备总表!$C$23:$J$30,装备升星!$B180,装备升星!H$42)*INDEX(装备总表!$B$19:$I$19,装备升星!H$42))</f>
        <v>0</v>
      </c>
      <c r="I180" s="5">
        <f>INT(INDEX($H$8:$H$37,$C180)*INDEX(装备总表!$C$23:$J$30,装备升星!$B180,装备升星!I$42)*INDEX(装备总表!$B$19:$I$19,装备升星!I$42))</f>
        <v>0</v>
      </c>
      <c r="J180" s="5">
        <f>INT(INDEX($H$8:$H$37,$C180)*INDEX(装备总表!$C$23:$J$30,装备升星!$B180,装备升星!J$42)*INDEX(装备总表!$B$19:$I$19,装备升星!J$42))</f>
        <v>1521</v>
      </c>
      <c r="K180" s="5">
        <f>INT(INDEX($H$8:$H$37,$C180)*INDEX(装备总表!$C$23:$J$30,装备升星!$B180,装备升星!K$42)*INDEX(装备总表!$B$19:$I$19,装备升星!K$42))</f>
        <v>0</v>
      </c>
      <c r="L180" s="2"/>
      <c r="M180" s="2"/>
      <c r="N180" s="2"/>
    </row>
    <row r="181" spans="1:15" ht="16.5" x14ac:dyDescent="0.15">
      <c r="A181" s="13" t="s">
        <v>32</v>
      </c>
      <c r="B181" s="13">
        <v>5</v>
      </c>
      <c r="C181" s="13">
        <v>18</v>
      </c>
      <c r="D181" s="5">
        <f>INT(INDEX($H$8:$H$37,$C181)*INDEX(装备总表!$C$23:$J$30,装备升星!$B181,装备升星!D$42)*INDEX(装备总表!$B$19:$I$19,装备升星!D$42))</f>
        <v>6040</v>
      </c>
      <c r="E181" s="5">
        <f>INT(INDEX($H$8:$H$37,$C181)*INDEX(装备总表!$C$23:$J$30,装备升星!$B181,装备升星!E$42)*INDEX(装备总表!$B$19:$I$19,装备升星!E$42))</f>
        <v>0</v>
      </c>
      <c r="F181" s="5">
        <f>INT(INDEX($H$8:$H$37,$C181)*INDEX(装备总表!$C$23:$J$30,装备升星!$B181,装备升星!F$42)*INDEX(装备总表!$B$19:$I$19,装备升星!F$42))</f>
        <v>966</v>
      </c>
      <c r="G181" s="5">
        <f>INT(INDEX($H$8:$H$37,$C181)*INDEX(装备总表!$C$23:$J$30,装备升星!$B181,装备升星!G$42)*INDEX(装备总表!$B$19:$I$19,装备升星!G$42))</f>
        <v>483</v>
      </c>
      <c r="H181" s="5">
        <f>INT(INDEX($H$8:$H$37,$C181)*INDEX(装备总表!$C$23:$J$30,装备升星!$B181,装备升星!H$42)*INDEX(装备总表!$B$19:$I$19,装备升星!H$42))</f>
        <v>0</v>
      </c>
      <c r="I181" s="5">
        <f>INT(INDEX($H$8:$H$37,$C181)*INDEX(装备总表!$C$23:$J$30,装备升星!$B181,装备升星!I$42)*INDEX(装备总表!$B$19:$I$19,装备升星!I$42))</f>
        <v>0</v>
      </c>
      <c r="J181" s="5">
        <f>INT(INDEX($H$8:$H$37,$C181)*INDEX(装备总表!$C$23:$J$30,装备升星!$B181,装备升星!J$42)*INDEX(装备总表!$B$19:$I$19,装备升星!J$42))</f>
        <v>1610</v>
      </c>
      <c r="K181" s="5">
        <f>INT(INDEX($H$8:$H$37,$C181)*INDEX(装备总表!$C$23:$J$30,装备升星!$B181,装备升星!K$42)*INDEX(装备总表!$B$19:$I$19,装备升星!K$42))</f>
        <v>0</v>
      </c>
      <c r="L181" s="5" t="str">
        <f>INDEX($V$7:$AC$7,INDEX($AD$11:$AD$18,B180))</f>
        <v>闪避等级</v>
      </c>
      <c r="M181" s="5">
        <f>ROUND(INDEX($Q$8:$Q$37,$C181)*INDEX($R$8:$R$37,$C181)*INDEX($V$10:$AC$10,INDEX($AD$11:$AD$18,$B181))*INDEX($V$11:$AC$18,$B181,INDEX($AD$11:$AD$18,$B181)),0)</f>
        <v>127</v>
      </c>
      <c r="N181" s="5" t="str">
        <f>INDEX($V$7:$AC$7,INDEX($AE$11:$AE$18,B180))</f>
        <v>冲击等级</v>
      </c>
      <c r="O181" s="5">
        <f>ROUND(INDEX($Q$8:$Q$37,$C181)*INDEX($S$8:$S$37,$C181)*INDEX($V$10:$AC$10,INDEX($AE$11:$AE$18,$B181))*INDEX($V$11:$AC$18,$B181,INDEX($AE$11:$AE$18,$B181)),0)</f>
        <v>0</v>
      </c>
    </row>
    <row r="182" spans="1:15" ht="16.5" x14ac:dyDescent="0.15">
      <c r="A182" s="13" t="s">
        <v>32</v>
      </c>
      <c r="B182" s="13">
        <v>5</v>
      </c>
      <c r="C182" s="13">
        <v>19</v>
      </c>
      <c r="D182" s="5">
        <f>INT(INDEX($H$8:$H$37,$C182)*INDEX(装备总表!$C$23:$J$30,装备升星!$B182,装备升星!D$42)*INDEX(装备总表!$B$19:$I$19,装备升星!D$42))</f>
        <v>6376</v>
      </c>
      <c r="E182" s="5">
        <f>INT(INDEX($H$8:$H$37,$C182)*INDEX(装备总表!$C$23:$J$30,装备升星!$B182,装备升星!E$42)*INDEX(装备总表!$B$19:$I$19,装备升星!E$42))</f>
        <v>0</v>
      </c>
      <c r="F182" s="5">
        <f>INT(INDEX($H$8:$H$37,$C182)*INDEX(装备总表!$C$23:$J$30,装备升星!$B182,装备升星!F$42)*INDEX(装备总表!$B$19:$I$19,装备升星!F$42))</f>
        <v>1020</v>
      </c>
      <c r="G182" s="5">
        <f>INT(INDEX($H$8:$H$37,$C182)*INDEX(装备总表!$C$23:$J$30,装备升星!$B182,装备升星!G$42)*INDEX(装备总表!$B$19:$I$19,装备升星!G$42))</f>
        <v>510</v>
      </c>
      <c r="H182" s="5">
        <f>INT(INDEX($H$8:$H$37,$C182)*INDEX(装备总表!$C$23:$J$30,装备升星!$B182,装备升星!H$42)*INDEX(装备总表!$B$19:$I$19,装备升星!H$42))</f>
        <v>0</v>
      </c>
      <c r="I182" s="5">
        <f>INT(INDEX($H$8:$H$37,$C182)*INDEX(装备总表!$C$23:$J$30,装备升星!$B182,装备升星!I$42)*INDEX(装备总表!$B$19:$I$19,装备升星!I$42))</f>
        <v>0</v>
      </c>
      <c r="J182" s="5">
        <f>INT(INDEX($H$8:$H$37,$C182)*INDEX(装备总表!$C$23:$J$30,装备升星!$B182,装备升星!J$42)*INDEX(装备总表!$B$19:$I$19,装备升星!J$42))</f>
        <v>1700</v>
      </c>
      <c r="K182" s="5">
        <f>INT(INDEX($H$8:$H$37,$C182)*INDEX(装备总表!$C$23:$J$30,装备升星!$B182,装备升星!K$42)*INDEX(装备总表!$B$19:$I$19,装备升星!K$42))</f>
        <v>0</v>
      </c>
      <c r="L182" s="2"/>
      <c r="M182" s="2"/>
      <c r="N182" s="2"/>
    </row>
    <row r="183" spans="1:15" ht="16.5" x14ac:dyDescent="0.15">
      <c r="A183" s="13" t="s">
        <v>32</v>
      </c>
      <c r="B183" s="13">
        <v>5</v>
      </c>
      <c r="C183" s="13">
        <v>20</v>
      </c>
      <c r="D183" s="5">
        <f>INT(INDEX($H$8:$H$37,$C183)*INDEX(装备总表!$C$23:$J$30,装备升星!$B183,装备升星!D$42)*INDEX(装备总表!$B$19:$I$19,装备升星!D$42))</f>
        <v>6711</v>
      </c>
      <c r="E183" s="5">
        <f>INT(INDEX($H$8:$H$37,$C183)*INDEX(装备总表!$C$23:$J$30,装备升星!$B183,装备升星!E$42)*INDEX(装备总表!$B$19:$I$19,装备升星!E$42))</f>
        <v>0</v>
      </c>
      <c r="F183" s="5">
        <f>INT(INDEX($H$8:$H$37,$C183)*INDEX(装备总表!$C$23:$J$30,装备升星!$B183,装备升星!F$42)*INDEX(装备总表!$B$19:$I$19,装备升星!F$42))</f>
        <v>1073</v>
      </c>
      <c r="G183" s="5">
        <f>INT(INDEX($H$8:$H$37,$C183)*INDEX(装备总表!$C$23:$J$30,装备升星!$B183,装备升星!G$42)*INDEX(装备总表!$B$19:$I$19,装备升星!G$42))</f>
        <v>536</v>
      </c>
      <c r="H183" s="5">
        <f>INT(INDEX($H$8:$H$37,$C183)*INDEX(装备总表!$C$23:$J$30,装备升星!$B183,装备升星!H$42)*INDEX(装备总表!$B$19:$I$19,装备升星!H$42))</f>
        <v>0</v>
      </c>
      <c r="I183" s="5">
        <f>INT(INDEX($H$8:$H$37,$C183)*INDEX(装备总表!$C$23:$J$30,装备升星!$B183,装备升星!I$42)*INDEX(装备总表!$B$19:$I$19,装备升星!I$42))</f>
        <v>0</v>
      </c>
      <c r="J183" s="5">
        <f>INT(INDEX($H$8:$H$37,$C183)*INDEX(装备总表!$C$23:$J$30,装备升星!$B183,装备升星!J$42)*INDEX(装备总表!$B$19:$I$19,装备升星!J$42))</f>
        <v>1789</v>
      </c>
      <c r="K183" s="5">
        <f>INT(INDEX($H$8:$H$37,$C183)*INDEX(装备总表!$C$23:$J$30,装备升星!$B183,装备升星!K$42)*INDEX(装备总表!$B$19:$I$19,装备升星!K$42))</f>
        <v>0</v>
      </c>
      <c r="L183" s="5" t="str">
        <f>INDEX($V$7:$AC$7,INDEX($AD$11:$AD$18,B182))</f>
        <v>闪避等级</v>
      </c>
      <c r="M183" s="5">
        <f>ROUND(INDEX($Q$8:$Q$37,$C183)*INDEX($R$8:$R$37,$C183)*INDEX($V$10:$AC$10,INDEX($AD$11:$AD$18,$B183))*INDEX($V$11:$AC$18,$B183,INDEX($AD$11:$AD$18,$B183)),0)</f>
        <v>127</v>
      </c>
      <c r="N183" s="5" t="str">
        <f>INDEX($V$7:$AC$7,INDEX($AE$11:$AE$18,B182))</f>
        <v>冲击等级</v>
      </c>
      <c r="O183" s="5">
        <f>ROUND(INDEX($Q$8:$Q$37,$C183)*INDEX($S$8:$S$37,$C183)*INDEX($V$10:$AC$10,INDEX($AE$11:$AE$18,$B183))*INDEX($V$11:$AC$18,$B183,INDEX($AE$11:$AE$18,$B183)),0)</f>
        <v>127</v>
      </c>
    </row>
    <row r="184" spans="1:15" ht="16.5" x14ac:dyDescent="0.15">
      <c r="A184" s="13" t="s">
        <v>32</v>
      </c>
      <c r="B184" s="13">
        <v>5</v>
      </c>
      <c r="C184" s="13">
        <v>21</v>
      </c>
      <c r="D184" s="5">
        <f>INT(INDEX($H$8:$H$37,$C184)*INDEX(装备总表!$C$23:$J$30,装备升星!$B184,装备升星!D$42)*INDEX(装备总表!$B$19:$I$19,装备升星!D$42))</f>
        <v>7047</v>
      </c>
      <c r="E184" s="5">
        <f>INT(INDEX($H$8:$H$37,$C184)*INDEX(装备总表!$C$23:$J$30,装备升星!$B184,装备升星!E$42)*INDEX(装备总表!$B$19:$I$19,装备升星!E$42))</f>
        <v>0</v>
      </c>
      <c r="F184" s="5">
        <f>INT(INDEX($H$8:$H$37,$C184)*INDEX(装备总表!$C$23:$J$30,装备升星!$B184,装备升星!F$42)*INDEX(装备总表!$B$19:$I$19,装备升星!F$42))</f>
        <v>1127</v>
      </c>
      <c r="G184" s="5">
        <f>INT(INDEX($H$8:$H$37,$C184)*INDEX(装备总表!$C$23:$J$30,装备升星!$B184,装备升星!G$42)*INDEX(装备总表!$B$19:$I$19,装备升星!G$42))</f>
        <v>563</v>
      </c>
      <c r="H184" s="5">
        <f>INT(INDEX($H$8:$H$37,$C184)*INDEX(装备总表!$C$23:$J$30,装备升星!$B184,装备升星!H$42)*INDEX(装备总表!$B$19:$I$19,装备升星!H$42))</f>
        <v>0</v>
      </c>
      <c r="I184" s="5">
        <f>INT(INDEX($H$8:$H$37,$C184)*INDEX(装备总表!$C$23:$J$30,装备升星!$B184,装备升星!I$42)*INDEX(装备总表!$B$19:$I$19,装备升星!I$42))</f>
        <v>0</v>
      </c>
      <c r="J184" s="5">
        <f>INT(INDEX($H$8:$H$37,$C184)*INDEX(装备总表!$C$23:$J$30,装备升星!$B184,装备升星!J$42)*INDEX(装备总表!$B$19:$I$19,装备升星!J$42))</f>
        <v>1879</v>
      </c>
      <c r="K184" s="5">
        <f>INT(INDEX($H$8:$H$37,$C184)*INDEX(装备总表!$C$23:$J$30,装备升星!$B184,装备升星!K$42)*INDEX(装备总表!$B$19:$I$19,装备升星!K$42))</f>
        <v>0</v>
      </c>
      <c r="L184" s="2"/>
      <c r="M184" s="2"/>
      <c r="N184" s="2"/>
    </row>
    <row r="185" spans="1:15" ht="16.5" x14ac:dyDescent="0.15">
      <c r="A185" s="13" t="s">
        <v>32</v>
      </c>
      <c r="B185" s="13">
        <v>5</v>
      </c>
      <c r="C185" s="13">
        <v>22</v>
      </c>
      <c r="D185" s="5">
        <f>INT(INDEX($H$8:$H$37,$C185)*INDEX(装备总表!$C$23:$J$30,装备升星!$B185,装备升星!D$42)*INDEX(装备总表!$B$19:$I$19,装备升星!D$42))</f>
        <v>7382</v>
      </c>
      <c r="E185" s="5">
        <f>INT(INDEX($H$8:$H$37,$C185)*INDEX(装备总表!$C$23:$J$30,装备升星!$B185,装备升星!E$42)*INDEX(装备总表!$B$19:$I$19,装备升星!E$42))</f>
        <v>0</v>
      </c>
      <c r="F185" s="5">
        <f>INT(INDEX($H$8:$H$37,$C185)*INDEX(装备总表!$C$23:$J$30,装备升星!$B185,装备升星!F$42)*INDEX(装备总表!$B$19:$I$19,装备升星!F$42))</f>
        <v>1181</v>
      </c>
      <c r="G185" s="5">
        <f>INT(INDEX($H$8:$H$37,$C185)*INDEX(装备总表!$C$23:$J$30,装备升星!$B185,装备升星!G$42)*INDEX(装备总表!$B$19:$I$19,装备升星!G$42))</f>
        <v>590</v>
      </c>
      <c r="H185" s="5">
        <f>INT(INDEX($H$8:$H$37,$C185)*INDEX(装备总表!$C$23:$J$30,装备升星!$B185,装备升星!H$42)*INDEX(装备总表!$B$19:$I$19,装备升星!H$42))</f>
        <v>0</v>
      </c>
      <c r="I185" s="5">
        <f>INT(INDEX($H$8:$H$37,$C185)*INDEX(装备总表!$C$23:$J$30,装备升星!$B185,装备升星!I$42)*INDEX(装备总表!$B$19:$I$19,装备升星!I$42))</f>
        <v>0</v>
      </c>
      <c r="J185" s="5">
        <f>INT(INDEX($H$8:$H$37,$C185)*INDEX(装备总表!$C$23:$J$30,装备升星!$B185,装备升星!J$42)*INDEX(装备总表!$B$19:$I$19,装备升星!J$42))</f>
        <v>1968</v>
      </c>
      <c r="K185" s="5">
        <f>INT(INDEX($H$8:$H$37,$C185)*INDEX(装备总表!$C$23:$J$30,装备升星!$B185,装备升星!K$42)*INDEX(装备总表!$B$19:$I$19,装备升星!K$42))</f>
        <v>0</v>
      </c>
      <c r="L185" s="5" t="str">
        <f>INDEX($V$7:$AC$7,INDEX($AD$11:$AD$18,B184))</f>
        <v>闪避等级</v>
      </c>
      <c r="M185" s="5">
        <f>ROUND(INDEX($Q$8:$Q$37,$C185)*INDEX($R$8:$R$37,$C185)*INDEX($V$10:$AC$10,INDEX($AD$11:$AD$18,$B185))*INDEX($V$11:$AC$18,$B185,INDEX($AD$11:$AD$18,$B185)),0)</f>
        <v>169</v>
      </c>
      <c r="N185" s="5" t="str">
        <f>INDEX($V$7:$AC$7,INDEX($AE$11:$AE$18,B184))</f>
        <v>冲击等级</v>
      </c>
      <c r="O185" s="5">
        <f>ROUND(INDEX($Q$8:$Q$37,$C185)*INDEX($S$8:$S$37,$C185)*INDEX($V$10:$AC$10,INDEX($AE$11:$AE$18,$B185))*INDEX($V$11:$AC$18,$B185,INDEX($AE$11:$AE$18,$B185)),0)</f>
        <v>0</v>
      </c>
    </row>
    <row r="186" spans="1:15" ht="16.5" x14ac:dyDescent="0.15">
      <c r="A186" s="13" t="s">
        <v>32</v>
      </c>
      <c r="B186" s="13">
        <v>5</v>
      </c>
      <c r="C186" s="13">
        <v>23</v>
      </c>
      <c r="D186" s="5">
        <f>INT(INDEX($H$8:$H$37,$C186)*INDEX(装备总表!$C$23:$J$30,装备升星!$B186,装备升星!D$42)*INDEX(装备总表!$B$19:$I$19,装备升星!D$42))</f>
        <v>7718</v>
      </c>
      <c r="E186" s="5">
        <f>INT(INDEX($H$8:$H$37,$C186)*INDEX(装备总表!$C$23:$J$30,装备升星!$B186,装备升星!E$42)*INDEX(装备总表!$B$19:$I$19,装备升星!E$42))</f>
        <v>0</v>
      </c>
      <c r="F186" s="5">
        <f>INT(INDEX($H$8:$H$37,$C186)*INDEX(装备总表!$C$23:$J$30,装备升星!$B186,装备升星!F$42)*INDEX(装备总表!$B$19:$I$19,装备升星!F$42))</f>
        <v>1234</v>
      </c>
      <c r="G186" s="5">
        <f>INT(INDEX($H$8:$H$37,$C186)*INDEX(装备总表!$C$23:$J$30,装备升星!$B186,装备升星!G$42)*INDEX(装备总表!$B$19:$I$19,装备升星!G$42))</f>
        <v>617</v>
      </c>
      <c r="H186" s="5">
        <f>INT(INDEX($H$8:$H$37,$C186)*INDEX(装备总表!$C$23:$J$30,装备升星!$B186,装备升星!H$42)*INDEX(装备总表!$B$19:$I$19,装备升星!H$42))</f>
        <v>0</v>
      </c>
      <c r="I186" s="5">
        <f>INT(INDEX($H$8:$H$37,$C186)*INDEX(装备总表!$C$23:$J$30,装备升星!$B186,装备升星!I$42)*INDEX(装备总表!$B$19:$I$19,装备升星!I$42))</f>
        <v>0</v>
      </c>
      <c r="J186" s="5">
        <f>INT(INDEX($H$8:$H$37,$C186)*INDEX(装备总表!$C$23:$J$30,装备升星!$B186,装备升星!J$42)*INDEX(装备总表!$B$19:$I$19,装备升星!J$42))</f>
        <v>2058</v>
      </c>
      <c r="K186" s="5">
        <f>INT(INDEX($H$8:$H$37,$C186)*INDEX(装备总表!$C$23:$J$30,装备升星!$B186,装备升星!K$42)*INDEX(装备总表!$B$19:$I$19,装备升星!K$42))</f>
        <v>0</v>
      </c>
      <c r="L186" s="2"/>
      <c r="M186" s="2"/>
      <c r="N186" s="2"/>
    </row>
    <row r="187" spans="1:15" ht="16.5" x14ac:dyDescent="0.15">
      <c r="A187" s="13" t="s">
        <v>32</v>
      </c>
      <c r="B187" s="13">
        <v>5</v>
      </c>
      <c r="C187" s="13">
        <v>24</v>
      </c>
      <c r="D187" s="5">
        <f>INT(INDEX($H$8:$H$37,$C187)*INDEX(装备总表!$C$23:$J$30,装备升星!$B187,装备升星!D$42)*INDEX(装备总表!$B$19:$I$19,装备升星!D$42))</f>
        <v>8053</v>
      </c>
      <c r="E187" s="5">
        <f>INT(INDEX($H$8:$H$37,$C187)*INDEX(装备总表!$C$23:$J$30,装备升星!$B187,装备升星!E$42)*INDEX(装备总表!$B$19:$I$19,装备升星!E$42))</f>
        <v>0</v>
      </c>
      <c r="F187" s="5">
        <f>INT(INDEX($H$8:$H$37,$C187)*INDEX(装备总表!$C$23:$J$30,装备升星!$B187,装备升星!F$42)*INDEX(装备总表!$B$19:$I$19,装备升星!F$42))</f>
        <v>1288</v>
      </c>
      <c r="G187" s="5">
        <f>INT(INDEX($H$8:$H$37,$C187)*INDEX(装备总表!$C$23:$J$30,装备升星!$B187,装备升星!G$42)*INDEX(装备总表!$B$19:$I$19,装备升星!G$42))</f>
        <v>644</v>
      </c>
      <c r="H187" s="5">
        <f>INT(INDEX($H$8:$H$37,$C187)*INDEX(装备总表!$C$23:$J$30,装备升星!$B187,装备升星!H$42)*INDEX(装备总表!$B$19:$I$19,装备升星!H$42))</f>
        <v>0</v>
      </c>
      <c r="I187" s="5">
        <f>INT(INDEX($H$8:$H$37,$C187)*INDEX(装备总表!$C$23:$J$30,装备升星!$B187,装备升星!I$42)*INDEX(装备总表!$B$19:$I$19,装备升星!I$42))</f>
        <v>0</v>
      </c>
      <c r="J187" s="5">
        <f>INT(INDEX($H$8:$H$37,$C187)*INDEX(装备总表!$C$23:$J$30,装备升星!$B187,装备升星!J$42)*INDEX(装备总表!$B$19:$I$19,装备升星!J$42))</f>
        <v>2147</v>
      </c>
      <c r="K187" s="5">
        <f>INT(INDEX($H$8:$H$37,$C187)*INDEX(装备总表!$C$23:$J$30,装备升星!$B187,装备升星!K$42)*INDEX(装备总表!$B$19:$I$19,装备升星!K$42))</f>
        <v>0</v>
      </c>
      <c r="L187" s="2"/>
      <c r="M187" s="2"/>
      <c r="N187" s="2"/>
    </row>
    <row r="188" spans="1:15" ht="16.5" x14ac:dyDescent="0.15">
      <c r="A188" s="13" t="s">
        <v>32</v>
      </c>
      <c r="B188" s="13">
        <v>5</v>
      </c>
      <c r="C188" s="13">
        <v>25</v>
      </c>
      <c r="D188" s="5">
        <f>INT(INDEX($H$8:$H$37,$C188)*INDEX(装备总表!$C$23:$J$30,装备升星!$B188,装备升星!D$42)*INDEX(装备总表!$B$19:$I$19,装备升星!D$42))</f>
        <v>8389</v>
      </c>
      <c r="E188" s="5">
        <f>INT(INDEX($H$8:$H$37,$C188)*INDEX(装备总表!$C$23:$J$30,装备升星!$B188,装备升星!E$42)*INDEX(装备总表!$B$19:$I$19,装备升星!E$42))</f>
        <v>0</v>
      </c>
      <c r="F188" s="5">
        <f>INT(INDEX($H$8:$H$37,$C188)*INDEX(装备总表!$C$23:$J$30,装备升星!$B188,装备升星!F$42)*INDEX(装备总表!$B$19:$I$19,装备升星!F$42))</f>
        <v>1342</v>
      </c>
      <c r="G188" s="5">
        <f>INT(INDEX($H$8:$H$37,$C188)*INDEX(装备总表!$C$23:$J$30,装备升星!$B188,装备升星!G$42)*INDEX(装备总表!$B$19:$I$19,装备升星!G$42))</f>
        <v>671</v>
      </c>
      <c r="H188" s="5">
        <f>INT(INDEX($H$8:$H$37,$C188)*INDEX(装备总表!$C$23:$J$30,装备升星!$B188,装备升星!H$42)*INDEX(装备总表!$B$19:$I$19,装备升星!H$42))</f>
        <v>0</v>
      </c>
      <c r="I188" s="5">
        <f>INT(INDEX($H$8:$H$37,$C188)*INDEX(装备总表!$C$23:$J$30,装备升星!$B188,装备升星!I$42)*INDEX(装备总表!$B$19:$I$19,装备升星!I$42))</f>
        <v>0</v>
      </c>
      <c r="J188" s="5">
        <f>INT(INDEX($H$8:$H$37,$C188)*INDEX(装备总表!$C$23:$J$30,装备升星!$B188,装备升星!J$42)*INDEX(装备总表!$B$19:$I$19,装备升星!J$42))</f>
        <v>2237</v>
      </c>
      <c r="K188" s="5">
        <f>INT(INDEX($H$8:$H$37,$C188)*INDEX(装备总表!$C$23:$J$30,装备升星!$B188,装备升星!K$42)*INDEX(装备总表!$B$19:$I$19,装备升星!K$42))</f>
        <v>0</v>
      </c>
      <c r="L188" s="5" t="str">
        <f>INDEX($V$7:$AC$7,INDEX($AD$11:$AD$18,B187))</f>
        <v>闪避等级</v>
      </c>
      <c r="M188" s="5">
        <f>ROUND(INDEX($Q$8:$Q$37,$C188)*INDEX($R$8:$R$37,$C188)*INDEX($V$10:$AC$10,INDEX($AD$11:$AD$18,$B188))*INDEX($V$11:$AC$18,$B188,INDEX($AD$11:$AD$18,$B188)),0)</f>
        <v>212</v>
      </c>
      <c r="N188" s="5" t="str">
        <f>INDEX($V$7:$AC$7,INDEX($AE$11:$AE$18,B187))</f>
        <v>冲击等级</v>
      </c>
      <c r="O188" s="5">
        <f>ROUND(INDEX($Q$8:$Q$37,$C188)*INDEX($S$8:$S$37,$C188)*INDEX($V$10:$AC$10,INDEX($AE$11:$AE$18,$B188))*INDEX($V$11:$AC$18,$B188,INDEX($AE$11:$AE$18,$B188)),0)</f>
        <v>212</v>
      </c>
    </row>
    <row r="189" spans="1:15" ht="16.5" x14ac:dyDescent="0.15">
      <c r="A189" s="13" t="s">
        <v>32</v>
      </c>
      <c r="B189" s="13">
        <v>5</v>
      </c>
      <c r="C189" s="13">
        <v>26</v>
      </c>
      <c r="D189" s="5">
        <f>INT(INDEX($H$8:$H$37,$C189)*INDEX(装备总表!$C$23:$J$30,装备升星!$B189,装备升星!D$42)*INDEX(装备总表!$B$19:$I$19,装备升星!D$42))</f>
        <v>8725</v>
      </c>
      <c r="E189" s="5">
        <f>INT(INDEX($H$8:$H$37,$C189)*INDEX(装备总表!$C$23:$J$30,装备升星!$B189,装备升星!E$42)*INDEX(装备总表!$B$19:$I$19,装备升星!E$42))</f>
        <v>0</v>
      </c>
      <c r="F189" s="5">
        <f>INT(INDEX($H$8:$H$37,$C189)*INDEX(装备总表!$C$23:$J$30,装备升星!$B189,装备升星!F$42)*INDEX(装备总表!$B$19:$I$19,装备升星!F$42))</f>
        <v>1396</v>
      </c>
      <c r="G189" s="5">
        <f>INT(INDEX($H$8:$H$37,$C189)*INDEX(装备总表!$C$23:$J$30,装备升星!$B189,装备升星!G$42)*INDEX(装备总表!$B$19:$I$19,装备升星!G$42))</f>
        <v>698</v>
      </c>
      <c r="H189" s="5">
        <f>INT(INDEX($H$8:$H$37,$C189)*INDEX(装备总表!$C$23:$J$30,装备升星!$B189,装备升星!H$42)*INDEX(装备总表!$B$19:$I$19,装备升星!H$42))</f>
        <v>0</v>
      </c>
      <c r="I189" s="5">
        <f>INT(INDEX($H$8:$H$37,$C189)*INDEX(装备总表!$C$23:$J$30,装备升星!$B189,装备升星!I$42)*INDEX(装备总表!$B$19:$I$19,装备升星!I$42))</f>
        <v>0</v>
      </c>
      <c r="J189" s="5">
        <f>INT(INDEX($H$8:$H$37,$C189)*INDEX(装备总表!$C$23:$J$30,装备升星!$B189,装备升星!J$42)*INDEX(装备总表!$B$19:$I$19,装备升星!J$42))</f>
        <v>2326</v>
      </c>
      <c r="K189" s="5">
        <f>INT(INDEX($H$8:$H$37,$C189)*INDEX(装备总表!$C$23:$J$30,装备升星!$B189,装备升星!K$42)*INDEX(装备总表!$B$19:$I$19,装备升星!K$42))</f>
        <v>0</v>
      </c>
      <c r="L189" s="2"/>
      <c r="M189" s="2"/>
      <c r="N189" s="2"/>
    </row>
    <row r="190" spans="1:15" ht="16.5" x14ac:dyDescent="0.15">
      <c r="A190" s="13" t="s">
        <v>32</v>
      </c>
      <c r="B190" s="13">
        <v>5</v>
      </c>
      <c r="C190" s="13">
        <v>27</v>
      </c>
      <c r="D190" s="5">
        <f>INT(INDEX($H$8:$H$37,$C190)*INDEX(装备总表!$C$23:$J$30,装备升星!$B190,装备升星!D$42)*INDEX(装备总表!$B$19:$I$19,装备升星!D$42))</f>
        <v>9060</v>
      </c>
      <c r="E190" s="5">
        <f>INT(INDEX($H$8:$H$37,$C190)*INDEX(装备总表!$C$23:$J$30,装备升星!$B190,装备升星!E$42)*INDEX(装备总表!$B$19:$I$19,装备升星!E$42))</f>
        <v>0</v>
      </c>
      <c r="F190" s="5">
        <f>INT(INDEX($H$8:$H$37,$C190)*INDEX(装备总表!$C$23:$J$30,装备升星!$B190,装备升星!F$42)*INDEX(装备总表!$B$19:$I$19,装备升星!F$42))</f>
        <v>1449</v>
      </c>
      <c r="G190" s="5">
        <f>INT(INDEX($H$8:$H$37,$C190)*INDEX(装备总表!$C$23:$J$30,装备升星!$B190,装备升星!G$42)*INDEX(装备总表!$B$19:$I$19,装备升星!G$42))</f>
        <v>724</v>
      </c>
      <c r="H190" s="5">
        <f>INT(INDEX($H$8:$H$37,$C190)*INDEX(装备总表!$C$23:$J$30,装备升星!$B190,装备升星!H$42)*INDEX(装备总表!$B$19:$I$19,装备升星!H$42))</f>
        <v>0</v>
      </c>
      <c r="I190" s="5">
        <f>INT(INDEX($H$8:$H$37,$C190)*INDEX(装备总表!$C$23:$J$30,装备升星!$B190,装备升星!I$42)*INDEX(装备总表!$B$19:$I$19,装备升星!I$42))</f>
        <v>0</v>
      </c>
      <c r="J190" s="5">
        <f>INT(INDEX($H$8:$H$37,$C190)*INDEX(装备总表!$C$23:$J$30,装备升星!$B190,装备升星!J$42)*INDEX(装备总表!$B$19:$I$19,装备升星!J$42))</f>
        <v>2416</v>
      </c>
      <c r="K190" s="5">
        <f>INT(INDEX($H$8:$H$37,$C190)*INDEX(装备总表!$C$23:$J$30,装备升星!$B190,装备升星!K$42)*INDEX(装备总表!$B$19:$I$19,装备升星!K$42))</f>
        <v>0</v>
      </c>
      <c r="L190" s="2"/>
      <c r="M190" s="2"/>
      <c r="N190" s="2"/>
    </row>
    <row r="191" spans="1:15" ht="16.5" x14ac:dyDescent="0.15">
      <c r="A191" s="13" t="s">
        <v>32</v>
      </c>
      <c r="B191" s="13">
        <v>5</v>
      </c>
      <c r="C191" s="13">
        <v>28</v>
      </c>
      <c r="D191" s="5">
        <f>INT(INDEX($H$8:$H$37,$C191)*INDEX(装备总表!$C$23:$J$30,装备升星!$B191,装备升星!D$42)*INDEX(装备总表!$B$19:$I$19,装备升星!D$42))</f>
        <v>9396</v>
      </c>
      <c r="E191" s="5">
        <f>INT(INDEX($H$8:$H$37,$C191)*INDEX(装备总表!$C$23:$J$30,装备升星!$B191,装备升星!E$42)*INDEX(装备总表!$B$19:$I$19,装备升星!E$42))</f>
        <v>0</v>
      </c>
      <c r="F191" s="5">
        <f>INT(INDEX($H$8:$H$37,$C191)*INDEX(装备总表!$C$23:$J$30,装备升星!$B191,装备升星!F$42)*INDEX(装备总表!$B$19:$I$19,装备升星!F$42))</f>
        <v>1503</v>
      </c>
      <c r="G191" s="5">
        <f>INT(INDEX($H$8:$H$37,$C191)*INDEX(装备总表!$C$23:$J$30,装备升星!$B191,装备升星!G$42)*INDEX(装备总表!$B$19:$I$19,装备升星!G$42))</f>
        <v>751</v>
      </c>
      <c r="H191" s="5">
        <f>INT(INDEX($H$8:$H$37,$C191)*INDEX(装备总表!$C$23:$J$30,装备升星!$B191,装备升星!H$42)*INDEX(装备总表!$B$19:$I$19,装备升星!H$42))</f>
        <v>0</v>
      </c>
      <c r="I191" s="5">
        <f>INT(INDEX($H$8:$H$37,$C191)*INDEX(装备总表!$C$23:$J$30,装备升星!$B191,装备升星!I$42)*INDEX(装备总表!$B$19:$I$19,装备升星!I$42))</f>
        <v>0</v>
      </c>
      <c r="J191" s="5">
        <f>INT(INDEX($H$8:$H$37,$C191)*INDEX(装备总表!$C$23:$J$30,装备升星!$B191,装备升星!J$42)*INDEX(装备总表!$B$19:$I$19,装备升星!J$42))</f>
        <v>2505</v>
      </c>
      <c r="K191" s="5">
        <f>INT(INDEX($H$8:$H$37,$C191)*INDEX(装备总表!$C$23:$J$30,装备升星!$B191,装备升星!K$42)*INDEX(装备总表!$B$19:$I$19,装备升星!K$42))</f>
        <v>0</v>
      </c>
      <c r="L191" s="5" t="str">
        <f>INDEX($V$7:$AC$7,INDEX($AD$11:$AD$18,B190))</f>
        <v>闪避等级</v>
      </c>
      <c r="M191" s="5">
        <f>ROUND(INDEX($Q$8:$Q$37,$C191)*INDEX($R$8:$R$37,$C191)*INDEX($V$10:$AC$10,INDEX($AD$11:$AD$18,$B191))*INDEX($V$11:$AC$18,$B191,INDEX($AD$11:$AD$18,$B191)),0)</f>
        <v>169</v>
      </c>
      <c r="N191" s="5" t="str">
        <f>INDEX($V$7:$AC$7,INDEX($AE$11:$AE$18,B190))</f>
        <v>冲击等级</v>
      </c>
      <c r="O191" s="5">
        <f>ROUND(INDEX($Q$8:$Q$37,$C191)*INDEX($S$8:$S$37,$C191)*INDEX($V$10:$AC$10,INDEX($AE$11:$AE$18,$B191))*INDEX($V$11:$AC$18,$B191,INDEX($AE$11:$AE$18,$B191)),0)</f>
        <v>0</v>
      </c>
    </row>
    <row r="192" spans="1:15" ht="16.5" x14ac:dyDescent="0.15">
      <c r="A192" s="13" t="s">
        <v>32</v>
      </c>
      <c r="B192" s="13">
        <v>5</v>
      </c>
      <c r="C192" s="13">
        <v>29</v>
      </c>
      <c r="D192" s="5">
        <f>INT(INDEX($H$8:$H$37,$C192)*INDEX(装备总表!$C$23:$J$30,装备升星!$B192,装备升星!D$42)*INDEX(装备总表!$B$19:$I$19,装备升星!D$42))</f>
        <v>9731</v>
      </c>
      <c r="E192" s="5">
        <f>INT(INDEX($H$8:$H$37,$C192)*INDEX(装备总表!$C$23:$J$30,装备升星!$B192,装备升星!E$42)*INDEX(装备总表!$B$19:$I$19,装备升星!E$42))</f>
        <v>0</v>
      </c>
      <c r="F192" s="5">
        <f>INT(INDEX($H$8:$H$37,$C192)*INDEX(装备总表!$C$23:$J$30,装备升星!$B192,装备升星!F$42)*INDEX(装备总表!$B$19:$I$19,装备升星!F$42))</f>
        <v>1557</v>
      </c>
      <c r="G192" s="5">
        <f>INT(INDEX($H$8:$H$37,$C192)*INDEX(装备总表!$C$23:$J$30,装备升星!$B192,装备升星!G$42)*INDEX(装备总表!$B$19:$I$19,装备升星!G$42))</f>
        <v>778</v>
      </c>
      <c r="H192" s="5">
        <f>INT(INDEX($H$8:$H$37,$C192)*INDEX(装备总表!$C$23:$J$30,装备升星!$B192,装备升星!H$42)*INDEX(装备总表!$B$19:$I$19,装备升星!H$42))</f>
        <v>0</v>
      </c>
      <c r="I192" s="5">
        <f>INT(INDEX($H$8:$H$37,$C192)*INDEX(装备总表!$C$23:$J$30,装备升星!$B192,装备升星!I$42)*INDEX(装备总表!$B$19:$I$19,装备升星!I$42))</f>
        <v>0</v>
      </c>
      <c r="J192" s="5">
        <f>INT(INDEX($H$8:$H$37,$C192)*INDEX(装备总表!$C$23:$J$30,装备升星!$B192,装备升星!J$42)*INDEX(装备总表!$B$19:$I$19,装备升星!J$42))</f>
        <v>2595</v>
      </c>
      <c r="K192" s="5">
        <f>INT(INDEX($H$8:$H$37,$C192)*INDEX(装备总表!$C$23:$J$30,装备升星!$B192,装备升星!K$42)*INDEX(装备总表!$B$19:$I$19,装备升星!K$42))</f>
        <v>0</v>
      </c>
      <c r="L192" s="2"/>
      <c r="M192" s="2"/>
      <c r="N192" s="2"/>
    </row>
    <row r="193" spans="1:15" ht="16.5" x14ac:dyDescent="0.15">
      <c r="A193" s="13" t="s">
        <v>32</v>
      </c>
      <c r="B193" s="13">
        <v>5</v>
      </c>
      <c r="C193" s="13">
        <v>30</v>
      </c>
      <c r="D193" s="5">
        <f>INT(INDEX($H$8:$H$37,$C193)*INDEX(装备总表!$C$23:$J$30,装备升星!$B193,装备升星!D$42)*INDEX(装备总表!$B$19:$I$19,装备升星!D$42))</f>
        <v>10067</v>
      </c>
      <c r="E193" s="5">
        <f>INT(INDEX($H$8:$H$37,$C193)*INDEX(装备总表!$C$23:$J$30,装备升星!$B193,装备升星!E$42)*INDEX(装备总表!$B$19:$I$19,装备升星!E$42))</f>
        <v>0</v>
      </c>
      <c r="F193" s="5">
        <f>INT(INDEX($H$8:$H$37,$C193)*INDEX(装备总表!$C$23:$J$30,装备升星!$B193,装备升星!F$42)*INDEX(装备总表!$B$19:$I$19,装备升星!F$42))</f>
        <v>1610</v>
      </c>
      <c r="G193" s="5">
        <f>INT(INDEX($H$8:$H$37,$C193)*INDEX(装备总表!$C$23:$J$30,装备升星!$B193,装备升星!G$42)*INDEX(装备总表!$B$19:$I$19,装备升星!G$42))</f>
        <v>805</v>
      </c>
      <c r="H193" s="5">
        <f>INT(INDEX($H$8:$H$37,$C193)*INDEX(装备总表!$C$23:$J$30,装备升星!$B193,装备升星!H$42)*INDEX(装备总表!$B$19:$I$19,装备升星!H$42))</f>
        <v>0</v>
      </c>
      <c r="I193" s="5">
        <f>INT(INDEX($H$8:$H$37,$C193)*INDEX(装备总表!$C$23:$J$30,装备升星!$B193,装备升星!I$42)*INDEX(装备总表!$B$19:$I$19,装备升星!I$42))</f>
        <v>0</v>
      </c>
      <c r="J193" s="5">
        <f>INT(INDEX($H$8:$H$37,$C193)*INDEX(装备总表!$C$23:$J$30,装备升星!$B193,装备升星!J$42)*INDEX(装备总表!$B$19:$I$19,装备升星!J$42))</f>
        <v>2684</v>
      </c>
      <c r="K193" s="5">
        <f>INT(INDEX($H$8:$H$37,$C193)*INDEX(装备总表!$C$23:$J$30,装备升星!$B193,装备升星!K$42)*INDEX(装备总表!$B$19:$I$19,装备升星!K$42))</f>
        <v>0</v>
      </c>
      <c r="L193" s="5" t="str">
        <f>INDEX($V$7:$AC$7,INDEX($AD$11:$AD$18,B192))</f>
        <v>闪避等级</v>
      </c>
      <c r="M193" s="5">
        <f>ROUND(INDEX($Q$8:$Q$37,$C193)*INDEX($R$8:$R$37,$C193)*INDEX($V$10:$AC$10,INDEX($AD$11:$AD$18,$B193))*INDEX($V$11:$AC$18,$B193,INDEX($AD$11:$AD$18,$B193)),0)</f>
        <v>297</v>
      </c>
      <c r="N193" s="5" t="str">
        <f>INDEX($V$7:$AC$7,INDEX($AE$11:$AE$18,B192))</f>
        <v>冲击等级</v>
      </c>
      <c r="O193" s="5">
        <f>ROUND(INDEX($Q$8:$Q$37,$C193)*INDEX($S$8:$S$37,$C193)*INDEX($V$10:$AC$10,INDEX($AE$11:$AE$18,$B193))*INDEX($V$11:$AC$18,$B193,INDEX($AE$11:$AE$18,$B193)),0)</f>
        <v>297</v>
      </c>
    </row>
    <row r="194" spans="1:15" ht="16.5" x14ac:dyDescent="0.15">
      <c r="A194" s="13" t="s">
        <v>33</v>
      </c>
      <c r="B194" s="13">
        <v>6</v>
      </c>
      <c r="C194" s="13">
        <v>1</v>
      </c>
      <c r="D194" s="5">
        <f>INT(INDEX($H$8:$H$37,$C194)*INDEX(装备总表!$C$23:$J$30,装备升星!$B194,装备升星!D$42)*INDEX(装备总表!$B$19:$I$19,装备升星!D$42))</f>
        <v>335</v>
      </c>
      <c r="E194" s="5">
        <f>INT(INDEX($H$8:$H$37,$C194)*INDEX(装备总表!$C$23:$J$30,装备升星!$B194,装备升星!E$42)*INDEX(装备总表!$B$19:$I$19,装备升星!E$42))</f>
        <v>0</v>
      </c>
      <c r="F194" s="5">
        <f>INT(INDEX($H$8:$H$37,$C194)*INDEX(装备总表!$C$23:$J$30,装备升星!$B194,装备升星!F$42)*INDEX(装备总表!$B$19:$I$19,装备升星!F$42))</f>
        <v>53</v>
      </c>
      <c r="G194" s="5">
        <f>INT(INDEX($H$8:$H$37,$C194)*INDEX(装备总表!$C$23:$J$30,装备升星!$B194,装备升星!G$42)*INDEX(装备总表!$B$19:$I$19,装备升星!G$42))</f>
        <v>26</v>
      </c>
      <c r="H194" s="5">
        <f>INT(INDEX($H$8:$H$37,$C194)*INDEX(装备总表!$C$23:$J$30,装备升星!$B194,装备升星!H$42)*INDEX(装备总表!$B$19:$I$19,装备升星!H$42))</f>
        <v>0</v>
      </c>
      <c r="I194" s="5">
        <f>INT(INDEX($H$8:$H$37,$C194)*INDEX(装备总表!$C$23:$J$30,装备升星!$B194,装备升星!I$42)*INDEX(装备总表!$B$19:$I$19,装备升星!I$42))</f>
        <v>0</v>
      </c>
      <c r="J194" s="5">
        <f>INT(INDEX($H$8:$H$37,$C194)*INDEX(装备总表!$C$23:$J$30,装备升星!$B194,装备升星!J$42)*INDEX(装备总表!$B$19:$I$19,装备升星!J$42))</f>
        <v>0</v>
      </c>
      <c r="K194" s="5">
        <f>INT(INDEX($H$8:$H$37,$C194)*INDEX(装备总表!$C$23:$J$30,装备升星!$B194,装备升星!K$42)*INDEX(装备总表!$B$19:$I$19,装备升星!K$42))</f>
        <v>89</v>
      </c>
      <c r="L194" s="2"/>
      <c r="M194" s="2"/>
      <c r="N194" s="2"/>
    </row>
    <row r="195" spans="1:15" ht="16.5" x14ac:dyDescent="0.15">
      <c r="A195" s="13" t="s">
        <v>33</v>
      </c>
      <c r="B195" s="13">
        <v>6</v>
      </c>
      <c r="C195" s="13">
        <v>2</v>
      </c>
      <c r="D195" s="5">
        <f>INT(INDEX($H$8:$H$37,$C195)*INDEX(装备总表!$C$23:$J$30,装备升星!$B195,装备升星!D$42)*INDEX(装备总表!$B$19:$I$19,装备升星!D$42))</f>
        <v>671</v>
      </c>
      <c r="E195" s="5">
        <f>INT(INDEX($H$8:$H$37,$C195)*INDEX(装备总表!$C$23:$J$30,装备升星!$B195,装备升星!E$42)*INDEX(装备总表!$B$19:$I$19,装备升星!E$42))</f>
        <v>0</v>
      </c>
      <c r="F195" s="5">
        <f>INT(INDEX($H$8:$H$37,$C195)*INDEX(装备总表!$C$23:$J$30,装备升星!$B195,装备升星!F$42)*INDEX(装备总表!$B$19:$I$19,装备升星!F$42))</f>
        <v>107</v>
      </c>
      <c r="G195" s="5">
        <f>INT(INDEX($H$8:$H$37,$C195)*INDEX(装备总表!$C$23:$J$30,装备升星!$B195,装备升星!G$42)*INDEX(装备总表!$B$19:$I$19,装备升星!G$42))</f>
        <v>53</v>
      </c>
      <c r="H195" s="5">
        <f>INT(INDEX($H$8:$H$37,$C195)*INDEX(装备总表!$C$23:$J$30,装备升星!$B195,装备升星!H$42)*INDEX(装备总表!$B$19:$I$19,装备升星!H$42))</f>
        <v>0</v>
      </c>
      <c r="I195" s="5">
        <f>INT(INDEX($H$8:$H$37,$C195)*INDEX(装备总表!$C$23:$J$30,装备升星!$B195,装备升星!I$42)*INDEX(装备总表!$B$19:$I$19,装备升星!I$42))</f>
        <v>0</v>
      </c>
      <c r="J195" s="5">
        <f>INT(INDEX($H$8:$H$37,$C195)*INDEX(装备总表!$C$23:$J$30,装备升星!$B195,装备升星!J$42)*INDEX(装备总表!$B$19:$I$19,装备升星!J$42))</f>
        <v>0</v>
      </c>
      <c r="K195" s="5">
        <f>INT(INDEX($H$8:$H$37,$C195)*INDEX(装备总表!$C$23:$J$30,装备升星!$B195,装备升星!K$42)*INDEX(装备总表!$B$19:$I$19,装备升星!K$42))</f>
        <v>178</v>
      </c>
      <c r="L195" s="5" t="str">
        <f>INDEX($V$7:$AC$7,INDEX($AD$11:$AD$18,B194))</f>
        <v>闪避等级</v>
      </c>
      <c r="M195" s="5">
        <f>ROUND(INDEX($Q$8:$Q$37,$C195)*INDEX($R$8:$R$37,$C195)*INDEX($V$10:$AC$10,INDEX($AD$11:$AD$18,$B195))*INDEX($V$11:$AC$18,$B195,INDEX($AD$11:$AD$18,$B195)),0)</f>
        <v>85</v>
      </c>
      <c r="N195" s="5" t="str">
        <f>INDEX($V$7:$AC$7,INDEX($AE$11:$AE$18,B194))</f>
        <v>元素抗性</v>
      </c>
      <c r="O195" s="5">
        <f>ROUND(INDEX($Q$8:$Q$37,$C195)*INDEX($S$8:$S$37,$C195)*INDEX($V$10:$AC$10,INDEX($AE$11:$AE$18,$B195))*INDEX($V$11:$AC$18,$B195,INDEX($AE$11:$AE$18,$B195)),0)</f>
        <v>0</v>
      </c>
    </row>
    <row r="196" spans="1:15" ht="16.5" x14ac:dyDescent="0.15">
      <c r="A196" s="13" t="s">
        <v>33</v>
      </c>
      <c r="B196" s="13">
        <v>6</v>
      </c>
      <c r="C196" s="13">
        <v>3</v>
      </c>
      <c r="D196" s="5">
        <f>INT(INDEX($H$8:$H$37,$C196)*INDEX(装备总表!$C$23:$J$30,装备升星!$B196,装备升星!D$42)*INDEX(装备总表!$B$19:$I$19,装备升星!D$42))</f>
        <v>1006</v>
      </c>
      <c r="E196" s="5">
        <f>INT(INDEX($H$8:$H$37,$C196)*INDEX(装备总表!$C$23:$J$30,装备升星!$B196,装备升星!E$42)*INDEX(装备总表!$B$19:$I$19,装备升星!E$42))</f>
        <v>0</v>
      </c>
      <c r="F196" s="5">
        <f>INT(INDEX($H$8:$H$37,$C196)*INDEX(装备总表!$C$23:$J$30,装备升星!$B196,装备升星!F$42)*INDEX(装备总表!$B$19:$I$19,装备升星!F$42))</f>
        <v>161</v>
      </c>
      <c r="G196" s="5">
        <f>INT(INDEX($H$8:$H$37,$C196)*INDEX(装备总表!$C$23:$J$30,装备升星!$B196,装备升星!G$42)*INDEX(装备总表!$B$19:$I$19,装备升星!G$42))</f>
        <v>80</v>
      </c>
      <c r="H196" s="5">
        <f>INT(INDEX($H$8:$H$37,$C196)*INDEX(装备总表!$C$23:$J$30,装备升星!$B196,装备升星!H$42)*INDEX(装备总表!$B$19:$I$19,装备升星!H$42))</f>
        <v>0</v>
      </c>
      <c r="I196" s="5">
        <f>INT(INDEX($H$8:$H$37,$C196)*INDEX(装备总表!$C$23:$J$30,装备升星!$B196,装备升星!I$42)*INDEX(装备总表!$B$19:$I$19,装备升星!I$42))</f>
        <v>0</v>
      </c>
      <c r="J196" s="5">
        <f>INT(INDEX($H$8:$H$37,$C196)*INDEX(装备总表!$C$23:$J$30,装备升星!$B196,装备升星!J$42)*INDEX(装备总表!$B$19:$I$19,装备升星!J$42))</f>
        <v>0</v>
      </c>
      <c r="K196" s="5">
        <f>INT(INDEX($H$8:$H$37,$C196)*INDEX(装备总表!$C$23:$J$30,装备升星!$B196,装备升星!K$42)*INDEX(装备总表!$B$19:$I$19,装备升星!K$42))</f>
        <v>268</v>
      </c>
      <c r="L196" s="2"/>
      <c r="M196" s="2"/>
      <c r="N196" s="2"/>
    </row>
    <row r="197" spans="1:15" ht="16.5" x14ac:dyDescent="0.15">
      <c r="A197" s="13" t="s">
        <v>33</v>
      </c>
      <c r="B197" s="13">
        <v>6</v>
      </c>
      <c r="C197" s="13">
        <v>4</v>
      </c>
      <c r="D197" s="5">
        <f>INT(INDEX($H$8:$H$37,$C197)*INDEX(装备总表!$C$23:$J$30,装备升星!$B197,装备升星!D$42)*INDEX(装备总表!$B$19:$I$19,装备升星!D$42))</f>
        <v>1342</v>
      </c>
      <c r="E197" s="5">
        <f>INT(INDEX($H$8:$H$37,$C197)*INDEX(装备总表!$C$23:$J$30,装备升星!$B197,装备升星!E$42)*INDEX(装备总表!$B$19:$I$19,装备升星!E$42))</f>
        <v>0</v>
      </c>
      <c r="F197" s="5">
        <f>INT(INDEX($H$8:$H$37,$C197)*INDEX(装备总表!$C$23:$J$30,装备升星!$B197,装备升星!F$42)*INDEX(装备总表!$B$19:$I$19,装备升星!F$42))</f>
        <v>214</v>
      </c>
      <c r="G197" s="5">
        <f>INT(INDEX($H$8:$H$37,$C197)*INDEX(装备总表!$C$23:$J$30,装备升星!$B197,装备升星!G$42)*INDEX(装备总表!$B$19:$I$19,装备升星!G$42))</f>
        <v>107</v>
      </c>
      <c r="H197" s="5">
        <f>INT(INDEX($H$8:$H$37,$C197)*INDEX(装备总表!$C$23:$J$30,装备升星!$B197,装备升星!H$42)*INDEX(装备总表!$B$19:$I$19,装备升星!H$42))</f>
        <v>0</v>
      </c>
      <c r="I197" s="5">
        <f>INT(INDEX($H$8:$H$37,$C197)*INDEX(装备总表!$C$23:$J$30,装备升星!$B197,装备升星!I$42)*INDEX(装备总表!$B$19:$I$19,装备升星!I$42))</f>
        <v>0</v>
      </c>
      <c r="J197" s="5">
        <f>INT(INDEX($H$8:$H$37,$C197)*INDEX(装备总表!$C$23:$J$30,装备升星!$B197,装备升星!J$42)*INDEX(装备总表!$B$19:$I$19,装备升星!J$42))</f>
        <v>0</v>
      </c>
      <c r="K197" s="5">
        <f>INT(INDEX($H$8:$H$37,$C197)*INDEX(装备总表!$C$23:$J$30,装备升星!$B197,装备升星!K$42)*INDEX(装备总表!$B$19:$I$19,装备升星!K$42))</f>
        <v>357</v>
      </c>
      <c r="L197" s="2"/>
      <c r="M197" s="2"/>
      <c r="N197" s="2"/>
    </row>
    <row r="198" spans="1:15" ht="16.5" x14ac:dyDescent="0.15">
      <c r="A198" s="13" t="s">
        <v>33</v>
      </c>
      <c r="B198" s="13">
        <v>6</v>
      </c>
      <c r="C198" s="13">
        <v>5</v>
      </c>
      <c r="D198" s="5">
        <f>INT(INDEX($H$8:$H$37,$C198)*INDEX(装备总表!$C$23:$J$30,装备升星!$B198,装备升星!D$42)*INDEX(装备总表!$B$19:$I$19,装备升星!D$42))</f>
        <v>1677</v>
      </c>
      <c r="E198" s="5">
        <f>INT(INDEX($H$8:$H$37,$C198)*INDEX(装备总表!$C$23:$J$30,装备升星!$B198,装备升星!E$42)*INDEX(装备总表!$B$19:$I$19,装备升星!E$42))</f>
        <v>0</v>
      </c>
      <c r="F198" s="5">
        <f>INT(INDEX($H$8:$H$37,$C198)*INDEX(装备总表!$C$23:$J$30,装备升星!$B198,装备升星!F$42)*INDEX(装备总表!$B$19:$I$19,装备升星!F$42))</f>
        <v>268</v>
      </c>
      <c r="G198" s="5">
        <f>INT(INDEX($H$8:$H$37,$C198)*INDEX(装备总表!$C$23:$J$30,装备升星!$B198,装备升星!G$42)*INDEX(装备总表!$B$19:$I$19,装备升星!G$42))</f>
        <v>134</v>
      </c>
      <c r="H198" s="5">
        <f>INT(INDEX($H$8:$H$37,$C198)*INDEX(装备总表!$C$23:$J$30,装备升星!$B198,装备升星!H$42)*INDEX(装备总表!$B$19:$I$19,装备升星!H$42))</f>
        <v>0</v>
      </c>
      <c r="I198" s="5">
        <f>INT(INDEX($H$8:$H$37,$C198)*INDEX(装备总表!$C$23:$J$30,装备升星!$B198,装备升星!I$42)*INDEX(装备总表!$B$19:$I$19,装备升星!I$42))</f>
        <v>0</v>
      </c>
      <c r="J198" s="5">
        <f>INT(INDEX($H$8:$H$37,$C198)*INDEX(装备总表!$C$23:$J$30,装备升星!$B198,装备升星!J$42)*INDEX(装备总表!$B$19:$I$19,装备升星!J$42))</f>
        <v>0</v>
      </c>
      <c r="K198" s="5">
        <f>INT(INDEX($H$8:$H$37,$C198)*INDEX(装备总表!$C$23:$J$30,装备升星!$B198,装备升星!K$42)*INDEX(装备总表!$B$19:$I$19,装备升星!K$42))</f>
        <v>447</v>
      </c>
      <c r="L198" s="5" t="str">
        <f>INDEX($V$7:$AC$7,INDEX($AD$11:$AD$18,B197))</f>
        <v>闪避等级</v>
      </c>
      <c r="M198" s="5">
        <f>ROUND(INDEX($Q$8:$Q$37,$C198)*INDEX($R$8:$R$37,$C198)*INDEX($V$10:$AC$10,INDEX($AD$11:$AD$18,$B198))*INDEX($V$11:$AC$18,$B198,INDEX($AD$11:$AD$18,$B198)),0)</f>
        <v>64</v>
      </c>
      <c r="N198" s="5" t="str">
        <f>INDEX($V$7:$AC$7,INDEX($AE$11:$AE$18,B197))</f>
        <v>元素抗性</v>
      </c>
      <c r="O198" s="5">
        <f>ROUND(INDEX($Q$8:$Q$37,$C198)*INDEX($S$8:$S$37,$C198)*INDEX($V$10:$AC$10,INDEX($AE$11:$AE$18,$B198))*INDEX($V$11:$AC$18,$B198,INDEX($AE$11:$AE$18,$B198)),0)</f>
        <v>64</v>
      </c>
    </row>
    <row r="199" spans="1:15" ht="16.5" x14ac:dyDescent="0.15">
      <c r="A199" s="13" t="s">
        <v>33</v>
      </c>
      <c r="B199" s="13">
        <v>6</v>
      </c>
      <c r="C199" s="13">
        <v>6</v>
      </c>
      <c r="D199" s="5">
        <f>INT(INDEX($H$8:$H$37,$C199)*INDEX(装备总表!$C$23:$J$30,装备升星!$B199,装备升星!D$42)*INDEX(装备总表!$B$19:$I$19,装备升星!D$42))</f>
        <v>2013</v>
      </c>
      <c r="E199" s="5">
        <f>INT(INDEX($H$8:$H$37,$C199)*INDEX(装备总表!$C$23:$J$30,装备升星!$B199,装备升星!E$42)*INDEX(装备总表!$B$19:$I$19,装备升星!E$42))</f>
        <v>0</v>
      </c>
      <c r="F199" s="5">
        <f>INT(INDEX($H$8:$H$37,$C199)*INDEX(装备总表!$C$23:$J$30,装备升星!$B199,装备升星!F$42)*INDEX(装备总表!$B$19:$I$19,装备升星!F$42))</f>
        <v>322</v>
      </c>
      <c r="G199" s="5">
        <f>INT(INDEX($H$8:$H$37,$C199)*INDEX(装备总表!$C$23:$J$30,装备升星!$B199,装备升星!G$42)*INDEX(装备总表!$B$19:$I$19,装备升星!G$42))</f>
        <v>161</v>
      </c>
      <c r="H199" s="5">
        <f>INT(INDEX($H$8:$H$37,$C199)*INDEX(装备总表!$C$23:$J$30,装备升星!$B199,装备升星!H$42)*INDEX(装备总表!$B$19:$I$19,装备升星!H$42))</f>
        <v>0</v>
      </c>
      <c r="I199" s="5">
        <f>INT(INDEX($H$8:$H$37,$C199)*INDEX(装备总表!$C$23:$J$30,装备升星!$B199,装备升星!I$42)*INDEX(装备总表!$B$19:$I$19,装备升星!I$42))</f>
        <v>0</v>
      </c>
      <c r="J199" s="5">
        <f>INT(INDEX($H$8:$H$37,$C199)*INDEX(装备总表!$C$23:$J$30,装备升星!$B199,装备升星!J$42)*INDEX(装备总表!$B$19:$I$19,装备升星!J$42))</f>
        <v>0</v>
      </c>
      <c r="K199" s="5">
        <f>INT(INDEX($H$8:$H$37,$C199)*INDEX(装备总表!$C$23:$J$30,装备升星!$B199,装备升星!K$42)*INDEX(装备总表!$B$19:$I$19,装备升星!K$42))</f>
        <v>536</v>
      </c>
      <c r="L199" s="2"/>
      <c r="M199" s="2"/>
      <c r="N199" s="2"/>
    </row>
    <row r="200" spans="1:15" ht="16.5" x14ac:dyDescent="0.15">
      <c r="A200" s="13" t="s">
        <v>33</v>
      </c>
      <c r="B200" s="13">
        <v>6</v>
      </c>
      <c r="C200" s="13">
        <v>7</v>
      </c>
      <c r="D200" s="5">
        <f>INT(INDEX($H$8:$H$37,$C200)*INDEX(装备总表!$C$23:$J$30,装备升星!$B200,装备升星!D$42)*INDEX(装备总表!$B$19:$I$19,装备升星!D$42))</f>
        <v>2349</v>
      </c>
      <c r="E200" s="5">
        <f>INT(INDEX($H$8:$H$37,$C200)*INDEX(装备总表!$C$23:$J$30,装备升星!$B200,装备升星!E$42)*INDEX(装备总表!$B$19:$I$19,装备升星!E$42))</f>
        <v>0</v>
      </c>
      <c r="F200" s="5">
        <f>INT(INDEX($H$8:$H$37,$C200)*INDEX(装备总表!$C$23:$J$30,装备升星!$B200,装备升星!F$42)*INDEX(装备总表!$B$19:$I$19,装备升星!F$42))</f>
        <v>375</v>
      </c>
      <c r="G200" s="5">
        <f>INT(INDEX($H$8:$H$37,$C200)*INDEX(装备总表!$C$23:$J$30,装备升星!$B200,装备升星!G$42)*INDEX(装备总表!$B$19:$I$19,装备升星!G$42))</f>
        <v>187</v>
      </c>
      <c r="H200" s="5">
        <f>INT(INDEX($H$8:$H$37,$C200)*INDEX(装备总表!$C$23:$J$30,装备升星!$B200,装备升星!H$42)*INDEX(装备总表!$B$19:$I$19,装备升星!H$42))</f>
        <v>0</v>
      </c>
      <c r="I200" s="5">
        <f>INT(INDEX($H$8:$H$37,$C200)*INDEX(装备总表!$C$23:$J$30,装备升星!$B200,装备升星!I$42)*INDEX(装备总表!$B$19:$I$19,装备升星!I$42))</f>
        <v>0</v>
      </c>
      <c r="J200" s="5">
        <f>INT(INDEX($H$8:$H$37,$C200)*INDEX(装备总表!$C$23:$J$30,装备升星!$B200,装备升星!J$42)*INDEX(装备总表!$B$19:$I$19,装备升星!J$42))</f>
        <v>0</v>
      </c>
      <c r="K200" s="5">
        <f>INT(INDEX($H$8:$H$37,$C200)*INDEX(装备总表!$C$23:$J$30,装备升星!$B200,装备升星!K$42)*INDEX(装备总表!$B$19:$I$19,装备升星!K$42))</f>
        <v>626</v>
      </c>
      <c r="L200" s="2"/>
      <c r="M200" s="2"/>
      <c r="N200" s="2"/>
    </row>
    <row r="201" spans="1:15" ht="16.5" x14ac:dyDescent="0.15">
      <c r="A201" s="13" t="s">
        <v>33</v>
      </c>
      <c r="B201" s="13">
        <v>6</v>
      </c>
      <c r="C201" s="13">
        <v>8</v>
      </c>
      <c r="D201" s="5">
        <f>INT(INDEX($H$8:$H$37,$C201)*INDEX(装备总表!$C$23:$J$30,装备升星!$B201,装备升星!D$42)*INDEX(装备总表!$B$19:$I$19,装备升星!D$42))</f>
        <v>2684</v>
      </c>
      <c r="E201" s="5">
        <f>INT(INDEX($H$8:$H$37,$C201)*INDEX(装备总表!$C$23:$J$30,装备升星!$B201,装备升星!E$42)*INDEX(装备总表!$B$19:$I$19,装备升星!E$42))</f>
        <v>0</v>
      </c>
      <c r="F201" s="5">
        <f>INT(INDEX($H$8:$H$37,$C201)*INDEX(装备总表!$C$23:$J$30,装备升星!$B201,装备升星!F$42)*INDEX(装备总表!$B$19:$I$19,装备升星!F$42))</f>
        <v>429</v>
      </c>
      <c r="G201" s="5">
        <f>INT(INDEX($H$8:$H$37,$C201)*INDEX(装备总表!$C$23:$J$30,装备升星!$B201,装备升星!G$42)*INDEX(装备总表!$B$19:$I$19,装备升星!G$42))</f>
        <v>214</v>
      </c>
      <c r="H201" s="5">
        <f>INT(INDEX($H$8:$H$37,$C201)*INDEX(装备总表!$C$23:$J$30,装备升星!$B201,装备升星!H$42)*INDEX(装备总表!$B$19:$I$19,装备升星!H$42))</f>
        <v>0</v>
      </c>
      <c r="I201" s="5">
        <f>INT(INDEX($H$8:$H$37,$C201)*INDEX(装备总表!$C$23:$J$30,装备升星!$B201,装备升星!I$42)*INDEX(装备总表!$B$19:$I$19,装备升星!I$42))</f>
        <v>0</v>
      </c>
      <c r="J201" s="5">
        <f>INT(INDEX($H$8:$H$37,$C201)*INDEX(装备总表!$C$23:$J$30,装备升星!$B201,装备升星!J$42)*INDEX(装备总表!$B$19:$I$19,装备升星!J$42))</f>
        <v>0</v>
      </c>
      <c r="K201" s="5">
        <f>INT(INDEX($H$8:$H$37,$C201)*INDEX(装备总表!$C$23:$J$30,装备升星!$B201,装备升星!K$42)*INDEX(装备总表!$B$19:$I$19,装备升星!K$42))</f>
        <v>715</v>
      </c>
      <c r="L201" s="5" t="str">
        <f>INDEX($V$7:$AC$7,INDEX($AD$11:$AD$18,B200))</f>
        <v>闪避等级</v>
      </c>
      <c r="M201" s="5">
        <f>ROUND(INDEX($Q$8:$Q$37,$C201)*INDEX($R$8:$R$37,$C201)*INDEX($V$10:$AC$10,INDEX($AD$11:$AD$18,$B201))*INDEX($V$11:$AC$18,$B201,INDEX($AD$11:$AD$18,$B201)),0)</f>
        <v>85</v>
      </c>
      <c r="N201" s="5" t="str">
        <f>INDEX($V$7:$AC$7,INDEX($AE$11:$AE$18,B200))</f>
        <v>元素抗性</v>
      </c>
      <c r="O201" s="5">
        <f>ROUND(INDEX($Q$8:$Q$37,$C201)*INDEX($S$8:$S$37,$C201)*INDEX($V$10:$AC$10,INDEX($AE$11:$AE$18,$B201))*INDEX($V$11:$AC$18,$B201,INDEX($AE$11:$AE$18,$B201)),0)</f>
        <v>0</v>
      </c>
    </row>
    <row r="202" spans="1:15" ht="16.5" x14ac:dyDescent="0.15">
      <c r="A202" s="13" t="s">
        <v>33</v>
      </c>
      <c r="B202" s="13">
        <v>6</v>
      </c>
      <c r="C202" s="13">
        <v>9</v>
      </c>
      <c r="D202" s="5">
        <f>INT(INDEX($H$8:$H$37,$C202)*INDEX(装备总表!$C$23:$J$30,装备升星!$B202,装备升星!D$42)*INDEX(装备总表!$B$19:$I$19,装备升星!D$42))</f>
        <v>3020</v>
      </c>
      <c r="E202" s="5">
        <f>INT(INDEX($H$8:$H$37,$C202)*INDEX(装备总表!$C$23:$J$30,装备升星!$B202,装备升星!E$42)*INDEX(装备总表!$B$19:$I$19,装备升星!E$42))</f>
        <v>0</v>
      </c>
      <c r="F202" s="5">
        <f>INT(INDEX($H$8:$H$37,$C202)*INDEX(装备总表!$C$23:$J$30,装备升星!$B202,装备升星!F$42)*INDEX(装备总表!$B$19:$I$19,装备升星!F$42))</f>
        <v>483</v>
      </c>
      <c r="G202" s="5">
        <f>INT(INDEX($H$8:$H$37,$C202)*INDEX(装备总表!$C$23:$J$30,装备升星!$B202,装备升星!G$42)*INDEX(装备总表!$B$19:$I$19,装备升星!G$42))</f>
        <v>241</v>
      </c>
      <c r="H202" s="5">
        <f>INT(INDEX($H$8:$H$37,$C202)*INDEX(装备总表!$C$23:$J$30,装备升星!$B202,装备升星!H$42)*INDEX(装备总表!$B$19:$I$19,装备升星!H$42))</f>
        <v>0</v>
      </c>
      <c r="I202" s="5">
        <f>INT(INDEX($H$8:$H$37,$C202)*INDEX(装备总表!$C$23:$J$30,装备升星!$B202,装备升星!I$42)*INDEX(装备总表!$B$19:$I$19,装备升星!I$42))</f>
        <v>0</v>
      </c>
      <c r="J202" s="5">
        <f>INT(INDEX($H$8:$H$37,$C202)*INDEX(装备总表!$C$23:$J$30,装备升星!$B202,装备升星!J$42)*INDEX(装备总表!$B$19:$I$19,装备升星!J$42))</f>
        <v>0</v>
      </c>
      <c r="K202" s="5">
        <f>INT(INDEX($H$8:$H$37,$C202)*INDEX(装备总表!$C$23:$J$30,装备升星!$B202,装备升星!K$42)*INDEX(装备总表!$B$19:$I$19,装备升星!K$42))</f>
        <v>805</v>
      </c>
      <c r="L202" s="2"/>
      <c r="M202" s="2"/>
      <c r="N202" s="2"/>
    </row>
    <row r="203" spans="1:15" ht="16.5" x14ac:dyDescent="0.15">
      <c r="A203" s="13" t="s">
        <v>33</v>
      </c>
      <c r="B203" s="13">
        <v>6</v>
      </c>
      <c r="C203" s="13">
        <v>10</v>
      </c>
      <c r="D203" s="5">
        <f>INT(INDEX($H$8:$H$37,$C203)*INDEX(装备总表!$C$23:$J$30,装备升星!$B203,装备升星!D$42)*INDEX(装备总表!$B$19:$I$19,装备升星!D$42))</f>
        <v>3355</v>
      </c>
      <c r="E203" s="5">
        <f>INT(INDEX($H$8:$H$37,$C203)*INDEX(装备总表!$C$23:$J$30,装备升星!$B203,装备升星!E$42)*INDEX(装备总表!$B$19:$I$19,装备升星!E$42))</f>
        <v>0</v>
      </c>
      <c r="F203" s="5">
        <f>INT(INDEX($H$8:$H$37,$C203)*INDEX(装备总表!$C$23:$J$30,装备升星!$B203,装备升星!F$42)*INDEX(装备总表!$B$19:$I$19,装备升星!F$42))</f>
        <v>536</v>
      </c>
      <c r="G203" s="5">
        <f>INT(INDEX($H$8:$H$37,$C203)*INDEX(装备总表!$C$23:$J$30,装备升星!$B203,装备升星!G$42)*INDEX(装备总表!$B$19:$I$19,装备升星!G$42))</f>
        <v>268</v>
      </c>
      <c r="H203" s="5">
        <f>INT(INDEX($H$8:$H$37,$C203)*INDEX(装备总表!$C$23:$J$30,装备升星!$B203,装备升星!H$42)*INDEX(装备总表!$B$19:$I$19,装备升星!H$42))</f>
        <v>0</v>
      </c>
      <c r="I203" s="5">
        <f>INT(INDEX($H$8:$H$37,$C203)*INDEX(装备总表!$C$23:$J$30,装备升星!$B203,装备升星!I$42)*INDEX(装备总表!$B$19:$I$19,装备升星!I$42))</f>
        <v>0</v>
      </c>
      <c r="J203" s="5">
        <f>INT(INDEX($H$8:$H$37,$C203)*INDEX(装备总表!$C$23:$J$30,装备升星!$B203,装备升星!J$42)*INDEX(装备总表!$B$19:$I$19,装备升星!J$42))</f>
        <v>0</v>
      </c>
      <c r="K203" s="5">
        <f>INT(INDEX($H$8:$H$37,$C203)*INDEX(装备总表!$C$23:$J$30,装备升星!$B203,装备升星!K$42)*INDEX(装备总表!$B$19:$I$19,装备升星!K$42))</f>
        <v>894</v>
      </c>
      <c r="L203" s="5" t="str">
        <f>INDEX($V$7:$AC$7,INDEX($AD$11:$AD$18,B202))</f>
        <v>闪避等级</v>
      </c>
      <c r="M203" s="5">
        <f>ROUND(INDEX($Q$8:$Q$37,$C203)*INDEX($R$8:$R$37,$C203)*INDEX($V$10:$AC$10,INDEX($AD$11:$AD$18,$B203))*INDEX($V$11:$AC$18,$B203,INDEX($AD$11:$AD$18,$B203)),0)</f>
        <v>85</v>
      </c>
      <c r="N203" s="5" t="str">
        <f>INDEX($V$7:$AC$7,INDEX($AE$11:$AE$18,B202))</f>
        <v>元素抗性</v>
      </c>
      <c r="O203" s="5">
        <f>ROUND(INDEX($Q$8:$Q$37,$C203)*INDEX($S$8:$S$37,$C203)*INDEX($V$10:$AC$10,INDEX($AE$11:$AE$18,$B203))*INDEX($V$11:$AC$18,$B203,INDEX($AE$11:$AE$18,$B203)),0)</f>
        <v>85</v>
      </c>
    </row>
    <row r="204" spans="1:15" ht="16.5" x14ac:dyDescent="0.15">
      <c r="A204" s="13" t="s">
        <v>33</v>
      </c>
      <c r="B204" s="13">
        <v>6</v>
      </c>
      <c r="C204" s="13">
        <v>11</v>
      </c>
      <c r="D204" s="5">
        <f>INT(INDEX($H$8:$H$37,$C204)*INDEX(装备总表!$C$23:$J$30,装备升星!$B204,装备升星!D$42)*INDEX(装备总表!$B$19:$I$19,装备升星!D$42))</f>
        <v>3691</v>
      </c>
      <c r="E204" s="5">
        <f>INT(INDEX($H$8:$H$37,$C204)*INDEX(装备总表!$C$23:$J$30,装备升星!$B204,装备升星!E$42)*INDEX(装备总表!$B$19:$I$19,装备升星!E$42))</f>
        <v>0</v>
      </c>
      <c r="F204" s="5">
        <f>INT(INDEX($H$8:$H$37,$C204)*INDEX(装备总表!$C$23:$J$30,装备升星!$B204,装备升星!F$42)*INDEX(装备总表!$B$19:$I$19,装备升星!F$42))</f>
        <v>590</v>
      </c>
      <c r="G204" s="5">
        <f>INT(INDEX($H$8:$H$37,$C204)*INDEX(装备总表!$C$23:$J$30,装备升星!$B204,装备升星!G$42)*INDEX(装备总表!$B$19:$I$19,装备升星!G$42))</f>
        <v>295</v>
      </c>
      <c r="H204" s="5">
        <f>INT(INDEX($H$8:$H$37,$C204)*INDEX(装备总表!$C$23:$J$30,装备升星!$B204,装备升星!H$42)*INDEX(装备总表!$B$19:$I$19,装备升星!H$42))</f>
        <v>0</v>
      </c>
      <c r="I204" s="5">
        <f>INT(INDEX($H$8:$H$37,$C204)*INDEX(装备总表!$C$23:$J$30,装备升星!$B204,装备升星!I$42)*INDEX(装备总表!$B$19:$I$19,装备升星!I$42))</f>
        <v>0</v>
      </c>
      <c r="J204" s="5">
        <f>INT(INDEX($H$8:$H$37,$C204)*INDEX(装备总表!$C$23:$J$30,装备升星!$B204,装备升星!J$42)*INDEX(装备总表!$B$19:$I$19,装备升星!J$42))</f>
        <v>0</v>
      </c>
      <c r="K204" s="5">
        <f>INT(INDEX($H$8:$H$37,$C204)*INDEX(装备总表!$C$23:$J$30,装备升星!$B204,装备升星!K$42)*INDEX(装备总表!$B$19:$I$19,装备升星!K$42))</f>
        <v>984</v>
      </c>
      <c r="L204" s="2"/>
      <c r="M204" s="2"/>
      <c r="N204" s="2"/>
    </row>
    <row r="205" spans="1:15" ht="16.5" x14ac:dyDescent="0.15">
      <c r="A205" s="13" t="s">
        <v>33</v>
      </c>
      <c r="B205" s="13">
        <v>6</v>
      </c>
      <c r="C205" s="13">
        <v>12</v>
      </c>
      <c r="D205" s="5">
        <f>INT(INDEX($H$8:$H$37,$C205)*INDEX(装备总表!$C$23:$J$30,装备升星!$B205,装备升星!D$42)*INDEX(装备总表!$B$19:$I$19,装备升星!D$42))</f>
        <v>4026</v>
      </c>
      <c r="E205" s="5">
        <f>INT(INDEX($H$8:$H$37,$C205)*INDEX(装备总表!$C$23:$J$30,装备升星!$B205,装备升星!E$42)*INDEX(装备总表!$B$19:$I$19,装备升星!E$42))</f>
        <v>0</v>
      </c>
      <c r="F205" s="5">
        <f>INT(INDEX($H$8:$H$37,$C205)*INDEX(装备总表!$C$23:$J$30,装备升星!$B205,装备升星!F$42)*INDEX(装备总表!$B$19:$I$19,装备升星!F$42))</f>
        <v>644</v>
      </c>
      <c r="G205" s="5">
        <f>INT(INDEX($H$8:$H$37,$C205)*INDEX(装备总表!$C$23:$J$30,装备升星!$B205,装备升星!G$42)*INDEX(装备总表!$B$19:$I$19,装备升星!G$42))</f>
        <v>322</v>
      </c>
      <c r="H205" s="5">
        <f>INT(INDEX($H$8:$H$37,$C205)*INDEX(装备总表!$C$23:$J$30,装备升星!$B205,装备升星!H$42)*INDEX(装备总表!$B$19:$I$19,装备升星!H$42))</f>
        <v>0</v>
      </c>
      <c r="I205" s="5">
        <f>INT(INDEX($H$8:$H$37,$C205)*INDEX(装备总表!$C$23:$J$30,装备升星!$B205,装备升星!I$42)*INDEX(装备总表!$B$19:$I$19,装备升星!I$42))</f>
        <v>0</v>
      </c>
      <c r="J205" s="5">
        <f>INT(INDEX($H$8:$H$37,$C205)*INDEX(装备总表!$C$23:$J$30,装备升星!$B205,装备升星!J$42)*INDEX(装备总表!$B$19:$I$19,装备升星!J$42))</f>
        <v>0</v>
      </c>
      <c r="K205" s="5">
        <f>INT(INDEX($H$8:$H$37,$C205)*INDEX(装备总表!$C$23:$J$30,装备升星!$B205,装备升星!K$42)*INDEX(装备总表!$B$19:$I$19,装备升星!K$42))</f>
        <v>1073</v>
      </c>
      <c r="L205" s="5" t="str">
        <f>INDEX($V$7:$AC$7,INDEX($AD$11:$AD$18,B204))</f>
        <v>闪避等级</v>
      </c>
      <c r="M205" s="5">
        <f>ROUND(INDEX($Q$8:$Q$37,$C205)*INDEX($R$8:$R$37,$C205)*INDEX($V$10:$AC$10,INDEX($AD$11:$AD$18,$B205))*INDEX($V$11:$AC$18,$B205,INDEX($AD$11:$AD$18,$B205)),0)</f>
        <v>127</v>
      </c>
      <c r="N205" s="5" t="str">
        <f>INDEX($V$7:$AC$7,INDEX($AE$11:$AE$18,B204))</f>
        <v>元素抗性</v>
      </c>
      <c r="O205" s="5">
        <f>ROUND(INDEX($Q$8:$Q$37,$C205)*INDEX($S$8:$S$37,$C205)*INDEX($V$10:$AC$10,INDEX($AE$11:$AE$18,$B205))*INDEX($V$11:$AC$18,$B205,INDEX($AE$11:$AE$18,$B205)),0)</f>
        <v>0</v>
      </c>
    </row>
    <row r="206" spans="1:15" ht="16.5" x14ac:dyDescent="0.15">
      <c r="A206" s="13" t="s">
        <v>33</v>
      </c>
      <c r="B206" s="13">
        <v>6</v>
      </c>
      <c r="C206" s="13">
        <v>13</v>
      </c>
      <c r="D206" s="5">
        <f>INT(INDEX($H$8:$H$37,$C206)*INDEX(装备总表!$C$23:$J$30,装备升星!$B206,装备升星!D$42)*INDEX(装备总表!$B$19:$I$19,装备升星!D$42))</f>
        <v>4362</v>
      </c>
      <c r="E206" s="5">
        <f>INT(INDEX($H$8:$H$37,$C206)*INDEX(装备总表!$C$23:$J$30,装备升星!$B206,装备升星!E$42)*INDEX(装备总表!$B$19:$I$19,装备升星!E$42))</f>
        <v>0</v>
      </c>
      <c r="F206" s="5">
        <f>INT(INDEX($H$8:$H$37,$C206)*INDEX(装备总表!$C$23:$J$30,装备升星!$B206,装备升星!F$42)*INDEX(装备总表!$B$19:$I$19,装备升星!F$42))</f>
        <v>698</v>
      </c>
      <c r="G206" s="5">
        <f>INT(INDEX($H$8:$H$37,$C206)*INDEX(装备总表!$C$23:$J$30,装备升星!$B206,装备升星!G$42)*INDEX(装备总表!$B$19:$I$19,装备升星!G$42))</f>
        <v>349</v>
      </c>
      <c r="H206" s="5">
        <f>INT(INDEX($H$8:$H$37,$C206)*INDEX(装备总表!$C$23:$J$30,装备升星!$B206,装备升星!H$42)*INDEX(装备总表!$B$19:$I$19,装备升星!H$42))</f>
        <v>0</v>
      </c>
      <c r="I206" s="5">
        <f>INT(INDEX($H$8:$H$37,$C206)*INDEX(装备总表!$C$23:$J$30,装备升星!$B206,装备升星!I$42)*INDEX(装备总表!$B$19:$I$19,装备升星!I$42))</f>
        <v>0</v>
      </c>
      <c r="J206" s="5">
        <f>INT(INDEX($H$8:$H$37,$C206)*INDEX(装备总表!$C$23:$J$30,装备升星!$B206,装备升星!J$42)*INDEX(装备总表!$B$19:$I$19,装备升星!J$42))</f>
        <v>0</v>
      </c>
      <c r="K206" s="5">
        <f>INT(INDEX($H$8:$H$37,$C206)*INDEX(装备总表!$C$23:$J$30,装备升星!$B206,装备升星!K$42)*INDEX(装备总表!$B$19:$I$19,装备升星!K$42))</f>
        <v>1163</v>
      </c>
      <c r="L206" s="2"/>
      <c r="M206" s="2"/>
      <c r="N206" s="2"/>
    </row>
    <row r="207" spans="1:15" ht="16.5" x14ac:dyDescent="0.15">
      <c r="A207" s="13" t="s">
        <v>33</v>
      </c>
      <c r="B207" s="13">
        <v>6</v>
      </c>
      <c r="C207" s="13">
        <v>14</v>
      </c>
      <c r="D207" s="5">
        <f>INT(INDEX($H$8:$H$37,$C207)*INDEX(装备总表!$C$23:$J$30,装备升星!$B207,装备升星!D$42)*INDEX(装备总表!$B$19:$I$19,装备升星!D$42))</f>
        <v>4698</v>
      </c>
      <c r="E207" s="5">
        <f>INT(INDEX($H$8:$H$37,$C207)*INDEX(装备总表!$C$23:$J$30,装备升星!$B207,装备升星!E$42)*INDEX(装备总表!$B$19:$I$19,装备升星!E$42))</f>
        <v>0</v>
      </c>
      <c r="F207" s="5">
        <f>INT(INDEX($H$8:$H$37,$C207)*INDEX(装备总表!$C$23:$J$30,装备升星!$B207,装备升星!F$42)*INDEX(装备总表!$B$19:$I$19,装备升星!F$42))</f>
        <v>751</v>
      </c>
      <c r="G207" s="5">
        <f>INT(INDEX($H$8:$H$37,$C207)*INDEX(装备总表!$C$23:$J$30,装备升星!$B207,装备升星!G$42)*INDEX(装备总表!$B$19:$I$19,装备升星!G$42))</f>
        <v>375</v>
      </c>
      <c r="H207" s="5">
        <f>INT(INDEX($H$8:$H$37,$C207)*INDEX(装备总表!$C$23:$J$30,装备升星!$B207,装备升星!H$42)*INDEX(装备总表!$B$19:$I$19,装备升星!H$42))</f>
        <v>0</v>
      </c>
      <c r="I207" s="5">
        <f>INT(INDEX($H$8:$H$37,$C207)*INDEX(装备总表!$C$23:$J$30,装备升星!$B207,装备升星!I$42)*INDEX(装备总表!$B$19:$I$19,装备升星!I$42))</f>
        <v>0</v>
      </c>
      <c r="J207" s="5">
        <f>INT(INDEX($H$8:$H$37,$C207)*INDEX(装备总表!$C$23:$J$30,装备升星!$B207,装备升星!J$42)*INDEX(装备总表!$B$19:$I$19,装备升星!J$42))</f>
        <v>0</v>
      </c>
      <c r="K207" s="5">
        <f>INT(INDEX($H$8:$H$37,$C207)*INDEX(装备总表!$C$23:$J$30,装备升星!$B207,装备升星!K$42)*INDEX(装备总表!$B$19:$I$19,装备升星!K$42))</f>
        <v>1252</v>
      </c>
      <c r="L207" s="2"/>
      <c r="M207" s="2"/>
      <c r="N207" s="2"/>
    </row>
    <row r="208" spans="1:15" ht="16.5" x14ac:dyDescent="0.15">
      <c r="A208" s="13" t="s">
        <v>33</v>
      </c>
      <c r="B208" s="13">
        <v>6</v>
      </c>
      <c r="C208" s="13">
        <v>15</v>
      </c>
      <c r="D208" s="5">
        <f>INT(INDEX($H$8:$H$37,$C208)*INDEX(装备总表!$C$23:$J$30,装备升星!$B208,装备升星!D$42)*INDEX(装备总表!$B$19:$I$19,装备升星!D$42))</f>
        <v>5033</v>
      </c>
      <c r="E208" s="5">
        <f>INT(INDEX($H$8:$H$37,$C208)*INDEX(装备总表!$C$23:$J$30,装备升星!$B208,装备升星!E$42)*INDEX(装备总表!$B$19:$I$19,装备升星!E$42))</f>
        <v>0</v>
      </c>
      <c r="F208" s="5">
        <f>INT(INDEX($H$8:$H$37,$C208)*INDEX(装备总表!$C$23:$J$30,装备升星!$B208,装备升星!F$42)*INDEX(装备总表!$B$19:$I$19,装备升星!F$42))</f>
        <v>805</v>
      </c>
      <c r="G208" s="5">
        <f>INT(INDEX($H$8:$H$37,$C208)*INDEX(装备总表!$C$23:$J$30,装备升星!$B208,装备升星!G$42)*INDEX(装备总表!$B$19:$I$19,装备升星!G$42))</f>
        <v>402</v>
      </c>
      <c r="H208" s="5">
        <f>INT(INDEX($H$8:$H$37,$C208)*INDEX(装备总表!$C$23:$J$30,装备升星!$B208,装备升星!H$42)*INDEX(装备总表!$B$19:$I$19,装备升星!H$42))</f>
        <v>0</v>
      </c>
      <c r="I208" s="5">
        <f>INT(INDEX($H$8:$H$37,$C208)*INDEX(装备总表!$C$23:$J$30,装备升星!$B208,装备升星!I$42)*INDEX(装备总表!$B$19:$I$19,装备升星!I$42))</f>
        <v>0</v>
      </c>
      <c r="J208" s="5">
        <f>INT(INDEX($H$8:$H$37,$C208)*INDEX(装备总表!$C$23:$J$30,装备升星!$B208,装备升星!J$42)*INDEX(装备总表!$B$19:$I$19,装备升星!J$42))</f>
        <v>0</v>
      </c>
      <c r="K208" s="5">
        <f>INT(INDEX($H$8:$H$37,$C208)*INDEX(装备总表!$C$23:$J$30,装备升星!$B208,装备升星!K$42)*INDEX(装备总表!$B$19:$I$19,装备升星!K$42))</f>
        <v>1342</v>
      </c>
      <c r="L208" s="5" t="str">
        <f>INDEX($V$7:$AC$7,INDEX($AD$11:$AD$18,B207))</f>
        <v>闪避等级</v>
      </c>
      <c r="M208" s="5">
        <f>ROUND(INDEX($Q$8:$Q$37,$C208)*INDEX($R$8:$R$37,$C208)*INDEX($V$10:$AC$10,INDEX($AD$11:$AD$18,$B208))*INDEX($V$11:$AC$18,$B208,INDEX($AD$11:$AD$18,$B208)),0)</f>
        <v>85</v>
      </c>
      <c r="N208" s="5" t="str">
        <f>INDEX($V$7:$AC$7,INDEX($AE$11:$AE$18,B207))</f>
        <v>元素抗性</v>
      </c>
      <c r="O208" s="5">
        <f>ROUND(INDEX($Q$8:$Q$37,$C208)*INDEX($S$8:$S$37,$C208)*INDEX($V$10:$AC$10,INDEX($AE$11:$AE$18,$B208))*INDEX($V$11:$AC$18,$B208,INDEX($AE$11:$AE$18,$B208)),0)</f>
        <v>85</v>
      </c>
    </row>
    <row r="209" spans="1:15" ht="16.5" x14ac:dyDescent="0.15">
      <c r="A209" s="13" t="s">
        <v>33</v>
      </c>
      <c r="B209" s="13">
        <v>6</v>
      </c>
      <c r="C209" s="13">
        <v>16</v>
      </c>
      <c r="D209" s="5">
        <f>INT(INDEX($H$8:$H$37,$C209)*INDEX(装备总表!$C$23:$J$30,装备升星!$B209,装备升星!D$42)*INDEX(装备总表!$B$19:$I$19,装备升星!D$42))</f>
        <v>5369</v>
      </c>
      <c r="E209" s="5">
        <f>INT(INDEX($H$8:$H$37,$C209)*INDEX(装备总表!$C$23:$J$30,装备升星!$B209,装备升星!E$42)*INDEX(装备总表!$B$19:$I$19,装备升星!E$42))</f>
        <v>0</v>
      </c>
      <c r="F209" s="5">
        <f>INT(INDEX($H$8:$H$37,$C209)*INDEX(装备总表!$C$23:$J$30,装备升星!$B209,装备升星!F$42)*INDEX(装备总表!$B$19:$I$19,装备升星!F$42))</f>
        <v>859</v>
      </c>
      <c r="G209" s="5">
        <f>INT(INDEX($H$8:$H$37,$C209)*INDEX(装备总表!$C$23:$J$30,装备升星!$B209,装备升星!G$42)*INDEX(装备总表!$B$19:$I$19,装备升星!G$42))</f>
        <v>429</v>
      </c>
      <c r="H209" s="5">
        <f>INT(INDEX($H$8:$H$37,$C209)*INDEX(装备总表!$C$23:$J$30,装备升星!$B209,装备升星!H$42)*INDEX(装备总表!$B$19:$I$19,装备升星!H$42))</f>
        <v>0</v>
      </c>
      <c r="I209" s="5">
        <f>INT(INDEX($H$8:$H$37,$C209)*INDEX(装备总表!$C$23:$J$30,装备升星!$B209,装备升星!I$42)*INDEX(装备总表!$B$19:$I$19,装备升星!I$42))</f>
        <v>0</v>
      </c>
      <c r="J209" s="5">
        <f>INT(INDEX($H$8:$H$37,$C209)*INDEX(装备总表!$C$23:$J$30,装备升星!$B209,装备升星!J$42)*INDEX(装备总表!$B$19:$I$19,装备升星!J$42))</f>
        <v>0</v>
      </c>
      <c r="K209" s="5">
        <f>INT(INDEX($H$8:$H$37,$C209)*INDEX(装备总表!$C$23:$J$30,装备升星!$B209,装备升星!K$42)*INDEX(装备总表!$B$19:$I$19,装备升星!K$42))</f>
        <v>1431</v>
      </c>
      <c r="L209" s="2"/>
      <c r="M209" s="2"/>
      <c r="N209" s="2"/>
    </row>
    <row r="210" spans="1:15" ht="16.5" x14ac:dyDescent="0.15">
      <c r="A210" s="13" t="s">
        <v>33</v>
      </c>
      <c r="B210" s="13">
        <v>6</v>
      </c>
      <c r="C210" s="13">
        <v>17</v>
      </c>
      <c r="D210" s="5">
        <f>INT(INDEX($H$8:$H$37,$C210)*INDEX(装备总表!$C$23:$J$30,装备升星!$B210,装备升星!D$42)*INDEX(装备总表!$B$19:$I$19,装备升星!D$42))</f>
        <v>5704</v>
      </c>
      <c r="E210" s="5">
        <f>INT(INDEX($H$8:$H$37,$C210)*INDEX(装备总表!$C$23:$J$30,装备升星!$B210,装备升星!E$42)*INDEX(装备总表!$B$19:$I$19,装备升星!E$42))</f>
        <v>0</v>
      </c>
      <c r="F210" s="5">
        <f>INT(INDEX($H$8:$H$37,$C210)*INDEX(装备总表!$C$23:$J$30,装备升星!$B210,装备升星!F$42)*INDEX(装备总表!$B$19:$I$19,装备升星!F$42))</f>
        <v>912</v>
      </c>
      <c r="G210" s="5">
        <f>INT(INDEX($H$8:$H$37,$C210)*INDEX(装备总表!$C$23:$J$30,装备升星!$B210,装备升星!G$42)*INDEX(装备总表!$B$19:$I$19,装备升星!G$42))</f>
        <v>456</v>
      </c>
      <c r="H210" s="5">
        <f>INT(INDEX($H$8:$H$37,$C210)*INDEX(装备总表!$C$23:$J$30,装备升星!$B210,装备升星!H$42)*INDEX(装备总表!$B$19:$I$19,装备升星!H$42))</f>
        <v>0</v>
      </c>
      <c r="I210" s="5">
        <f>INT(INDEX($H$8:$H$37,$C210)*INDEX(装备总表!$C$23:$J$30,装备升星!$B210,装备升星!I$42)*INDEX(装备总表!$B$19:$I$19,装备升星!I$42))</f>
        <v>0</v>
      </c>
      <c r="J210" s="5">
        <f>INT(INDEX($H$8:$H$37,$C210)*INDEX(装备总表!$C$23:$J$30,装备升星!$B210,装备升星!J$42)*INDEX(装备总表!$B$19:$I$19,装备升星!J$42))</f>
        <v>0</v>
      </c>
      <c r="K210" s="5">
        <f>INT(INDEX($H$8:$H$37,$C210)*INDEX(装备总表!$C$23:$J$30,装备升星!$B210,装备升星!K$42)*INDEX(装备总表!$B$19:$I$19,装备升星!K$42))</f>
        <v>1521</v>
      </c>
      <c r="L210" s="2"/>
      <c r="M210" s="2"/>
      <c r="N210" s="2"/>
    </row>
    <row r="211" spans="1:15" ht="16.5" x14ac:dyDescent="0.15">
      <c r="A211" s="13" t="s">
        <v>33</v>
      </c>
      <c r="B211" s="13">
        <v>6</v>
      </c>
      <c r="C211" s="13">
        <v>18</v>
      </c>
      <c r="D211" s="5">
        <f>INT(INDEX($H$8:$H$37,$C211)*INDEX(装备总表!$C$23:$J$30,装备升星!$B211,装备升星!D$42)*INDEX(装备总表!$B$19:$I$19,装备升星!D$42))</f>
        <v>6040</v>
      </c>
      <c r="E211" s="5">
        <f>INT(INDEX($H$8:$H$37,$C211)*INDEX(装备总表!$C$23:$J$30,装备升星!$B211,装备升星!E$42)*INDEX(装备总表!$B$19:$I$19,装备升星!E$42))</f>
        <v>0</v>
      </c>
      <c r="F211" s="5">
        <f>INT(INDEX($H$8:$H$37,$C211)*INDEX(装备总表!$C$23:$J$30,装备升星!$B211,装备升星!F$42)*INDEX(装备总表!$B$19:$I$19,装备升星!F$42))</f>
        <v>966</v>
      </c>
      <c r="G211" s="5">
        <f>INT(INDEX($H$8:$H$37,$C211)*INDEX(装备总表!$C$23:$J$30,装备升星!$B211,装备升星!G$42)*INDEX(装备总表!$B$19:$I$19,装备升星!G$42))</f>
        <v>483</v>
      </c>
      <c r="H211" s="5">
        <f>INT(INDEX($H$8:$H$37,$C211)*INDEX(装备总表!$C$23:$J$30,装备升星!$B211,装备升星!H$42)*INDEX(装备总表!$B$19:$I$19,装备升星!H$42))</f>
        <v>0</v>
      </c>
      <c r="I211" s="5">
        <f>INT(INDEX($H$8:$H$37,$C211)*INDEX(装备总表!$C$23:$J$30,装备升星!$B211,装备升星!I$42)*INDEX(装备总表!$B$19:$I$19,装备升星!I$42))</f>
        <v>0</v>
      </c>
      <c r="J211" s="5">
        <f>INT(INDEX($H$8:$H$37,$C211)*INDEX(装备总表!$C$23:$J$30,装备升星!$B211,装备升星!J$42)*INDEX(装备总表!$B$19:$I$19,装备升星!J$42))</f>
        <v>0</v>
      </c>
      <c r="K211" s="5">
        <f>INT(INDEX($H$8:$H$37,$C211)*INDEX(装备总表!$C$23:$J$30,装备升星!$B211,装备升星!K$42)*INDEX(装备总表!$B$19:$I$19,装备升星!K$42))</f>
        <v>1610</v>
      </c>
      <c r="L211" s="5" t="str">
        <f>INDEX($V$7:$AC$7,INDEX($AD$11:$AD$18,B210))</f>
        <v>闪避等级</v>
      </c>
      <c r="M211" s="5">
        <f>ROUND(INDEX($Q$8:$Q$37,$C211)*INDEX($R$8:$R$37,$C211)*INDEX($V$10:$AC$10,INDEX($AD$11:$AD$18,$B211))*INDEX($V$11:$AC$18,$B211,INDEX($AD$11:$AD$18,$B211)),0)</f>
        <v>127</v>
      </c>
      <c r="N211" s="5" t="str">
        <f>INDEX($V$7:$AC$7,INDEX($AE$11:$AE$18,B210))</f>
        <v>元素抗性</v>
      </c>
      <c r="O211" s="5">
        <f>ROUND(INDEX($Q$8:$Q$37,$C211)*INDEX($S$8:$S$37,$C211)*INDEX($V$10:$AC$10,INDEX($AE$11:$AE$18,$B211))*INDEX($V$11:$AC$18,$B211,INDEX($AE$11:$AE$18,$B211)),0)</f>
        <v>0</v>
      </c>
    </row>
    <row r="212" spans="1:15" ht="16.5" x14ac:dyDescent="0.15">
      <c r="A212" s="13" t="s">
        <v>33</v>
      </c>
      <c r="B212" s="13">
        <v>6</v>
      </c>
      <c r="C212" s="13">
        <v>19</v>
      </c>
      <c r="D212" s="5">
        <f>INT(INDEX($H$8:$H$37,$C212)*INDEX(装备总表!$C$23:$J$30,装备升星!$B212,装备升星!D$42)*INDEX(装备总表!$B$19:$I$19,装备升星!D$42))</f>
        <v>6376</v>
      </c>
      <c r="E212" s="5">
        <f>INT(INDEX($H$8:$H$37,$C212)*INDEX(装备总表!$C$23:$J$30,装备升星!$B212,装备升星!E$42)*INDEX(装备总表!$B$19:$I$19,装备升星!E$42))</f>
        <v>0</v>
      </c>
      <c r="F212" s="5">
        <f>INT(INDEX($H$8:$H$37,$C212)*INDEX(装备总表!$C$23:$J$30,装备升星!$B212,装备升星!F$42)*INDEX(装备总表!$B$19:$I$19,装备升星!F$42))</f>
        <v>1020</v>
      </c>
      <c r="G212" s="5">
        <f>INT(INDEX($H$8:$H$37,$C212)*INDEX(装备总表!$C$23:$J$30,装备升星!$B212,装备升星!G$42)*INDEX(装备总表!$B$19:$I$19,装备升星!G$42))</f>
        <v>510</v>
      </c>
      <c r="H212" s="5">
        <f>INT(INDEX($H$8:$H$37,$C212)*INDEX(装备总表!$C$23:$J$30,装备升星!$B212,装备升星!H$42)*INDEX(装备总表!$B$19:$I$19,装备升星!H$42))</f>
        <v>0</v>
      </c>
      <c r="I212" s="5">
        <f>INT(INDEX($H$8:$H$37,$C212)*INDEX(装备总表!$C$23:$J$30,装备升星!$B212,装备升星!I$42)*INDEX(装备总表!$B$19:$I$19,装备升星!I$42))</f>
        <v>0</v>
      </c>
      <c r="J212" s="5">
        <f>INT(INDEX($H$8:$H$37,$C212)*INDEX(装备总表!$C$23:$J$30,装备升星!$B212,装备升星!J$42)*INDEX(装备总表!$B$19:$I$19,装备升星!J$42))</f>
        <v>0</v>
      </c>
      <c r="K212" s="5">
        <f>INT(INDEX($H$8:$H$37,$C212)*INDEX(装备总表!$C$23:$J$30,装备升星!$B212,装备升星!K$42)*INDEX(装备总表!$B$19:$I$19,装备升星!K$42))</f>
        <v>1700</v>
      </c>
      <c r="L212" s="2"/>
      <c r="M212" s="2"/>
      <c r="N212" s="2"/>
    </row>
    <row r="213" spans="1:15" ht="16.5" x14ac:dyDescent="0.15">
      <c r="A213" s="13" t="s">
        <v>33</v>
      </c>
      <c r="B213" s="13">
        <v>6</v>
      </c>
      <c r="C213" s="13">
        <v>20</v>
      </c>
      <c r="D213" s="5">
        <f>INT(INDEX($H$8:$H$37,$C213)*INDEX(装备总表!$C$23:$J$30,装备升星!$B213,装备升星!D$42)*INDEX(装备总表!$B$19:$I$19,装备升星!D$42))</f>
        <v>6711</v>
      </c>
      <c r="E213" s="5">
        <f>INT(INDEX($H$8:$H$37,$C213)*INDEX(装备总表!$C$23:$J$30,装备升星!$B213,装备升星!E$42)*INDEX(装备总表!$B$19:$I$19,装备升星!E$42))</f>
        <v>0</v>
      </c>
      <c r="F213" s="5">
        <f>INT(INDEX($H$8:$H$37,$C213)*INDEX(装备总表!$C$23:$J$30,装备升星!$B213,装备升星!F$42)*INDEX(装备总表!$B$19:$I$19,装备升星!F$42))</f>
        <v>1073</v>
      </c>
      <c r="G213" s="5">
        <f>INT(INDEX($H$8:$H$37,$C213)*INDEX(装备总表!$C$23:$J$30,装备升星!$B213,装备升星!G$42)*INDEX(装备总表!$B$19:$I$19,装备升星!G$42))</f>
        <v>536</v>
      </c>
      <c r="H213" s="5">
        <f>INT(INDEX($H$8:$H$37,$C213)*INDEX(装备总表!$C$23:$J$30,装备升星!$B213,装备升星!H$42)*INDEX(装备总表!$B$19:$I$19,装备升星!H$42))</f>
        <v>0</v>
      </c>
      <c r="I213" s="5">
        <f>INT(INDEX($H$8:$H$37,$C213)*INDEX(装备总表!$C$23:$J$30,装备升星!$B213,装备升星!I$42)*INDEX(装备总表!$B$19:$I$19,装备升星!I$42))</f>
        <v>0</v>
      </c>
      <c r="J213" s="5">
        <f>INT(INDEX($H$8:$H$37,$C213)*INDEX(装备总表!$C$23:$J$30,装备升星!$B213,装备升星!J$42)*INDEX(装备总表!$B$19:$I$19,装备升星!J$42))</f>
        <v>0</v>
      </c>
      <c r="K213" s="5">
        <f>INT(INDEX($H$8:$H$37,$C213)*INDEX(装备总表!$C$23:$J$30,装备升星!$B213,装备升星!K$42)*INDEX(装备总表!$B$19:$I$19,装备升星!K$42))</f>
        <v>1789</v>
      </c>
      <c r="L213" s="5" t="str">
        <f>INDEX($V$7:$AC$7,INDEX($AD$11:$AD$18,B212))</f>
        <v>闪避等级</v>
      </c>
      <c r="M213" s="5">
        <f>ROUND(INDEX($Q$8:$Q$37,$C213)*INDEX($R$8:$R$37,$C213)*INDEX($V$10:$AC$10,INDEX($AD$11:$AD$18,$B213))*INDEX($V$11:$AC$18,$B213,INDEX($AD$11:$AD$18,$B213)),0)</f>
        <v>127</v>
      </c>
      <c r="N213" s="5" t="str">
        <f>INDEX($V$7:$AC$7,INDEX($AE$11:$AE$18,B212))</f>
        <v>元素抗性</v>
      </c>
      <c r="O213" s="5">
        <f>ROUND(INDEX($Q$8:$Q$37,$C213)*INDEX($S$8:$S$37,$C213)*INDEX($V$10:$AC$10,INDEX($AE$11:$AE$18,$B213))*INDEX($V$11:$AC$18,$B213,INDEX($AE$11:$AE$18,$B213)),0)</f>
        <v>127</v>
      </c>
    </row>
    <row r="214" spans="1:15" ht="16.5" x14ac:dyDescent="0.15">
      <c r="A214" s="13" t="s">
        <v>33</v>
      </c>
      <c r="B214" s="13">
        <v>6</v>
      </c>
      <c r="C214" s="13">
        <v>21</v>
      </c>
      <c r="D214" s="5">
        <f>INT(INDEX($H$8:$H$37,$C214)*INDEX(装备总表!$C$23:$J$30,装备升星!$B214,装备升星!D$42)*INDEX(装备总表!$B$19:$I$19,装备升星!D$42))</f>
        <v>7047</v>
      </c>
      <c r="E214" s="5">
        <f>INT(INDEX($H$8:$H$37,$C214)*INDEX(装备总表!$C$23:$J$30,装备升星!$B214,装备升星!E$42)*INDEX(装备总表!$B$19:$I$19,装备升星!E$42))</f>
        <v>0</v>
      </c>
      <c r="F214" s="5">
        <f>INT(INDEX($H$8:$H$37,$C214)*INDEX(装备总表!$C$23:$J$30,装备升星!$B214,装备升星!F$42)*INDEX(装备总表!$B$19:$I$19,装备升星!F$42))</f>
        <v>1127</v>
      </c>
      <c r="G214" s="5">
        <f>INT(INDEX($H$8:$H$37,$C214)*INDEX(装备总表!$C$23:$J$30,装备升星!$B214,装备升星!G$42)*INDEX(装备总表!$B$19:$I$19,装备升星!G$42))</f>
        <v>563</v>
      </c>
      <c r="H214" s="5">
        <f>INT(INDEX($H$8:$H$37,$C214)*INDEX(装备总表!$C$23:$J$30,装备升星!$B214,装备升星!H$42)*INDEX(装备总表!$B$19:$I$19,装备升星!H$42))</f>
        <v>0</v>
      </c>
      <c r="I214" s="5">
        <f>INT(INDEX($H$8:$H$37,$C214)*INDEX(装备总表!$C$23:$J$30,装备升星!$B214,装备升星!I$42)*INDEX(装备总表!$B$19:$I$19,装备升星!I$42))</f>
        <v>0</v>
      </c>
      <c r="J214" s="5">
        <f>INT(INDEX($H$8:$H$37,$C214)*INDEX(装备总表!$C$23:$J$30,装备升星!$B214,装备升星!J$42)*INDEX(装备总表!$B$19:$I$19,装备升星!J$42))</f>
        <v>0</v>
      </c>
      <c r="K214" s="5">
        <f>INT(INDEX($H$8:$H$37,$C214)*INDEX(装备总表!$C$23:$J$30,装备升星!$B214,装备升星!K$42)*INDEX(装备总表!$B$19:$I$19,装备升星!K$42))</f>
        <v>1879</v>
      </c>
      <c r="L214" s="2"/>
      <c r="M214" s="2"/>
      <c r="N214" s="2"/>
    </row>
    <row r="215" spans="1:15" ht="16.5" x14ac:dyDescent="0.15">
      <c r="A215" s="13" t="s">
        <v>33</v>
      </c>
      <c r="B215" s="13">
        <v>6</v>
      </c>
      <c r="C215" s="13">
        <v>22</v>
      </c>
      <c r="D215" s="5">
        <f>INT(INDEX($H$8:$H$37,$C215)*INDEX(装备总表!$C$23:$J$30,装备升星!$B215,装备升星!D$42)*INDEX(装备总表!$B$19:$I$19,装备升星!D$42))</f>
        <v>7382</v>
      </c>
      <c r="E215" s="5">
        <f>INT(INDEX($H$8:$H$37,$C215)*INDEX(装备总表!$C$23:$J$30,装备升星!$B215,装备升星!E$42)*INDEX(装备总表!$B$19:$I$19,装备升星!E$42))</f>
        <v>0</v>
      </c>
      <c r="F215" s="5">
        <f>INT(INDEX($H$8:$H$37,$C215)*INDEX(装备总表!$C$23:$J$30,装备升星!$B215,装备升星!F$42)*INDEX(装备总表!$B$19:$I$19,装备升星!F$42))</f>
        <v>1181</v>
      </c>
      <c r="G215" s="5">
        <f>INT(INDEX($H$8:$H$37,$C215)*INDEX(装备总表!$C$23:$J$30,装备升星!$B215,装备升星!G$42)*INDEX(装备总表!$B$19:$I$19,装备升星!G$42))</f>
        <v>590</v>
      </c>
      <c r="H215" s="5">
        <f>INT(INDEX($H$8:$H$37,$C215)*INDEX(装备总表!$C$23:$J$30,装备升星!$B215,装备升星!H$42)*INDEX(装备总表!$B$19:$I$19,装备升星!H$42))</f>
        <v>0</v>
      </c>
      <c r="I215" s="5">
        <f>INT(INDEX($H$8:$H$37,$C215)*INDEX(装备总表!$C$23:$J$30,装备升星!$B215,装备升星!I$42)*INDEX(装备总表!$B$19:$I$19,装备升星!I$42))</f>
        <v>0</v>
      </c>
      <c r="J215" s="5">
        <f>INT(INDEX($H$8:$H$37,$C215)*INDEX(装备总表!$C$23:$J$30,装备升星!$B215,装备升星!J$42)*INDEX(装备总表!$B$19:$I$19,装备升星!J$42))</f>
        <v>0</v>
      </c>
      <c r="K215" s="5">
        <f>INT(INDEX($H$8:$H$37,$C215)*INDEX(装备总表!$C$23:$J$30,装备升星!$B215,装备升星!K$42)*INDEX(装备总表!$B$19:$I$19,装备升星!K$42))</f>
        <v>1968</v>
      </c>
      <c r="L215" s="5" t="str">
        <f>INDEX($V$7:$AC$7,INDEX($AD$11:$AD$18,B214))</f>
        <v>闪避等级</v>
      </c>
      <c r="M215" s="5">
        <f>ROUND(INDEX($Q$8:$Q$37,$C215)*INDEX($R$8:$R$37,$C215)*INDEX($V$10:$AC$10,INDEX($AD$11:$AD$18,$B215))*INDEX($V$11:$AC$18,$B215,INDEX($AD$11:$AD$18,$B215)),0)</f>
        <v>169</v>
      </c>
      <c r="N215" s="5" t="str">
        <f>INDEX($V$7:$AC$7,INDEX($AE$11:$AE$18,B214))</f>
        <v>元素抗性</v>
      </c>
      <c r="O215" s="5">
        <f>ROUND(INDEX($Q$8:$Q$37,$C215)*INDEX($S$8:$S$37,$C215)*INDEX($V$10:$AC$10,INDEX($AE$11:$AE$18,$B215))*INDEX($V$11:$AC$18,$B215,INDEX($AE$11:$AE$18,$B215)),0)</f>
        <v>0</v>
      </c>
    </row>
    <row r="216" spans="1:15" ht="16.5" x14ac:dyDescent="0.15">
      <c r="A216" s="13" t="s">
        <v>33</v>
      </c>
      <c r="B216" s="13">
        <v>6</v>
      </c>
      <c r="C216" s="13">
        <v>23</v>
      </c>
      <c r="D216" s="5">
        <f>INT(INDEX($H$8:$H$37,$C216)*INDEX(装备总表!$C$23:$J$30,装备升星!$B216,装备升星!D$42)*INDEX(装备总表!$B$19:$I$19,装备升星!D$42))</f>
        <v>7718</v>
      </c>
      <c r="E216" s="5">
        <f>INT(INDEX($H$8:$H$37,$C216)*INDEX(装备总表!$C$23:$J$30,装备升星!$B216,装备升星!E$42)*INDEX(装备总表!$B$19:$I$19,装备升星!E$42))</f>
        <v>0</v>
      </c>
      <c r="F216" s="5">
        <f>INT(INDEX($H$8:$H$37,$C216)*INDEX(装备总表!$C$23:$J$30,装备升星!$B216,装备升星!F$42)*INDEX(装备总表!$B$19:$I$19,装备升星!F$42))</f>
        <v>1234</v>
      </c>
      <c r="G216" s="5">
        <f>INT(INDEX($H$8:$H$37,$C216)*INDEX(装备总表!$C$23:$J$30,装备升星!$B216,装备升星!G$42)*INDEX(装备总表!$B$19:$I$19,装备升星!G$42))</f>
        <v>617</v>
      </c>
      <c r="H216" s="5">
        <f>INT(INDEX($H$8:$H$37,$C216)*INDEX(装备总表!$C$23:$J$30,装备升星!$B216,装备升星!H$42)*INDEX(装备总表!$B$19:$I$19,装备升星!H$42))</f>
        <v>0</v>
      </c>
      <c r="I216" s="5">
        <f>INT(INDEX($H$8:$H$37,$C216)*INDEX(装备总表!$C$23:$J$30,装备升星!$B216,装备升星!I$42)*INDEX(装备总表!$B$19:$I$19,装备升星!I$42))</f>
        <v>0</v>
      </c>
      <c r="J216" s="5">
        <f>INT(INDEX($H$8:$H$37,$C216)*INDEX(装备总表!$C$23:$J$30,装备升星!$B216,装备升星!J$42)*INDEX(装备总表!$B$19:$I$19,装备升星!J$42))</f>
        <v>0</v>
      </c>
      <c r="K216" s="5">
        <f>INT(INDEX($H$8:$H$37,$C216)*INDEX(装备总表!$C$23:$J$30,装备升星!$B216,装备升星!K$42)*INDEX(装备总表!$B$19:$I$19,装备升星!K$42))</f>
        <v>2058</v>
      </c>
      <c r="L216" s="2"/>
      <c r="M216" s="2"/>
      <c r="N216" s="2"/>
    </row>
    <row r="217" spans="1:15" ht="16.5" x14ac:dyDescent="0.15">
      <c r="A217" s="13" t="s">
        <v>33</v>
      </c>
      <c r="B217" s="13">
        <v>6</v>
      </c>
      <c r="C217" s="13">
        <v>24</v>
      </c>
      <c r="D217" s="5">
        <f>INT(INDEX($H$8:$H$37,$C217)*INDEX(装备总表!$C$23:$J$30,装备升星!$B217,装备升星!D$42)*INDEX(装备总表!$B$19:$I$19,装备升星!D$42))</f>
        <v>8053</v>
      </c>
      <c r="E217" s="5">
        <f>INT(INDEX($H$8:$H$37,$C217)*INDEX(装备总表!$C$23:$J$30,装备升星!$B217,装备升星!E$42)*INDEX(装备总表!$B$19:$I$19,装备升星!E$42))</f>
        <v>0</v>
      </c>
      <c r="F217" s="5">
        <f>INT(INDEX($H$8:$H$37,$C217)*INDEX(装备总表!$C$23:$J$30,装备升星!$B217,装备升星!F$42)*INDEX(装备总表!$B$19:$I$19,装备升星!F$42))</f>
        <v>1288</v>
      </c>
      <c r="G217" s="5">
        <f>INT(INDEX($H$8:$H$37,$C217)*INDEX(装备总表!$C$23:$J$30,装备升星!$B217,装备升星!G$42)*INDEX(装备总表!$B$19:$I$19,装备升星!G$42))</f>
        <v>644</v>
      </c>
      <c r="H217" s="5">
        <f>INT(INDEX($H$8:$H$37,$C217)*INDEX(装备总表!$C$23:$J$30,装备升星!$B217,装备升星!H$42)*INDEX(装备总表!$B$19:$I$19,装备升星!H$42))</f>
        <v>0</v>
      </c>
      <c r="I217" s="5">
        <f>INT(INDEX($H$8:$H$37,$C217)*INDEX(装备总表!$C$23:$J$30,装备升星!$B217,装备升星!I$42)*INDEX(装备总表!$B$19:$I$19,装备升星!I$42))</f>
        <v>0</v>
      </c>
      <c r="J217" s="5">
        <f>INT(INDEX($H$8:$H$37,$C217)*INDEX(装备总表!$C$23:$J$30,装备升星!$B217,装备升星!J$42)*INDEX(装备总表!$B$19:$I$19,装备升星!J$42))</f>
        <v>0</v>
      </c>
      <c r="K217" s="5">
        <f>INT(INDEX($H$8:$H$37,$C217)*INDEX(装备总表!$C$23:$J$30,装备升星!$B217,装备升星!K$42)*INDEX(装备总表!$B$19:$I$19,装备升星!K$42))</f>
        <v>2147</v>
      </c>
      <c r="L217" s="2"/>
      <c r="M217" s="2"/>
      <c r="N217" s="2"/>
    </row>
    <row r="218" spans="1:15" ht="16.5" x14ac:dyDescent="0.15">
      <c r="A218" s="13" t="s">
        <v>33</v>
      </c>
      <c r="B218" s="13">
        <v>6</v>
      </c>
      <c r="C218" s="13">
        <v>25</v>
      </c>
      <c r="D218" s="5">
        <f>INT(INDEX($H$8:$H$37,$C218)*INDEX(装备总表!$C$23:$J$30,装备升星!$B218,装备升星!D$42)*INDEX(装备总表!$B$19:$I$19,装备升星!D$42))</f>
        <v>8389</v>
      </c>
      <c r="E218" s="5">
        <f>INT(INDEX($H$8:$H$37,$C218)*INDEX(装备总表!$C$23:$J$30,装备升星!$B218,装备升星!E$42)*INDEX(装备总表!$B$19:$I$19,装备升星!E$42))</f>
        <v>0</v>
      </c>
      <c r="F218" s="5">
        <f>INT(INDEX($H$8:$H$37,$C218)*INDEX(装备总表!$C$23:$J$30,装备升星!$B218,装备升星!F$42)*INDEX(装备总表!$B$19:$I$19,装备升星!F$42))</f>
        <v>1342</v>
      </c>
      <c r="G218" s="5">
        <f>INT(INDEX($H$8:$H$37,$C218)*INDEX(装备总表!$C$23:$J$30,装备升星!$B218,装备升星!G$42)*INDEX(装备总表!$B$19:$I$19,装备升星!G$42))</f>
        <v>671</v>
      </c>
      <c r="H218" s="5">
        <f>INT(INDEX($H$8:$H$37,$C218)*INDEX(装备总表!$C$23:$J$30,装备升星!$B218,装备升星!H$42)*INDEX(装备总表!$B$19:$I$19,装备升星!H$42))</f>
        <v>0</v>
      </c>
      <c r="I218" s="5">
        <f>INT(INDEX($H$8:$H$37,$C218)*INDEX(装备总表!$C$23:$J$30,装备升星!$B218,装备升星!I$42)*INDEX(装备总表!$B$19:$I$19,装备升星!I$42))</f>
        <v>0</v>
      </c>
      <c r="J218" s="5">
        <f>INT(INDEX($H$8:$H$37,$C218)*INDEX(装备总表!$C$23:$J$30,装备升星!$B218,装备升星!J$42)*INDEX(装备总表!$B$19:$I$19,装备升星!J$42))</f>
        <v>0</v>
      </c>
      <c r="K218" s="5">
        <f>INT(INDEX($H$8:$H$37,$C218)*INDEX(装备总表!$C$23:$J$30,装备升星!$B218,装备升星!K$42)*INDEX(装备总表!$B$19:$I$19,装备升星!K$42))</f>
        <v>2237</v>
      </c>
      <c r="L218" s="5" t="str">
        <f>INDEX($V$7:$AC$7,INDEX($AD$11:$AD$18,B217))</f>
        <v>闪避等级</v>
      </c>
      <c r="M218" s="5">
        <f>ROUND(INDEX($Q$8:$Q$37,$C218)*INDEX($R$8:$R$37,$C218)*INDEX($V$10:$AC$10,INDEX($AD$11:$AD$18,$B218))*INDEX($V$11:$AC$18,$B218,INDEX($AD$11:$AD$18,$B218)),0)</f>
        <v>212</v>
      </c>
      <c r="N218" s="5" t="str">
        <f>INDEX($V$7:$AC$7,INDEX($AE$11:$AE$18,B217))</f>
        <v>元素抗性</v>
      </c>
      <c r="O218" s="5">
        <f>ROUND(INDEX($Q$8:$Q$37,$C218)*INDEX($S$8:$S$37,$C218)*INDEX($V$10:$AC$10,INDEX($AE$11:$AE$18,$B218))*INDEX($V$11:$AC$18,$B218,INDEX($AE$11:$AE$18,$B218)),0)</f>
        <v>212</v>
      </c>
    </row>
    <row r="219" spans="1:15" ht="16.5" x14ac:dyDescent="0.15">
      <c r="A219" s="13" t="s">
        <v>33</v>
      </c>
      <c r="B219" s="13">
        <v>6</v>
      </c>
      <c r="C219" s="13">
        <v>26</v>
      </c>
      <c r="D219" s="5">
        <f>INT(INDEX($H$8:$H$37,$C219)*INDEX(装备总表!$C$23:$J$30,装备升星!$B219,装备升星!D$42)*INDEX(装备总表!$B$19:$I$19,装备升星!D$42))</f>
        <v>8725</v>
      </c>
      <c r="E219" s="5">
        <f>INT(INDEX($H$8:$H$37,$C219)*INDEX(装备总表!$C$23:$J$30,装备升星!$B219,装备升星!E$42)*INDEX(装备总表!$B$19:$I$19,装备升星!E$42))</f>
        <v>0</v>
      </c>
      <c r="F219" s="5">
        <f>INT(INDEX($H$8:$H$37,$C219)*INDEX(装备总表!$C$23:$J$30,装备升星!$B219,装备升星!F$42)*INDEX(装备总表!$B$19:$I$19,装备升星!F$42))</f>
        <v>1396</v>
      </c>
      <c r="G219" s="5">
        <f>INT(INDEX($H$8:$H$37,$C219)*INDEX(装备总表!$C$23:$J$30,装备升星!$B219,装备升星!G$42)*INDEX(装备总表!$B$19:$I$19,装备升星!G$42))</f>
        <v>698</v>
      </c>
      <c r="H219" s="5">
        <f>INT(INDEX($H$8:$H$37,$C219)*INDEX(装备总表!$C$23:$J$30,装备升星!$B219,装备升星!H$42)*INDEX(装备总表!$B$19:$I$19,装备升星!H$42))</f>
        <v>0</v>
      </c>
      <c r="I219" s="5">
        <f>INT(INDEX($H$8:$H$37,$C219)*INDEX(装备总表!$C$23:$J$30,装备升星!$B219,装备升星!I$42)*INDEX(装备总表!$B$19:$I$19,装备升星!I$42))</f>
        <v>0</v>
      </c>
      <c r="J219" s="5">
        <f>INT(INDEX($H$8:$H$37,$C219)*INDEX(装备总表!$C$23:$J$30,装备升星!$B219,装备升星!J$42)*INDEX(装备总表!$B$19:$I$19,装备升星!J$42))</f>
        <v>0</v>
      </c>
      <c r="K219" s="5">
        <f>INT(INDEX($H$8:$H$37,$C219)*INDEX(装备总表!$C$23:$J$30,装备升星!$B219,装备升星!K$42)*INDEX(装备总表!$B$19:$I$19,装备升星!K$42))</f>
        <v>2326</v>
      </c>
      <c r="L219" s="2"/>
      <c r="M219" s="2"/>
      <c r="N219" s="2"/>
    </row>
    <row r="220" spans="1:15" ht="16.5" x14ac:dyDescent="0.15">
      <c r="A220" s="13" t="s">
        <v>33</v>
      </c>
      <c r="B220" s="13">
        <v>6</v>
      </c>
      <c r="C220" s="13">
        <v>27</v>
      </c>
      <c r="D220" s="5">
        <f>INT(INDEX($H$8:$H$37,$C220)*INDEX(装备总表!$C$23:$J$30,装备升星!$B220,装备升星!D$42)*INDEX(装备总表!$B$19:$I$19,装备升星!D$42))</f>
        <v>9060</v>
      </c>
      <c r="E220" s="5">
        <f>INT(INDEX($H$8:$H$37,$C220)*INDEX(装备总表!$C$23:$J$30,装备升星!$B220,装备升星!E$42)*INDEX(装备总表!$B$19:$I$19,装备升星!E$42))</f>
        <v>0</v>
      </c>
      <c r="F220" s="5">
        <f>INT(INDEX($H$8:$H$37,$C220)*INDEX(装备总表!$C$23:$J$30,装备升星!$B220,装备升星!F$42)*INDEX(装备总表!$B$19:$I$19,装备升星!F$42))</f>
        <v>1449</v>
      </c>
      <c r="G220" s="5">
        <f>INT(INDEX($H$8:$H$37,$C220)*INDEX(装备总表!$C$23:$J$30,装备升星!$B220,装备升星!G$42)*INDEX(装备总表!$B$19:$I$19,装备升星!G$42))</f>
        <v>724</v>
      </c>
      <c r="H220" s="5">
        <f>INT(INDEX($H$8:$H$37,$C220)*INDEX(装备总表!$C$23:$J$30,装备升星!$B220,装备升星!H$42)*INDEX(装备总表!$B$19:$I$19,装备升星!H$42))</f>
        <v>0</v>
      </c>
      <c r="I220" s="5">
        <f>INT(INDEX($H$8:$H$37,$C220)*INDEX(装备总表!$C$23:$J$30,装备升星!$B220,装备升星!I$42)*INDEX(装备总表!$B$19:$I$19,装备升星!I$42))</f>
        <v>0</v>
      </c>
      <c r="J220" s="5">
        <f>INT(INDEX($H$8:$H$37,$C220)*INDEX(装备总表!$C$23:$J$30,装备升星!$B220,装备升星!J$42)*INDEX(装备总表!$B$19:$I$19,装备升星!J$42))</f>
        <v>0</v>
      </c>
      <c r="K220" s="5">
        <f>INT(INDEX($H$8:$H$37,$C220)*INDEX(装备总表!$C$23:$J$30,装备升星!$B220,装备升星!K$42)*INDEX(装备总表!$B$19:$I$19,装备升星!K$42))</f>
        <v>2416</v>
      </c>
      <c r="L220" s="2"/>
      <c r="M220" s="2"/>
      <c r="N220" s="2"/>
    </row>
    <row r="221" spans="1:15" ht="16.5" x14ac:dyDescent="0.15">
      <c r="A221" s="13" t="s">
        <v>33</v>
      </c>
      <c r="B221" s="13">
        <v>6</v>
      </c>
      <c r="C221" s="13">
        <v>28</v>
      </c>
      <c r="D221" s="5">
        <f>INT(INDEX($H$8:$H$37,$C221)*INDEX(装备总表!$C$23:$J$30,装备升星!$B221,装备升星!D$42)*INDEX(装备总表!$B$19:$I$19,装备升星!D$42))</f>
        <v>9396</v>
      </c>
      <c r="E221" s="5">
        <f>INT(INDEX($H$8:$H$37,$C221)*INDEX(装备总表!$C$23:$J$30,装备升星!$B221,装备升星!E$42)*INDEX(装备总表!$B$19:$I$19,装备升星!E$42))</f>
        <v>0</v>
      </c>
      <c r="F221" s="5">
        <f>INT(INDEX($H$8:$H$37,$C221)*INDEX(装备总表!$C$23:$J$30,装备升星!$B221,装备升星!F$42)*INDEX(装备总表!$B$19:$I$19,装备升星!F$42))</f>
        <v>1503</v>
      </c>
      <c r="G221" s="5">
        <f>INT(INDEX($H$8:$H$37,$C221)*INDEX(装备总表!$C$23:$J$30,装备升星!$B221,装备升星!G$42)*INDEX(装备总表!$B$19:$I$19,装备升星!G$42))</f>
        <v>751</v>
      </c>
      <c r="H221" s="5">
        <f>INT(INDEX($H$8:$H$37,$C221)*INDEX(装备总表!$C$23:$J$30,装备升星!$B221,装备升星!H$42)*INDEX(装备总表!$B$19:$I$19,装备升星!H$42))</f>
        <v>0</v>
      </c>
      <c r="I221" s="5">
        <f>INT(INDEX($H$8:$H$37,$C221)*INDEX(装备总表!$C$23:$J$30,装备升星!$B221,装备升星!I$42)*INDEX(装备总表!$B$19:$I$19,装备升星!I$42))</f>
        <v>0</v>
      </c>
      <c r="J221" s="5">
        <f>INT(INDEX($H$8:$H$37,$C221)*INDEX(装备总表!$C$23:$J$30,装备升星!$B221,装备升星!J$42)*INDEX(装备总表!$B$19:$I$19,装备升星!J$42))</f>
        <v>0</v>
      </c>
      <c r="K221" s="5">
        <f>INT(INDEX($H$8:$H$37,$C221)*INDEX(装备总表!$C$23:$J$30,装备升星!$B221,装备升星!K$42)*INDEX(装备总表!$B$19:$I$19,装备升星!K$42))</f>
        <v>2505</v>
      </c>
      <c r="L221" s="5" t="str">
        <f>INDEX($V$7:$AC$7,INDEX($AD$11:$AD$18,B220))</f>
        <v>闪避等级</v>
      </c>
      <c r="M221" s="5">
        <f>ROUND(INDEX($Q$8:$Q$37,$C221)*INDEX($R$8:$R$37,$C221)*INDEX($V$10:$AC$10,INDEX($AD$11:$AD$18,$B221))*INDEX($V$11:$AC$18,$B221,INDEX($AD$11:$AD$18,$B221)),0)</f>
        <v>169</v>
      </c>
      <c r="N221" s="5" t="str">
        <f>INDEX($V$7:$AC$7,INDEX($AE$11:$AE$18,B220))</f>
        <v>元素抗性</v>
      </c>
      <c r="O221" s="5">
        <f>ROUND(INDEX($Q$8:$Q$37,$C221)*INDEX($S$8:$S$37,$C221)*INDEX($V$10:$AC$10,INDEX($AE$11:$AE$18,$B221))*INDEX($V$11:$AC$18,$B221,INDEX($AE$11:$AE$18,$B221)),0)</f>
        <v>0</v>
      </c>
    </row>
    <row r="222" spans="1:15" ht="16.5" x14ac:dyDescent="0.15">
      <c r="A222" s="13" t="s">
        <v>33</v>
      </c>
      <c r="B222" s="13">
        <v>6</v>
      </c>
      <c r="C222" s="13">
        <v>29</v>
      </c>
      <c r="D222" s="5">
        <f>INT(INDEX($H$8:$H$37,$C222)*INDEX(装备总表!$C$23:$J$30,装备升星!$B222,装备升星!D$42)*INDEX(装备总表!$B$19:$I$19,装备升星!D$42))</f>
        <v>9731</v>
      </c>
      <c r="E222" s="5">
        <f>INT(INDEX($H$8:$H$37,$C222)*INDEX(装备总表!$C$23:$J$30,装备升星!$B222,装备升星!E$42)*INDEX(装备总表!$B$19:$I$19,装备升星!E$42))</f>
        <v>0</v>
      </c>
      <c r="F222" s="5">
        <f>INT(INDEX($H$8:$H$37,$C222)*INDEX(装备总表!$C$23:$J$30,装备升星!$B222,装备升星!F$42)*INDEX(装备总表!$B$19:$I$19,装备升星!F$42))</f>
        <v>1557</v>
      </c>
      <c r="G222" s="5">
        <f>INT(INDEX($H$8:$H$37,$C222)*INDEX(装备总表!$C$23:$J$30,装备升星!$B222,装备升星!G$42)*INDEX(装备总表!$B$19:$I$19,装备升星!G$42))</f>
        <v>778</v>
      </c>
      <c r="H222" s="5">
        <f>INT(INDEX($H$8:$H$37,$C222)*INDEX(装备总表!$C$23:$J$30,装备升星!$B222,装备升星!H$42)*INDEX(装备总表!$B$19:$I$19,装备升星!H$42))</f>
        <v>0</v>
      </c>
      <c r="I222" s="5">
        <f>INT(INDEX($H$8:$H$37,$C222)*INDEX(装备总表!$C$23:$J$30,装备升星!$B222,装备升星!I$42)*INDEX(装备总表!$B$19:$I$19,装备升星!I$42))</f>
        <v>0</v>
      </c>
      <c r="J222" s="5">
        <f>INT(INDEX($H$8:$H$37,$C222)*INDEX(装备总表!$C$23:$J$30,装备升星!$B222,装备升星!J$42)*INDEX(装备总表!$B$19:$I$19,装备升星!J$42))</f>
        <v>0</v>
      </c>
      <c r="K222" s="5">
        <f>INT(INDEX($H$8:$H$37,$C222)*INDEX(装备总表!$C$23:$J$30,装备升星!$B222,装备升星!K$42)*INDEX(装备总表!$B$19:$I$19,装备升星!K$42))</f>
        <v>2595</v>
      </c>
      <c r="L222" s="2"/>
      <c r="M222" s="2"/>
      <c r="N222" s="2"/>
    </row>
    <row r="223" spans="1:15" ht="16.5" x14ac:dyDescent="0.15">
      <c r="A223" s="13" t="s">
        <v>33</v>
      </c>
      <c r="B223" s="13">
        <v>6</v>
      </c>
      <c r="C223" s="13">
        <v>30</v>
      </c>
      <c r="D223" s="5">
        <f>INT(INDEX($H$8:$H$37,$C223)*INDEX(装备总表!$C$23:$J$30,装备升星!$B223,装备升星!D$42)*INDEX(装备总表!$B$19:$I$19,装备升星!D$42))</f>
        <v>10067</v>
      </c>
      <c r="E223" s="5">
        <f>INT(INDEX($H$8:$H$37,$C223)*INDEX(装备总表!$C$23:$J$30,装备升星!$B223,装备升星!E$42)*INDEX(装备总表!$B$19:$I$19,装备升星!E$42))</f>
        <v>0</v>
      </c>
      <c r="F223" s="5">
        <f>INT(INDEX($H$8:$H$37,$C223)*INDEX(装备总表!$C$23:$J$30,装备升星!$B223,装备升星!F$42)*INDEX(装备总表!$B$19:$I$19,装备升星!F$42))</f>
        <v>1610</v>
      </c>
      <c r="G223" s="5">
        <f>INT(INDEX($H$8:$H$37,$C223)*INDEX(装备总表!$C$23:$J$30,装备升星!$B223,装备升星!G$42)*INDEX(装备总表!$B$19:$I$19,装备升星!G$42))</f>
        <v>805</v>
      </c>
      <c r="H223" s="5">
        <f>INT(INDEX($H$8:$H$37,$C223)*INDEX(装备总表!$C$23:$J$30,装备升星!$B223,装备升星!H$42)*INDEX(装备总表!$B$19:$I$19,装备升星!H$42))</f>
        <v>0</v>
      </c>
      <c r="I223" s="5">
        <f>INT(INDEX($H$8:$H$37,$C223)*INDEX(装备总表!$C$23:$J$30,装备升星!$B223,装备升星!I$42)*INDEX(装备总表!$B$19:$I$19,装备升星!I$42))</f>
        <v>0</v>
      </c>
      <c r="J223" s="5">
        <f>INT(INDEX($H$8:$H$37,$C223)*INDEX(装备总表!$C$23:$J$30,装备升星!$B223,装备升星!J$42)*INDEX(装备总表!$B$19:$I$19,装备升星!J$42))</f>
        <v>0</v>
      </c>
      <c r="K223" s="5">
        <f>INT(INDEX($H$8:$H$37,$C223)*INDEX(装备总表!$C$23:$J$30,装备升星!$B223,装备升星!K$42)*INDEX(装备总表!$B$19:$I$19,装备升星!K$42))</f>
        <v>2684</v>
      </c>
      <c r="L223" s="5" t="str">
        <f>INDEX($V$7:$AC$7,INDEX($AD$11:$AD$18,B222))</f>
        <v>闪避等级</v>
      </c>
      <c r="M223" s="5">
        <f>ROUND(INDEX($Q$8:$Q$37,$C223)*INDEX($R$8:$R$37,$C223)*INDEX($V$10:$AC$10,INDEX($AD$11:$AD$18,$B223))*INDEX($V$11:$AC$18,$B223,INDEX($AD$11:$AD$18,$B223)),0)</f>
        <v>297</v>
      </c>
      <c r="N223" s="5" t="str">
        <f>INDEX($V$7:$AC$7,INDEX($AE$11:$AE$18,B222))</f>
        <v>元素抗性</v>
      </c>
      <c r="O223" s="5">
        <f>ROUND(INDEX($Q$8:$Q$37,$C223)*INDEX($S$8:$S$37,$C223)*INDEX($V$10:$AC$10,INDEX($AE$11:$AE$18,$B223))*INDEX($V$11:$AC$18,$B223,INDEX($AE$11:$AE$18,$B223)),0)</f>
        <v>297</v>
      </c>
    </row>
    <row r="224" spans="1:15" ht="16.5" x14ac:dyDescent="0.15">
      <c r="A224" s="13" t="s">
        <v>34</v>
      </c>
      <c r="B224" s="13">
        <v>7</v>
      </c>
      <c r="C224" s="13">
        <v>1</v>
      </c>
      <c r="D224" s="5">
        <f>INT(INDEX($H$8:$H$37,$C224)*INDEX(装备总表!$C$23:$J$30,装备升星!$B224,装备升星!D$42)*INDEX(装备总表!$B$19:$I$19,装备升星!D$42))</f>
        <v>0</v>
      </c>
      <c r="E224" s="5">
        <f>INT(INDEX($H$8:$H$37,$C224)*INDEX(装备总表!$C$23:$J$30,装备升星!$B224,装备升星!E$42)*INDEX(装备总表!$B$19:$I$19,装备升星!E$42))</f>
        <v>35</v>
      </c>
      <c r="F224" s="5">
        <f>INT(INDEX($H$8:$H$37,$C224)*INDEX(装备总表!$C$23:$J$30,装备升星!$B224,装备升星!F$42)*INDEX(装备总表!$B$19:$I$19,装备升星!F$42))</f>
        <v>0</v>
      </c>
      <c r="G224" s="5">
        <f>INT(INDEX($H$8:$H$37,$C224)*INDEX(装备总表!$C$23:$J$30,装备升星!$B224,装备升星!G$42)*INDEX(装备总表!$B$19:$I$19,装备升星!G$42))</f>
        <v>0</v>
      </c>
      <c r="H224" s="5">
        <f>INT(INDEX($H$8:$H$37,$C224)*INDEX(装备总表!$C$23:$J$30,装备升星!$B224,装备升星!H$42)*INDEX(装备总表!$B$19:$I$19,装备升星!H$42))</f>
        <v>53</v>
      </c>
      <c r="I224" s="5">
        <f>INT(INDEX($H$8:$H$37,$C224)*INDEX(装备总表!$C$23:$J$30,装备升星!$B224,装备升星!I$42)*INDEX(装备总表!$B$19:$I$19,装备升星!I$42))</f>
        <v>0</v>
      </c>
      <c r="J224" s="5">
        <f>INT(INDEX($H$8:$H$37,$C224)*INDEX(装备总表!$C$23:$J$30,装备升星!$B224,装备升星!J$42)*INDEX(装备总表!$B$19:$I$19,装备升星!J$42))</f>
        <v>0</v>
      </c>
      <c r="K224" s="5">
        <f>INT(INDEX($H$8:$H$37,$C224)*INDEX(装备总表!$C$23:$J$30,装备升星!$B224,装备升星!K$42)*INDEX(装备总表!$B$19:$I$19,装备升星!K$42))</f>
        <v>0</v>
      </c>
      <c r="L224" s="2"/>
      <c r="M224" s="2"/>
      <c r="N224" s="2"/>
    </row>
    <row r="225" spans="1:15" ht="16.5" x14ac:dyDescent="0.15">
      <c r="A225" s="13" t="s">
        <v>34</v>
      </c>
      <c r="B225" s="13">
        <v>7</v>
      </c>
      <c r="C225" s="13">
        <v>2</v>
      </c>
      <c r="D225" s="5">
        <f>INT(INDEX($H$8:$H$37,$C225)*INDEX(装备总表!$C$23:$J$30,装备升星!$B225,装备升星!D$42)*INDEX(装备总表!$B$19:$I$19,装备升星!D$42))</f>
        <v>0</v>
      </c>
      <c r="E225" s="5">
        <f>INT(INDEX($H$8:$H$37,$C225)*INDEX(装备总表!$C$23:$J$30,装备升星!$B225,装备升星!E$42)*INDEX(装备总表!$B$19:$I$19,装备升星!E$42))</f>
        <v>71</v>
      </c>
      <c r="F225" s="5">
        <f>INT(INDEX($H$8:$H$37,$C225)*INDEX(装备总表!$C$23:$J$30,装备升星!$B225,装备升星!F$42)*INDEX(装备总表!$B$19:$I$19,装备升星!F$42))</f>
        <v>0</v>
      </c>
      <c r="G225" s="5">
        <f>INT(INDEX($H$8:$H$37,$C225)*INDEX(装备总表!$C$23:$J$30,装备升星!$B225,装备升星!G$42)*INDEX(装备总表!$B$19:$I$19,装备升星!G$42))</f>
        <v>0</v>
      </c>
      <c r="H225" s="5">
        <f>INT(INDEX($H$8:$H$37,$C225)*INDEX(装备总表!$C$23:$J$30,装备升星!$B225,装备升星!H$42)*INDEX(装备总表!$B$19:$I$19,装备升星!H$42))</f>
        <v>107</v>
      </c>
      <c r="I225" s="5">
        <f>INT(INDEX($H$8:$H$37,$C225)*INDEX(装备总表!$C$23:$J$30,装备升星!$B225,装备升星!I$42)*INDEX(装备总表!$B$19:$I$19,装备升星!I$42))</f>
        <v>0</v>
      </c>
      <c r="J225" s="5">
        <f>INT(INDEX($H$8:$H$37,$C225)*INDEX(装备总表!$C$23:$J$30,装备升星!$B225,装备升星!J$42)*INDEX(装备总表!$B$19:$I$19,装备升星!J$42))</f>
        <v>0</v>
      </c>
      <c r="K225" s="5">
        <f>INT(INDEX($H$8:$H$37,$C225)*INDEX(装备总表!$C$23:$J$30,装备升星!$B225,装备升星!K$42)*INDEX(装备总表!$B$19:$I$19,装备升星!K$42))</f>
        <v>0</v>
      </c>
      <c r="L225" s="5" t="str">
        <f>INDEX($V$7:$AC$7,INDEX($AD$11:$AD$18,B224))</f>
        <v>暴击等级</v>
      </c>
      <c r="M225" s="5">
        <f>ROUND(INDEX($Q$8:$Q$37,$C225)*INDEX($R$8:$R$37,$C225)*INDEX($V$10:$AC$10,INDEX($AD$11:$AD$18,$B225))*INDEX($V$11:$AC$18,$B225,INDEX($AD$11:$AD$18,$B225)),0)</f>
        <v>85</v>
      </c>
      <c r="N225" s="5" t="str">
        <f>INDEX($V$7:$AC$7,INDEX($AE$11:$AE$18,B224))</f>
        <v>元素触发</v>
      </c>
      <c r="O225" s="5">
        <f>ROUND(INDEX($Q$8:$Q$37,$C225)*INDEX($S$8:$S$37,$C225)*INDEX($V$10:$AC$10,INDEX($AE$11:$AE$18,$B225))*INDEX($V$11:$AC$18,$B225,INDEX($AE$11:$AE$18,$B225)),0)</f>
        <v>0</v>
      </c>
    </row>
    <row r="226" spans="1:15" ht="16.5" x14ac:dyDescent="0.15">
      <c r="A226" s="13" t="s">
        <v>34</v>
      </c>
      <c r="B226" s="13">
        <v>7</v>
      </c>
      <c r="C226" s="13">
        <v>3</v>
      </c>
      <c r="D226" s="5">
        <f>INT(INDEX($H$8:$H$37,$C226)*INDEX(装备总表!$C$23:$J$30,装备升星!$B226,装备升星!D$42)*INDEX(装备总表!$B$19:$I$19,装备升星!D$42))</f>
        <v>0</v>
      </c>
      <c r="E226" s="5">
        <f>INT(INDEX($H$8:$H$37,$C226)*INDEX(装备总表!$C$23:$J$30,装备升星!$B226,装备升星!E$42)*INDEX(装备总表!$B$19:$I$19,装备升星!E$42))</f>
        <v>107</v>
      </c>
      <c r="F226" s="5">
        <f>INT(INDEX($H$8:$H$37,$C226)*INDEX(装备总表!$C$23:$J$30,装备升星!$B226,装备升星!F$42)*INDEX(装备总表!$B$19:$I$19,装备升星!F$42))</f>
        <v>0</v>
      </c>
      <c r="G226" s="5">
        <f>INT(INDEX($H$8:$H$37,$C226)*INDEX(装备总表!$C$23:$J$30,装备升星!$B226,装备升星!G$42)*INDEX(装备总表!$B$19:$I$19,装备升星!G$42))</f>
        <v>0</v>
      </c>
      <c r="H226" s="5">
        <f>INT(INDEX($H$8:$H$37,$C226)*INDEX(装备总表!$C$23:$J$30,装备升星!$B226,装备升星!H$42)*INDEX(装备总表!$B$19:$I$19,装备升星!H$42))</f>
        <v>161</v>
      </c>
      <c r="I226" s="5">
        <f>INT(INDEX($H$8:$H$37,$C226)*INDEX(装备总表!$C$23:$J$30,装备升星!$B226,装备升星!I$42)*INDEX(装备总表!$B$19:$I$19,装备升星!I$42))</f>
        <v>0</v>
      </c>
      <c r="J226" s="5">
        <f>INT(INDEX($H$8:$H$37,$C226)*INDEX(装备总表!$C$23:$J$30,装备升星!$B226,装备升星!J$42)*INDEX(装备总表!$B$19:$I$19,装备升星!J$42))</f>
        <v>0</v>
      </c>
      <c r="K226" s="5">
        <f>INT(INDEX($H$8:$H$37,$C226)*INDEX(装备总表!$C$23:$J$30,装备升星!$B226,装备升星!K$42)*INDEX(装备总表!$B$19:$I$19,装备升星!K$42))</f>
        <v>0</v>
      </c>
      <c r="L226" s="2"/>
      <c r="M226" s="2"/>
      <c r="N226" s="2"/>
    </row>
    <row r="227" spans="1:15" ht="16.5" x14ac:dyDescent="0.15">
      <c r="A227" s="13" t="s">
        <v>34</v>
      </c>
      <c r="B227" s="13">
        <v>7</v>
      </c>
      <c r="C227" s="13">
        <v>4</v>
      </c>
      <c r="D227" s="5">
        <f>INT(INDEX($H$8:$H$37,$C227)*INDEX(装备总表!$C$23:$J$30,装备升星!$B227,装备升星!D$42)*INDEX(装备总表!$B$19:$I$19,装备升星!D$42))</f>
        <v>0</v>
      </c>
      <c r="E227" s="5">
        <f>INT(INDEX($H$8:$H$37,$C227)*INDEX(装备总表!$C$23:$J$30,装备升星!$B227,装备升星!E$42)*INDEX(装备总表!$B$19:$I$19,装备升星!E$42))</f>
        <v>143</v>
      </c>
      <c r="F227" s="5">
        <f>INT(INDEX($H$8:$H$37,$C227)*INDEX(装备总表!$C$23:$J$30,装备升星!$B227,装备升星!F$42)*INDEX(装备总表!$B$19:$I$19,装备升星!F$42))</f>
        <v>0</v>
      </c>
      <c r="G227" s="5">
        <f>INT(INDEX($H$8:$H$37,$C227)*INDEX(装备总表!$C$23:$J$30,装备升星!$B227,装备升星!G$42)*INDEX(装备总表!$B$19:$I$19,装备升星!G$42))</f>
        <v>0</v>
      </c>
      <c r="H227" s="5">
        <f>INT(INDEX($H$8:$H$37,$C227)*INDEX(装备总表!$C$23:$J$30,装备升星!$B227,装备升星!H$42)*INDEX(装备总表!$B$19:$I$19,装备升星!H$42))</f>
        <v>214</v>
      </c>
      <c r="I227" s="5">
        <f>INT(INDEX($H$8:$H$37,$C227)*INDEX(装备总表!$C$23:$J$30,装备升星!$B227,装备升星!I$42)*INDEX(装备总表!$B$19:$I$19,装备升星!I$42))</f>
        <v>0</v>
      </c>
      <c r="J227" s="5">
        <f>INT(INDEX($H$8:$H$37,$C227)*INDEX(装备总表!$C$23:$J$30,装备升星!$B227,装备升星!J$42)*INDEX(装备总表!$B$19:$I$19,装备升星!J$42))</f>
        <v>0</v>
      </c>
      <c r="K227" s="5">
        <f>INT(INDEX($H$8:$H$37,$C227)*INDEX(装备总表!$C$23:$J$30,装备升星!$B227,装备升星!K$42)*INDEX(装备总表!$B$19:$I$19,装备升星!K$42))</f>
        <v>0</v>
      </c>
      <c r="L227" s="2"/>
      <c r="M227" s="2"/>
      <c r="N227" s="2"/>
    </row>
    <row r="228" spans="1:15" ht="16.5" x14ac:dyDescent="0.15">
      <c r="A228" s="13" t="s">
        <v>34</v>
      </c>
      <c r="B228" s="13">
        <v>7</v>
      </c>
      <c r="C228" s="13">
        <v>5</v>
      </c>
      <c r="D228" s="5">
        <f>INT(INDEX($H$8:$H$37,$C228)*INDEX(装备总表!$C$23:$J$30,装备升星!$B228,装备升星!D$42)*INDEX(装备总表!$B$19:$I$19,装备升星!D$42))</f>
        <v>0</v>
      </c>
      <c r="E228" s="5">
        <f>INT(INDEX($H$8:$H$37,$C228)*INDEX(装备总表!$C$23:$J$30,装备升星!$B228,装备升星!E$42)*INDEX(装备总表!$B$19:$I$19,装备升星!E$42))</f>
        <v>178</v>
      </c>
      <c r="F228" s="5">
        <f>INT(INDEX($H$8:$H$37,$C228)*INDEX(装备总表!$C$23:$J$30,装备升星!$B228,装备升星!F$42)*INDEX(装备总表!$B$19:$I$19,装备升星!F$42))</f>
        <v>0</v>
      </c>
      <c r="G228" s="5">
        <f>INT(INDEX($H$8:$H$37,$C228)*INDEX(装备总表!$C$23:$J$30,装备升星!$B228,装备升星!G$42)*INDEX(装备总表!$B$19:$I$19,装备升星!G$42))</f>
        <v>0</v>
      </c>
      <c r="H228" s="5">
        <f>INT(INDEX($H$8:$H$37,$C228)*INDEX(装备总表!$C$23:$J$30,装备升星!$B228,装备升星!H$42)*INDEX(装备总表!$B$19:$I$19,装备升星!H$42))</f>
        <v>268</v>
      </c>
      <c r="I228" s="5">
        <f>INT(INDEX($H$8:$H$37,$C228)*INDEX(装备总表!$C$23:$J$30,装备升星!$B228,装备升星!I$42)*INDEX(装备总表!$B$19:$I$19,装备升星!I$42))</f>
        <v>0</v>
      </c>
      <c r="J228" s="5">
        <f>INT(INDEX($H$8:$H$37,$C228)*INDEX(装备总表!$C$23:$J$30,装备升星!$B228,装备升星!J$42)*INDEX(装备总表!$B$19:$I$19,装备升星!J$42))</f>
        <v>0</v>
      </c>
      <c r="K228" s="5">
        <f>INT(INDEX($H$8:$H$37,$C228)*INDEX(装备总表!$C$23:$J$30,装备升星!$B228,装备升星!K$42)*INDEX(装备总表!$B$19:$I$19,装备升星!K$42))</f>
        <v>0</v>
      </c>
      <c r="L228" s="5" t="str">
        <f>INDEX($V$7:$AC$7,INDEX($AD$11:$AD$18,B227))</f>
        <v>暴击等级</v>
      </c>
      <c r="M228" s="5">
        <f>ROUND(INDEX($Q$8:$Q$37,$C228)*INDEX($R$8:$R$37,$C228)*INDEX($V$10:$AC$10,INDEX($AD$11:$AD$18,$B228))*INDEX($V$11:$AC$18,$B228,INDEX($AD$11:$AD$18,$B228)),0)</f>
        <v>64</v>
      </c>
      <c r="N228" s="5" t="str">
        <f>INDEX($V$7:$AC$7,INDEX($AE$11:$AE$18,B227))</f>
        <v>元素触发</v>
      </c>
      <c r="O228" s="5">
        <f>ROUND(INDEX($Q$8:$Q$37,$C228)*INDEX($S$8:$S$37,$C228)*INDEX($V$10:$AC$10,INDEX($AE$11:$AE$18,$B228))*INDEX($V$11:$AC$18,$B228,INDEX($AE$11:$AE$18,$B228)),0)</f>
        <v>64</v>
      </c>
    </row>
    <row r="229" spans="1:15" ht="16.5" x14ac:dyDescent="0.15">
      <c r="A229" s="13" t="s">
        <v>34</v>
      </c>
      <c r="B229" s="13">
        <v>7</v>
      </c>
      <c r="C229" s="13">
        <v>6</v>
      </c>
      <c r="D229" s="5">
        <f>INT(INDEX($H$8:$H$37,$C229)*INDEX(装备总表!$C$23:$J$30,装备升星!$B229,装备升星!D$42)*INDEX(装备总表!$B$19:$I$19,装备升星!D$42))</f>
        <v>0</v>
      </c>
      <c r="E229" s="5">
        <f>INT(INDEX($H$8:$H$37,$C229)*INDEX(装备总表!$C$23:$J$30,装备升星!$B229,装备升星!E$42)*INDEX(装备总表!$B$19:$I$19,装备升星!E$42))</f>
        <v>214</v>
      </c>
      <c r="F229" s="5">
        <f>INT(INDEX($H$8:$H$37,$C229)*INDEX(装备总表!$C$23:$J$30,装备升星!$B229,装备升星!F$42)*INDEX(装备总表!$B$19:$I$19,装备升星!F$42))</f>
        <v>0</v>
      </c>
      <c r="G229" s="5">
        <f>INT(INDEX($H$8:$H$37,$C229)*INDEX(装备总表!$C$23:$J$30,装备升星!$B229,装备升星!G$42)*INDEX(装备总表!$B$19:$I$19,装备升星!G$42))</f>
        <v>0</v>
      </c>
      <c r="H229" s="5">
        <f>INT(INDEX($H$8:$H$37,$C229)*INDEX(装备总表!$C$23:$J$30,装备升星!$B229,装备升星!H$42)*INDEX(装备总表!$B$19:$I$19,装备升星!H$42))</f>
        <v>322</v>
      </c>
      <c r="I229" s="5">
        <f>INT(INDEX($H$8:$H$37,$C229)*INDEX(装备总表!$C$23:$J$30,装备升星!$B229,装备升星!I$42)*INDEX(装备总表!$B$19:$I$19,装备升星!I$42))</f>
        <v>0</v>
      </c>
      <c r="J229" s="5">
        <f>INT(INDEX($H$8:$H$37,$C229)*INDEX(装备总表!$C$23:$J$30,装备升星!$B229,装备升星!J$42)*INDEX(装备总表!$B$19:$I$19,装备升星!J$42))</f>
        <v>0</v>
      </c>
      <c r="K229" s="5">
        <f>INT(INDEX($H$8:$H$37,$C229)*INDEX(装备总表!$C$23:$J$30,装备升星!$B229,装备升星!K$42)*INDEX(装备总表!$B$19:$I$19,装备升星!K$42))</f>
        <v>0</v>
      </c>
      <c r="L229" s="2"/>
      <c r="M229" s="2"/>
      <c r="N229" s="2"/>
    </row>
    <row r="230" spans="1:15" ht="16.5" x14ac:dyDescent="0.15">
      <c r="A230" s="13" t="s">
        <v>34</v>
      </c>
      <c r="B230" s="13">
        <v>7</v>
      </c>
      <c r="C230" s="13">
        <v>7</v>
      </c>
      <c r="D230" s="5">
        <f>INT(INDEX($H$8:$H$37,$C230)*INDEX(装备总表!$C$23:$J$30,装备升星!$B230,装备升星!D$42)*INDEX(装备总表!$B$19:$I$19,装备升星!D$42))</f>
        <v>0</v>
      </c>
      <c r="E230" s="5">
        <f>INT(INDEX($H$8:$H$37,$C230)*INDEX(装备总表!$C$23:$J$30,装备升星!$B230,装备升星!E$42)*INDEX(装备总表!$B$19:$I$19,装备升星!E$42))</f>
        <v>250</v>
      </c>
      <c r="F230" s="5">
        <f>INT(INDEX($H$8:$H$37,$C230)*INDEX(装备总表!$C$23:$J$30,装备升星!$B230,装备升星!F$42)*INDEX(装备总表!$B$19:$I$19,装备升星!F$42))</f>
        <v>0</v>
      </c>
      <c r="G230" s="5">
        <f>INT(INDEX($H$8:$H$37,$C230)*INDEX(装备总表!$C$23:$J$30,装备升星!$B230,装备升星!G$42)*INDEX(装备总表!$B$19:$I$19,装备升星!G$42))</f>
        <v>0</v>
      </c>
      <c r="H230" s="5">
        <f>INT(INDEX($H$8:$H$37,$C230)*INDEX(装备总表!$C$23:$J$30,装备升星!$B230,装备升星!H$42)*INDEX(装备总表!$B$19:$I$19,装备升星!H$42))</f>
        <v>375</v>
      </c>
      <c r="I230" s="5">
        <f>INT(INDEX($H$8:$H$37,$C230)*INDEX(装备总表!$C$23:$J$30,装备升星!$B230,装备升星!I$42)*INDEX(装备总表!$B$19:$I$19,装备升星!I$42))</f>
        <v>0</v>
      </c>
      <c r="J230" s="5">
        <f>INT(INDEX($H$8:$H$37,$C230)*INDEX(装备总表!$C$23:$J$30,装备升星!$B230,装备升星!J$42)*INDEX(装备总表!$B$19:$I$19,装备升星!J$42))</f>
        <v>0</v>
      </c>
      <c r="K230" s="5">
        <f>INT(INDEX($H$8:$H$37,$C230)*INDEX(装备总表!$C$23:$J$30,装备升星!$B230,装备升星!K$42)*INDEX(装备总表!$B$19:$I$19,装备升星!K$42))</f>
        <v>0</v>
      </c>
      <c r="L230" s="2"/>
      <c r="M230" s="2"/>
      <c r="N230" s="2"/>
    </row>
    <row r="231" spans="1:15" ht="16.5" x14ac:dyDescent="0.15">
      <c r="A231" s="13" t="s">
        <v>34</v>
      </c>
      <c r="B231" s="13">
        <v>7</v>
      </c>
      <c r="C231" s="13">
        <v>8</v>
      </c>
      <c r="D231" s="5">
        <f>INT(INDEX($H$8:$H$37,$C231)*INDEX(装备总表!$C$23:$J$30,装备升星!$B231,装备升星!D$42)*INDEX(装备总表!$B$19:$I$19,装备升星!D$42))</f>
        <v>0</v>
      </c>
      <c r="E231" s="5">
        <f>INT(INDEX($H$8:$H$37,$C231)*INDEX(装备总表!$C$23:$J$30,装备升星!$B231,装备升星!E$42)*INDEX(装备总表!$B$19:$I$19,装备升星!E$42))</f>
        <v>286</v>
      </c>
      <c r="F231" s="5">
        <f>INT(INDEX($H$8:$H$37,$C231)*INDEX(装备总表!$C$23:$J$30,装备升星!$B231,装备升星!F$42)*INDEX(装备总表!$B$19:$I$19,装备升星!F$42))</f>
        <v>0</v>
      </c>
      <c r="G231" s="5">
        <f>INT(INDEX($H$8:$H$37,$C231)*INDEX(装备总表!$C$23:$J$30,装备升星!$B231,装备升星!G$42)*INDEX(装备总表!$B$19:$I$19,装备升星!G$42))</f>
        <v>0</v>
      </c>
      <c r="H231" s="5">
        <f>INT(INDEX($H$8:$H$37,$C231)*INDEX(装备总表!$C$23:$J$30,装备升星!$B231,装备升星!H$42)*INDEX(装备总表!$B$19:$I$19,装备升星!H$42))</f>
        <v>429</v>
      </c>
      <c r="I231" s="5">
        <f>INT(INDEX($H$8:$H$37,$C231)*INDEX(装备总表!$C$23:$J$30,装备升星!$B231,装备升星!I$42)*INDEX(装备总表!$B$19:$I$19,装备升星!I$42))</f>
        <v>0</v>
      </c>
      <c r="J231" s="5">
        <f>INT(INDEX($H$8:$H$37,$C231)*INDEX(装备总表!$C$23:$J$30,装备升星!$B231,装备升星!J$42)*INDEX(装备总表!$B$19:$I$19,装备升星!J$42))</f>
        <v>0</v>
      </c>
      <c r="K231" s="5">
        <f>INT(INDEX($H$8:$H$37,$C231)*INDEX(装备总表!$C$23:$J$30,装备升星!$B231,装备升星!K$42)*INDEX(装备总表!$B$19:$I$19,装备升星!K$42))</f>
        <v>0</v>
      </c>
      <c r="L231" s="5" t="str">
        <f>INDEX($V$7:$AC$7,INDEX($AD$11:$AD$18,B230))</f>
        <v>暴击等级</v>
      </c>
      <c r="M231" s="5">
        <f>ROUND(INDEX($Q$8:$Q$37,$C231)*INDEX($R$8:$R$37,$C231)*INDEX($V$10:$AC$10,INDEX($AD$11:$AD$18,$B231))*INDEX($V$11:$AC$18,$B231,INDEX($AD$11:$AD$18,$B231)),0)</f>
        <v>85</v>
      </c>
      <c r="N231" s="5" t="str">
        <f>INDEX($V$7:$AC$7,INDEX($AE$11:$AE$18,B230))</f>
        <v>元素触发</v>
      </c>
      <c r="O231" s="5">
        <f>ROUND(INDEX($Q$8:$Q$37,$C231)*INDEX($S$8:$S$37,$C231)*INDEX($V$10:$AC$10,INDEX($AE$11:$AE$18,$B231))*INDEX($V$11:$AC$18,$B231,INDEX($AE$11:$AE$18,$B231)),0)</f>
        <v>0</v>
      </c>
    </row>
    <row r="232" spans="1:15" ht="16.5" x14ac:dyDescent="0.15">
      <c r="A232" s="13" t="s">
        <v>34</v>
      </c>
      <c r="B232" s="13">
        <v>7</v>
      </c>
      <c r="C232" s="13">
        <v>9</v>
      </c>
      <c r="D232" s="5">
        <f>INT(INDEX($H$8:$H$37,$C232)*INDEX(装备总表!$C$23:$J$30,装备升星!$B232,装备升星!D$42)*INDEX(装备总表!$B$19:$I$19,装备升星!D$42))</f>
        <v>0</v>
      </c>
      <c r="E232" s="5">
        <f>INT(INDEX($H$8:$H$37,$C232)*INDEX(装备总表!$C$23:$J$30,装备升星!$B232,装备升星!E$42)*INDEX(装备总表!$B$19:$I$19,装备升星!E$42))</f>
        <v>322</v>
      </c>
      <c r="F232" s="5">
        <f>INT(INDEX($H$8:$H$37,$C232)*INDEX(装备总表!$C$23:$J$30,装备升星!$B232,装备升星!F$42)*INDEX(装备总表!$B$19:$I$19,装备升星!F$42))</f>
        <v>0</v>
      </c>
      <c r="G232" s="5">
        <f>INT(INDEX($H$8:$H$37,$C232)*INDEX(装备总表!$C$23:$J$30,装备升星!$B232,装备升星!G$42)*INDEX(装备总表!$B$19:$I$19,装备升星!G$42))</f>
        <v>0</v>
      </c>
      <c r="H232" s="5">
        <f>INT(INDEX($H$8:$H$37,$C232)*INDEX(装备总表!$C$23:$J$30,装备升星!$B232,装备升星!H$42)*INDEX(装备总表!$B$19:$I$19,装备升星!H$42))</f>
        <v>483</v>
      </c>
      <c r="I232" s="5">
        <f>INT(INDEX($H$8:$H$37,$C232)*INDEX(装备总表!$C$23:$J$30,装备升星!$B232,装备升星!I$42)*INDEX(装备总表!$B$19:$I$19,装备升星!I$42))</f>
        <v>0</v>
      </c>
      <c r="J232" s="5">
        <f>INT(INDEX($H$8:$H$37,$C232)*INDEX(装备总表!$C$23:$J$30,装备升星!$B232,装备升星!J$42)*INDEX(装备总表!$B$19:$I$19,装备升星!J$42))</f>
        <v>0</v>
      </c>
      <c r="K232" s="5">
        <f>INT(INDEX($H$8:$H$37,$C232)*INDEX(装备总表!$C$23:$J$30,装备升星!$B232,装备升星!K$42)*INDEX(装备总表!$B$19:$I$19,装备升星!K$42))</f>
        <v>0</v>
      </c>
      <c r="L232" s="2"/>
      <c r="M232" s="2"/>
      <c r="N232" s="2"/>
    </row>
    <row r="233" spans="1:15" ht="16.5" x14ac:dyDescent="0.15">
      <c r="A233" s="13" t="s">
        <v>34</v>
      </c>
      <c r="B233" s="13">
        <v>7</v>
      </c>
      <c r="C233" s="13">
        <v>10</v>
      </c>
      <c r="D233" s="5">
        <f>INT(INDEX($H$8:$H$37,$C233)*INDEX(装备总表!$C$23:$J$30,装备升星!$B233,装备升星!D$42)*INDEX(装备总表!$B$19:$I$19,装备升星!D$42))</f>
        <v>0</v>
      </c>
      <c r="E233" s="5">
        <f>INT(INDEX($H$8:$H$37,$C233)*INDEX(装备总表!$C$23:$J$30,装备升星!$B233,装备升星!E$42)*INDEX(装备总表!$B$19:$I$19,装备升星!E$42))</f>
        <v>357</v>
      </c>
      <c r="F233" s="5">
        <f>INT(INDEX($H$8:$H$37,$C233)*INDEX(装备总表!$C$23:$J$30,装备升星!$B233,装备升星!F$42)*INDEX(装备总表!$B$19:$I$19,装备升星!F$42))</f>
        <v>0</v>
      </c>
      <c r="G233" s="5">
        <f>INT(INDEX($H$8:$H$37,$C233)*INDEX(装备总表!$C$23:$J$30,装备升星!$B233,装备升星!G$42)*INDEX(装备总表!$B$19:$I$19,装备升星!G$42))</f>
        <v>0</v>
      </c>
      <c r="H233" s="5">
        <f>INT(INDEX($H$8:$H$37,$C233)*INDEX(装备总表!$C$23:$J$30,装备升星!$B233,装备升星!H$42)*INDEX(装备总表!$B$19:$I$19,装备升星!H$42))</f>
        <v>536</v>
      </c>
      <c r="I233" s="5">
        <f>INT(INDEX($H$8:$H$37,$C233)*INDEX(装备总表!$C$23:$J$30,装备升星!$B233,装备升星!I$42)*INDEX(装备总表!$B$19:$I$19,装备升星!I$42))</f>
        <v>0</v>
      </c>
      <c r="J233" s="5">
        <f>INT(INDEX($H$8:$H$37,$C233)*INDEX(装备总表!$C$23:$J$30,装备升星!$B233,装备升星!J$42)*INDEX(装备总表!$B$19:$I$19,装备升星!J$42))</f>
        <v>0</v>
      </c>
      <c r="K233" s="5">
        <f>INT(INDEX($H$8:$H$37,$C233)*INDEX(装备总表!$C$23:$J$30,装备升星!$B233,装备升星!K$42)*INDEX(装备总表!$B$19:$I$19,装备升星!K$42))</f>
        <v>0</v>
      </c>
      <c r="L233" s="5" t="str">
        <f>INDEX($V$7:$AC$7,INDEX($AD$11:$AD$18,B232))</f>
        <v>暴击等级</v>
      </c>
      <c r="M233" s="5">
        <f>ROUND(INDEX($Q$8:$Q$37,$C233)*INDEX($R$8:$R$37,$C233)*INDEX($V$10:$AC$10,INDEX($AD$11:$AD$18,$B233))*INDEX($V$11:$AC$18,$B233,INDEX($AD$11:$AD$18,$B233)),0)</f>
        <v>85</v>
      </c>
      <c r="N233" s="5" t="str">
        <f>INDEX($V$7:$AC$7,INDEX($AE$11:$AE$18,B232))</f>
        <v>元素触发</v>
      </c>
      <c r="O233" s="5">
        <f>ROUND(INDEX($Q$8:$Q$37,$C233)*INDEX($S$8:$S$37,$C233)*INDEX($V$10:$AC$10,INDEX($AE$11:$AE$18,$B233))*INDEX($V$11:$AC$18,$B233,INDEX($AE$11:$AE$18,$B233)),0)</f>
        <v>85</v>
      </c>
    </row>
    <row r="234" spans="1:15" ht="16.5" x14ac:dyDescent="0.15">
      <c r="A234" s="13" t="s">
        <v>34</v>
      </c>
      <c r="B234" s="13">
        <v>7</v>
      </c>
      <c r="C234" s="13">
        <v>11</v>
      </c>
      <c r="D234" s="5">
        <f>INT(INDEX($H$8:$H$37,$C234)*INDEX(装备总表!$C$23:$J$30,装备升星!$B234,装备升星!D$42)*INDEX(装备总表!$B$19:$I$19,装备升星!D$42))</f>
        <v>0</v>
      </c>
      <c r="E234" s="5">
        <f>INT(INDEX($H$8:$H$37,$C234)*INDEX(装备总表!$C$23:$J$30,装备升星!$B234,装备升星!E$42)*INDEX(装备总表!$B$19:$I$19,装备升星!E$42))</f>
        <v>393</v>
      </c>
      <c r="F234" s="5">
        <f>INT(INDEX($H$8:$H$37,$C234)*INDEX(装备总表!$C$23:$J$30,装备升星!$B234,装备升星!F$42)*INDEX(装备总表!$B$19:$I$19,装备升星!F$42))</f>
        <v>0</v>
      </c>
      <c r="G234" s="5">
        <f>INT(INDEX($H$8:$H$37,$C234)*INDEX(装备总表!$C$23:$J$30,装备升星!$B234,装备升星!G$42)*INDEX(装备总表!$B$19:$I$19,装备升星!G$42))</f>
        <v>0</v>
      </c>
      <c r="H234" s="5">
        <f>INT(INDEX($H$8:$H$37,$C234)*INDEX(装备总表!$C$23:$J$30,装备升星!$B234,装备升星!H$42)*INDEX(装备总表!$B$19:$I$19,装备升星!H$42))</f>
        <v>590</v>
      </c>
      <c r="I234" s="5">
        <f>INT(INDEX($H$8:$H$37,$C234)*INDEX(装备总表!$C$23:$J$30,装备升星!$B234,装备升星!I$42)*INDEX(装备总表!$B$19:$I$19,装备升星!I$42))</f>
        <v>0</v>
      </c>
      <c r="J234" s="5">
        <f>INT(INDEX($H$8:$H$37,$C234)*INDEX(装备总表!$C$23:$J$30,装备升星!$B234,装备升星!J$42)*INDEX(装备总表!$B$19:$I$19,装备升星!J$42))</f>
        <v>0</v>
      </c>
      <c r="K234" s="5">
        <f>INT(INDEX($H$8:$H$37,$C234)*INDEX(装备总表!$C$23:$J$30,装备升星!$B234,装备升星!K$42)*INDEX(装备总表!$B$19:$I$19,装备升星!K$42))</f>
        <v>0</v>
      </c>
      <c r="L234" s="2"/>
      <c r="M234" s="2"/>
      <c r="N234" s="2"/>
    </row>
    <row r="235" spans="1:15" ht="16.5" x14ac:dyDescent="0.15">
      <c r="A235" s="13" t="s">
        <v>34</v>
      </c>
      <c r="B235" s="13">
        <v>7</v>
      </c>
      <c r="C235" s="13">
        <v>12</v>
      </c>
      <c r="D235" s="5">
        <f>INT(INDEX($H$8:$H$37,$C235)*INDEX(装备总表!$C$23:$J$30,装备升星!$B235,装备升星!D$42)*INDEX(装备总表!$B$19:$I$19,装备升星!D$42))</f>
        <v>0</v>
      </c>
      <c r="E235" s="5">
        <f>INT(INDEX($H$8:$H$37,$C235)*INDEX(装备总表!$C$23:$J$30,装备升星!$B235,装备升星!E$42)*INDEX(装备总表!$B$19:$I$19,装备升星!E$42))</f>
        <v>429</v>
      </c>
      <c r="F235" s="5">
        <f>INT(INDEX($H$8:$H$37,$C235)*INDEX(装备总表!$C$23:$J$30,装备升星!$B235,装备升星!F$42)*INDEX(装备总表!$B$19:$I$19,装备升星!F$42))</f>
        <v>0</v>
      </c>
      <c r="G235" s="5">
        <f>INT(INDEX($H$8:$H$37,$C235)*INDEX(装备总表!$C$23:$J$30,装备升星!$B235,装备升星!G$42)*INDEX(装备总表!$B$19:$I$19,装备升星!G$42))</f>
        <v>0</v>
      </c>
      <c r="H235" s="5">
        <f>INT(INDEX($H$8:$H$37,$C235)*INDEX(装备总表!$C$23:$J$30,装备升星!$B235,装备升星!H$42)*INDEX(装备总表!$B$19:$I$19,装备升星!H$42))</f>
        <v>644</v>
      </c>
      <c r="I235" s="5">
        <f>INT(INDEX($H$8:$H$37,$C235)*INDEX(装备总表!$C$23:$J$30,装备升星!$B235,装备升星!I$42)*INDEX(装备总表!$B$19:$I$19,装备升星!I$42))</f>
        <v>0</v>
      </c>
      <c r="J235" s="5">
        <f>INT(INDEX($H$8:$H$37,$C235)*INDEX(装备总表!$C$23:$J$30,装备升星!$B235,装备升星!J$42)*INDEX(装备总表!$B$19:$I$19,装备升星!J$42))</f>
        <v>0</v>
      </c>
      <c r="K235" s="5">
        <f>INT(INDEX($H$8:$H$37,$C235)*INDEX(装备总表!$C$23:$J$30,装备升星!$B235,装备升星!K$42)*INDEX(装备总表!$B$19:$I$19,装备升星!K$42))</f>
        <v>0</v>
      </c>
      <c r="L235" s="5" t="str">
        <f>INDEX($V$7:$AC$7,INDEX($AD$11:$AD$18,B234))</f>
        <v>暴击等级</v>
      </c>
      <c r="M235" s="5">
        <f>ROUND(INDEX($Q$8:$Q$37,$C235)*INDEX($R$8:$R$37,$C235)*INDEX($V$10:$AC$10,INDEX($AD$11:$AD$18,$B235))*INDEX($V$11:$AC$18,$B235,INDEX($AD$11:$AD$18,$B235)),0)</f>
        <v>127</v>
      </c>
      <c r="N235" s="5" t="str">
        <f>INDEX($V$7:$AC$7,INDEX($AE$11:$AE$18,B234))</f>
        <v>元素触发</v>
      </c>
      <c r="O235" s="5">
        <f>ROUND(INDEX($Q$8:$Q$37,$C235)*INDEX($S$8:$S$37,$C235)*INDEX($V$10:$AC$10,INDEX($AE$11:$AE$18,$B235))*INDEX($V$11:$AC$18,$B235,INDEX($AE$11:$AE$18,$B235)),0)</f>
        <v>0</v>
      </c>
    </row>
    <row r="236" spans="1:15" ht="16.5" x14ac:dyDescent="0.15">
      <c r="A236" s="13" t="s">
        <v>34</v>
      </c>
      <c r="B236" s="13">
        <v>7</v>
      </c>
      <c r="C236" s="13">
        <v>13</v>
      </c>
      <c r="D236" s="5">
        <f>INT(INDEX($H$8:$H$37,$C236)*INDEX(装备总表!$C$23:$J$30,装备升星!$B236,装备升星!D$42)*INDEX(装备总表!$B$19:$I$19,装备升星!D$42))</f>
        <v>0</v>
      </c>
      <c r="E236" s="5">
        <f>INT(INDEX($H$8:$H$37,$C236)*INDEX(装备总表!$C$23:$J$30,装备升星!$B236,装备升星!E$42)*INDEX(装备总表!$B$19:$I$19,装备升星!E$42))</f>
        <v>465</v>
      </c>
      <c r="F236" s="5">
        <f>INT(INDEX($H$8:$H$37,$C236)*INDEX(装备总表!$C$23:$J$30,装备升星!$B236,装备升星!F$42)*INDEX(装备总表!$B$19:$I$19,装备升星!F$42))</f>
        <v>0</v>
      </c>
      <c r="G236" s="5">
        <f>INT(INDEX($H$8:$H$37,$C236)*INDEX(装备总表!$C$23:$J$30,装备升星!$B236,装备升星!G$42)*INDEX(装备总表!$B$19:$I$19,装备升星!G$42))</f>
        <v>0</v>
      </c>
      <c r="H236" s="5">
        <f>INT(INDEX($H$8:$H$37,$C236)*INDEX(装备总表!$C$23:$J$30,装备升星!$B236,装备升星!H$42)*INDEX(装备总表!$B$19:$I$19,装备升星!H$42))</f>
        <v>698</v>
      </c>
      <c r="I236" s="5">
        <f>INT(INDEX($H$8:$H$37,$C236)*INDEX(装备总表!$C$23:$J$30,装备升星!$B236,装备升星!I$42)*INDEX(装备总表!$B$19:$I$19,装备升星!I$42))</f>
        <v>0</v>
      </c>
      <c r="J236" s="5">
        <f>INT(INDEX($H$8:$H$37,$C236)*INDEX(装备总表!$C$23:$J$30,装备升星!$B236,装备升星!J$42)*INDEX(装备总表!$B$19:$I$19,装备升星!J$42))</f>
        <v>0</v>
      </c>
      <c r="K236" s="5">
        <f>INT(INDEX($H$8:$H$37,$C236)*INDEX(装备总表!$C$23:$J$30,装备升星!$B236,装备升星!K$42)*INDEX(装备总表!$B$19:$I$19,装备升星!K$42))</f>
        <v>0</v>
      </c>
      <c r="L236" s="2"/>
      <c r="M236" s="2"/>
      <c r="N236" s="2"/>
    </row>
    <row r="237" spans="1:15" ht="16.5" x14ac:dyDescent="0.15">
      <c r="A237" s="13" t="s">
        <v>34</v>
      </c>
      <c r="B237" s="13">
        <v>7</v>
      </c>
      <c r="C237" s="13">
        <v>14</v>
      </c>
      <c r="D237" s="5">
        <f>INT(INDEX($H$8:$H$37,$C237)*INDEX(装备总表!$C$23:$J$30,装备升星!$B237,装备升星!D$42)*INDEX(装备总表!$B$19:$I$19,装备升星!D$42))</f>
        <v>0</v>
      </c>
      <c r="E237" s="5">
        <f>INT(INDEX($H$8:$H$37,$C237)*INDEX(装备总表!$C$23:$J$30,装备升星!$B237,装备升星!E$42)*INDEX(装备总表!$B$19:$I$19,装备升星!E$42))</f>
        <v>501</v>
      </c>
      <c r="F237" s="5">
        <f>INT(INDEX($H$8:$H$37,$C237)*INDEX(装备总表!$C$23:$J$30,装备升星!$B237,装备升星!F$42)*INDEX(装备总表!$B$19:$I$19,装备升星!F$42))</f>
        <v>0</v>
      </c>
      <c r="G237" s="5">
        <f>INT(INDEX($H$8:$H$37,$C237)*INDEX(装备总表!$C$23:$J$30,装备升星!$B237,装备升星!G$42)*INDEX(装备总表!$B$19:$I$19,装备升星!G$42))</f>
        <v>0</v>
      </c>
      <c r="H237" s="5">
        <f>INT(INDEX($H$8:$H$37,$C237)*INDEX(装备总表!$C$23:$J$30,装备升星!$B237,装备升星!H$42)*INDEX(装备总表!$B$19:$I$19,装备升星!H$42))</f>
        <v>751</v>
      </c>
      <c r="I237" s="5">
        <f>INT(INDEX($H$8:$H$37,$C237)*INDEX(装备总表!$C$23:$J$30,装备升星!$B237,装备升星!I$42)*INDEX(装备总表!$B$19:$I$19,装备升星!I$42))</f>
        <v>0</v>
      </c>
      <c r="J237" s="5">
        <f>INT(INDEX($H$8:$H$37,$C237)*INDEX(装备总表!$C$23:$J$30,装备升星!$B237,装备升星!J$42)*INDEX(装备总表!$B$19:$I$19,装备升星!J$42))</f>
        <v>0</v>
      </c>
      <c r="K237" s="5">
        <f>INT(INDEX($H$8:$H$37,$C237)*INDEX(装备总表!$C$23:$J$30,装备升星!$B237,装备升星!K$42)*INDEX(装备总表!$B$19:$I$19,装备升星!K$42))</f>
        <v>0</v>
      </c>
      <c r="L237" s="2"/>
      <c r="M237" s="2"/>
      <c r="N237" s="2"/>
    </row>
    <row r="238" spans="1:15" ht="16.5" x14ac:dyDescent="0.15">
      <c r="A238" s="13" t="s">
        <v>34</v>
      </c>
      <c r="B238" s="13">
        <v>7</v>
      </c>
      <c r="C238" s="13">
        <v>15</v>
      </c>
      <c r="D238" s="5">
        <f>INT(INDEX($H$8:$H$37,$C238)*INDEX(装备总表!$C$23:$J$30,装备升星!$B238,装备升星!D$42)*INDEX(装备总表!$B$19:$I$19,装备升星!D$42))</f>
        <v>0</v>
      </c>
      <c r="E238" s="5">
        <f>INT(INDEX($H$8:$H$37,$C238)*INDEX(装备总表!$C$23:$J$30,装备升星!$B238,装备升星!E$42)*INDEX(装备总表!$B$19:$I$19,装备升星!E$42))</f>
        <v>536</v>
      </c>
      <c r="F238" s="5">
        <f>INT(INDEX($H$8:$H$37,$C238)*INDEX(装备总表!$C$23:$J$30,装备升星!$B238,装备升星!F$42)*INDEX(装备总表!$B$19:$I$19,装备升星!F$42))</f>
        <v>0</v>
      </c>
      <c r="G238" s="5">
        <f>INT(INDEX($H$8:$H$37,$C238)*INDEX(装备总表!$C$23:$J$30,装备升星!$B238,装备升星!G$42)*INDEX(装备总表!$B$19:$I$19,装备升星!G$42))</f>
        <v>0</v>
      </c>
      <c r="H238" s="5">
        <f>INT(INDEX($H$8:$H$37,$C238)*INDEX(装备总表!$C$23:$J$30,装备升星!$B238,装备升星!H$42)*INDEX(装备总表!$B$19:$I$19,装备升星!H$42))</f>
        <v>805</v>
      </c>
      <c r="I238" s="5">
        <f>INT(INDEX($H$8:$H$37,$C238)*INDEX(装备总表!$C$23:$J$30,装备升星!$B238,装备升星!I$42)*INDEX(装备总表!$B$19:$I$19,装备升星!I$42))</f>
        <v>0</v>
      </c>
      <c r="J238" s="5">
        <f>INT(INDEX($H$8:$H$37,$C238)*INDEX(装备总表!$C$23:$J$30,装备升星!$B238,装备升星!J$42)*INDEX(装备总表!$B$19:$I$19,装备升星!J$42))</f>
        <v>0</v>
      </c>
      <c r="K238" s="5">
        <f>INT(INDEX($H$8:$H$37,$C238)*INDEX(装备总表!$C$23:$J$30,装备升星!$B238,装备升星!K$42)*INDEX(装备总表!$B$19:$I$19,装备升星!K$42))</f>
        <v>0</v>
      </c>
      <c r="L238" s="5" t="str">
        <f>INDEX($V$7:$AC$7,INDEX($AD$11:$AD$18,B237))</f>
        <v>暴击等级</v>
      </c>
      <c r="M238" s="5">
        <f>ROUND(INDEX($Q$8:$Q$37,$C238)*INDEX($R$8:$R$37,$C238)*INDEX($V$10:$AC$10,INDEX($AD$11:$AD$18,$B238))*INDEX($V$11:$AC$18,$B238,INDEX($AD$11:$AD$18,$B238)),0)</f>
        <v>85</v>
      </c>
      <c r="N238" s="5" t="str">
        <f>INDEX($V$7:$AC$7,INDEX($AE$11:$AE$18,B237))</f>
        <v>元素触发</v>
      </c>
      <c r="O238" s="5">
        <f>ROUND(INDEX($Q$8:$Q$37,$C238)*INDEX($S$8:$S$37,$C238)*INDEX($V$10:$AC$10,INDEX($AE$11:$AE$18,$B238))*INDEX($V$11:$AC$18,$B238,INDEX($AE$11:$AE$18,$B238)),0)</f>
        <v>85</v>
      </c>
    </row>
    <row r="239" spans="1:15" ht="16.5" x14ac:dyDescent="0.15">
      <c r="A239" s="13" t="s">
        <v>34</v>
      </c>
      <c r="B239" s="13">
        <v>7</v>
      </c>
      <c r="C239" s="13">
        <v>16</v>
      </c>
      <c r="D239" s="5">
        <f>INT(INDEX($H$8:$H$37,$C239)*INDEX(装备总表!$C$23:$J$30,装备升星!$B239,装备升星!D$42)*INDEX(装备总表!$B$19:$I$19,装备升星!D$42))</f>
        <v>0</v>
      </c>
      <c r="E239" s="5">
        <f>INT(INDEX($H$8:$H$37,$C239)*INDEX(装备总表!$C$23:$J$30,装备升星!$B239,装备升星!E$42)*INDEX(装备总表!$B$19:$I$19,装备升星!E$42))</f>
        <v>572</v>
      </c>
      <c r="F239" s="5">
        <f>INT(INDEX($H$8:$H$37,$C239)*INDEX(装备总表!$C$23:$J$30,装备升星!$B239,装备升星!F$42)*INDEX(装备总表!$B$19:$I$19,装备升星!F$42))</f>
        <v>0</v>
      </c>
      <c r="G239" s="5">
        <f>INT(INDEX($H$8:$H$37,$C239)*INDEX(装备总表!$C$23:$J$30,装备升星!$B239,装备升星!G$42)*INDEX(装备总表!$B$19:$I$19,装备升星!G$42))</f>
        <v>0</v>
      </c>
      <c r="H239" s="5">
        <f>INT(INDEX($H$8:$H$37,$C239)*INDEX(装备总表!$C$23:$J$30,装备升星!$B239,装备升星!H$42)*INDEX(装备总表!$B$19:$I$19,装备升星!H$42))</f>
        <v>859</v>
      </c>
      <c r="I239" s="5">
        <f>INT(INDEX($H$8:$H$37,$C239)*INDEX(装备总表!$C$23:$J$30,装备升星!$B239,装备升星!I$42)*INDEX(装备总表!$B$19:$I$19,装备升星!I$42))</f>
        <v>0</v>
      </c>
      <c r="J239" s="5">
        <f>INT(INDEX($H$8:$H$37,$C239)*INDEX(装备总表!$C$23:$J$30,装备升星!$B239,装备升星!J$42)*INDEX(装备总表!$B$19:$I$19,装备升星!J$42))</f>
        <v>0</v>
      </c>
      <c r="K239" s="5">
        <f>INT(INDEX($H$8:$H$37,$C239)*INDEX(装备总表!$C$23:$J$30,装备升星!$B239,装备升星!K$42)*INDEX(装备总表!$B$19:$I$19,装备升星!K$42))</f>
        <v>0</v>
      </c>
      <c r="L239" s="2"/>
      <c r="M239" s="2"/>
      <c r="N239" s="2"/>
    </row>
    <row r="240" spans="1:15" ht="16.5" x14ac:dyDescent="0.15">
      <c r="A240" s="13" t="s">
        <v>34</v>
      </c>
      <c r="B240" s="13">
        <v>7</v>
      </c>
      <c r="C240" s="13">
        <v>17</v>
      </c>
      <c r="D240" s="5">
        <f>INT(INDEX($H$8:$H$37,$C240)*INDEX(装备总表!$C$23:$J$30,装备升星!$B240,装备升星!D$42)*INDEX(装备总表!$B$19:$I$19,装备升星!D$42))</f>
        <v>0</v>
      </c>
      <c r="E240" s="5">
        <f>INT(INDEX($H$8:$H$37,$C240)*INDEX(装备总表!$C$23:$J$30,装备升星!$B240,装备升星!E$42)*INDEX(装备总表!$B$19:$I$19,装备升星!E$42))</f>
        <v>608</v>
      </c>
      <c r="F240" s="5">
        <f>INT(INDEX($H$8:$H$37,$C240)*INDEX(装备总表!$C$23:$J$30,装备升星!$B240,装备升星!F$42)*INDEX(装备总表!$B$19:$I$19,装备升星!F$42))</f>
        <v>0</v>
      </c>
      <c r="G240" s="5">
        <f>INT(INDEX($H$8:$H$37,$C240)*INDEX(装备总表!$C$23:$J$30,装备升星!$B240,装备升星!G$42)*INDEX(装备总表!$B$19:$I$19,装备升星!G$42))</f>
        <v>0</v>
      </c>
      <c r="H240" s="5">
        <f>INT(INDEX($H$8:$H$37,$C240)*INDEX(装备总表!$C$23:$J$30,装备升星!$B240,装备升星!H$42)*INDEX(装备总表!$B$19:$I$19,装备升星!H$42))</f>
        <v>912</v>
      </c>
      <c r="I240" s="5">
        <f>INT(INDEX($H$8:$H$37,$C240)*INDEX(装备总表!$C$23:$J$30,装备升星!$B240,装备升星!I$42)*INDEX(装备总表!$B$19:$I$19,装备升星!I$42))</f>
        <v>0</v>
      </c>
      <c r="J240" s="5">
        <f>INT(INDEX($H$8:$H$37,$C240)*INDEX(装备总表!$C$23:$J$30,装备升星!$B240,装备升星!J$42)*INDEX(装备总表!$B$19:$I$19,装备升星!J$42))</f>
        <v>0</v>
      </c>
      <c r="K240" s="5">
        <f>INT(INDEX($H$8:$H$37,$C240)*INDEX(装备总表!$C$23:$J$30,装备升星!$B240,装备升星!K$42)*INDEX(装备总表!$B$19:$I$19,装备升星!K$42))</f>
        <v>0</v>
      </c>
      <c r="L240" s="2"/>
      <c r="M240" s="2"/>
      <c r="N240" s="2"/>
    </row>
    <row r="241" spans="1:15" ht="16.5" x14ac:dyDescent="0.15">
      <c r="A241" s="13" t="s">
        <v>34</v>
      </c>
      <c r="B241" s="13">
        <v>7</v>
      </c>
      <c r="C241" s="13">
        <v>18</v>
      </c>
      <c r="D241" s="5">
        <f>INT(INDEX($H$8:$H$37,$C241)*INDEX(装备总表!$C$23:$J$30,装备升星!$B241,装备升星!D$42)*INDEX(装备总表!$B$19:$I$19,装备升星!D$42))</f>
        <v>0</v>
      </c>
      <c r="E241" s="5">
        <f>INT(INDEX($H$8:$H$37,$C241)*INDEX(装备总表!$C$23:$J$30,装备升星!$B241,装备升星!E$42)*INDEX(装备总表!$B$19:$I$19,装备升星!E$42))</f>
        <v>644</v>
      </c>
      <c r="F241" s="5">
        <f>INT(INDEX($H$8:$H$37,$C241)*INDEX(装备总表!$C$23:$J$30,装备升星!$B241,装备升星!F$42)*INDEX(装备总表!$B$19:$I$19,装备升星!F$42))</f>
        <v>0</v>
      </c>
      <c r="G241" s="5">
        <f>INT(INDEX($H$8:$H$37,$C241)*INDEX(装备总表!$C$23:$J$30,装备升星!$B241,装备升星!G$42)*INDEX(装备总表!$B$19:$I$19,装备升星!G$42))</f>
        <v>0</v>
      </c>
      <c r="H241" s="5">
        <f>INT(INDEX($H$8:$H$37,$C241)*INDEX(装备总表!$C$23:$J$30,装备升星!$B241,装备升星!H$42)*INDEX(装备总表!$B$19:$I$19,装备升星!H$42))</f>
        <v>966</v>
      </c>
      <c r="I241" s="5">
        <f>INT(INDEX($H$8:$H$37,$C241)*INDEX(装备总表!$C$23:$J$30,装备升星!$B241,装备升星!I$42)*INDEX(装备总表!$B$19:$I$19,装备升星!I$42))</f>
        <v>0</v>
      </c>
      <c r="J241" s="5">
        <f>INT(INDEX($H$8:$H$37,$C241)*INDEX(装备总表!$C$23:$J$30,装备升星!$B241,装备升星!J$42)*INDEX(装备总表!$B$19:$I$19,装备升星!J$42))</f>
        <v>0</v>
      </c>
      <c r="K241" s="5">
        <f>INT(INDEX($H$8:$H$37,$C241)*INDEX(装备总表!$C$23:$J$30,装备升星!$B241,装备升星!K$42)*INDEX(装备总表!$B$19:$I$19,装备升星!K$42))</f>
        <v>0</v>
      </c>
      <c r="L241" s="5" t="str">
        <f>INDEX($V$7:$AC$7,INDEX($AD$11:$AD$18,B240))</f>
        <v>暴击等级</v>
      </c>
      <c r="M241" s="5">
        <f>ROUND(INDEX($Q$8:$Q$37,$C241)*INDEX($R$8:$R$37,$C241)*INDEX($V$10:$AC$10,INDEX($AD$11:$AD$18,$B241))*INDEX($V$11:$AC$18,$B241,INDEX($AD$11:$AD$18,$B241)),0)</f>
        <v>127</v>
      </c>
      <c r="N241" s="5" t="str">
        <f>INDEX($V$7:$AC$7,INDEX($AE$11:$AE$18,B240))</f>
        <v>元素触发</v>
      </c>
      <c r="O241" s="5">
        <f>ROUND(INDEX($Q$8:$Q$37,$C241)*INDEX($S$8:$S$37,$C241)*INDEX($V$10:$AC$10,INDEX($AE$11:$AE$18,$B241))*INDEX($V$11:$AC$18,$B241,INDEX($AE$11:$AE$18,$B241)),0)</f>
        <v>0</v>
      </c>
    </row>
    <row r="242" spans="1:15" ht="16.5" x14ac:dyDescent="0.15">
      <c r="A242" s="13" t="s">
        <v>34</v>
      </c>
      <c r="B242" s="13">
        <v>7</v>
      </c>
      <c r="C242" s="13">
        <v>19</v>
      </c>
      <c r="D242" s="5">
        <f>INT(INDEX($H$8:$H$37,$C242)*INDEX(装备总表!$C$23:$J$30,装备升星!$B242,装备升星!D$42)*INDEX(装备总表!$B$19:$I$19,装备升星!D$42))</f>
        <v>0</v>
      </c>
      <c r="E242" s="5">
        <f>INT(INDEX($H$8:$H$37,$C242)*INDEX(装备总表!$C$23:$J$30,装备升星!$B242,装备升星!E$42)*INDEX(装备总表!$B$19:$I$19,装备升星!E$42))</f>
        <v>680</v>
      </c>
      <c r="F242" s="5">
        <f>INT(INDEX($H$8:$H$37,$C242)*INDEX(装备总表!$C$23:$J$30,装备升星!$B242,装备升星!F$42)*INDEX(装备总表!$B$19:$I$19,装备升星!F$42))</f>
        <v>0</v>
      </c>
      <c r="G242" s="5">
        <f>INT(INDEX($H$8:$H$37,$C242)*INDEX(装备总表!$C$23:$J$30,装备升星!$B242,装备升星!G$42)*INDEX(装备总表!$B$19:$I$19,装备升星!G$42))</f>
        <v>0</v>
      </c>
      <c r="H242" s="5">
        <f>INT(INDEX($H$8:$H$37,$C242)*INDEX(装备总表!$C$23:$J$30,装备升星!$B242,装备升星!H$42)*INDEX(装备总表!$B$19:$I$19,装备升星!H$42))</f>
        <v>1020</v>
      </c>
      <c r="I242" s="5">
        <f>INT(INDEX($H$8:$H$37,$C242)*INDEX(装备总表!$C$23:$J$30,装备升星!$B242,装备升星!I$42)*INDEX(装备总表!$B$19:$I$19,装备升星!I$42))</f>
        <v>0</v>
      </c>
      <c r="J242" s="5">
        <f>INT(INDEX($H$8:$H$37,$C242)*INDEX(装备总表!$C$23:$J$30,装备升星!$B242,装备升星!J$42)*INDEX(装备总表!$B$19:$I$19,装备升星!J$42))</f>
        <v>0</v>
      </c>
      <c r="K242" s="5">
        <f>INT(INDEX($H$8:$H$37,$C242)*INDEX(装备总表!$C$23:$J$30,装备升星!$B242,装备升星!K$42)*INDEX(装备总表!$B$19:$I$19,装备升星!K$42))</f>
        <v>0</v>
      </c>
      <c r="L242" s="2"/>
      <c r="M242" s="2"/>
      <c r="N242" s="2"/>
    </row>
    <row r="243" spans="1:15" ht="16.5" x14ac:dyDescent="0.15">
      <c r="A243" s="13" t="s">
        <v>34</v>
      </c>
      <c r="B243" s="13">
        <v>7</v>
      </c>
      <c r="C243" s="13">
        <v>20</v>
      </c>
      <c r="D243" s="5">
        <f>INT(INDEX($H$8:$H$37,$C243)*INDEX(装备总表!$C$23:$J$30,装备升星!$B243,装备升星!D$42)*INDEX(装备总表!$B$19:$I$19,装备升星!D$42))</f>
        <v>0</v>
      </c>
      <c r="E243" s="5">
        <f>INT(INDEX($H$8:$H$37,$C243)*INDEX(装备总表!$C$23:$J$30,装备升星!$B243,装备升星!E$42)*INDEX(装备总表!$B$19:$I$19,装备升星!E$42))</f>
        <v>715</v>
      </c>
      <c r="F243" s="5">
        <f>INT(INDEX($H$8:$H$37,$C243)*INDEX(装备总表!$C$23:$J$30,装备升星!$B243,装备升星!F$42)*INDEX(装备总表!$B$19:$I$19,装备升星!F$42))</f>
        <v>0</v>
      </c>
      <c r="G243" s="5">
        <f>INT(INDEX($H$8:$H$37,$C243)*INDEX(装备总表!$C$23:$J$30,装备升星!$B243,装备升星!G$42)*INDEX(装备总表!$B$19:$I$19,装备升星!G$42))</f>
        <v>0</v>
      </c>
      <c r="H243" s="5">
        <f>INT(INDEX($H$8:$H$37,$C243)*INDEX(装备总表!$C$23:$J$30,装备升星!$B243,装备升星!H$42)*INDEX(装备总表!$B$19:$I$19,装备升星!H$42))</f>
        <v>1073</v>
      </c>
      <c r="I243" s="5">
        <f>INT(INDEX($H$8:$H$37,$C243)*INDEX(装备总表!$C$23:$J$30,装备升星!$B243,装备升星!I$42)*INDEX(装备总表!$B$19:$I$19,装备升星!I$42))</f>
        <v>0</v>
      </c>
      <c r="J243" s="5">
        <f>INT(INDEX($H$8:$H$37,$C243)*INDEX(装备总表!$C$23:$J$30,装备升星!$B243,装备升星!J$42)*INDEX(装备总表!$B$19:$I$19,装备升星!J$42))</f>
        <v>0</v>
      </c>
      <c r="K243" s="5">
        <f>INT(INDEX($H$8:$H$37,$C243)*INDEX(装备总表!$C$23:$J$30,装备升星!$B243,装备升星!K$42)*INDEX(装备总表!$B$19:$I$19,装备升星!K$42))</f>
        <v>0</v>
      </c>
      <c r="L243" s="5" t="str">
        <f>INDEX($V$7:$AC$7,INDEX($AD$11:$AD$18,B242))</f>
        <v>暴击等级</v>
      </c>
      <c r="M243" s="5">
        <f>ROUND(INDEX($Q$8:$Q$37,$C243)*INDEX($R$8:$R$37,$C243)*INDEX($V$10:$AC$10,INDEX($AD$11:$AD$18,$B243))*INDEX($V$11:$AC$18,$B243,INDEX($AD$11:$AD$18,$B243)),0)</f>
        <v>127</v>
      </c>
      <c r="N243" s="5" t="str">
        <f>INDEX($V$7:$AC$7,INDEX($AE$11:$AE$18,B242))</f>
        <v>元素触发</v>
      </c>
      <c r="O243" s="5">
        <f>ROUND(INDEX($Q$8:$Q$37,$C243)*INDEX($S$8:$S$37,$C243)*INDEX($V$10:$AC$10,INDEX($AE$11:$AE$18,$B243))*INDEX($V$11:$AC$18,$B243,INDEX($AE$11:$AE$18,$B243)),0)</f>
        <v>127</v>
      </c>
    </row>
    <row r="244" spans="1:15" ht="16.5" x14ac:dyDescent="0.15">
      <c r="A244" s="13" t="s">
        <v>34</v>
      </c>
      <c r="B244" s="13">
        <v>7</v>
      </c>
      <c r="C244" s="13">
        <v>21</v>
      </c>
      <c r="D244" s="5">
        <f>INT(INDEX($H$8:$H$37,$C244)*INDEX(装备总表!$C$23:$J$30,装备升星!$B244,装备升星!D$42)*INDEX(装备总表!$B$19:$I$19,装备升星!D$42))</f>
        <v>0</v>
      </c>
      <c r="E244" s="5">
        <f>INT(INDEX($H$8:$H$37,$C244)*INDEX(装备总表!$C$23:$J$30,装备升星!$B244,装备升星!E$42)*INDEX(装备总表!$B$19:$I$19,装备升星!E$42))</f>
        <v>751</v>
      </c>
      <c r="F244" s="5">
        <f>INT(INDEX($H$8:$H$37,$C244)*INDEX(装备总表!$C$23:$J$30,装备升星!$B244,装备升星!F$42)*INDEX(装备总表!$B$19:$I$19,装备升星!F$42))</f>
        <v>0</v>
      </c>
      <c r="G244" s="5">
        <f>INT(INDEX($H$8:$H$37,$C244)*INDEX(装备总表!$C$23:$J$30,装备升星!$B244,装备升星!G$42)*INDEX(装备总表!$B$19:$I$19,装备升星!G$42))</f>
        <v>0</v>
      </c>
      <c r="H244" s="5">
        <f>INT(INDEX($H$8:$H$37,$C244)*INDEX(装备总表!$C$23:$J$30,装备升星!$B244,装备升星!H$42)*INDEX(装备总表!$B$19:$I$19,装备升星!H$42))</f>
        <v>1127</v>
      </c>
      <c r="I244" s="5">
        <f>INT(INDEX($H$8:$H$37,$C244)*INDEX(装备总表!$C$23:$J$30,装备升星!$B244,装备升星!I$42)*INDEX(装备总表!$B$19:$I$19,装备升星!I$42))</f>
        <v>0</v>
      </c>
      <c r="J244" s="5">
        <f>INT(INDEX($H$8:$H$37,$C244)*INDEX(装备总表!$C$23:$J$30,装备升星!$B244,装备升星!J$42)*INDEX(装备总表!$B$19:$I$19,装备升星!J$42))</f>
        <v>0</v>
      </c>
      <c r="K244" s="5">
        <f>INT(INDEX($H$8:$H$37,$C244)*INDEX(装备总表!$C$23:$J$30,装备升星!$B244,装备升星!K$42)*INDEX(装备总表!$B$19:$I$19,装备升星!K$42))</f>
        <v>0</v>
      </c>
      <c r="L244" s="2"/>
      <c r="M244" s="2"/>
      <c r="N244" s="2"/>
    </row>
    <row r="245" spans="1:15" ht="16.5" x14ac:dyDescent="0.15">
      <c r="A245" s="13" t="s">
        <v>34</v>
      </c>
      <c r="B245" s="13">
        <v>7</v>
      </c>
      <c r="C245" s="13">
        <v>22</v>
      </c>
      <c r="D245" s="5">
        <f>INT(INDEX($H$8:$H$37,$C245)*INDEX(装备总表!$C$23:$J$30,装备升星!$B245,装备升星!D$42)*INDEX(装备总表!$B$19:$I$19,装备升星!D$42))</f>
        <v>0</v>
      </c>
      <c r="E245" s="5">
        <f>INT(INDEX($H$8:$H$37,$C245)*INDEX(装备总表!$C$23:$J$30,装备升星!$B245,装备升星!E$42)*INDEX(装备总表!$B$19:$I$19,装备升星!E$42))</f>
        <v>787</v>
      </c>
      <c r="F245" s="5">
        <f>INT(INDEX($H$8:$H$37,$C245)*INDEX(装备总表!$C$23:$J$30,装备升星!$B245,装备升星!F$42)*INDEX(装备总表!$B$19:$I$19,装备升星!F$42))</f>
        <v>0</v>
      </c>
      <c r="G245" s="5">
        <f>INT(INDEX($H$8:$H$37,$C245)*INDEX(装备总表!$C$23:$J$30,装备升星!$B245,装备升星!G$42)*INDEX(装备总表!$B$19:$I$19,装备升星!G$42))</f>
        <v>0</v>
      </c>
      <c r="H245" s="5">
        <f>INT(INDEX($H$8:$H$37,$C245)*INDEX(装备总表!$C$23:$J$30,装备升星!$B245,装备升星!H$42)*INDEX(装备总表!$B$19:$I$19,装备升星!H$42))</f>
        <v>1181</v>
      </c>
      <c r="I245" s="5">
        <f>INT(INDEX($H$8:$H$37,$C245)*INDEX(装备总表!$C$23:$J$30,装备升星!$B245,装备升星!I$42)*INDEX(装备总表!$B$19:$I$19,装备升星!I$42))</f>
        <v>0</v>
      </c>
      <c r="J245" s="5">
        <f>INT(INDEX($H$8:$H$37,$C245)*INDEX(装备总表!$C$23:$J$30,装备升星!$B245,装备升星!J$42)*INDEX(装备总表!$B$19:$I$19,装备升星!J$42))</f>
        <v>0</v>
      </c>
      <c r="K245" s="5">
        <f>INT(INDEX($H$8:$H$37,$C245)*INDEX(装备总表!$C$23:$J$30,装备升星!$B245,装备升星!K$42)*INDEX(装备总表!$B$19:$I$19,装备升星!K$42))</f>
        <v>0</v>
      </c>
      <c r="L245" s="5" t="str">
        <f>INDEX($V$7:$AC$7,INDEX($AD$11:$AD$18,B244))</f>
        <v>暴击等级</v>
      </c>
      <c r="M245" s="5">
        <f>ROUND(INDEX($Q$8:$Q$37,$C245)*INDEX($R$8:$R$37,$C245)*INDEX($V$10:$AC$10,INDEX($AD$11:$AD$18,$B245))*INDEX($V$11:$AC$18,$B245,INDEX($AD$11:$AD$18,$B245)),0)</f>
        <v>169</v>
      </c>
      <c r="N245" s="5" t="str">
        <f>INDEX($V$7:$AC$7,INDEX($AE$11:$AE$18,B244))</f>
        <v>元素触发</v>
      </c>
      <c r="O245" s="5">
        <f>ROUND(INDEX($Q$8:$Q$37,$C245)*INDEX($S$8:$S$37,$C245)*INDEX($V$10:$AC$10,INDEX($AE$11:$AE$18,$B245))*INDEX($V$11:$AC$18,$B245,INDEX($AE$11:$AE$18,$B245)),0)</f>
        <v>0</v>
      </c>
    </row>
    <row r="246" spans="1:15" ht="16.5" x14ac:dyDescent="0.15">
      <c r="A246" s="13" t="s">
        <v>34</v>
      </c>
      <c r="B246" s="13">
        <v>7</v>
      </c>
      <c r="C246" s="13">
        <v>23</v>
      </c>
      <c r="D246" s="5">
        <f>INT(INDEX($H$8:$H$37,$C246)*INDEX(装备总表!$C$23:$J$30,装备升星!$B246,装备升星!D$42)*INDEX(装备总表!$B$19:$I$19,装备升星!D$42))</f>
        <v>0</v>
      </c>
      <c r="E246" s="5">
        <f>INT(INDEX($H$8:$H$37,$C246)*INDEX(装备总表!$C$23:$J$30,装备升星!$B246,装备升星!E$42)*INDEX(装备总表!$B$19:$I$19,装备升星!E$42))</f>
        <v>823</v>
      </c>
      <c r="F246" s="5">
        <f>INT(INDEX($H$8:$H$37,$C246)*INDEX(装备总表!$C$23:$J$30,装备升星!$B246,装备升星!F$42)*INDEX(装备总表!$B$19:$I$19,装备升星!F$42))</f>
        <v>0</v>
      </c>
      <c r="G246" s="5">
        <f>INT(INDEX($H$8:$H$37,$C246)*INDEX(装备总表!$C$23:$J$30,装备升星!$B246,装备升星!G$42)*INDEX(装备总表!$B$19:$I$19,装备升星!G$42))</f>
        <v>0</v>
      </c>
      <c r="H246" s="5">
        <f>INT(INDEX($H$8:$H$37,$C246)*INDEX(装备总表!$C$23:$J$30,装备升星!$B246,装备升星!H$42)*INDEX(装备总表!$B$19:$I$19,装备升星!H$42))</f>
        <v>1234</v>
      </c>
      <c r="I246" s="5">
        <f>INT(INDEX($H$8:$H$37,$C246)*INDEX(装备总表!$C$23:$J$30,装备升星!$B246,装备升星!I$42)*INDEX(装备总表!$B$19:$I$19,装备升星!I$42))</f>
        <v>0</v>
      </c>
      <c r="J246" s="5">
        <f>INT(INDEX($H$8:$H$37,$C246)*INDEX(装备总表!$C$23:$J$30,装备升星!$B246,装备升星!J$42)*INDEX(装备总表!$B$19:$I$19,装备升星!J$42))</f>
        <v>0</v>
      </c>
      <c r="K246" s="5">
        <f>INT(INDEX($H$8:$H$37,$C246)*INDEX(装备总表!$C$23:$J$30,装备升星!$B246,装备升星!K$42)*INDEX(装备总表!$B$19:$I$19,装备升星!K$42))</f>
        <v>0</v>
      </c>
      <c r="L246" s="2"/>
      <c r="M246" s="2"/>
      <c r="N246" s="2"/>
    </row>
    <row r="247" spans="1:15" ht="16.5" x14ac:dyDescent="0.15">
      <c r="A247" s="13" t="s">
        <v>34</v>
      </c>
      <c r="B247" s="13">
        <v>7</v>
      </c>
      <c r="C247" s="13">
        <v>24</v>
      </c>
      <c r="D247" s="5">
        <f>INT(INDEX($H$8:$H$37,$C247)*INDEX(装备总表!$C$23:$J$30,装备升星!$B247,装备升星!D$42)*INDEX(装备总表!$B$19:$I$19,装备升星!D$42))</f>
        <v>0</v>
      </c>
      <c r="E247" s="5">
        <f>INT(INDEX($H$8:$H$37,$C247)*INDEX(装备总表!$C$23:$J$30,装备升星!$B247,装备升星!E$42)*INDEX(装备总表!$B$19:$I$19,装备升星!E$42))</f>
        <v>859</v>
      </c>
      <c r="F247" s="5">
        <f>INT(INDEX($H$8:$H$37,$C247)*INDEX(装备总表!$C$23:$J$30,装备升星!$B247,装备升星!F$42)*INDEX(装备总表!$B$19:$I$19,装备升星!F$42))</f>
        <v>0</v>
      </c>
      <c r="G247" s="5">
        <f>INT(INDEX($H$8:$H$37,$C247)*INDEX(装备总表!$C$23:$J$30,装备升星!$B247,装备升星!G$42)*INDEX(装备总表!$B$19:$I$19,装备升星!G$42))</f>
        <v>0</v>
      </c>
      <c r="H247" s="5">
        <f>INT(INDEX($H$8:$H$37,$C247)*INDEX(装备总表!$C$23:$J$30,装备升星!$B247,装备升星!H$42)*INDEX(装备总表!$B$19:$I$19,装备升星!H$42))</f>
        <v>1288</v>
      </c>
      <c r="I247" s="5">
        <f>INT(INDEX($H$8:$H$37,$C247)*INDEX(装备总表!$C$23:$J$30,装备升星!$B247,装备升星!I$42)*INDEX(装备总表!$B$19:$I$19,装备升星!I$42))</f>
        <v>0</v>
      </c>
      <c r="J247" s="5">
        <f>INT(INDEX($H$8:$H$37,$C247)*INDEX(装备总表!$C$23:$J$30,装备升星!$B247,装备升星!J$42)*INDEX(装备总表!$B$19:$I$19,装备升星!J$42))</f>
        <v>0</v>
      </c>
      <c r="K247" s="5">
        <f>INT(INDEX($H$8:$H$37,$C247)*INDEX(装备总表!$C$23:$J$30,装备升星!$B247,装备升星!K$42)*INDEX(装备总表!$B$19:$I$19,装备升星!K$42))</f>
        <v>0</v>
      </c>
      <c r="L247" s="2"/>
      <c r="M247" s="2"/>
      <c r="N247" s="2"/>
    </row>
    <row r="248" spans="1:15" ht="16.5" x14ac:dyDescent="0.15">
      <c r="A248" s="13" t="s">
        <v>34</v>
      </c>
      <c r="B248" s="13">
        <v>7</v>
      </c>
      <c r="C248" s="13">
        <v>25</v>
      </c>
      <c r="D248" s="5">
        <f>INT(INDEX($H$8:$H$37,$C248)*INDEX(装备总表!$C$23:$J$30,装备升星!$B248,装备升星!D$42)*INDEX(装备总表!$B$19:$I$19,装备升星!D$42))</f>
        <v>0</v>
      </c>
      <c r="E248" s="5">
        <f>INT(INDEX($H$8:$H$37,$C248)*INDEX(装备总表!$C$23:$J$30,装备升星!$B248,装备升星!E$42)*INDEX(装备总表!$B$19:$I$19,装备升星!E$42))</f>
        <v>894</v>
      </c>
      <c r="F248" s="5">
        <f>INT(INDEX($H$8:$H$37,$C248)*INDEX(装备总表!$C$23:$J$30,装备升星!$B248,装备升星!F$42)*INDEX(装备总表!$B$19:$I$19,装备升星!F$42))</f>
        <v>0</v>
      </c>
      <c r="G248" s="5">
        <f>INT(INDEX($H$8:$H$37,$C248)*INDEX(装备总表!$C$23:$J$30,装备升星!$B248,装备升星!G$42)*INDEX(装备总表!$B$19:$I$19,装备升星!G$42))</f>
        <v>0</v>
      </c>
      <c r="H248" s="5">
        <f>INT(INDEX($H$8:$H$37,$C248)*INDEX(装备总表!$C$23:$J$30,装备升星!$B248,装备升星!H$42)*INDEX(装备总表!$B$19:$I$19,装备升星!H$42))</f>
        <v>1342</v>
      </c>
      <c r="I248" s="5">
        <f>INT(INDEX($H$8:$H$37,$C248)*INDEX(装备总表!$C$23:$J$30,装备升星!$B248,装备升星!I$42)*INDEX(装备总表!$B$19:$I$19,装备升星!I$42))</f>
        <v>0</v>
      </c>
      <c r="J248" s="5">
        <f>INT(INDEX($H$8:$H$37,$C248)*INDEX(装备总表!$C$23:$J$30,装备升星!$B248,装备升星!J$42)*INDEX(装备总表!$B$19:$I$19,装备升星!J$42))</f>
        <v>0</v>
      </c>
      <c r="K248" s="5">
        <f>INT(INDEX($H$8:$H$37,$C248)*INDEX(装备总表!$C$23:$J$30,装备升星!$B248,装备升星!K$42)*INDEX(装备总表!$B$19:$I$19,装备升星!K$42))</f>
        <v>0</v>
      </c>
      <c r="L248" s="5" t="str">
        <f>INDEX($V$7:$AC$7,INDEX($AD$11:$AD$18,B247))</f>
        <v>暴击等级</v>
      </c>
      <c r="M248" s="5">
        <f>ROUND(INDEX($Q$8:$Q$37,$C248)*INDEX($R$8:$R$37,$C248)*INDEX($V$10:$AC$10,INDEX($AD$11:$AD$18,$B248))*INDEX($V$11:$AC$18,$B248,INDEX($AD$11:$AD$18,$B248)),0)</f>
        <v>212</v>
      </c>
      <c r="N248" s="5" t="str">
        <f>INDEX($V$7:$AC$7,INDEX($AE$11:$AE$18,B247))</f>
        <v>元素触发</v>
      </c>
      <c r="O248" s="5">
        <f>ROUND(INDEX($Q$8:$Q$37,$C248)*INDEX($S$8:$S$37,$C248)*INDEX($V$10:$AC$10,INDEX($AE$11:$AE$18,$B248))*INDEX($V$11:$AC$18,$B248,INDEX($AE$11:$AE$18,$B248)),0)</f>
        <v>212</v>
      </c>
    </row>
    <row r="249" spans="1:15" ht="16.5" x14ac:dyDescent="0.15">
      <c r="A249" s="13" t="s">
        <v>34</v>
      </c>
      <c r="B249" s="13">
        <v>7</v>
      </c>
      <c r="C249" s="13">
        <v>26</v>
      </c>
      <c r="D249" s="5">
        <f>INT(INDEX($H$8:$H$37,$C249)*INDEX(装备总表!$C$23:$J$30,装备升星!$B249,装备升星!D$42)*INDEX(装备总表!$B$19:$I$19,装备升星!D$42))</f>
        <v>0</v>
      </c>
      <c r="E249" s="5">
        <f>INT(INDEX($H$8:$H$37,$C249)*INDEX(装备总表!$C$23:$J$30,装备升星!$B249,装备升星!E$42)*INDEX(装备总表!$B$19:$I$19,装备升星!E$42))</f>
        <v>930</v>
      </c>
      <c r="F249" s="5">
        <f>INT(INDEX($H$8:$H$37,$C249)*INDEX(装备总表!$C$23:$J$30,装备升星!$B249,装备升星!F$42)*INDEX(装备总表!$B$19:$I$19,装备升星!F$42))</f>
        <v>0</v>
      </c>
      <c r="G249" s="5">
        <f>INT(INDEX($H$8:$H$37,$C249)*INDEX(装备总表!$C$23:$J$30,装备升星!$B249,装备升星!G$42)*INDEX(装备总表!$B$19:$I$19,装备升星!G$42))</f>
        <v>0</v>
      </c>
      <c r="H249" s="5">
        <f>INT(INDEX($H$8:$H$37,$C249)*INDEX(装备总表!$C$23:$J$30,装备升星!$B249,装备升星!H$42)*INDEX(装备总表!$B$19:$I$19,装备升星!H$42))</f>
        <v>1396</v>
      </c>
      <c r="I249" s="5">
        <f>INT(INDEX($H$8:$H$37,$C249)*INDEX(装备总表!$C$23:$J$30,装备升星!$B249,装备升星!I$42)*INDEX(装备总表!$B$19:$I$19,装备升星!I$42))</f>
        <v>0</v>
      </c>
      <c r="J249" s="5">
        <f>INT(INDEX($H$8:$H$37,$C249)*INDEX(装备总表!$C$23:$J$30,装备升星!$B249,装备升星!J$42)*INDEX(装备总表!$B$19:$I$19,装备升星!J$42))</f>
        <v>0</v>
      </c>
      <c r="K249" s="5">
        <f>INT(INDEX($H$8:$H$37,$C249)*INDEX(装备总表!$C$23:$J$30,装备升星!$B249,装备升星!K$42)*INDEX(装备总表!$B$19:$I$19,装备升星!K$42))</f>
        <v>0</v>
      </c>
      <c r="L249" s="2"/>
      <c r="M249" s="2"/>
      <c r="N249" s="2"/>
    </row>
    <row r="250" spans="1:15" ht="16.5" x14ac:dyDescent="0.15">
      <c r="A250" s="13" t="s">
        <v>34</v>
      </c>
      <c r="B250" s="13">
        <v>7</v>
      </c>
      <c r="C250" s="13">
        <v>27</v>
      </c>
      <c r="D250" s="5">
        <f>INT(INDEX($H$8:$H$37,$C250)*INDEX(装备总表!$C$23:$J$30,装备升星!$B250,装备升星!D$42)*INDEX(装备总表!$B$19:$I$19,装备升星!D$42))</f>
        <v>0</v>
      </c>
      <c r="E250" s="5">
        <f>INT(INDEX($H$8:$H$37,$C250)*INDEX(装备总表!$C$23:$J$30,装备升星!$B250,装备升星!E$42)*INDEX(装备总表!$B$19:$I$19,装备升星!E$42))</f>
        <v>966</v>
      </c>
      <c r="F250" s="5">
        <f>INT(INDEX($H$8:$H$37,$C250)*INDEX(装备总表!$C$23:$J$30,装备升星!$B250,装备升星!F$42)*INDEX(装备总表!$B$19:$I$19,装备升星!F$42))</f>
        <v>0</v>
      </c>
      <c r="G250" s="5">
        <f>INT(INDEX($H$8:$H$37,$C250)*INDEX(装备总表!$C$23:$J$30,装备升星!$B250,装备升星!G$42)*INDEX(装备总表!$B$19:$I$19,装备升星!G$42))</f>
        <v>0</v>
      </c>
      <c r="H250" s="5">
        <f>INT(INDEX($H$8:$H$37,$C250)*INDEX(装备总表!$C$23:$J$30,装备升星!$B250,装备升星!H$42)*INDEX(装备总表!$B$19:$I$19,装备升星!H$42))</f>
        <v>1449</v>
      </c>
      <c r="I250" s="5">
        <f>INT(INDEX($H$8:$H$37,$C250)*INDEX(装备总表!$C$23:$J$30,装备升星!$B250,装备升星!I$42)*INDEX(装备总表!$B$19:$I$19,装备升星!I$42))</f>
        <v>0</v>
      </c>
      <c r="J250" s="5">
        <f>INT(INDEX($H$8:$H$37,$C250)*INDEX(装备总表!$C$23:$J$30,装备升星!$B250,装备升星!J$42)*INDEX(装备总表!$B$19:$I$19,装备升星!J$42))</f>
        <v>0</v>
      </c>
      <c r="K250" s="5">
        <f>INT(INDEX($H$8:$H$37,$C250)*INDEX(装备总表!$C$23:$J$30,装备升星!$B250,装备升星!K$42)*INDEX(装备总表!$B$19:$I$19,装备升星!K$42))</f>
        <v>0</v>
      </c>
      <c r="L250" s="2"/>
      <c r="M250" s="2"/>
      <c r="N250" s="2"/>
    </row>
    <row r="251" spans="1:15" ht="16.5" x14ac:dyDescent="0.15">
      <c r="A251" s="13" t="s">
        <v>34</v>
      </c>
      <c r="B251" s="13">
        <v>7</v>
      </c>
      <c r="C251" s="13">
        <v>28</v>
      </c>
      <c r="D251" s="5">
        <f>INT(INDEX($H$8:$H$37,$C251)*INDEX(装备总表!$C$23:$J$30,装备升星!$B251,装备升星!D$42)*INDEX(装备总表!$B$19:$I$19,装备升星!D$42))</f>
        <v>0</v>
      </c>
      <c r="E251" s="5">
        <f>INT(INDEX($H$8:$H$37,$C251)*INDEX(装备总表!$C$23:$J$30,装备升星!$B251,装备升星!E$42)*INDEX(装备总表!$B$19:$I$19,装备升星!E$42))</f>
        <v>1002</v>
      </c>
      <c r="F251" s="5">
        <f>INT(INDEX($H$8:$H$37,$C251)*INDEX(装备总表!$C$23:$J$30,装备升星!$B251,装备升星!F$42)*INDEX(装备总表!$B$19:$I$19,装备升星!F$42))</f>
        <v>0</v>
      </c>
      <c r="G251" s="5">
        <f>INT(INDEX($H$8:$H$37,$C251)*INDEX(装备总表!$C$23:$J$30,装备升星!$B251,装备升星!G$42)*INDEX(装备总表!$B$19:$I$19,装备升星!G$42))</f>
        <v>0</v>
      </c>
      <c r="H251" s="5">
        <f>INT(INDEX($H$8:$H$37,$C251)*INDEX(装备总表!$C$23:$J$30,装备升星!$B251,装备升星!H$42)*INDEX(装备总表!$B$19:$I$19,装备升星!H$42))</f>
        <v>1503</v>
      </c>
      <c r="I251" s="5">
        <f>INT(INDEX($H$8:$H$37,$C251)*INDEX(装备总表!$C$23:$J$30,装备升星!$B251,装备升星!I$42)*INDEX(装备总表!$B$19:$I$19,装备升星!I$42))</f>
        <v>0</v>
      </c>
      <c r="J251" s="5">
        <f>INT(INDEX($H$8:$H$37,$C251)*INDEX(装备总表!$C$23:$J$30,装备升星!$B251,装备升星!J$42)*INDEX(装备总表!$B$19:$I$19,装备升星!J$42))</f>
        <v>0</v>
      </c>
      <c r="K251" s="5">
        <f>INT(INDEX($H$8:$H$37,$C251)*INDEX(装备总表!$C$23:$J$30,装备升星!$B251,装备升星!K$42)*INDEX(装备总表!$B$19:$I$19,装备升星!K$42))</f>
        <v>0</v>
      </c>
      <c r="L251" s="5" t="str">
        <f>INDEX($V$7:$AC$7,INDEX($AD$11:$AD$18,B250))</f>
        <v>暴击等级</v>
      </c>
      <c r="M251" s="5">
        <f>ROUND(INDEX($Q$8:$Q$37,$C251)*INDEX($R$8:$R$37,$C251)*INDEX($V$10:$AC$10,INDEX($AD$11:$AD$18,$B251))*INDEX($V$11:$AC$18,$B251,INDEX($AD$11:$AD$18,$B251)),0)</f>
        <v>169</v>
      </c>
      <c r="N251" s="5" t="str">
        <f>INDEX($V$7:$AC$7,INDEX($AE$11:$AE$18,B250))</f>
        <v>元素触发</v>
      </c>
      <c r="O251" s="5">
        <f>ROUND(INDEX($Q$8:$Q$37,$C251)*INDEX($S$8:$S$37,$C251)*INDEX($V$10:$AC$10,INDEX($AE$11:$AE$18,$B251))*INDEX($V$11:$AC$18,$B251,INDEX($AE$11:$AE$18,$B251)),0)</f>
        <v>0</v>
      </c>
    </row>
    <row r="252" spans="1:15" ht="16.5" x14ac:dyDescent="0.15">
      <c r="A252" s="13" t="s">
        <v>34</v>
      </c>
      <c r="B252" s="13">
        <v>7</v>
      </c>
      <c r="C252" s="13">
        <v>29</v>
      </c>
      <c r="D252" s="5">
        <f>INT(INDEX($H$8:$H$37,$C252)*INDEX(装备总表!$C$23:$J$30,装备升星!$B252,装备升星!D$42)*INDEX(装备总表!$B$19:$I$19,装备升星!D$42))</f>
        <v>0</v>
      </c>
      <c r="E252" s="5">
        <f>INT(INDEX($H$8:$H$37,$C252)*INDEX(装备总表!$C$23:$J$30,装备升星!$B252,装备升星!E$42)*INDEX(装备总表!$B$19:$I$19,装备升星!E$42))</f>
        <v>1038</v>
      </c>
      <c r="F252" s="5">
        <f>INT(INDEX($H$8:$H$37,$C252)*INDEX(装备总表!$C$23:$J$30,装备升星!$B252,装备升星!F$42)*INDEX(装备总表!$B$19:$I$19,装备升星!F$42))</f>
        <v>0</v>
      </c>
      <c r="G252" s="5">
        <f>INT(INDEX($H$8:$H$37,$C252)*INDEX(装备总表!$C$23:$J$30,装备升星!$B252,装备升星!G$42)*INDEX(装备总表!$B$19:$I$19,装备升星!G$42))</f>
        <v>0</v>
      </c>
      <c r="H252" s="5">
        <f>INT(INDEX($H$8:$H$37,$C252)*INDEX(装备总表!$C$23:$J$30,装备升星!$B252,装备升星!H$42)*INDEX(装备总表!$B$19:$I$19,装备升星!H$42))</f>
        <v>1557</v>
      </c>
      <c r="I252" s="5">
        <f>INT(INDEX($H$8:$H$37,$C252)*INDEX(装备总表!$C$23:$J$30,装备升星!$B252,装备升星!I$42)*INDEX(装备总表!$B$19:$I$19,装备升星!I$42))</f>
        <v>0</v>
      </c>
      <c r="J252" s="5">
        <f>INT(INDEX($H$8:$H$37,$C252)*INDEX(装备总表!$C$23:$J$30,装备升星!$B252,装备升星!J$42)*INDEX(装备总表!$B$19:$I$19,装备升星!J$42))</f>
        <v>0</v>
      </c>
      <c r="K252" s="5">
        <f>INT(INDEX($H$8:$H$37,$C252)*INDEX(装备总表!$C$23:$J$30,装备升星!$B252,装备升星!K$42)*INDEX(装备总表!$B$19:$I$19,装备升星!K$42))</f>
        <v>0</v>
      </c>
      <c r="L252" s="2"/>
      <c r="M252" s="2"/>
      <c r="N252" s="2"/>
    </row>
    <row r="253" spans="1:15" ht="16.5" x14ac:dyDescent="0.15">
      <c r="A253" s="13" t="s">
        <v>34</v>
      </c>
      <c r="B253" s="13">
        <v>7</v>
      </c>
      <c r="C253" s="13">
        <v>30</v>
      </c>
      <c r="D253" s="5">
        <f>INT(INDEX($H$8:$H$37,$C253)*INDEX(装备总表!$C$23:$J$30,装备升星!$B253,装备升星!D$42)*INDEX(装备总表!$B$19:$I$19,装备升星!D$42))</f>
        <v>0</v>
      </c>
      <c r="E253" s="5">
        <f>INT(INDEX($H$8:$H$37,$C253)*INDEX(装备总表!$C$23:$J$30,装备升星!$B253,装备升星!E$42)*INDEX(装备总表!$B$19:$I$19,装备升星!E$42))</f>
        <v>1073</v>
      </c>
      <c r="F253" s="5">
        <f>INT(INDEX($H$8:$H$37,$C253)*INDEX(装备总表!$C$23:$J$30,装备升星!$B253,装备升星!F$42)*INDEX(装备总表!$B$19:$I$19,装备升星!F$42))</f>
        <v>0</v>
      </c>
      <c r="G253" s="5">
        <f>INT(INDEX($H$8:$H$37,$C253)*INDEX(装备总表!$C$23:$J$30,装备升星!$B253,装备升星!G$42)*INDEX(装备总表!$B$19:$I$19,装备升星!G$42))</f>
        <v>0</v>
      </c>
      <c r="H253" s="5">
        <f>INT(INDEX($H$8:$H$37,$C253)*INDEX(装备总表!$C$23:$J$30,装备升星!$B253,装备升星!H$42)*INDEX(装备总表!$B$19:$I$19,装备升星!H$42))</f>
        <v>1610</v>
      </c>
      <c r="I253" s="5">
        <f>INT(INDEX($H$8:$H$37,$C253)*INDEX(装备总表!$C$23:$J$30,装备升星!$B253,装备升星!I$42)*INDEX(装备总表!$B$19:$I$19,装备升星!I$42))</f>
        <v>0</v>
      </c>
      <c r="J253" s="5">
        <f>INT(INDEX($H$8:$H$37,$C253)*INDEX(装备总表!$C$23:$J$30,装备升星!$B253,装备升星!J$42)*INDEX(装备总表!$B$19:$I$19,装备升星!J$42))</f>
        <v>0</v>
      </c>
      <c r="K253" s="5">
        <f>INT(INDEX($H$8:$H$37,$C253)*INDEX(装备总表!$C$23:$J$30,装备升星!$B253,装备升星!K$42)*INDEX(装备总表!$B$19:$I$19,装备升星!K$42))</f>
        <v>0</v>
      </c>
      <c r="L253" s="5" t="str">
        <f>INDEX($V$7:$AC$7,INDEX($AD$11:$AD$18,B252))</f>
        <v>暴击等级</v>
      </c>
      <c r="M253" s="5">
        <f>ROUND(INDEX($Q$8:$Q$37,$C253)*INDEX($R$8:$R$37,$C253)*INDEX($V$10:$AC$10,INDEX($AD$11:$AD$18,$B253))*INDEX($V$11:$AC$18,$B253,INDEX($AD$11:$AD$18,$B253)),0)</f>
        <v>297</v>
      </c>
      <c r="N253" s="5" t="str">
        <f>INDEX($V$7:$AC$7,INDEX($AE$11:$AE$18,B252))</f>
        <v>元素触发</v>
      </c>
      <c r="O253" s="5">
        <f>ROUND(INDEX($Q$8:$Q$37,$C253)*INDEX($S$8:$S$37,$C253)*INDEX($V$10:$AC$10,INDEX($AE$11:$AE$18,$B253))*INDEX($V$11:$AC$18,$B253,INDEX($AE$11:$AE$18,$B253)),0)</f>
        <v>297</v>
      </c>
    </row>
    <row r="254" spans="1:15" ht="16.5" x14ac:dyDescent="0.15">
      <c r="A254" s="13" t="s">
        <v>35</v>
      </c>
      <c r="B254" s="13">
        <v>8</v>
      </c>
      <c r="C254" s="13">
        <v>1</v>
      </c>
      <c r="D254" s="5">
        <f>INT(INDEX($H$8:$H$37,$C254)*INDEX(装备总表!$C$23:$J$30,装备升星!$B254,装备升星!D$42)*INDEX(装备总表!$B$19:$I$19,装备升星!D$42))</f>
        <v>0</v>
      </c>
      <c r="E254" s="5">
        <f>INT(INDEX($H$8:$H$37,$C254)*INDEX(装备总表!$C$23:$J$30,装备升星!$B254,装备升星!E$42)*INDEX(装备总表!$B$19:$I$19,装备升星!E$42))</f>
        <v>35</v>
      </c>
      <c r="F254" s="5">
        <f>INT(INDEX($H$8:$H$37,$C254)*INDEX(装备总表!$C$23:$J$30,装备升星!$B254,装备升星!F$42)*INDEX(装备总表!$B$19:$I$19,装备升星!F$42))</f>
        <v>0</v>
      </c>
      <c r="G254" s="5">
        <f>INT(INDEX($H$8:$H$37,$C254)*INDEX(装备总表!$C$23:$J$30,装备升星!$B254,装备升星!G$42)*INDEX(装备总表!$B$19:$I$19,装备升星!G$42))</f>
        <v>0</v>
      </c>
      <c r="H254" s="5">
        <f>INT(INDEX($H$8:$H$37,$C254)*INDEX(装备总表!$C$23:$J$30,装备升星!$B254,装备升星!H$42)*INDEX(装备总表!$B$19:$I$19,装备升星!H$42))</f>
        <v>53</v>
      </c>
      <c r="I254" s="5">
        <f>INT(INDEX($H$8:$H$37,$C254)*INDEX(装备总表!$C$23:$J$30,装备升星!$B254,装备升星!I$42)*INDEX(装备总表!$B$19:$I$19,装备升星!I$42))</f>
        <v>0</v>
      </c>
      <c r="J254" s="5">
        <f>INT(INDEX($H$8:$H$37,$C254)*INDEX(装备总表!$C$23:$J$30,装备升星!$B254,装备升星!J$42)*INDEX(装备总表!$B$19:$I$19,装备升星!J$42))</f>
        <v>0</v>
      </c>
      <c r="K254" s="5">
        <f>INT(INDEX($H$8:$H$37,$C254)*INDEX(装备总表!$C$23:$J$30,装备升星!$B254,装备升星!K$42)*INDEX(装备总表!$B$19:$I$19,装备升星!K$42))</f>
        <v>0</v>
      </c>
      <c r="L254" s="2"/>
      <c r="M254" s="2"/>
      <c r="N254" s="2"/>
    </row>
    <row r="255" spans="1:15" ht="16.5" x14ac:dyDescent="0.15">
      <c r="A255" s="13" t="s">
        <v>35</v>
      </c>
      <c r="B255" s="13">
        <v>8</v>
      </c>
      <c r="C255" s="13">
        <v>2</v>
      </c>
      <c r="D255" s="5">
        <f>INT(INDEX($H$8:$H$37,$C255)*INDEX(装备总表!$C$23:$J$30,装备升星!$B255,装备升星!D$42)*INDEX(装备总表!$B$19:$I$19,装备升星!D$42))</f>
        <v>0</v>
      </c>
      <c r="E255" s="5">
        <f>INT(INDEX($H$8:$H$37,$C255)*INDEX(装备总表!$C$23:$J$30,装备升星!$B255,装备升星!E$42)*INDEX(装备总表!$B$19:$I$19,装备升星!E$42))</f>
        <v>71</v>
      </c>
      <c r="F255" s="5">
        <f>INT(INDEX($H$8:$H$37,$C255)*INDEX(装备总表!$C$23:$J$30,装备升星!$B255,装备升星!F$42)*INDEX(装备总表!$B$19:$I$19,装备升星!F$42))</f>
        <v>0</v>
      </c>
      <c r="G255" s="5">
        <f>INT(INDEX($H$8:$H$37,$C255)*INDEX(装备总表!$C$23:$J$30,装备升星!$B255,装备升星!G$42)*INDEX(装备总表!$B$19:$I$19,装备升星!G$42))</f>
        <v>0</v>
      </c>
      <c r="H255" s="5">
        <f>INT(INDEX($H$8:$H$37,$C255)*INDEX(装备总表!$C$23:$J$30,装备升星!$B255,装备升星!H$42)*INDEX(装备总表!$B$19:$I$19,装备升星!H$42))</f>
        <v>107</v>
      </c>
      <c r="I255" s="5">
        <f>INT(INDEX($H$8:$H$37,$C255)*INDEX(装备总表!$C$23:$J$30,装备升星!$B255,装备升星!I$42)*INDEX(装备总表!$B$19:$I$19,装备升星!I$42))</f>
        <v>0</v>
      </c>
      <c r="J255" s="5">
        <f>INT(INDEX($H$8:$H$37,$C255)*INDEX(装备总表!$C$23:$J$30,装备升星!$B255,装备升星!J$42)*INDEX(装备总表!$B$19:$I$19,装备升星!J$42))</f>
        <v>0</v>
      </c>
      <c r="K255" s="5">
        <f>INT(INDEX($H$8:$H$37,$C255)*INDEX(装备总表!$C$23:$J$30,装备升星!$B255,装备升星!K$42)*INDEX(装备总表!$B$19:$I$19,装备升星!K$42))</f>
        <v>0</v>
      </c>
      <c r="L255" s="5" t="str">
        <f>INDEX($V$7:$AC$7,INDEX($AD$11:$AD$18,B254))</f>
        <v>命中等级</v>
      </c>
      <c r="M255" s="5">
        <f>ROUND(INDEX($Q$8:$Q$37,$C255)*INDEX($R$8:$R$37,$C255)*INDEX($V$10:$AC$10,INDEX($AD$11:$AD$18,$B255))*INDEX($V$11:$AC$18,$B255,INDEX($AD$11:$AD$18,$B255)),0)</f>
        <v>85</v>
      </c>
      <c r="N255" s="5" t="str">
        <f>INDEX($V$7:$AC$7,INDEX($AE$11:$AE$18,B254))</f>
        <v>元素抗性</v>
      </c>
      <c r="O255" s="5">
        <f>ROUND(INDEX($Q$8:$Q$37,$C255)*INDEX($S$8:$S$37,$C255)*INDEX($V$10:$AC$10,INDEX($AE$11:$AE$18,$B255))*INDEX($V$11:$AC$18,$B255,INDEX($AE$11:$AE$18,$B255)),0)</f>
        <v>0</v>
      </c>
    </row>
    <row r="256" spans="1:15" ht="16.5" x14ac:dyDescent="0.15">
      <c r="A256" s="13" t="s">
        <v>35</v>
      </c>
      <c r="B256" s="13">
        <v>8</v>
      </c>
      <c r="C256" s="13">
        <v>3</v>
      </c>
      <c r="D256" s="5">
        <f>INT(INDEX($H$8:$H$37,$C256)*INDEX(装备总表!$C$23:$J$30,装备升星!$B256,装备升星!D$42)*INDEX(装备总表!$B$19:$I$19,装备升星!D$42))</f>
        <v>0</v>
      </c>
      <c r="E256" s="5">
        <f>INT(INDEX($H$8:$H$37,$C256)*INDEX(装备总表!$C$23:$J$30,装备升星!$B256,装备升星!E$42)*INDEX(装备总表!$B$19:$I$19,装备升星!E$42))</f>
        <v>107</v>
      </c>
      <c r="F256" s="5">
        <f>INT(INDEX($H$8:$H$37,$C256)*INDEX(装备总表!$C$23:$J$30,装备升星!$B256,装备升星!F$42)*INDEX(装备总表!$B$19:$I$19,装备升星!F$42))</f>
        <v>0</v>
      </c>
      <c r="G256" s="5">
        <f>INT(INDEX($H$8:$H$37,$C256)*INDEX(装备总表!$C$23:$J$30,装备升星!$B256,装备升星!G$42)*INDEX(装备总表!$B$19:$I$19,装备升星!G$42))</f>
        <v>0</v>
      </c>
      <c r="H256" s="5">
        <f>INT(INDEX($H$8:$H$37,$C256)*INDEX(装备总表!$C$23:$J$30,装备升星!$B256,装备升星!H$42)*INDEX(装备总表!$B$19:$I$19,装备升星!H$42))</f>
        <v>161</v>
      </c>
      <c r="I256" s="5">
        <f>INT(INDEX($H$8:$H$37,$C256)*INDEX(装备总表!$C$23:$J$30,装备升星!$B256,装备升星!I$42)*INDEX(装备总表!$B$19:$I$19,装备升星!I$42))</f>
        <v>0</v>
      </c>
      <c r="J256" s="5">
        <f>INT(INDEX($H$8:$H$37,$C256)*INDEX(装备总表!$C$23:$J$30,装备升星!$B256,装备升星!J$42)*INDEX(装备总表!$B$19:$I$19,装备升星!J$42))</f>
        <v>0</v>
      </c>
      <c r="K256" s="5">
        <f>INT(INDEX($H$8:$H$37,$C256)*INDEX(装备总表!$C$23:$J$30,装备升星!$B256,装备升星!K$42)*INDEX(装备总表!$B$19:$I$19,装备升星!K$42))</f>
        <v>0</v>
      </c>
      <c r="L256" s="2"/>
      <c r="M256" s="2"/>
      <c r="N256" s="2"/>
    </row>
    <row r="257" spans="1:15" ht="16.5" x14ac:dyDescent="0.15">
      <c r="A257" s="13" t="s">
        <v>35</v>
      </c>
      <c r="B257" s="13">
        <v>8</v>
      </c>
      <c r="C257" s="13">
        <v>4</v>
      </c>
      <c r="D257" s="5">
        <f>INT(INDEX($H$8:$H$37,$C257)*INDEX(装备总表!$C$23:$J$30,装备升星!$B257,装备升星!D$42)*INDEX(装备总表!$B$19:$I$19,装备升星!D$42))</f>
        <v>0</v>
      </c>
      <c r="E257" s="5">
        <f>INT(INDEX($H$8:$H$37,$C257)*INDEX(装备总表!$C$23:$J$30,装备升星!$B257,装备升星!E$42)*INDEX(装备总表!$B$19:$I$19,装备升星!E$42))</f>
        <v>143</v>
      </c>
      <c r="F257" s="5">
        <f>INT(INDEX($H$8:$H$37,$C257)*INDEX(装备总表!$C$23:$J$30,装备升星!$B257,装备升星!F$42)*INDEX(装备总表!$B$19:$I$19,装备升星!F$42))</f>
        <v>0</v>
      </c>
      <c r="G257" s="5">
        <f>INT(INDEX($H$8:$H$37,$C257)*INDEX(装备总表!$C$23:$J$30,装备升星!$B257,装备升星!G$42)*INDEX(装备总表!$B$19:$I$19,装备升星!G$42))</f>
        <v>0</v>
      </c>
      <c r="H257" s="5">
        <f>INT(INDEX($H$8:$H$37,$C257)*INDEX(装备总表!$C$23:$J$30,装备升星!$B257,装备升星!H$42)*INDEX(装备总表!$B$19:$I$19,装备升星!H$42))</f>
        <v>214</v>
      </c>
      <c r="I257" s="5">
        <f>INT(INDEX($H$8:$H$37,$C257)*INDEX(装备总表!$C$23:$J$30,装备升星!$B257,装备升星!I$42)*INDEX(装备总表!$B$19:$I$19,装备升星!I$42))</f>
        <v>0</v>
      </c>
      <c r="J257" s="5">
        <f>INT(INDEX($H$8:$H$37,$C257)*INDEX(装备总表!$C$23:$J$30,装备升星!$B257,装备升星!J$42)*INDEX(装备总表!$B$19:$I$19,装备升星!J$42))</f>
        <v>0</v>
      </c>
      <c r="K257" s="5">
        <f>INT(INDEX($H$8:$H$37,$C257)*INDEX(装备总表!$C$23:$J$30,装备升星!$B257,装备升星!K$42)*INDEX(装备总表!$B$19:$I$19,装备升星!K$42))</f>
        <v>0</v>
      </c>
      <c r="L257" s="2"/>
      <c r="M257" s="2"/>
      <c r="N257" s="2"/>
    </row>
    <row r="258" spans="1:15" ht="16.5" x14ac:dyDescent="0.15">
      <c r="A258" s="13" t="s">
        <v>35</v>
      </c>
      <c r="B258" s="13">
        <v>8</v>
      </c>
      <c r="C258" s="13">
        <v>5</v>
      </c>
      <c r="D258" s="5">
        <f>INT(INDEX($H$8:$H$37,$C258)*INDEX(装备总表!$C$23:$J$30,装备升星!$B258,装备升星!D$42)*INDEX(装备总表!$B$19:$I$19,装备升星!D$42))</f>
        <v>0</v>
      </c>
      <c r="E258" s="5">
        <f>INT(INDEX($H$8:$H$37,$C258)*INDEX(装备总表!$C$23:$J$30,装备升星!$B258,装备升星!E$42)*INDEX(装备总表!$B$19:$I$19,装备升星!E$42))</f>
        <v>178</v>
      </c>
      <c r="F258" s="5">
        <f>INT(INDEX($H$8:$H$37,$C258)*INDEX(装备总表!$C$23:$J$30,装备升星!$B258,装备升星!F$42)*INDEX(装备总表!$B$19:$I$19,装备升星!F$42))</f>
        <v>0</v>
      </c>
      <c r="G258" s="5">
        <f>INT(INDEX($H$8:$H$37,$C258)*INDEX(装备总表!$C$23:$J$30,装备升星!$B258,装备升星!G$42)*INDEX(装备总表!$B$19:$I$19,装备升星!G$42))</f>
        <v>0</v>
      </c>
      <c r="H258" s="5">
        <f>INT(INDEX($H$8:$H$37,$C258)*INDEX(装备总表!$C$23:$J$30,装备升星!$B258,装备升星!H$42)*INDEX(装备总表!$B$19:$I$19,装备升星!H$42))</f>
        <v>268</v>
      </c>
      <c r="I258" s="5">
        <f>INT(INDEX($H$8:$H$37,$C258)*INDEX(装备总表!$C$23:$J$30,装备升星!$B258,装备升星!I$42)*INDEX(装备总表!$B$19:$I$19,装备升星!I$42))</f>
        <v>0</v>
      </c>
      <c r="J258" s="5">
        <f>INT(INDEX($H$8:$H$37,$C258)*INDEX(装备总表!$C$23:$J$30,装备升星!$B258,装备升星!J$42)*INDEX(装备总表!$B$19:$I$19,装备升星!J$42))</f>
        <v>0</v>
      </c>
      <c r="K258" s="5">
        <f>INT(INDEX($H$8:$H$37,$C258)*INDEX(装备总表!$C$23:$J$30,装备升星!$B258,装备升星!K$42)*INDEX(装备总表!$B$19:$I$19,装备升星!K$42))</f>
        <v>0</v>
      </c>
      <c r="L258" s="5" t="str">
        <f>INDEX($V$7:$AC$7,INDEX($AD$11:$AD$18,B257))</f>
        <v>命中等级</v>
      </c>
      <c r="M258" s="5">
        <f>ROUND(INDEX($Q$8:$Q$37,$C258)*INDEX($R$8:$R$37,$C258)*INDEX($V$10:$AC$10,INDEX($AD$11:$AD$18,$B258))*INDEX($V$11:$AC$18,$B258,INDEX($AD$11:$AD$18,$B258)),0)</f>
        <v>64</v>
      </c>
      <c r="N258" s="5" t="str">
        <f>INDEX($V$7:$AC$7,INDEX($AE$11:$AE$18,B257))</f>
        <v>元素抗性</v>
      </c>
      <c r="O258" s="5">
        <f>ROUND(INDEX($Q$8:$Q$37,$C258)*INDEX($S$8:$S$37,$C258)*INDEX($V$10:$AC$10,INDEX($AE$11:$AE$18,$B258))*INDEX($V$11:$AC$18,$B258,INDEX($AE$11:$AE$18,$B258)),0)</f>
        <v>64</v>
      </c>
    </row>
    <row r="259" spans="1:15" ht="16.5" x14ac:dyDescent="0.15">
      <c r="A259" s="13" t="s">
        <v>35</v>
      </c>
      <c r="B259" s="13">
        <v>8</v>
      </c>
      <c r="C259" s="13">
        <v>6</v>
      </c>
      <c r="D259" s="5">
        <f>INT(INDEX($H$8:$H$37,$C259)*INDEX(装备总表!$C$23:$J$30,装备升星!$B259,装备升星!D$42)*INDEX(装备总表!$B$19:$I$19,装备升星!D$42))</f>
        <v>0</v>
      </c>
      <c r="E259" s="5">
        <f>INT(INDEX($H$8:$H$37,$C259)*INDEX(装备总表!$C$23:$J$30,装备升星!$B259,装备升星!E$42)*INDEX(装备总表!$B$19:$I$19,装备升星!E$42))</f>
        <v>214</v>
      </c>
      <c r="F259" s="5">
        <f>INT(INDEX($H$8:$H$37,$C259)*INDEX(装备总表!$C$23:$J$30,装备升星!$B259,装备升星!F$42)*INDEX(装备总表!$B$19:$I$19,装备升星!F$42))</f>
        <v>0</v>
      </c>
      <c r="G259" s="5">
        <f>INT(INDEX($H$8:$H$37,$C259)*INDEX(装备总表!$C$23:$J$30,装备升星!$B259,装备升星!G$42)*INDEX(装备总表!$B$19:$I$19,装备升星!G$42))</f>
        <v>0</v>
      </c>
      <c r="H259" s="5">
        <f>INT(INDEX($H$8:$H$37,$C259)*INDEX(装备总表!$C$23:$J$30,装备升星!$B259,装备升星!H$42)*INDEX(装备总表!$B$19:$I$19,装备升星!H$42))</f>
        <v>322</v>
      </c>
      <c r="I259" s="5">
        <f>INT(INDEX($H$8:$H$37,$C259)*INDEX(装备总表!$C$23:$J$30,装备升星!$B259,装备升星!I$42)*INDEX(装备总表!$B$19:$I$19,装备升星!I$42))</f>
        <v>0</v>
      </c>
      <c r="J259" s="5">
        <f>INT(INDEX($H$8:$H$37,$C259)*INDEX(装备总表!$C$23:$J$30,装备升星!$B259,装备升星!J$42)*INDEX(装备总表!$B$19:$I$19,装备升星!J$42))</f>
        <v>0</v>
      </c>
      <c r="K259" s="5">
        <f>INT(INDEX($H$8:$H$37,$C259)*INDEX(装备总表!$C$23:$J$30,装备升星!$B259,装备升星!K$42)*INDEX(装备总表!$B$19:$I$19,装备升星!K$42))</f>
        <v>0</v>
      </c>
      <c r="L259" s="2"/>
      <c r="M259" s="2"/>
      <c r="N259" s="2"/>
    </row>
    <row r="260" spans="1:15" ht="16.5" x14ac:dyDescent="0.15">
      <c r="A260" s="13" t="s">
        <v>35</v>
      </c>
      <c r="B260" s="13">
        <v>8</v>
      </c>
      <c r="C260" s="13">
        <v>7</v>
      </c>
      <c r="D260" s="5">
        <f>INT(INDEX($H$8:$H$37,$C260)*INDEX(装备总表!$C$23:$J$30,装备升星!$B260,装备升星!D$42)*INDEX(装备总表!$B$19:$I$19,装备升星!D$42))</f>
        <v>0</v>
      </c>
      <c r="E260" s="5">
        <f>INT(INDEX($H$8:$H$37,$C260)*INDEX(装备总表!$C$23:$J$30,装备升星!$B260,装备升星!E$42)*INDEX(装备总表!$B$19:$I$19,装备升星!E$42))</f>
        <v>250</v>
      </c>
      <c r="F260" s="5">
        <f>INT(INDEX($H$8:$H$37,$C260)*INDEX(装备总表!$C$23:$J$30,装备升星!$B260,装备升星!F$42)*INDEX(装备总表!$B$19:$I$19,装备升星!F$42))</f>
        <v>0</v>
      </c>
      <c r="G260" s="5">
        <f>INT(INDEX($H$8:$H$37,$C260)*INDEX(装备总表!$C$23:$J$30,装备升星!$B260,装备升星!G$42)*INDEX(装备总表!$B$19:$I$19,装备升星!G$42))</f>
        <v>0</v>
      </c>
      <c r="H260" s="5">
        <f>INT(INDEX($H$8:$H$37,$C260)*INDEX(装备总表!$C$23:$J$30,装备升星!$B260,装备升星!H$42)*INDEX(装备总表!$B$19:$I$19,装备升星!H$42))</f>
        <v>375</v>
      </c>
      <c r="I260" s="5">
        <f>INT(INDEX($H$8:$H$37,$C260)*INDEX(装备总表!$C$23:$J$30,装备升星!$B260,装备升星!I$42)*INDEX(装备总表!$B$19:$I$19,装备升星!I$42))</f>
        <v>0</v>
      </c>
      <c r="J260" s="5">
        <f>INT(INDEX($H$8:$H$37,$C260)*INDEX(装备总表!$C$23:$J$30,装备升星!$B260,装备升星!J$42)*INDEX(装备总表!$B$19:$I$19,装备升星!J$42))</f>
        <v>0</v>
      </c>
      <c r="K260" s="5">
        <f>INT(INDEX($H$8:$H$37,$C260)*INDEX(装备总表!$C$23:$J$30,装备升星!$B260,装备升星!K$42)*INDEX(装备总表!$B$19:$I$19,装备升星!K$42))</f>
        <v>0</v>
      </c>
      <c r="L260" s="2"/>
      <c r="M260" s="2"/>
      <c r="N260" s="2"/>
    </row>
    <row r="261" spans="1:15" ht="16.5" x14ac:dyDescent="0.15">
      <c r="A261" s="13" t="s">
        <v>35</v>
      </c>
      <c r="B261" s="13">
        <v>8</v>
      </c>
      <c r="C261" s="13">
        <v>8</v>
      </c>
      <c r="D261" s="5">
        <f>INT(INDEX($H$8:$H$37,$C261)*INDEX(装备总表!$C$23:$J$30,装备升星!$B261,装备升星!D$42)*INDEX(装备总表!$B$19:$I$19,装备升星!D$42))</f>
        <v>0</v>
      </c>
      <c r="E261" s="5">
        <f>INT(INDEX($H$8:$H$37,$C261)*INDEX(装备总表!$C$23:$J$30,装备升星!$B261,装备升星!E$42)*INDEX(装备总表!$B$19:$I$19,装备升星!E$42))</f>
        <v>286</v>
      </c>
      <c r="F261" s="5">
        <f>INT(INDEX($H$8:$H$37,$C261)*INDEX(装备总表!$C$23:$J$30,装备升星!$B261,装备升星!F$42)*INDEX(装备总表!$B$19:$I$19,装备升星!F$42))</f>
        <v>0</v>
      </c>
      <c r="G261" s="5">
        <f>INT(INDEX($H$8:$H$37,$C261)*INDEX(装备总表!$C$23:$J$30,装备升星!$B261,装备升星!G$42)*INDEX(装备总表!$B$19:$I$19,装备升星!G$42))</f>
        <v>0</v>
      </c>
      <c r="H261" s="5">
        <f>INT(INDEX($H$8:$H$37,$C261)*INDEX(装备总表!$C$23:$J$30,装备升星!$B261,装备升星!H$42)*INDEX(装备总表!$B$19:$I$19,装备升星!H$42))</f>
        <v>429</v>
      </c>
      <c r="I261" s="5">
        <f>INT(INDEX($H$8:$H$37,$C261)*INDEX(装备总表!$C$23:$J$30,装备升星!$B261,装备升星!I$42)*INDEX(装备总表!$B$19:$I$19,装备升星!I$42))</f>
        <v>0</v>
      </c>
      <c r="J261" s="5">
        <f>INT(INDEX($H$8:$H$37,$C261)*INDEX(装备总表!$C$23:$J$30,装备升星!$B261,装备升星!J$42)*INDEX(装备总表!$B$19:$I$19,装备升星!J$42))</f>
        <v>0</v>
      </c>
      <c r="K261" s="5">
        <f>INT(INDEX($H$8:$H$37,$C261)*INDEX(装备总表!$C$23:$J$30,装备升星!$B261,装备升星!K$42)*INDEX(装备总表!$B$19:$I$19,装备升星!K$42))</f>
        <v>0</v>
      </c>
      <c r="L261" s="5" t="str">
        <f>INDEX($V$7:$AC$7,INDEX($AD$11:$AD$18,B260))</f>
        <v>命中等级</v>
      </c>
      <c r="M261" s="5">
        <f>ROUND(INDEX($Q$8:$Q$37,$C261)*INDEX($R$8:$R$37,$C261)*INDEX($V$10:$AC$10,INDEX($AD$11:$AD$18,$B261))*INDEX($V$11:$AC$18,$B261,INDEX($AD$11:$AD$18,$B261)),0)</f>
        <v>85</v>
      </c>
      <c r="N261" s="5" t="str">
        <f>INDEX($V$7:$AC$7,INDEX($AE$11:$AE$18,B260))</f>
        <v>元素抗性</v>
      </c>
      <c r="O261" s="5">
        <f>ROUND(INDEX($Q$8:$Q$37,$C261)*INDEX($S$8:$S$37,$C261)*INDEX($V$10:$AC$10,INDEX($AE$11:$AE$18,$B261))*INDEX($V$11:$AC$18,$B261,INDEX($AE$11:$AE$18,$B261)),0)</f>
        <v>0</v>
      </c>
    </row>
    <row r="262" spans="1:15" ht="16.5" x14ac:dyDescent="0.15">
      <c r="A262" s="13" t="s">
        <v>35</v>
      </c>
      <c r="B262" s="13">
        <v>8</v>
      </c>
      <c r="C262" s="13">
        <v>9</v>
      </c>
      <c r="D262" s="5">
        <f>INT(INDEX($H$8:$H$37,$C262)*INDEX(装备总表!$C$23:$J$30,装备升星!$B262,装备升星!D$42)*INDEX(装备总表!$B$19:$I$19,装备升星!D$42))</f>
        <v>0</v>
      </c>
      <c r="E262" s="5">
        <f>INT(INDEX($H$8:$H$37,$C262)*INDEX(装备总表!$C$23:$J$30,装备升星!$B262,装备升星!E$42)*INDEX(装备总表!$B$19:$I$19,装备升星!E$42))</f>
        <v>322</v>
      </c>
      <c r="F262" s="5">
        <f>INT(INDEX($H$8:$H$37,$C262)*INDEX(装备总表!$C$23:$J$30,装备升星!$B262,装备升星!F$42)*INDEX(装备总表!$B$19:$I$19,装备升星!F$42))</f>
        <v>0</v>
      </c>
      <c r="G262" s="5">
        <f>INT(INDEX($H$8:$H$37,$C262)*INDEX(装备总表!$C$23:$J$30,装备升星!$B262,装备升星!G$42)*INDEX(装备总表!$B$19:$I$19,装备升星!G$42))</f>
        <v>0</v>
      </c>
      <c r="H262" s="5">
        <f>INT(INDEX($H$8:$H$37,$C262)*INDEX(装备总表!$C$23:$J$30,装备升星!$B262,装备升星!H$42)*INDEX(装备总表!$B$19:$I$19,装备升星!H$42))</f>
        <v>483</v>
      </c>
      <c r="I262" s="5">
        <f>INT(INDEX($H$8:$H$37,$C262)*INDEX(装备总表!$C$23:$J$30,装备升星!$B262,装备升星!I$42)*INDEX(装备总表!$B$19:$I$19,装备升星!I$42))</f>
        <v>0</v>
      </c>
      <c r="J262" s="5">
        <f>INT(INDEX($H$8:$H$37,$C262)*INDEX(装备总表!$C$23:$J$30,装备升星!$B262,装备升星!J$42)*INDEX(装备总表!$B$19:$I$19,装备升星!J$42))</f>
        <v>0</v>
      </c>
      <c r="K262" s="5">
        <f>INT(INDEX($H$8:$H$37,$C262)*INDEX(装备总表!$C$23:$J$30,装备升星!$B262,装备升星!K$42)*INDEX(装备总表!$B$19:$I$19,装备升星!K$42))</f>
        <v>0</v>
      </c>
      <c r="L262" s="2"/>
      <c r="M262" s="2"/>
      <c r="N262" s="2"/>
    </row>
    <row r="263" spans="1:15" ht="16.5" x14ac:dyDescent="0.15">
      <c r="A263" s="13" t="s">
        <v>35</v>
      </c>
      <c r="B263" s="13">
        <v>8</v>
      </c>
      <c r="C263" s="13">
        <v>10</v>
      </c>
      <c r="D263" s="5">
        <f>INT(INDEX($H$8:$H$37,$C263)*INDEX(装备总表!$C$23:$J$30,装备升星!$B263,装备升星!D$42)*INDEX(装备总表!$B$19:$I$19,装备升星!D$42))</f>
        <v>0</v>
      </c>
      <c r="E263" s="5">
        <f>INT(INDEX($H$8:$H$37,$C263)*INDEX(装备总表!$C$23:$J$30,装备升星!$B263,装备升星!E$42)*INDEX(装备总表!$B$19:$I$19,装备升星!E$42))</f>
        <v>357</v>
      </c>
      <c r="F263" s="5">
        <f>INT(INDEX($H$8:$H$37,$C263)*INDEX(装备总表!$C$23:$J$30,装备升星!$B263,装备升星!F$42)*INDEX(装备总表!$B$19:$I$19,装备升星!F$42))</f>
        <v>0</v>
      </c>
      <c r="G263" s="5">
        <f>INT(INDEX($H$8:$H$37,$C263)*INDEX(装备总表!$C$23:$J$30,装备升星!$B263,装备升星!G$42)*INDEX(装备总表!$B$19:$I$19,装备升星!G$42))</f>
        <v>0</v>
      </c>
      <c r="H263" s="5">
        <f>INT(INDEX($H$8:$H$37,$C263)*INDEX(装备总表!$C$23:$J$30,装备升星!$B263,装备升星!H$42)*INDEX(装备总表!$B$19:$I$19,装备升星!H$42))</f>
        <v>536</v>
      </c>
      <c r="I263" s="5">
        <f>INT(INDEX($H$8:$H$37,$C263)*INDEX(装备总表!$C$23:$J$30,装备升星!$B263,装备升星!I$42)*INDEX(装备总表!$B$19:$I$19,装备升星!I$42))</f>
        <v>0</v>
      </c>
      <c r="J263" s="5">
        <f>INT(INDEX($H$8:$H$37,$C263)*INDEX(装备总表!$C$23:$J$30,装备升星!$B263,装备升星!J$42)*INDEX(装备总表!$B$19:$I$19,装备升星!J$42))</f>
        <v>0</v>
      </c>
      <c r="K263" s="5">
        <f>INT(INDEX($H$8:$H$37,$C263)*INDEX(装备总表!$C$23:$J$30,装备升星!$B263,装备升星!K$42)*INDEX(装备总表!$B$19:$I$19,装备升星!K$42))</f>
        <v>0</v>
      </c>
      <c r="L263" s="5" t="str">
        <f>INDEX($V$7:$AC$7,INDEX($AD$11:$AD$18,B262))</f>
        <v>命中等级</v>
      </c>
      <c r="M263" s="5">
        <f>ROUND(INDEX($Q$8:$Q$37,$C263)*INDEX($R$8:$R$37,$C263)*INDEX($V$10:$AC$10,INDEX($AD$11:$AD$18,$B263))*INDEX($V$11:$AC$18,$B263,INDEX($AD$11:$AD$18,$B263)),0)</f>
        <v>85</v>
      </c>
      <c r="N263" s="5" t="str">
        <f>INDEX($V$7:$AC$7,INDEX($AE$11:$AE$18,B262))</f>
        <v>元素抗性</v>
      </c>
      <c r="O263" s="5">
        <f>ROUND(INDEX($Q$8:$Q$37,$C263)*INDEX($S$8:$S$37,$C263)*INDEX($V$10:$AC$10,INDEX($AE$11:$AE$18,$B263))*INDEX($V$11:$AC$18,$B263,INDEX($AE$11:$AE$18,$B263)),0)</f>
        <v>85</v>
      </c>
    </row>
    <row r="264" spans="1:15" ht="16.5" x14ac:dyDescent="0.15">
      <c r="A264" s="13" t="s">
        <v>35</v>
      </c>
      <c r="B264" s="13">
        <v>8</v>
      </c>
      <c r="C264" s="13">
        <v>11</v>
      </c>
      <c r="D264" s="5">
        <f>INT(INDEX($H$8:$H$37,$C264)*INDEX(装备总表!$C$23:$J$30,装备升星!$B264,装备升星!D$42)*INDEX(装备总表!$B$19:$I$19,装备升星!D$42))</f>
        <v>0</v>
      </c>
      <c r="E264" s="5">
        <f>INT(INDEX($H$8:$H$37,$C264)*INDEX(装备总表!$C$23:$J$30,装备升星!$B264,装备升星!E$42)*INDEX(装备总表!$B$19:$I$19,装备升星!E$42))</f>
        <v>393</v>
      </c>
      <c r="F264" s="5">
        <f>INT(INDEX($H$8:$H$37,$C264)*INDEX(装备总表!$C$23:$J$30,装备升星!$B264,装备升星!F$42)*INDEX(装备总表!$B$19:$I$19,装备升星!F$42))</f>
        <v>0</v>
      </c>
      <c r="G264" s="5">
        <f>INT(INDEX($H$8:$H$37,$C264)*INDEX(装备总表!$C$23:$J$30,装备升星!$B264,装备升星!G$42)*INDEX(装备总表!$B$19:$I$19,装备升星!G$42))</f>
        <v>0</v>
      </c>
      <c r="H264" s="5">
        <f>INT(INDEX($H$8:$H$37,$C264)*INDEX(装备总表!$C$23:$J$30,装备升星!$B264,装备升星!H$42)*INDEX(装备总表!$B$19:$I$19,装备升星!H$42))</f>
        <v>590</v>
      </c>
      <c r="I264" s="5">
        <f>INT(INDEX($H$8:$H$37,$C264)*INDEX(装备总表!$C$23:$J$30,装备升星!$B264,装备升星!I$42)*INDEX(装备总表!$B$19:$I$19,装备升星!I$42))</f>
        <v>0</v>
      </c>
      <c r="J264" s="5">
        <f>INT(INDEX($H$8:$H$37,$C264)*INDEX(装备总表!$C$23:$J$30,装备升星!$B264,装备升星!J$42)*INDEX(装备总表!$B$19:$I$19,装备升星!J$42))</f>
        <v>0</v>
      </c>
      <c r="K264" s="5">
        <f>INT(INDEX($H$8:$H$37,$C264)*INDEX(装备总表!$C$23:$J$30,装备升星!$B264,装备升星!K$42)*INDEX(装备总表!$B$19:$I$19,装备升星!K$42))</f>
        <v>0</v>
      </c>
      <c r="L264" s="2"/>
      <c r="M264" s="2"/>
      <c r="N264" s="2"/>
    </row>
    <row r="265" spans="1:15" ht="16.5" x14ac:dyDescent="0.15">
      <c r="A265" s="13" t="s">
        <v>35</v>
      </c>
      <c r="B265" s="13">
        <v>8</v>
      </c>
      <c r="C265" s="13">
        <v>12</v>
      </c>
      <c r="D265" s="5">
        <f>INT(INDEX($H$8:$H$37,$C265)*INDEX(装备总表!$C$23:$J$30,装备升星!$B265,装备升星!D$42)*INDEX(装备总表!$B$19:$I$19,装备升星!D$42))</f>
        <v>0</v>
      </c>
      <c r="E265" s="5">
        <f>INT(INDEX($H$8:$H$37,$C265)*INDEX(装备总表!$C$23:$J$30,装备升星!$B265,装备升星!E$42)*INDEX(装备总表!$B$19:$I$19,装备升星!E$42))</f>
        <v>429</v>
      </c>
      <c r="F265" s="5">
        <f>INT(INDEX($H$8:$H$37,$C265)*INDEX(装备总表!$C$23:$J$30,装备升星!$B265,装备升星!F$42)*INDEX(装备总表!$B$19:$I$19,装备升星!F$42))</f>
        <v>0</v>
      </c>
      <c r="G265" s="5">
        <f>INT(INDEX($H$8:$H$37,$C265)*INDEX(装备总表!$C$23:$J$30,装备升星!$B265,装备升星!G$42)*INDEX(装备总表!$B$19:$I$19,装备升星!G$42))</f>
        <v>0</v>
      </c>
      <c r="H265" s="5">
        <f>INT(INDEX($H$8:$H$37,$C265)*INDEX(装备总表!$C$23:$J$30,装备升星!$B265,装备升星!H$42)*INDEX(装备总表!$B$19:$I$19,装备升星!H$42))</f>
        <v>644</v>
      </c>
      <c r="I265" s="5">
        <f>INT(INDEX($H$8:$H$37,$C265)*INDEX(装备总表!$C$23:$J$30,装备升星!$B265,装备升星!I$42)*INDEX(装备总表!$B$19:$I$19,装备升星!I$42))</f>
        <v>0</v>
      </c>
      <c r="J265" s="5">
        <f>INT(INDEX($H$8:$H$37,$C265)*INDEX(装备总表!$C$23:$J$30,装备升星!$B265,装备升星!J$42)*INDEX(装备总表!$B$19:$I$19,装备升星!J$42))</f>
        <v>0</v>
      </c>
      <c r="K265" s="5">
        <f>INT(INDEX($H$8:$H$37,$C265)*INDEX(装备总表!$C$23:$J$30,装备升星!$B265,装备升星!K$42)*INDEX(装备总表!$B$19:$I$19,装备升星!K$42))</f>
        <v>0</v>
      </c>
      <c r="L265" s="5" t="str">
        <f>INDEX($V$7:$AC$7,INDEX($AD$11:$AD$18,B264))</f>
        <v>命中等级</v>
      </c>
      <c r="M265" s="5">
        <f>ROUND(INDEX($Q$8:$Q$37,$C265)*INDEX($R$8:$R$37,$C265)*INDEX($V$10:$AC$10,INDEX($AD$11:$AD$18,$B265))*INDEX($V$11:$AC$18,$B265,INDEX($AD$11:$AD$18,$B265)),0)</f>
        <v>127</v>
      </c>
      <c r="N265" s="5" t="str">
        <f>INDEX($V$7:$AC$7,INDEX($AE$11:$AE$18,B264))</f>
        <v>元素抗性</v>
      </c>
      <c r="O265" s="5">
        <f>ROUND(INDEX($Q$8:$Q$37,$C265)*INDEX($S$8:$S$37,$C265)*INDEX($V$10:$AC$10,INDEX($AE$11:$AE$18,$B265))*INDEX($V$11:$AC$18,$B265,INDEX($AE$11:$AE$18,$B265)),0)</f>
        <v>0</v>
      </c>
    </row>
    <row r="266" spans="1:15" ht="16.5" x14ac:dyDescent="0.15">
      <c r="A266" s="13" t="s">
        <v>35</v>
      </c>
      <c r="B266" s="13">
        <v>8</v>
      </c>
      <c r="C266" s="13">
        <v>13</v>
      </c>
      <c r="D266" s="5">
        <f>INT(INDEX($H$8:$H$37,$C266)*INDEX(装备总表!$C$23:$J$30,装备升星!$B266,装备升星!D$42)*INDEX(装备总表!$B$19:$I$19,装备升星!D$42))</f>
        <v>0</v>
      </c>
      <c r="E266" s="5">
        <f>INT(INDEX($H$8:$H$37,$C266)*INDEX(装备总表!$C$23:$J$30,装备升星!$B266,装备升星!E$42)*INDEX(装备总表!$B$19:$I$19,装备升星!E$42))</f>
        <v>465</v>
      </c>
      <c r="F266" s="5">
        <f>INT(INDEX($H$8:$H$37,$C266)*INDEX(装备总表!$C$23:$J$30,装备升星!$B266,装备升星!F$42)*INDEX(装备总表!$B$19:$I$19,装备升星!F$42))</f>
        <v>0</v>
      </c>
      <c r="G266" s="5">
        <f>INT(INDEX($H$8:$H$37,$C266)*INDEX(装备总表!$C$23:$J$30,装备升星!$B266,装备升星!G$42)*INDEX(装备总表!$B$19:$I$19,装备升星!G$42))</f>
        <v>0</v>
      </c>
      <c r="H266" s="5">
        <f>INT(INDEX($H$8:$H$37,$C266)*INDEX(装备总表!$C$23:$J$30,装备升星!$B266,装备升星!H$42)*INDEX(装备总表!$B$19:$I$19,装备升星!H$42))</f>
        <v>698</v>
      </c>
      <c r="I266" s="5">
        <f>INT(INDEX($H$8:$H$37,$C266)*INDEX(装备总表!$C$23:$J$30,装备升星!$B266,装备升星!I$42)*INDEX(装备总表!$B$19:$I$19,装备升星!I$42))</f>
        <v>0</v>
      </c>
      <c r="J266" s="5">
        <f>INT(INDEX($H$8:$H$37,$C266)*INDEX(装备总表!$C$23:$J$30,装备升星!$B266,装备升星!J$42)*INDEX(装备总表!$B$19:$I$19,装备升星!J$42))</f>
        <v>0</v>
      </c>
      <c r="K266" s="5">
        <f>INT(INDEX($H$8:$H$37,$C266)*INDEX(装备总表!$C$23:$J$30,装备升星!$B266,装备升星!K$42)*INDEX(装备总表!$B$19:$I$19,装备升星!K$42))</f>
        <v>0</v>
      </c>
      <c r="L266" s="2"/>
      <c r="M266" s="2"/>
      <c r="N266" s="2"/>
    </row>
    <row r="267" spans="1:15" ht="16.5" x14ac:dyDescent="0.15">
      <c r="A267" s="13" t="s">
        <v>35</v>
      </c>
      <c r="B267" s="13">
        <v>8</v>
      </c>
      <c r="C267" s="13">
        <v>14</v>
      </c>
      <c r="D267" s="5">
        <f>INT(INDEX($H$8:$H$37,$C267)*INDEX(装备总表!$C$23:$J$30,装备升星!$B267,装备升星!D$42)*INDEX(装备总表!$B$19:$I$19,装备升星!D$42))</f>
        <v>0</v>
      </c>
      <c r="E267" s="5">
        <f>INT(INDEX($H$8:$H$37,$C267)*INDEX(装备总表!$C$23:$J$30,装备升星!$B267,装备升星!E$42)*INDEX(装备总表!$B$19:$I$19,装备升星!E$42))</f>
        <v>501</v>
      </c>
      <c r="F267" s="5">
        <f>INT(INDEX($H$8:$H$37,$C267)*INDEX(装备总表!$C$23:$J$30,装备升星!$B267,装备升星!F$42)*INDEX(装备总表!$B$19:$I$19,装备升星!F$42))</f>
        <v>0</v>
      </c>
      <c r="G267" s="5">
        <f>INT(INDEX($H$8:$H$37,$C267)*INDEX(装备总表!$C$23:$J$30,装备升星!$B267,装备升星!G$42)*INDEX(装备总表!$B$19:$I$19,装备升星!G$42))</f>
        <v>0</v>
      </c>
      <c r="H267" s="5">
        <f>INT(INDEX($H$8:$H$37,$C267)*INDEX(装备总表!$C$23:$J$30,装备升星!$B267,装备升星!H$42)*INDEX(装备总表!$B$19:$I$19,装备升星!H$42))</f>
        <v>751</v>
      </c>
      <c r="I267" s="5">
        <f>INT(INDEX($H$8:$H$37,$C267)*INDEX(装备总表!$C$23:$J$30,装备升星!$B267,装备升星!I$42)*INDEX(装备总表!$B$19:$I$19,装备升星!I$42))</f>
        <v>0</v>
      </c>
      <c r="J267" s="5">
        <f>INT(INDEX($H$8:$H$37,$C267)*INDEX(装备总表!$C$23:$J$30,装备升星!$B267,装备升星!J$42)*INDEX(装备总表!$B$19:$I$19,装备升星!J$42))</f>
        <v>0</v>
      </c>
      <c r="K267" s="5">
        <f>INT(INDEX($H$8:$H$37,$C267)*INDEX(装备总表!$C$23:$J$30,装备升星!$B267,装备升星!K$42)*INDEX(装备总表!$B$19:$I$19,装备升星!K$42))</f>
        <v>0</v>
      </c>
      <c r="L267" s="2"/>
      <c r="M267" s="2"/>
      <c r="N267" s="2"/>
    </row>
    <row r="268" spans="1:15" ht="16.5" x14ac:dyDescent="0.15">
      <c r="A268" s="13" t="s">
        <v>35</v>
      </c>
      <c r="B268" s="13">
        <v>8</v>
      </c>
      <c r="C268" s="13">
        <v>15</v>
      </c>
      <c r="D268" s="5">
        <f>INT(INDEX($H$8:$H$37,$C268)*INDEX(装备总表!$C$23:$J$30,装备升星!$B268,装备升星!D$42)*INDEX(装备总表!$B$19:$I$19,装备升星!D$42))</f>
        <v>0</v>
      </c>
      <c r="E268" s="5">
        <f>INT(INDEX($H$8:$H$37,$C268)*INDEX(装备总表!$C$23:$J$30,装备升星!$B268,装备升星!E$42)*INDEX(装备总表!$B$19:$I$19,装备升星!E$42))</f>
        <v>536</v>
      </c>
      <c r="F268" s="5">
        <f>INT(INDEX($H$8:$H$37,$C268)*INDEX(装备总表!$C$23:$J$30,装备升星!$B268,装备升星!F$42)*INDEX(装备总表!$B$19:$I$19,装备升星!F$42))</f>
        <v>0</v>
      </c>
      <c r="G268" s="5">
        <f>INT(INDEX($H$8:$H$37,$C268)*INDEX(装备总表!$C$23:$J$30,装备升星!$B268,装备升星!G$42)*INDEX(装备总表!$B$19:$I$19,装备升星!G$42))</f>
        <v>0</v>
      </c>
      <c r="H268" s="5">
        <f>INT(INDEX($H$8:$H$37,$C268)*INDEX(装备总表!$C$23:$J$30,装备升星!$B268,装备升星!H$42)*INDEX(装备总表!$B$19:$I$19,装备升星!H$42))</f>
        <v>805</v>
      </c>
      <c r="I268" s="5">
        <f>INT(INDEX($H$8:$H$37,$C268)*INDEX(装备总表!$C$23:$J$30,装备升星!$B268,装备升星!I$42)*INDEX(装备总表!$B$19:$I$19,装备升星!I$42))</f>
        <v>0</v>
      </c>
      <c r="J268" s="5">
        <f>INT(INDEX($H$8:$H$37,$C268)*INDEX(装备总表!$C$23:$J$30,装备升星!$B268,装备升星!J$42)*INDEX(装备总表!$B$19:$I$19,装备升星!J$42))</f>
        <v>0</v>
      </c>
      <c r="K268" s="5">
        <f>INT(INDEX($H$8:$H$37,$C268)*INDEX(装备总表!$C$23:$J$30,装备升星!$B268,装备升星!K$42)*INDEX(装备总表!$B$19:$I$19,装备升星!K$42))</f>
        <v>0</v>
      </c>
      <c r="L268" s="5" t="str">
        <f>INDEX($V$7:$AC$7,INDEX($AD$11:$AD$18,B267))</f>
        <v>命中等级</v>
      </c>
      <c r="M268" s="5">
        <f>ROUND(INDEX($Q$8:$Q$37,$C268)*INDEX($R$8:$R$37,$C268)*INDEX($V$10:$AC$10,INDEX($AD$11:$AD$18,$B268))*INDEX($V$11:$AC$18,$B268,INDEX($AD$11:$AD$18,$B268)),0)</f>
        <v>85</v>
      </c>
      <c r="N268" s="5" t="str">
        <f>INDEX($V$7:$AC$7,INDEX($AE$11:$AE$18,B267))</f>
        <v>元素抗性</v>
      </c>
      <c r="O268" s="5">
        <f>ROUND(INDEX($Q$8:$Q$37,$C268)*INDEX($S$8:$S$37,$C268)*INDEX($V$10:$AC$10,INDEX($AE$11:$AE$18,$B268))*INDEX($V$11:$AC$18,$B268,INDEX($AE$11:$AE$18,$B268)),0)</f>
        <v>85</v>
      </c>
    </row>
    <row r="269" spans="1:15" ht="16.5" x14ac:dyDescent="0.15">
      <c r="A269" s="13" t="s">
        <v>35</v>
      </c>
      <c r="B269" s="13">
        <v>8</v>
      </c>
      <c r="C269" s="13">
        <v>16</v>
      </c>
      <c r="D269" s="5">
        <f>INT(INDEX($H$8:$H$37,$C269)*INDEX(装备总表!$C$23:$J$30,装备升星!$B269,装备升星!D$42)*INDEX(装备总表!$B$19:$I$19,装备升星!D$42))</f>
        <v>0</v>
      </c>
      <c r="E269" s="5">
        <f>INT(INDEX($H$8:$H$37,$C269)*INDEX(装备总表!$C$23:$J$30,装备升星!$B269,装备升星!E$42)*INDEX(装备总表!$B$19:$I$19,装备升星!E$42))</f>
        <v>572</v>
      </c>
      <c r="F269" s="5">
        <f>INT(INDEX($H$8:$H$37,$C269)*INDEX(装备总表!$C$23:$J$30,装备升星!$B269,装备升星!F$42)*INDEX(装备总表!$B$19:$I$19,装备升星!F$42))</f>
        <v>0</v>
      </c>
      <c r="G269" s="5">
        <f>INT(INDEX($H$8:$H$37,$C269)*INDEX(装备总表!$C$23:$J$30,装备升星!$B269,装备升星!G$42)*INDEX(装备总表!$B$19:$I$19,装备升星!G$42))</f>
        <v>0</v>
      </c>
      <c r="H269" s="5">
        <f>INT(INDEX($H$8:$H$37,$C269)*INDEX(装备总表!$C$23:$J$30,装备升星!$B269,装备升星!H$42)*INDEX(装备总表!$B$19:$I$19,装备升星!H$42))</f>
        <v>859</v>
      </c>
      <c r="I269" s="5">
        <f>INT(INDEX($H$8:$H$37,$C269)*INDEX(装备总表!$C$23:$J$30,装备升星!$B269,装备升星!I$42)*INDEX(装备总表!$B$19:$I$19,装备升星!I$42))</f>
        <v>0</v>
      </c>
      <c r="J269" s="5">
        <f>INT(INDEX($H$8:$H$37,$C269)*INDEX(装备总表!$C$23:$J$30,装备升星!$B269,装备升星!J$42)*INDEX(装备总表!$B$19:$I$19,装备升星!J$42))</f>
        <v>0</v>
      </c>
      <c r="K269" s="5">
        <f>INT(INDEX($H$8:$H$37,$C269)*INDEX(装备总表!$C$23:$J$30,装备升星!$B269,装备升星!K$42)*INDEX(装备总表!$B$19:$I$19,装备升星!K$42))</f>
        <v>0</v>
      </c>
      <c r="L269" s="2"/>
      <c r="M269" s="2"/>
      <c r="N269" s="2"/>
    </row>
    <row r="270" spans="1:15" ht="16.5" x14ac:dyDescent="0.15">
      <c r="A270" s="13" t="s">
        <v>35</v>
      </c>
      <c r="B270" s="13">
        <v>8</v>
      </c>
      <c r="C270" s="13">
        <v>17</v>
      </c>
      <c r="D270" s="5">
        <f>INT(INDEX($H$8:$H$37,$C270)*INDEX(装备总表!$C$23:$J$30,装备升星!$B270,装备升星!D$42)*INDEX(装备总表!$B$19:$I$19,装备升星!D$42))</f>
        <v>0</v>
      </c>
      <c r="E270" s="5">
        <f>INT(INDEX($H$8:$H$37,$C270)*INDEX(装备总表!$C$23:$J$30,装备升星!$B270,装备升星!E$42)*INDEX(装备总表!$B$19:$I$19,装备升星!E$42))</f>
        <v>608</v>
      </c>
      <c r="F270" s="5">
        <f>INT(INDEX($H$8:$H$37,$C270)*INDEX(装备总表!$C$23:$J$30,装备升星!$B270,装备升星!F$42)*INDEX(装备总表!$B$19:$I$19,装备升星!F$42))</f>
        <v>0</v>
      </c>
      <c r="G270" s="5">
        <f>INT(INDEX($H$8:$H$37,$C270)*INDEX(装备总表!$C$23:$J$30,装备升星!$B270,装备升星!G$42)*INDEX(装备总表!$B$19:$I$19,装备升星!G$42))</f>
        <v>0</v>
      </c>
      <c r="H270" s="5">
        <f>INT(INDEX($H$8:$H$37,$C270)*INDEX(装备总表!$C$23:$J$30,装备升星!$B270,装备升星!H$42)*INDEX(装备总表!$B$19:$I$19,装备升星!H$42))</f>
        <v>912</v>
      </c>
      <c r="I270" s="5">
        <f>INT(INDEX($H$8:$H$37,$C270)*INDEX(装备总表!$C$23:$J$30,装备升星!$B270,装备升星!I$42)*INDEX(装备总表!$B$19:$I$19,装备升星!I$42))</f>
        <v>0</v>
      </c>
      <c r="J270" s="5">
        <f>INT(INDEX($H$8:$H$37,$C270)*INDEX(装备总表!$C$23:$J$30,装备升星!$B270,装备升星!J$42)*INDEX(装备总表!$B$19:$I$19,装备升星!J$42))</f>
        <v>0</v>
      </c>
      <c r="K270" s="5">
        <f>INT(INDEX($H$8:$H$37,$C270)*INDEX(装备总表!$C$23:$J$30,装备升星!$B270,装备升星!K$42)*INDEX(装备总表!$B$19:$I$19,装备升星!K$42))</f>
        <v>0</v>
      </c>
      <c r="L270" s="2"/>
      <c r="M270" s="2"/>
      <c r="N270" s="2"/>
    </row>
    <row r="271" spans="1:15" ht="16.5" x14ac:dyDescent="0.15">
      <c r="A271" s="13" t="s">
        <v>35</v>
      </c>
      <c r="B271" s="13">
        <v>8</v>
      </c>
      <c r="C271" s="13">
        <v>18</v>
      </c>
      <c r="D271" s="5">
        <f>INT(INDEX($H$8:$H$37,$C271)*INDEX(装备总表!$C$23:$J$30,装备升星!$B271,装备升星!D$42)*INDEX(装备总表!$B$19:$I$19,装备升星!D$42))</f>
        <v>0</v>
      </c>
      <c r="E271" s="5">
        <f>INT(INDEX($H$8:$H$37,$C271)*INDEX(装备总表!$C$23:$J$30,装备升星!$B271,装备升星!E$42)*INDEX(装备总表!$B$19:$I$19,装备升星!E$42))</f>
        <v>644</v>
      </c>
      <c r="F271" s="5">
        <f>INT(INDEX($H$8:$H$37,$C271)*INDEX(装备总表!$C$23:$J$30,装备升星!$B271,装备升星!F$42)*INDEX(装备总表!$B$19:$I$19,装备升星!F$42))</f>
        <v>0</v>
      </c>
      <c r="G271" s="5">
        <f>INT(INDEX($H$8:$H$37,$C271)*INDEX(装备总表!$C$23:$J$30,装备升星!$B271,装备升星!G$42)*INDEX(装备总表!$B$19:$I$19,装备升星!G$42))</f>
        <v>0</v>
      </c>
      <c r="H271" s="5">
        <f>INT(INDEX($H$8:$H$37,$C271)*INDEX(装备总表!$C$23:$J$30,装备升星!$B271,装备升星!H$42)*INDEX(装备总表!$B$19:$I$19,装备升星!H$42))</f>
        <v>966</v>
      </c>
      <c r="I271" s="5">
        <f>INT(INDEX($H$8:$H$37,$C271)*INDEX(装备总表!$C$23:$J$30,装备升星!$B271,装备升星!I$42)*INDEX(装备总表!$B$19:$I$19,装备升星!I$42))</f>
        <v>0</v>
      </c>
      <c r="J271" s="5">
        <f>INT(INDEX($H$8:$H$37,$C271)*INDEX(装备总表!$C$23:$J$30,装备升星!$B271,装备升星!J$42)*INDEX(装备总表!$B$19:$I$19,装备升星!J$42))</f>
        <v>0</v>
      </c>
      <c r="K271" s="5">
        <f>INT(INDEX($H$8:$H$37,$C271)*INDEX(装备总表!$C$23:$J$30,装备升星!$B271,装备升星!K$42)*INDEX(装备总表!$B$19:$I$19,装备升星!K$42))</f>
        <v>0</v>
      </c>
      <c r="L271" s="5" t="str">
        <f>INDEX($V$7:$AC$7,INDEX($AD$11:$AD$18,B270))</f>
        <v>命中等级</v>
      </c>
      <c r="M271" s="5">
        <f>ROUND(INDEX($Q$8:$Q$37,$C271)*INDEX($R$8:$R$37,$C271)*INDEX($V$10:$AC$10,INDEX($AD$11:$AD$18,$B271))*INDEX($V$11:$AC$18,$B271,INDEX($AD$11:$AD$18,$B271)),0)</f>
        <v>127</v>
      </c>
      <c r="N271" s="5" t="str">
        <f>INDEX($V$7:$AC$7,INDEX($AE$11:$AE$18,B270))</f>
        <v>元素抗性</v>
      </c>
      <c r="O271" s="5">
        <f>ROUND(INDEX($Q$8:$Q$37,$C271)*INDEX($S$8:$S$37,$C271)*INDEX($V$10:$AC$10,INDEX($AE$11:$AE$18,$B271))*INDEX($V$11:$AC$18,$B271,INDEX($AE$11:$AE$18,$B271)),0)</f>
        <v>0</v>
      </c>
    </row>
    <row r="272" spans="1:15" ht="16.5" x14ac:dyDescent="0.15">
      <c r="A272" s="13" t="s">
        <v>35</v>
      </c>
      <c r="B272" s="13">
        <v>8</v>
      </c>
      <c r="C272" s="13">
        <v>19</v>
      </c>
      <c r="D272" s="5">
        <f>INT(INDEX($H$8:$H$37,$C272)*INDEX(装备总表!$C$23:$J$30,装备升星!$B272,装备升星!D$42)*INDEX(装备总表!$B$19:$I$19,装备升星!D$42))</f>
        <v>0</v>
      </c>
      <c r="E272" s="5">
        <f>INT(INDEX($H$8:$H$37,$C272)*INDEX(装备总表!$C$23:$J$30,装备升星!$B272,装备升星!E$42)*INDEX(装备总表!$B$19:$I$19,装备升星!E$42))</f>
        <v>680</v>
      </c>
      <c r="F272" s="5">
        <f>INT(INDEX($H$8:$H$37,$C272)*INDEX(装备总表!$C$23:$J$30,装备升星!$B272,装备升星!F$42)*INDEX(装备总表!$B$19:$I$19,装备升星!F$42))</f>
        <v>0</v>
      </c>
      <c r="G272" s="5">
        <f>INT(INDEX($H$8:$H$37,$C272)*INDEX(装备总表!$C$23:$J$30,装备升星!$B272,装备升星!G$42)*INDEX(装备总表!$B$19:$I$19,装备升星!G$42))</f>
        <v>0</v>
      </c>
      <c r="H272" s="5">
        <f>INT(INDEX($H$8:$H$37,$C272)*INDEX(装备总表!$C$23:$J$30,装备升星!$B272,装备升星!H$42)*INDEX(装备总表!$B$19:$I$19,装备升星!H$42))</f>
        <v>1020</v>
      </c>
      <c r="I272" s="5">
        <f>INT(INDEX($H$8:$H$37,$C272)*INDEX(装备总表!$C$23:$J$30,装备升星!$B272,装备升星!I$42)*INDEX(装备总表!$B$19:$I$19,装备升星!I$42))</f>
        <v>0</v>
      </c>
      <c r="J272" s="5">
        <f>INT(INDEX($H$8:$H$37,$C272)*INDEX(装备总表!$C$23:$J$30,装备升星!$B272,装备升星!J$42)*INDEX(装备总表!$B$19:$I$19,装备升星!J$42))</f>
        <v>0</v>
      </c>
      <c r="K272" s="5">
        <f>INT(INDEX($H$8:$H$37,$C272)*INDEX(装备总表!$C$23:$J$30,装备升星!$B272,装备升星!K$42)*INDEX(装备总表!$B$19:$I$19,装备升星!K$42))</f>
        <v>0</v>
      </c>
      <c r="L272" s="2"/>
      <c r="M272" s="2"/>
      <c r="N272" s="2"/>
    </row>
    <row r="273" spans="1:15" ht="16.5" x14ac:dyDescent="0.15">
      <c r="A273" s="13" t="s">
        <v>35</v>
      </c>
      <c r="B273" s="13">
        <v>8</v>
      </c>
      <c r="C273" s="13">
        <v>20</v>
      </c>
      <c r="D273" s="5">
        <f>INT(INDEX($H$8:$H$37,$C273)*INDEX(装备总表!$C$23:$J$30,装备升星!$B273,装备升星!D$42)*INDEX(装备总表!$B$19:$I$19,装备升星!D$42))</f>
        <v>0</v>
      </c>
      <c r="E273" s="5">
        <f>INT(INDEX($H$8:$H$37,$C273)*INDEX(装备总表!$C$23:$J$30,装备升星!$B273,装备升星!E$42)*INDEX(装备总表!$B$19:$I$19,装备升星!E$42))</f>
        <v>715</v>
      </c>
      <c r="F273" s="5">
        <f>INT(INDEX($H$8:$H$37,$C273)*INDEX(装备总表!$C$23:$J$30,装备升星!$B273,装备升星!F$42)*INDEX(装备总表!$B$19:$I$19,装备升星!F$42))</f>
        <v>0</v>
      </c>
      <c r="G273" s="5">
        <f>INT(INDEX($H$8:$H$37,$C273)*INDEX(装备总表!$C$23:$J$30,装备升星!$B273,装备升星!G$42)*INDEX(装备总表!$B$19:$I$19,装备升星!G$42))</f>
        <v>0</v>
      </c>
      <c r="H273" s="5">
        <f>INT(INDEX($H$8:$H$37,$C273)*INDEX(装备总表!$C$23:$J$30,装备升星!$B273,装备升星!H$42)*INDEX(装备总表!$B$19:$I$19,装备升星!H$42))</f>
        <v>1073</v>
      </c>
      <c r="I273" s="5">
        <f>INT(INDEX($H$8:$H$37,$C273)*INDEX(装备总表!$C$23:$J$30,装备升星!$B273,装备升星!I$42)*INDEX(装备总表!$B$19:$I$19,装备升星!I$42))</f>
        <v>0</v>
      </c>
      <c r="J273" s="5">
        <f>INT(INDEX($H$8:$H$37,$C273)*INDEX(装备总表!$C$23:$J$30,装备升星!$B273,装备升星!J$42)*INDEX(装备总表!$B$19:$I$19,装备升星!J$42))</f>
        <v>0</v>
      </c>
      <c r="K273" s="5">
        <f>INT(INDEX($H$8:$H$37,$C273)*INDEX(装备总表!$C$23:$J$30,装备升星!$B273,装备升星!K$42)*INDEX(装备总表!$B$19:$I$19,装备升星!K$42))</f>
        <v>0</v>
      </c>
      <c r="L273" s="5" t="str">
        <f>INDEX($V$7:$AC$7,INDEX($AD$11:$AD$18,B272))</f>
        <v>命中等级</v>
      </c>
      <c r="M273" s="5">
        <f>ROUND(INDEX($Q$8:$Q$37,$C273)*INDEX($R$8:$R$37,$C273)*INDEX($V$10:$AC$10,INDEX($AD$11:$AD$18,$B273))*INDEX($V$11:$AC$18,$B273,INDEX($AD$11:$AD$18,$B273)),0)</f>
        <v>127</v>
      </c>
      <c r="N273" s="5" t="str">
        <f>INDEX($V$7:$AC$7,INDEX($AE$11:$AE$18,B272))</f>
        <v>元素抗性</v>
      </c>
      <c r="O273" s="5">
        <f>ROUND(INDEX($Q$8:$Q$37,$C273)*INDEX($S$8:$S$37,$C273)*INDEX($V$10:$AC$10,INDEX($AE$11:$AE$18,$B273))*INDEX($V$11:$AC$18,$B273,INDEX($AE$11:$AE$18,$B273)),0)</f>
        <v>127</v>
      </c>
    </row>
    <row r="274" spans="1:15" ht="16.5" x14ac:dyDescent="0.15">
      <c r="A274" s="13" t="s">
        <v>35</v>
      </c>
      <c r="B274" s="13">
        <v>8</v>
      </c>
      <c r="C274" s="13">
        <v>21</v>
      </c>
      <c r="D274" s="5">
        <f>INT(INDEX($H$8:$H$37,$C274)*INDEX(装备总表!$C$23:$J$30,装备升星!$B274,装备升星!D$42)*INDEX(装备总表!$B$19:$I$19,装备升星!D$42))</f>
        <v>0</v>
      </c>
      <c r="E274" s="5">
        <f>INT(INDEX($H$8:$H$37,$C274)*INDEX(装备总表!$C$23:$J$30,装备升星!$B274,装备升星!E$42)*INDEX(装备总表!$B$19:$I$19,装备升星!E$42))</f>
        <v>751</v>
      </c>
      <c r="F274" s="5">
        <f>INT(INDEX($H$8:$H$37,$C274)*INDEX(装备总表!$C$23:$J$30,装备升星!$B274,装备升星!F$42)*INDEX(装备总表!$B$19:$I$19,装备升星!F$42))</f>
        <v>0</v>
      </c>
      <c r="G274" s="5">
        <f>INT(INDEX($H$8:$H$37,$C274)*INDEX(装备总表!$C$23:$J$30,装备升星!$B274,装备升星!G$42)*INDEX(装备总表!$B$19:$I$19,装备升星!G$42))</f>
        <v>0</v>
      </c>
      <c r="H274" s="5">
        <f>INT(INDEX($H$8:$H$37,$C274)*INDEX(装备总表!$C$23:$J$30,装备升星!$B274,装备升星!H$42)*INDEX(装备总表!$B$19:$I$19,装备升星!H$42))</f>
        <v>1127</v>
      </c>
      <c r="I274" s="5">
        <f>INT(INDEX($H$8:$H$37,$C274)*INDEX(装备总表!$C$23:$J$30,装备升星!$B274,装备升星!I$42)*INDEX(装备总表!$B$19:$I$19,装备升星!I$42))</f>
        <v>0</v>
      </c>
      <c r="J274" s="5">
        <f>INT(INDEX($H$8:$H$37,$C274)*INDEX(装备总表!$C$23:$J$30,装备升星!$B274,装备升星!J$42)*INDEX(装备总表!$B$19:$I$19,装备升星!J$42))</f>
        <v>0</v>
      </c>
      <c r="K274" s="5">
        <f>INT(INDEX($H$8:$H$37,$C274)*INDEX(装备总表!$C$23:$J$30,装备升星!$B274,装备升星!K$42)*INDEX(装备总表!$B$19:$I$19,装备升星!K$42))</f>
        <v>0</v>
      </c>
      <c r="L274" s="2"/>
      <c r="M274" s="2"/>
      <c r="N274" s="2"/>
    </row>
    <row r="275" spans="1:15" ht="16.5" x14ac:dyDescent="0.15">
      <c r="A275" s="13" t="s">
        <v>35</v>
      </c>
      <c r="B275" s="13">
        <v>8</v>
      </c>
      <c r="C275" s="13">
        <v>22</v>
      </c>
      <c r="D275" s="5">
        <f>INT(INDEX($H$8:$H$37,$C275)*INDEX(装备总表!$C$23:$J$30,装备升星!$B275,装备升星!D$42)*INDEX(装备总表!$B$19:$I$19,装备升星!D$42))</f>
        <v>0</v>
      </c>
      <c r="E275" s="5">
        <f>INT(INDEX($H$8:$H$37,$C275)*INDEX(装备总表!$C$23:$J$30,装备升星!$B275,装备升星!E$42)*INDEX(装备总表!$B$19:$I$19,装备升星!E$42))</f>
        <v>787</v>
      </c>
      <c r="F275" s="5">
        <f>INT(INDEX($H$8:$H$37,$C275)*INDEX(装备总表!$C$23:$J$30,装备升星!$B275,装备升星!F$42)*INDEX(装备总表!$B$19:$I$19,装备升星!F$42))</f>
        <v>0</v>
      </c>
      <c r="G275" s="5">
        <f>INT(INDEX($H$8:$H$37,$C275)*INDEX(装备总表!$C$23:$J$30,装备升星!$B275,装备升星!G$42)*INDEX(装备总表!$B$19:$I$19,装备升星!G$42))</f>
        <v>0</v>
      </c>
      <c r="H275" s="5">
        <f>INT(INDEX($H$8:$H$37,$C275)*INDEX(装备总表!$C$23:$J$30,装备升星!$B275,装备升星!H$42)*INDEX(装备总表!$B$19:$I$19,装备升星!H$42))</f>
        <v>1181</v>
      </c>
      <c r="I275" s="5">
        <f>INT(INDEX($H$8:$H$37,$C275)*INDEX(装备总表!$C$23:$J$30,装备升星!$B275,装备升星!I$42)*INDEX(装备总表!$B$19:$I$19,装备升星!I$42))</f>
        <v>0</v>
      </c>
      <c r="J275" s="5">
        <f>INT(INDEX($H$8:$H$37,$C275)*INDEX(装备总表!$C$23:$J$30,装备升星!$B275,装备升星!J$42)*INDEX(装备总表!$B$19:$I$19,装备升星!J$42))</f>
        <v>0</v>
      </c>
      <c r="K275" s="5">
        <f>INT(INDEX($H$8:$H$37,$C275)*INDEX(装备总表!$C$23:$J$30,装备升星!$B275,装备升星!K$42)*INDEX(装备总表!$B$19:$I$19,装备升星!K$42))</f>
        <v>0</v>
      </c>
      <c r="L275" s="5" t="str">
        <f>INDEX($V$7:$AC$7,INDEX($AD$11:$AD$18,B274))</f>
        <v>命中等级</v>
      </c>
      <c r="M275" s="5">
        <f>ROUND(INDEX($Q$8:$Q$37,$C275)*INDEX($R$8:$R$37,$C275)*INDEX($V$10:$AC$10,INDEX($AD$11:$AD$18,$B275))*INDEX($V$11:$AC$18,$B275,INDEX($AD$11:$AD$18,$B275)),0)</f>
        <v>169</v>
      </c>
      <c r="N275" s="5" t="str">
        <f>INDEX($V$7:$AC$7,INDEX($AE$11:$AE$18,B274))</f>
        <v>元素抗性</v>
      </c>
      <c r="O275" s="5">
        <f>ROUND(INDEX($Q$8:$Q$37,$C275)*INDEX($S$8:$S$37,$C275)*INDEX($V$10:$AC$10,INDEX($AE$11:$AE$18,$B275))*INDEX($V$11:$AC$18,$B275,INDEX($AE$11:$AE$18,$B275)),0)</f>
        <v>0</v>
      </c>
    </row>
    <row r="276" spans="1:15" ht="16.5" x14ac:dyDescent="0.15">
      <c r="A276" s="13" t="s">
        <v>35</v>
      </c>
      <c r="B276" s="13">
        <v>8</v>
      </c>
      <c r="C276" s="13">
        <v>23</v>
      </c>
      <c r="D276" s="5">
        <f>INT(INDEX($H$8:$H$37,$C276)*INDEX(装备总表!$C$23:$J$30,装备升星!$B276,装备升星!D$42)*INDEX(装备总表!$B$19:$I$19,装备升星!D$42))</f>
        <v>0</v>
      </c>
      <c r="E276" s="5">
        <f>INT(INDEX($H$8:$H$37,$C276)*INDEX(装备总表!$C$23:$J$30,装备升星!$B276,装备升星!E$42)*INDEX(装备总表!$B$19:$I$19,装备升星!E$42))</f>
        <v>823</v>
      </c>
      <c r="F276" s="5">
        <f>INT(INDEX($H$8:$H$37,$C276)*INDEX(装备总表!$C$23:$J$30,装备升星!$B276,装备升星!F$42)*INDEX(装备总表!$B$19:$I$19,装备升星!F$42))</f>
        <v>0</v>
      </c>
      <c r="G276" s="5">
        <f>INT(INDEX($H$8:$H$37,$C276)*INDEX(装备总表!$C$23:$J$30,装备升星!$B276,装备升星!G$42)*INDEX(装备总表!$B$19:$I$19,装备升星!G$42))</f>
        <v>0</v>
      </c>
      <c r="H276" s="5">
        <f>INT(INDEX($H$8:$H$37,$C276)*INDEX(装备总表!$C$23:$J$30,装备升星!$B276,装备升星!H$42)*INDEX(装备总表!$B$19:$I$19,装备升星!H$42))</f>
        <v>1234</v>
      </c>
      <c r="I276" s="5">
        <f>INT(INDEX($H$8:$H$37,$C276)*INDEX(装备总表!$C$23:$J$30,装备升星!$B276,装备升星!I$42)*INDEX(装备总表!$B$19:$I$19,装备升星!I$42))</f>
        <v>0</v>
      </c>
      <c r="J276" s="5">
        <f>INT(INDEX($H$8:$H$37,$C276)*INDEX(装备总表!$C$23:$J$30,装备升星!$B276,装备升星!J$42)*INDEX(装备总表!$B$19:$I$19,装备升星!J$42))</f>
        <v>0</v>
      </c>
      <c r="K276" s="5">
        <f>INT(INDEX($H$8:$H$37,$C276)*INDEX(装备总表!$C$23:$J$30,装备升星!$B276,装备升星!K$42)*INDEX(装备总表!$B$19:$I$19,装备升星!K$42))</f>
        <v>0</v>
      </c>
      <c r="L276" s="2"/>
      <c r="M276" s="2"/>
      <c r="N276" s="2"/>
    </row>
    <row r="277" spans="1:15" ht="16.5" x14ac:dyDescent="0.15">
      <c r="A277" s="13" t="s">
        <v>35</v>
      </c>
      <c r="B277" s="13">
        <v>8</v>
      </c>
      <c r="C277" s="13">
        <v>24</v>
      </c>
      <c r="D277" s="5">
        <f>INT(INDEX($H$8:$H$37,$C277)*INDEX(装备总表!$C$23:$J$30,装备升星!$B277,装备升星!D$42)*INDEX(装备总表!$B$19:$I$19,装备升星!D$42))</f>
        <v>0</v>
      </c>
      <c r="E277" s="5">
        <f>INT(INDEX($H$8:$H$37,$C277)*INDEX(装备总表!$C$23:$J$30,装备升星!$B277,装备升星!E$42)*INDEX(装备总表!$B$19:$I$19,装备升星!E$42))</f>
        <v>859</v>
      </c>
      <c r="F277" s="5">
        <f>INT(INDEX($H$8:$H$37,$C277)*INDEX(装备总表!$C$23:$J$30,装备升星!$B277,装备升星!F$42)*INDEX(装备总表!$B$19:$I$19,装备升星!F$42))</f>
        <v>0</v>
      </c>
      <c r="G277" s="5">
        <f>INT(INDEX($H$8:$H$37,$C277)*INDEX(装备总表!$C$23:$J$30,装备升星!$B277,装备升星!G$42)*INDEX(装备总表!$B$19:$I$19,装备升星!G$42))</f>
        <v>0</v>
      </c>
      <c r="H277" s="5">
        <f>INT(INDEX($H$8:$H$37,$C277)*INDEX(装备总表!$C$23:$J$30,装备升星!$B277,装备升星!H$42)*INDEX(装备总表!$B$19:$I$19,装备升星!H$42))</f>
        <v>1288</v>
      </c>
      <c r="I277" s="5">
        <f>INT(INDEX($H$8:$H$37,$C277)*INDEX(装备总表!$C$23:$J$30,装备升星!$B277,装备升星!I$42)*INDEX(装备总表!$B$19:$I$19,装备升星!I$42))</f>
        <v>0</v>
      </c>
      <c r="J277" s="5">
        <f>INT(INDEX($H$8:$H$37,$C277)*INDEX(装备总表!$C$23:$J$30,装备升星!$B277,装备升星!J$42)*INDEX(装备总表!$B$19:$I$19,装备升星!J$42))</f>
        <v>0</v>
      </c>
      <c r="K277" s="5">
        <f>INT(INDEX($H$8:$H$37,$C277)*INDEX(装备总表!$C$23:$J$30,装备升星!$B277,装备升星!K$42)*INDEX(装备总表!$B$19:$I$19,装备升星!K$42))</f>
        <v>0</v>
      </c>
      <c r="L277" s="2"/>
      <c r="M277" s="2"/>
      <c r="N277" s="2"/>
    </row>
    <row r="278" spans="1:15" ht="16.5" x14ac:dyDescent="0.15">
      <c r="A278" s="13" t="s">
        <v>35</v>
      </c>
      <c r="B278" s="13">
        <v>8</v>
      </c>
      <c r="C278" s="13">
        <v>25</v>
      </c>
      <c r="D278" s="5">
        <f>INT(INDEX($H$8:$H$37,$C278)*INDEX(装备总表!$C$23:$J$30,装备升星!$B278,装备升星!D$42)*INDEX(装备总表!$B$19:$I$19,装备升星!D$42))</f>
        <v>0</v>
      </c>
      <c r="E278" s="5">
        <f>INT(INDEX($H$8:$H$37,$C278)*INDEX(装备总表!$C$23:$J$30,装备升星!$B278,装备升星!E$42)*INDEX(装备总表!$B$19:$I$19,装备升星!E$42))</f>
        <v>894</v>
      </c>
      <c r="F278" s="5">
        <f>INT(INDEX($H$8:$H$37,$C278)*INDEX(装备总表!$C$23:$J$30,装备升星!$B278,装备升星!F$42)*INDEX(装备总表!$B$19:$I$19,装备升星!F$42))</f>
        <v>0</v>
      </c>
      <c r="G278" s="5">
        <f>INT(INDEX($H$8:$H$37,$C278)*INDEX(装备总表!$C$23:$J$30,装备升星!$B278,装备升星!G$42)*INDEX(装备总表!$B$19:$I$19,装备升星!G$42))</f>
        <v>0</v>
      </c>
      <c r="H278" s="5">
        <f>INT(INDEX($H$8:$H$37,$C278)*INDEX(装备总表!$C$23:$J$30,装备升星!$B278,装备升星!H$42)*INDEX(装备总表!$B$19:$I$19,装备升星!H$42))</f>
        <v>1342</v>
      </c>
      <c r="I278" s="5">
        <f>INT(INDEX($H$8:$H$37,$C278)*INDEX(装备总表!$C$23:$J$30,装备升星!$B278,装备升星!I$42)*INDEX(装备总表!$B$19:$I$19,装备升星!I$42))</f>
        <v>0</v>
      </c>
      <c r="J278" s="5">
        <f>INT(INDEX($H$8:$H$37,$C278)*INDEX(装备总表!$C$23:$J$30,装备升星!$B278,装备升星!J$42)*INDEX(装备总表!$B$19:$I$19,装备升星!J$42))</f>
        <v>0</v>
      </c>
      <c r="K278" s="5">
        <f>INT(INDEX($H$8:$H$37,$C278)*INDEX(装备总表!$C$23:$J$30,装备升星!$B278,装备升星!K$42)*INDEX(装备总表!$B$19:$I$19,装备升星!K$42))</f>
        <v>0</v>
      </c>
      <c r="L278" s="5" t="str">
        <f>INDEX($V$7:$AC$7,INDEX($AD$11:$AD$18,B277))</f>
        <v>命中等级</v>
      </c>
      <c r="M278" s="5">
        <f>ROUND(INDEX($Q$8:$Q$37,$C278)*INDEX($R$8:$R$37,$C278)*INDEX($V$10:$AC$10,INDEX($AD$11:$AD$18,$B278))*INDEX($V$11:$AC$18,$B278,INDEX($AD$11:$AD$18,$B278)),0)</f>
        <v>212</v>
      </c>
      <c r="N278" s="5" t="str">
        <f>INDEX($V$7:$AC$7,INDEX($AE$11:$AE$18,B277))</f>
        <v>元素抗性</v>
      </c>
      <c r="O278" s="5">
        <f>ROUND(INDEX($Q$8:$Q$37,$C278)*INDEX($S$8:$S$37,$C278)*INDEX($V$10:$AC$10,INDEX($AE$11:$AE$18,$B278))*INDEX($V$11:$AC$18,$B278,INDEX($AE$11:$AE$18,$B278)),0)</f>
        <v>212</v>
      </c>
    </row>
    <row r="279" spans="1:15" ht="16.5" x14ac:dyDescent="0.15">
      <c r="A279" s="13" t="s">
        <v>35</v>
      </c>
      <c r="B279" s="13">
        <v>8</v>
      </c>
      <c r="C279" s="13">
        <v>26</v>
      </c>
      <c r="D279" s="5">
        <f>INT(INDEX($H$8:$H$37,$C279)*INDEX(装备总表!$C$23:$J$30,装备升星!$B279,装备升星!D$42)*INDEX(装备总表!$B$19:$I$19,装备升星!D$42))</f>
        <v>0</v>
      </c>
      <c r="E279" s="5">
        <f>INT(INDEX($H$8:$H$37,$C279)*INDEX(装备总表!$C$23:$J$30,装备升星!$B279,装备升星!E$42)*INDEX(装备总表!$B$19:$I$19,装备升星!E$42))</f>
        <v>930</v>
      </c>
      <c r="F279" s="5">
        <f>INT(INDEX($H$8:$H$37,$C279)*INDEX(装备总表!$C$23:$J$30,装备升星!$B279,装备升星!F$42)*INDEX(装备总表!$B$19:$I$19,装备升星!F$42))</f>
        <v>0</v>
      </c>
      <c r="G279" s="5">
        <f>INT(INDEX($H$8:$H$37,$C279)*INDEX(装备总表!$C$23:$J$30,装备升星!$B279,装备升星!G$42)*INDEX(装备总表!$B$19:$I$19,装备升星!G$42))</f>
        <v>0</v>
      </c>
      <c r="H279" s="5">
        <f>INT(INDEX($H$8:$H$37,$C279)*INDEX(装备总表!$C$23:$J$30,装备升星!$B279,装备升星!H$42)*INDEX(装备总表!$B$19:$I$19,装备升星!H$42))</f>
        <v>1396</v>
      </c>
      <c r="I279" s="5">
        <f>INT(INDEX($H$8:$H$37,$C279)*INDEX(装备总表!$C$23:$J$30,装备升星!$B279,装备升星!I$42)*INDEX(装备总表!$B$19:$I$19,装备升星!I$42))</f>
        <v>0</v>
      </c>
      <c r="J279" s="5">
        <f>INT(INDEX($H$8:$H$37,$C279)*INDEX(装备总表!$C$23:$J$30,装备升星!$B279,装备升星!J$42)*INDEX(装备总表!$B$19:$I$19,装备升星!J$42))</f>
        <v>0</v>
      </c>
      <c r="K279" s="5">
        <f>INT(INDEX($H$8:$H$37,$C279)*INDEX(装备总表!$C$23:$J$30,装备升星!$B279,装备升星!K$42)*INDEX(装备总表!$B$19:$I$19,装备升星!K$42))</f>
        <v>0</v>
      </c>
      <c r="L279" s="2"/>
      <c r="M279" s="2"/>
      <c r="N279" s="2"/>
    </row>
    <row r="280" spans="1:15" ht="16.5" x14ac:dyDescent="0.15">
      <c r="A280" s="13" t="s">
        <v>35</v>
      </c>
      <c r="B280" s="13">
        <v>8</v>
      </c>
      <c r="C280" s="13">
        <v>27</v>
      </c>
      <c r="D280" s="5">
        <f>INT(INDEX($H$8:$H$37,$C280)*INDEX(装备总表!$C$23:$J$30,装备升星!$B280,装备升星!D$42)*INDEX(装备总表!$B$19:$I$19,装备升星!D$42))</f>
        <v>0</v>
      </c>
      <c r="E280" s="5">
        <f>INT(INDEX($H$8:$H$37,$C280)*INDEX(装备总表!$C$23:$J$30,装备升星!$B280,装备升星!E$42)*INDEX(装备总表!$B$19:$I$19,装备升星!E$42))</f>
        <v>966</v>
      </c>
      <c r="F280" s="5">
        <f>INT(INDEX($H$8:$H$37,$C280)*INDEX(装备总表!$C$23:$J$30,装备升星!$B280,装备升星!F$42)*INDEX(装备总表!$B$19:$I$19,装备升星!F$42))</f>
        <v>0</v>
      </c>
      <c r="G280" s="5">
        <f>INT(INDEX($H$8:$H$37,$C280)*INDEX(装备总表!$C$23:$J$30,装备升星!$B280,装备升星!G$42)*INDEX(装备总表!$B$19:$I$19,装备升星!G$42))</f>
        <v>0</v>
      </c>
      <c r="H280" s="5">
        <f>INT(INDEX($H$8:$H$37,$C280)*INDEX(装备总表!$C$23:$J$30,装备升星!$B280,装备升星!H$42)*INDEX(装备总表!$B$19:$I$19,装备升星!H$42))</f>
        <v>1449</v>
      </c>
      <c r="I280" s="5">
        <f>INT(INDEX($H$8:$H$37,$C280)*INDEX(装备总表!$C$23:$J$30,装备升星!$B280,装备升星!I$42)*INDEX(装备总表!$B$19:$I$19,装备升星!I$42))</f>
        <v>0</v>
      </c>
      <c r="J280" s="5">
        <f>INT(INDEX($H$8:$H$37,$C280)*INDEX(装备总表!$C$23:$J$30,装备升星!$B280,装备升星!J$42)*INDEX(装备总表!$B$19:$I$19,装备升星!J$42))</f>
        <v>0</v>
      </c>
      <c r="K280" s="5">
        <f>INT(INDEX($H$8:$H$37,$C280)*INDEX(装备总表!$C$23:$J$30,装备升星!$B280,装备升星!K$42)*INDEX(装备总表!$B$19:$I$19,装备升星!K$42))</f>
        <v>0</v>
      </c>
      <c r="L280" s="2"/>
      <c r="M280" s="2"/>
      <c r="N280" s="2"/>
    </row>
    <row r="281" spans="1:15" ht="16.5" x14ac:dyDescent="0.15">
      <c r="A281" s="13" t="s">
        <v>35</v>
      </c>
      <c r="B281" s="13">
        <v>8</v>
      </c>
      <c r="C281" s="13">
        <v>28</v>
      </c>
      <c r="D281" s="5">
        <f>INT(INDEX($H$8:$H$37,$C281)*INDEX(装备总表!$C$23:$J$30,装备升星!$B281,装备升星!D$42)*INDEX(装备总表!$B$19:$I$19,装备升星!D$42))</f>
        <v>0</v>
      </c>
      <c r="E281" s="5">
        <f>INT(INDEX($H$8:$H$37,$C281)*INDEX(装备总表!$C$23:$J$30,装备升星!$B281,装备升星!E$42)*INDEX(装备总表!$B$19:$I$19,装备升星!E$42))</f>
        <v>1002</v>
      </c>
      <c r="F281" s="5">
        <f>INT(INDEX($H$8:$H$37,$C281)*INDEX(装备总表!$C$23:$J$30,装备升星!$B281,装备升星!F$42)*INDEX(装备总表!$B$19:$I$19,装备升星!F$42))</f>
        <v>0</v>
      </c>
      <c r="G281" s="5">
        <f>INT(INDEX($H$8:$H$37,$C281)*INDEX(装备总表!$C$23:$J$30,装备升星!$B281,装备升星!G$42)*INDEX(装备总表!$B$19:$I$19,装备升星!G$42))</f>
        <v>0</v>
      </c>
      <c r="H281" s="5">
        <f>INT(INDEX($H$8:$H$37,$C281)*INDEX(装备总表!$C$23:$J$30,装备升星!$B281,装备升星!H$42)*INDEX(装备总表!$B$19:$I$19,装备升星!H$42))</f>
        <v>1503</v>
      </c>
      <c r="I281" s="5">
        <f>INT(INDEX($H$8:$H$37,$C281)*INDEX(装备总表!$C$23:$J$30,装备升星!$B281,装备升星!I$42)*INDEX(装备总表!$B$19:$I$19,装备升星!I$42))</f>
        <v>0</v>
      </c>
      <c r="J281" s="5">
        <f>INT(INDEX($H$8:$H$37,$C281)*INDEX(装备总表!$C$23:$J$30,装备升星!$B281,装备升星!J$42)*INDEX(装备总表!$B$19:$I$19,装备升星!J$42))</f>
        <v>0</v>
      </c>
      <c r="K281" s="5">
        <f>INT(INDEX($H$8:$H$37,$C281)*INDEX(装备总表!$C$23:$J$30,装备升星!$B281,装备升星!K$42)*INDEX(装备总表!$B$19:$I$19,装备升星!K$42))</f>
        <v>0</v>
      </c>
      <c r="L281" s="5" t="str">
        <f>INDEX($V$7:$AC$7,INDEX($AD$11:$AD$18,B280))</f>
        <v>命中等级</v>
      </c>
      <c r="M281" s="5">
        <f>ROUND(INDEX($Q$8:$Q$37,$C281)*INDEX($R$8:$R$37,$C281)*INDEX($V$10:$AC$10,INDEX($AD$11:$AD$18,$B281))*INDEX($V$11:$AC$18,$B281,INDEX($AD$11:$AD$18,$B281)),0)</f>
        <v>169</v>
      </c>
      <c r="N281" s="5" t="str">
        <f>INDEX($V$7:$AC$7,INDEX($AE$11:$AE$18,B280))</f>
        <v>元素抗性</v>
      </c>
      <c r="O281" s="5">
        <f>ROUND(INDEX($Q$8:$Q$37,$C281)*INDEX($S$8:$S$37,$C281)*INDEX($V$10:$AC$10,INDEX($AE$11:$AE$18,$B281))*INDEX($V$11:$AC$18,$B281,INDEX($AE$11:$AE$18,$B281)),0)</f>
        <v>0</v>
      </c>
    </row>
    <row r="282" spans="1:15" ht="16.5" x14ac:dyDescent="0.15">
      <c r="A282" s="13" t="s">
        <v>35</v>
      </c>
      <c r="B282" s="13">
        <v>8</v>
      </c>
      <c r="C282" s="13">
        <v>29</v>
      </c>
      <c r="D282" s="5">
        <f>INT(INDEX($H$8:$H$37,$C282)*INDEX(装备总表!$C$23:$J$30,装备升星!$B282,装备升星!D$42)*INDEX(装备总表!$B$19:$I$19,装备升星!D$42))</f>
        <v>0</v>
      </c>
      <c r="E282" s="5">
        <f>INT(INDEX($H$8:$H$37,$C282)*INDEX(装备总表!$C$23:$J$30,装备升星!$B282,装备升星!E$42)*INDEX(装备总表!$B$19:$I$19,装备升星!E$42))</f>
        <v>1038</v>
      </c>
      <c r="F282" s="5">
        <f>INT(INDEX($H$8:$H$37,$C282)*INDEX(装备总表!$C$23:$J$30,装备升星!$B282,装备升星!F$42)*INDEX(装备总表!$B$19:$I$19,装备升星!F$42))</f>
        <v>0</v>
      </c>
      <c r="G282" s="5">
        <f>INT(INDEX($H$8:$H$37,$C282)*INDEX(装备总表!$C$23:$J$30,装备升星!$B282,装备升星!G$42)*INDEX(装备总表!$B$19:$I$19,装备升星!G$42))</f>
        <v>0</v>
      </c>
      <c r="H282" s="5">
        <f>INT(INDEX($H$8:$H$37,$C282)*INDEX(装备总表!$C$23:$J$30,装备升星!$B282,装备升星!H$42)*INDEX(装备总表!$B$19:$I$19,装备升星!H$42))</f>
        <v>1557</v>
      </c>
      <c r="I282" s="5">
        <f>INT(INDEX($H$8:$H$37,$C282)*INDEX(装备总表!$C$23:$J$30,装备升星!$B282,装备升星!I$42)*INDEX(装备总表!$B$19:$I$19,装备升星!I$42))</f>
        <v>0</v>
      </c>
      <c r="J282" s="5">
        <f>INT(INDEX($H$8:$H$37,$C282)*INDEX(装备总表!$C$23:$J$30,装备升星!$B282,装备升星!J$42)*INDEX(装备总表!$B$19:$I$19,装备升星!J$42))</f>
        <v>0</v>
      </c>
      <c r="K282" s="5">
        <f>INT(INDEX($H$8:$H$37,$C282)*INDEX(装备总表!$C$23:$J$30,装备升星!$B282,装备升星!K$42)*INDEX(装备总表!$B$19:$I$19,装备升星!K$42))</f>
        <v>0</v>
      </c>
      <c r="L282" s="2"/>
      <c r="M282" s="2"/>
      <c r="N282" s="2"/>
    </row>
    <row r="283" spans="1:15" ht="16.5" x14ac:dyDescent="0.15">
      <c r="A283" s="13" t="s">
        <v>35</v>
      </c>
      <c r="B283" s="13">
        <v>8</v>
      </c>
      <c r="C283" s="13">
        <v>30</v>
      </c>
      <c r="D283" s="5">
        <f>INT(INDEX($H$8:$H$37,$C283)*INDEX(装备总表!$C$23:$J$30,装备升星!$B283,装备升星!D$42)*INDEX(装备总表!$B$19:$I$19,装备升星!D$42))</f>
        <v>0</v>
      </c>
      <c r="E283" s="5">
        <f>INT(INDEX($H$8:$H$37,$C283)*INDEX(装备总表!$C$23:$J$30,装备升星!$B283,装备升星!E$42)*INDEX(装备总表!$B$19:$I$19,装备升星!E$42))</f>
        <v>1073</v>
      </c>
      <c r="F283" s="5">
        <f>INT(INDEX($H$8:$H$37,$C283)*INDEX(装备总表!$C$23:$J$30,装备升星!$B283,装备升星!F$42)*INDEX(装备总表!$B$19:$I$19,装备升星!F$42))</f>
        <v>0</v>
      </c>
      <c r="G283" s="5">
        <f>INT(INDEX($H$8:$H$37,$C283)*INDEX(装备总表!$C$23:$J$30,装备升星!$B283,装备升星!G$42)*INDEX(装备总表!$B$19:$I$19,装备升星!G$42))</f>
        <v>0</v>
      </c>
      <c r="H283" s="5">
        <f>INT(INDEX($H$8:$H$37,$C283)*INDEX(装备总表!$C$23:$J$30,装备升星!$B283,装备升星!H$42)*INDEX(装备总表!$B$19:$I$19,装备升星!H$42))</f>
        <v>1610</v>
      </c>
      <c r="I283" s="5">
        <f>INT(INDEX($H$8:$H$37,$C283)*INDEX(装备总表!$C$23:$J$30,装备升星!$B283,装备升星!I$42)*INDEX(装备总表!$B$19:$I$19,装备升星!I$42))</f>
        <v>0</v>
      </c>
      <c r="J283" s="5">
        <f>INT(INDEX($H$8:$H$37,$C283)*INDEX(装备总表!$C$23:$J$30,装备升星!$B283,装备升星!J$42)*INDEX(装备总表!$B$19:$I$19,装备升星!J$42))</f>
        <v>0</v>
      </c>
      <c r="K283" s="5">
        <f>INT(INDEX($H$8:$H$37,$C283)*INDEX(装备总表!$C$23:$J$30,装备升星!$B283,装备升星!K$42)*INDEX(装备总表!$B$19:$I$19,装备升星!K$42))</f>
        <v>0</v>
      </c>
      <c r="L283" s="5" t="str">
        <f>INDEX($V$7:$AC$7,INDEX($AD$11:$AD$18,B282))</f>
        <v>命中等级</v>
      </c>
      <c r="M283" s="5">
        <f>ROUND(INDEX($Q$8:$Q$37,$C283)*INDEX($R$8:$R$37,$C283)*INDEX($V$10:$AC$10,INDEX($AD$11:$AD$18,$B283))*INDEX($V$11:$AC$18,$B283,INDEX($AD$11:$AD$18,$B283)),0)</f>
        <v>297</v>
      </c>
      <c r="N283" s="5" t="str">
        <f>INDEX($V$7:$AC$7,INDEX($AE$11:$AE$18,B282))</f>
        <v>元素抗性</v>
      </c>
      <c r="O283" s="5">
        <f>ROUND(INDEX($Q$8:$Q$37,$C283)*INDEX($S$8:$S$37,$C283)*INDEX($V$10:$AC$10,INDEX($AE$11:$AE$18,$B283))*INDEX($V$11:$AC$18,$B283,INDEX($AE$11:$AE$18,$B283)),0)</f>
        <v>297</v>
      </c>
    </row>
  </sheetData>
  <mergeCells count="5">
    <mergeCell ref="A41:O41"/>
    <mergeCell ref="U6:AC6"/>
    <mergeCell ref="A3:K3"/>
    <mergeCell ref="A2:K2"/>
    <mergeCell ref="A6:N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名称表</vt:lpstr>
      <vt:lpstr>装备总表</vt:lpstr>
      <vt:lpstr>装备进化</vt:lpstr>
      <vt:lpstr>装备强化</vt:lpstr>
      <vt:lpstr>装备精炼</vt:lpstr>
      <vt:lpstr>装备升星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2018-01-21T12:51:49Z</dcterms:modified>
</cp:coreProperties>
</file>