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新神器与芦花古楼" sheetId="79" r:id="rId7"/>
    <sheet name="章节" sheetId="69" r:id="rId8"/>
    <sheet name="挂机派遣" sheetId="76" r:id="rId9"/>
    <sheet name="单人BOSS-专属武器" sheetId="73" r:id="rId10"/>
    <sheet name="卡牌" sheetId="72" r:id="rId11"/>
    <sheet name="#卡牌投放思路" sheetId="78" state="hidden" r:id="rId12"/>
    <sheet name="金币汇总" sheetId="75" r:id="rId13"/>
    <sheet name="属性表" sheetId="38" state="hidden" r:id="rId14"/>
    <sheet name="军阶数值" sheetId="42" state="hidden" r:id="rId15"/>
    <sheet name="突破数值备份" sheetId="49" state="hidden" r:id="rId16"/>
    <sheet name="关卡思路" sheetId="36" state="hidden" r:id="rId17"/>
  </sheets>
  <externalReferences>
    <externalReference r:id="rId18"/>
  </externalReferences>
  <definedNames>
    <definedName name="卡牌类型名" localSheetId="8">#REF!</definedName>
    <definedName name="卡牌类型名" localSheetId="6">#REF!</definedName>
    <definedName name="卡牌类型名">#REF!</definedName>
    <definedName name="品质名称" localSheetId="8">#REF!</definedName>
    <definedName name="品质名称" localSheetId="6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5" i="79" l="1"/>
  <c r="BK5" i="79"/>
  <c r="BL5" i="79"/>
  <c r="BJ6" i="79"/>
  <c r="BK6" i="79"/>
  <c r="BL6" i="79"/>
  <c r="BJ7" i="79"/>
  <c r="BK7" i="79"/>
  <c r="BL7" i="79"/>
  <c r="BJ8" i="79"/>
  <c r="BK8" i="79"/>
  <c r="BL8" i="79"/>
  <c r="BJ9" i="79"/>
  <c r="BK9" i="79"/>
  <c r="BL9" i="79"/>
  <c r="BJ10" i="79"/>
  <c r="BK10" i="79"/>
  <c r="BL10" i="79"/>
  <c r="BJ11" i="79"/>
  <c r="BK11" i="79"/>
  <c r="BL11" i="79"/>
  <c r="BJ12" i="79"/>
  <c r="BK12" i="79"/>
  <c r="BL12" i="79"/>
  <c r="BJ13" i="79"/>
  <c r="BK13" i="79"/>
  <c r="BL13" i="79"/>
  <c r="BJ14" i="79"/>
  <c r="BK14" i="79"/>
  <c r="BL14" i="79"/>
  <c r="BJ15" i="79"/>
  <c r="BK15" i="79"/>
  <c r="BL15" i="79"/>
  <c r="BJ16" i="79"/>
  <c r="BK16" i="79"/>
  <c r="BL16" i="79"/>
  <c r="BJ17" i="79"/>
  <c r="BK17" i="79"/>
  <c r="BL17" i="79"/>
  <c r="BJ18" i="79"/>
  <c r="BK18" i="79"/>
  <c r="BL18" i="79"/>
  <c r="BJ19" i="79"/>
  <c r="BK19" i="79"/>
  <c r="BL19" i="79"/>
  <c r="BJ20" i="79"/>
  <c r="BK20" i="79"/>
  <c r="BL20" i="79"/>
  <c r="BJ21" i="79"/>
  <c r="BK21" i="79"/>
  <c r="BL21" i="79"/>
  <c r="BJ22" i="79"/>
  <c r="BK22" i="79"/>
  <c r="BL22" i="79"/>
  <c r="BJ23" i="79"/>
  <c r="BK23" i="79"/>
  <c r="BL23" i="79"/>
  <c r="BJ24" i="79"/>
  <c r="BK24" i="79"/>
  <c r="BL24" i="79"/>
  <c r="BJ25" i="79"/>
  <c r="BK25" i="79"/>
  <c r="BL25" i="79"/>
  <c r="BJ26" i="79"/>
  <c r="BK26" i="79"/>
  <c r="BL26" i="79"/>
  <c r="BJ27" i="79"/>
  <c r="BK27" i="79"/>
  <c r="BL27" i="79"/>
  <c r="BJ28" i="79"/>
  <c r="BK28" i="79"/>
  <c r="BL28" i="79"/>
  <c r="BJ29" i="79"/>
  <c r="BK29" i="79"/>
  <c r="BL29" i="79"/>
  <c r="BJ30" i="79"/>
  <c r="BK30" i="79"/>
  <c r="BL30" i="79"/>
  <c r="BJ31" i="79"/>
  <c r="BK31" i="79"/>
  <c r="BL31" i="79"/>
  <c r="BJ32" i="79"/>
  <c r="BK32" i="79"/>
  <c r="BL32" i="79"/>
  <c r="BJ33" i="79"/>
  <c r="BK33" i="79"/>
  <c r="BL33" i="79"/>
  <c r="BJ34" i="79"/>
  <c r="BK34" i="79"/>
  <c r="BL34" i="79"/>
  <c r="BJ35" i="79"/>
  <c r="BK35" i="79"/>
  <c r="BL35" i="79"/>
  <c r="BJ36" i="79"/>
  <c r="BK36" i="79"/>
  <c r="BL36" i="79"/>
  <c r="BJ37" i="79"/>
  <c r="BK37" i="79"/>
  <c r="BL37" i="79"/>
  <c r="BJ38" i="79"/>
  <c r="BK38" i="79"/>
  <c r="BL38" i="79"/>
  <c r="BJ39" i="79"/>
  <c r="BK39" i="79"/>
  <c r="BL39" i="79"/>
  <c r="BJ40" i="79"/>
  <c r="BK40" i="79"/>
  <c r="BL40" i="79"/>
  <c r="BJ41" i="79"/>
  <c r="BK41" i="79"/>
  <c r="BL41" i="79"/>
  <c r="BJ42" i="79"/>
  <c r="BK42" i="79"/>
  <c r="BL42" i="79"/>
  <c r="BJ43" i="79"/>
  <c r="BK43" i="79"/>
  <c r="BL43" i="79"/>
  <c r="BK4" i="79"/>
  <c r="BL4" i="79"/>
  <c r="BJ4" i="79"/>
  <c r="BG5" i="79"/>
  <c r="BH5" i="79"/>
  <c r="BI5" i="79"/>
  <c r="BG6" i="79"/>
  <c r="BH6" i="79"/>
  <c r="BI6" i="79"/>
  <c r="BG7" i="79"/>
  <c r="BH7" i="79"/>
  <c r="BI7" i="79"/>
  <c r="BG8" i="79"/>
  <c r="BH8" i="79"/>
  <c r="BI8" i="79"/>
  <c r="BG9" i="79"/>
  <c r="BH9" i="79"/>
  <c r="BI9" i="79"/>
  <c r="BG10" i="79"/>
  <c r="BH10" i="79"/>
  <c r="BI10" i="79"/>
  <c r="BG11" i="79"/>
  <c r="BH11" i="79"/>
  <c r="BI11" i="79"/>
  <c r="BG12" i="79"/>
  <c r="BH12" i="79"/>
  <c r="BI12" i="79"/>
  <c r="BG13" i="79"/>
  <c r="BH13" i="79"/>
  <c r="BI13" i="79"/>
  <c r="BG14" i="79"/>
  <c r="BH14" i="79"/>
  <c r="BI14" i="79"/>
  <c r="BG15" i="79"/>
  <c r="BH15" i="79"/>
  <c r="BI15" i="79"/>
  <c r="BG16" i="79"/>
  <c r="BH16" i="79"/>
  <c r="BI16" i="79"/>
  <c r="BG17" i="79"/>
  <c r="BH17" i="79"/>
  <c r="BI17" i="79"/>
  <c r="BG18" i="79"/>
  <c r="BH18" i="79"/>
  <c r="BI18" i="79"/>
  <c r="BG19" i="79"/>
  <c r="BH19" i="79"/>
  <c r="BI19" i="79"/>
  <c r="BG20" i="79"/>
  <c r="BH20" i="79"/>
  <c r="BI20" i="79"/>
  <c r="BG21" i="79"/>
  <c r="BH21" i="79"/>
  <c r="BI21" i="79"/>
  <c r="BG22" i="79"/>
  <c r="BH22" i="79"/>
  <c r="BI22" i="79"/>
  <c r="BG23" i="79"/>
  <c r="BH23" i="79"/>
  <c r="BI23" i="79"/>
  <c r="BG24" i="79"/>
  <c r="BH24" i="79"/>
  <c r="BI24" i="79"/>
  <c r="BG25" i="79"/>
  <c r="BH25" i="79"/>
  <c r="BI25" i="79"/>
  <c r="BG26" i="79"/>
  <c r="BH26" i="79"/>
  <c r="BI26" i="79"/>
  <c r="BG27" i="79"/>
  <c r="BH27" i="79"/>
  <c r="BI27" i="79"/>
  <c r="BG28" i="79"/>
  <c r="BH28" i="79"/>
  <c r="BI28" i="79"/>
  <c r="BG29" i="79"/>
  <c r="BH29" i="79"/>
  <c r="BI29" i="79"/>
  <c r="BG30" i="79"/>
  <c r="BH30" i="79"/>
  <c r="BI30" i="79"/>
  <c r="BG31" i="79"/>
  <c r="BH31" i="79"/>
  <c r="BI31" i="79"/>
  <c r="BG32" i="79"/>
  <c r="BH32" i="79"/>
  <c r="BI32" i="79"/>
  <c r="BG33" i="79"/>
  <c r="BH33" i="79"/>
  <c r="BI33" i="79"/>
  <c r="BG34" i="79"/>
  <c r="BH34" i="79"/>
  <c r="BI34" i="79"/>
  <c r="BG35" i="79"/>
  <c r="BH35" i="79"/>
  <c r="BI35" i="79"/>
  <c r="BG36" i="79"/>
  <c r="BH36" i="79"/>
  <c r="BI36" i="79"/>
  <c r="BG37" i="79"/>
  <c r="BH37" i="79"/>
  <c r="BI37" i="79"/>
  <c r="BG38" i="79"/>
  <c r="BH38" i="79"/>
  <c r="BI38" i="79"/>
  <c r="BG39" i="79"/>
  <c r="BH39" i="79"/>
  <c r="BI39" i="79"/>
  <c r="BG40" i="79"/>
  <c r="BH40" i="79"/>
  <c r="BI40" i="79"/>
  <c r="BG41" i="79"/>
  <c r="BH41" i="79"/>
  <c r="BI41" i="79"/>
  <c r="BG42" i="79"/>
  <c r="BH42" i="79"/>
  <c r="BI42" i="79"/>
  <c r="BG43" i="79"/>
  <c r="BH43" i="79"/>
  <c r="BI43" i="79"/>
  <c r="BH4" i="79"/>
  <c r="BI4" i="79"/>
  <c r="BG4" i="79"/>
  <c r="BF6" i="79"/>
  <c r="BF7" i="79"/>
  <c r="BF8" i="79"/>
  <c r="BF9" i="79"/>
  <c r="BF10" i="79"/>
  <c r="BF11" i="79"/>
  <c r="BF12" i="79"/>
  <c r="BF13" i="79"/>
  <c r="BF14" i="79"/>
  <c r="BF15" i="79"/>
  <c r="BF16" i="79"/>
  <c r="BF17" i="79"/>
  <c r="BF18" i="79"/>
  <c r="BF19" i="79"/>
  <c r="BF20" i="79"/>
  <c r="BF21" i="79"/>
  <c r="BF22" i="79"/>
  <c r="BF23" i="79"/>
  <c r="BF24" i="79"/>
  <c r="BF25" i="79"/>
  <c r="BF26" i="79"/>
  <c r="BF27" i="79"/>
  <c r="BF28" i="79"/>
  <c r="BF29" i="79"/>
  <c r="BF30" i="79"/>
  <c r="BF31" i="79"/>
  <c r="BF32" i="79"/>
  <c r="BF33" i="79"/>
  <c r="BF34" i="79"/>
  <c r="BF35" i="79"/>
  <c r="BF36" i="79"/>
  <c r="BF37" i="79"/>
  <c r="BF38" i="79"/>
  <c r="BF39" i="79"/>
  <c r="BF40" i="79"/>
  <c r="BF41" i="79"/>
  <c r="BF42" i="79"/>
  <c r="BF43" i="79"/>
  <c r="BF5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BF4" i="79"/>
  <c r="BE4" i="79"/>
  <c r="AG105" i="79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6" i="79"/>
  <c r="AH146" i="79"/>
  <c r="AI146" i="79"/>
  <c r="AJ146" i="79"/>
  <c r="AK146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7" i="79"/>
  <c r="AH217" i="79"/>
  <c r="AI217" i="79"/>
  <c r="AJ217" i="79"/>
  <c r="AK217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6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7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D5" i="79"/>
  <c r="BD6" i="79"/>
  <c r="BD7" i="79"/>
  <c r="BD8" i="79"/>
  <c r="BD9" i="79"/>
  <c r="BD10" i="79"/>
  <c r="BD11" i="79"/>
  <c r="BD12" i="79"/>
  <c r="BD13" i="79"/>
  <c r="BD14" i="79"/>
  <c r="BD15" i="79"/>
  <c r="BD16" i="79"/>
  <c r="BD17" i="79"/>
  <c r="BD18" i="79"/>
  <c r="BD19" i="79"/>
  <c r="BD20" i="79"/>
  <c r="BD21" i="79"/>
  <c r="BD22" i="79"/>
  <c r="BD23" i="79"/>
  <c r="BD24" i="79"/>
  <c r="BD25" i="79"/>
  <c r="BD26" i="79"/>
  <c r="BD27" i="79"/>
  <c r="BD28" i="79"/>
  <c r="BD29" i="79"/>
  <c r="BD30" i="79"/>
  <c r="BD31" i="79"/>
  <c r="BD32" i="79"/>
  <c r="BD33" i="79"/>
  <c r="BD34" i="79"/>
  <c r="BD35" i="79"/>
  <c r="BD36" i="79"/>
  <c r="BD37" i="79"/>
  <c r="BD38" i="79"/>
  <c r="BD39" i="79"/>
  <c r="BD40" i="79"/>
  <c r="BD41" i="79"/>
  <c r="BD42" i="79"/>
  <c r="BD43" i="79"/>
  <c r="BD4" i="79"/>
  <c r="AT20" i="79"/>
  <c r="AR20" i="79"/>
  <c r="AX2" i="79"/>
  <c r="AW2" i="79"/>
  <c r="AU5" i="79"/>
  <c r="AQ3" i="79"/>
  <c r="AF6" i="79" l="1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5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5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5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5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5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5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AJ2" i="79" l="1"/>
  <c r="AI2" i="79"/>
  <c r="AK2" i="79"/>
  <c r="AG2" i="79"/>
  <c r="AH2" i="79"/>
  <c r="AM20" i="79" s="1"/>
  <c r="AJ10" i="69"/>
  <c r="AJ11" i="69"/>
  <c r="AJ12" i="69"/>
  <c r="AL10" i="69"/>
  <c r="AN10" i="69"/>
  <c r="AP10" i="69"/>
  <c r="AL11" i="69"/>
  <c r="AN11" i="69"/>
  <c r="AP11" i="69"/>
  <c r="AL12" i="69"/>
  <c r="AN12" i="69"/>
  <c r="AP12" i="69"/>
  <c r="J10" i="69"/>
  <c r="J11" i="69"/>
  <c r="J12" i="69"/>
  <c r="H10" i="69"/>
  <c r="H11" i="69"/>
  <c r="H12" i="69"/>
  <c r="F10" i="69"/>
  <c r="F11" i="69"/>
  <c r="F12" i="69"/>
  <c r="D10" i="69"/>
  <c r="D11" i="69"/>
  <c r="D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105" i="79" l="1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17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146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46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217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17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46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E99" i="75" s="1"/>
  <c r="AN25" i="79"/>
  <c r="AL9" i="79"/>
  <c r="E43" i="75" s="1"/>
  <c r="AN73" i="79"/>
  <c r="AN19" i="79"/>
  <c r="AN24" i="79"/>
  <c r="AL100" i="79"/>
  <c r="AN41" i="79"/>
  <c r="AN85" i="79"/>
  <c r="AL25" i="79"/>
  <c r="E85" i="75" s="1"/>
  <c r="AL10" i="79"/>
  <c r="AN67" i="79"/>
  <c r="AN88" i="79"/>
  <c r="AN9" i="79"/>
  <c r="AN53" i="79"/>
  <c r="AN89" i="79"/>
  <c r="AL69" i="79"/>
  <c r="AL38" i="79"/>
  <c r="E96" i="75" s="1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E98" i="75" s="1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E87" i="75" s="1"/>
  <c r="AN8" i="79"/>
  <c r="AM52" i="79"/>
  <c r="AL24" i="79"/>
  <c r="AL33" i="79"/>
  <c r="E93" i="75" s="1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E91" i="75" s="1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75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E90" i="75" s="1"/>
  <c r="AL46" i="79"/>
  <c r="E100" i="75" s="1"/>
  <c r="AL62" i="79"/>
  <c r="AL78" i="79"/>
  <c r="AL94" i="79"/>
  <c r="AN11" i="79"/>
  <c r="AN27" i="79"/>
  <c r="AN43" i="79"/>
  <c r="AN59" i="79"/>
  <c r="AN75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E92" i="75" s="1"/>
  <c r="AL68" i="79"/>
  <c r="AL96" i="79"/>
  <c r="AM8" i="79"/>
  <c r="AM32" i="79"/>
  <c r="AM64" i="79"/>
  <c r="AM96" i="79"/>
  <c r="AL28" i="79"/>
  <c r="E88" i="75" s="1"/>
  <c r="AL64" i="79"/>
  <c r="AL52" i="79"/>
  <c r="E103" i="75" s="1"/>
  <c r="AN17" i="79"/>
  <c r="AN33" i="79"/>
  <c r="AN49" i="79"/>
  <c r="AN65" i="79"/>
  <c r="AN81" i="79"/>
  <c r="AN97" i="79"/>
  <c r="AL13" i="79"/>
  <c r="AL29" i="79"/>
  <c r="E89" i="75" s="1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E102" i="75" s="1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75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E97" i="75" s="1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AR12" i="79" l="1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/>
  <c r="E24" i="75"/>
  <c r="E28" i="75"/>
  <c r="E26" i="75"/>
  <c r="E25" i="75"/>
  <c r="E60" i="75"/>
  <c r="E62" i="75"/>
  <c r="E61" i="75"/>
  <c r="AO5" i="65"/>
  <c r="AH19" i="65"/>
  <c r="AR25" i="79" l="1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E18" i="75"/>
  <c r="E22" i="75"/>
  <c r="AD24" i="76"/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7" i="76" l="1"/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P6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20" i="69" l="1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F19" i="65" l="1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V4" i="65" l="1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BD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BB29" i="65"/>
  <c r="AW31" i="65"/>
  <c r="C6" i="75"/>
  <c r="BB26" i="65" l="1"/>
  <c r="AW24" i="65"/>
  <c r="AW8" i="65"/>
  <c r="AX8" i="65" s="1"/>
  <c r="BA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F4" i="65"/>
  <c r="BE4" i="65"/>
  <c r="BD4" i="65"/>
  <c r="BE8" i="65"/>
  <c r="BD8" i="65"/>
  <c r="BF8" i="65"/>
  <c r="AW17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AZ11" i="65"/>
  <c r="BA11" i="65"/>
  <c r="AY11" i="65"/>
  <c r="AZ10" i="65"/>
  <c r="BA10" i="65"/>
  <c r="AY10" i="65"/>
  <c r="N6" i="75"/>
  <c r="O6" i="75"/>
  <c r="P6" i="75"/>
  <c r="Q6" i="75"/>
  <c r="BD6" i="65" l="1"/>
  <c r="AZ8" i="65"/>
  <c r="AY8" i="65"/>
  <c r="BF7" i="65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N6" i="69" s="1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H5" i="69" s="1"/>
  <c r="H112" i="69" l="1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8" i="69" l="1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R5" i="65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8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92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8" i="69"/>
  <c r="D97" i="69"/>
  <c r="D109" i="69"/>
  <c r="D100" i="69"/>
  <c r="D98" i="69"/>
  <c r="D110" i="69"/>
  <c r="D99" i="69"/>
  <c r="D111" i="69"/>
  <c r="D101" i="69"/>
  <c r="D102" i="69"/>
  <c r="D104" i="69"/>
  <c r="D103" i="69"/>
  <c r="D105" i="69"/>
  <c r="D106" i="69"/>
  <c r="D107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3" i="69"/>
  <c r="D115" i="69"/>
  <c r="D123" i="69"/>
  <c r="Z109" i="76"/>
  <c r="Y109" i="76"/>
  <c r="AA109" i="76"/>
  <c r="V109" i="76"/>
  <c r="X109" i="76"/>
  <c r="U109" i="76"/>
  <c r="T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C51" i="65" l="1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AC79" i="65"/>
  <c r="AC4" i="65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<sst xmlns="http://schemas.openxmlformats.org/spreadsheetml/2006/main" count="5574" uniqueCount="1080">
  <si>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</si>
  <si>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</si>
  <si>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</si>
  <si>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</si>
  <si>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</si>
  <si>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</si>
  <si>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</si>
  <si>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</si>
  <si>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</si>
  <si>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</si>
  <si>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</si>
  <si>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</si>
  <si>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</si>
  <si>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</si>
  <si>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</si>
  <si>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</si>
  <si>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</si>
  <si>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</si>
  <si>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</si>
  <si>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</si>
  <si>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</si>
  <si>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</si>
  <si>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</si>
  <si>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</si>
  <si>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</si>
  <si>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</si>
  <si>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</si>
  <si>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</si>
  <si>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</si>
  <si>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</si>
  <si>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</si>
  <si>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</si>
  <si>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</si>
  <si>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</si>
  <si>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</si>
  <si>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</si>
  <si>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</si>
  <si>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</si>
  <si>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</si>
  <si>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</si>
  <si>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</si>
  <si>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</si>
  <si>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</si>
  <si>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</si>
  <si>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</si>
  <si>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</si>
  <si>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</si>
  <si>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</si>
  <si>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</si>
  <si>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</si>
  <si>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</si>
  <si>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</si>
  <si>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</si>
  <si>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</si>
  <si>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</si>
  <si>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</si>
  <si>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</si>
  <si>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</si>
  <si>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</si>
  <si>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</si>
  <si>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</si>
  <si>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</si>
  <si>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</si>
  <si>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</si>
  <si>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</si>
  <si>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</si>
  <si>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</si>
  <si>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</si>
  <si>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</si>
  <si>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</si>
  <si>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</si>
  <si>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</si>
  <si>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</si>
  <si>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</si>
  <si>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</si>
  <si>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</si>
  <si>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</si>
  <si>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</si>
  <si>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</si>
  <si>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</si>
  <si>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</si>
  <si>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</si>
  <si>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</si>
  <si>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</si>
  <si>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</si>
  <si>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</si>
  <si>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</si>
  <si>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</si>
  <si>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</si>
  <si>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</si>
  <si>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</si>
  <si>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</si>
  <si>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</si>
  <si>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</si>
  <si>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</si>
  <si>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</si>
  <si>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</si>
  <si>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</si>
  <si>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</si>
  <si>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</si>
  <si>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</si>
  <si>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</si>
  <si>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</si>
  <si>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</si>
  <si>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</si>
  <si>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</si>
  <si>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</si>
  <si>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</si>
  <si>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</si>
  <si>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</si>
  <si>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</si>
  <si>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</si>
  <si>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</si>
  <si>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</si>
  <si>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</si>
  <si>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</si>
  <si>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</si>
  <si>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</si>
  <si>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</si>
  <si>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</si>
  <si>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</si>
  <si>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</si>
  <si>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</si>
  <si>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</si>
  <si>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</si>
  <si>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</si>
  <si>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</si>
  <si>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</si>
  <si>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</si>
  <si>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</si>
  <si>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</si>
  <si>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</si>
  <si>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</si>
  <si>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</si>
  <si>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</si>
  <si>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</si>
  <si>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</si>
  <si>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</si>
  <si>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</si>
  <si>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</si>
  <si>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</si>
  <si>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</si>
  <si>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</si>
  <si>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</si>
  <si>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</si>
  <si>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</si>
  <si>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</si>
  <si>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</si>
  <si>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</si>
  <si>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</si>
  <si>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</si>
  <si>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</si>
  <si>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</si>
  <si>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</si>
  <si>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</si>
  <si>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</si>
  <si>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</si>
  <si>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</si>
  <si>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</si>
  <si>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</si>
  <si>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</si>
  <si>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</si>
  <si>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</si>
  <si>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</si>
  <si>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</si>
  <si>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</si>
  <si>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</si>
  <si>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</si>
  <si>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</si>
  <si>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</si>
  <si>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</si>
  <si>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</si>
  <si>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</si>
  <si>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</si>
  <si>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</si>
  <si>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</si>
  <si>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</si>
  <si>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</si>
  <si>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</si>
  <si>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</si>
  <si>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</si>
  <si>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</si>
  <si>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</si>
  <si>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</si>
  <si>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</si>
  <si>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</si>
  <si>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</si>
  <si>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</si>
  <si>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</si>
  <si>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</si>
  <si>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</si>
  <si>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</si>
  <si>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</si>
  <si>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</si>
  <si>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</si>
  <si>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</si>
  <si>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</si>
  <si>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</si>
  <si>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</si>
  <si>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</si>
  <si>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</si>
  <si>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</si>
  <si>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</si>
  <si>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</si>
  <si>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</si>
  <si>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</si>
  <si>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</si>
  <si>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</si>
  <si>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</si>
  <si>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</si>
  <si>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</si>
  <si>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</si>
  <si>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</si>
  <si>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</si>
  <si>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</si>
  <si>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</si>
  <si>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</si>
  <si>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</si>
  <si>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</si>
  <si>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</si>
  <si>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</si>
  <si>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</si>
  <si>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</si>
  <si>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</si>
  <si>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</si>
  <si>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</si>
  <si>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</si>
  <si>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</si>
  <si>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</si>
  <si>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</si>
  <si>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</si>
  <si>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</si>
  <si>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</si>
  <si>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</si>
  <si>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</si>
  <si>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</si>
  <si>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</si>
  <si>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</si>
  <si>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</si>
  <si>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</si>
  <si>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</si>
  <si>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</si>
  <si>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</si>
  <si>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</si>
  <si>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</si>
  <si>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</si>
  <si>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</si>
  <si>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</si>
  <si>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</si>
  <si>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</si>
  <si>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</si>
  <si>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</si>
  <si>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</si>
  <si>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</si>
  <si>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</si>
  <si>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</si>
  <si>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</si>
  <si>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</si>
  <si>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</si>
  <si>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</si>
  <si>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</si>
  <si>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</si>
  <si>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</si>
  <si>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</si>
  <si>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</si>
  <si>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</si>
  <si>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</si>
  <si>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</si>
  <si>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</si>
  <si>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</si>
  <si>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</si>
  <si>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</si>
  <si>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</si>
  <si>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</si>
  <si>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</si>
  <si>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</si>
  <si>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</si>
  <si>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</si>
  <si>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</si>
  <si>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</si>
  <si>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</si>
  <si>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</si>
  <si>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</si>
  <si>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</si>
  <si>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</si>
  <si>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</si>
  <si>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</si>
  <si>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</si>
  <si>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</si>
  <si>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</si>
  <si>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</si>
  <si>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</si>
  <si>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</si>
  <si>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</si>
  <si>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</si>
  <si>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</si>
  <si>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</si>
  <si>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</si>
  <si>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</si>
  <si>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</si>
  <si>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</si>
  <si>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</si>
  <si>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</si>
  <si>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</si>
  <si>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</si>
  <si>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</si>
  <si>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</si>
  <si>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</si>
  <si>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</si>
  <si>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</si>
  <si>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</si>
  <si>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</si>
  <si>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</si>
  <si>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</si>
  <si>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</si>
  <si>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</si>
  <si>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</si>
  <si>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</si>
  <si>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</si>
  <si>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</si>
  <si>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</si>
  <si>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</si>
  <si>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</si>
  <si>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</si>
  <si>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</si>
  <si>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</si>
  <si>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</si>
  <si>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</si>
  <si>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</si>
  <si>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</si>
  <si>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</si>
  <si>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</si>
  <si>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</si>
  <si>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</si>
  <si>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</si>
  <si>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</si>
  <si>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</si>
  <si>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</si>
  <si>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</si>
  <si>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</si>
  <si>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</si>
  <si>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</si>
  <si>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</si>
  <si>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</si>
  <si>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</si>
  <si>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</si>
  <si>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</si>
  <si>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</si>
  <si>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</si>
  <si>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</si>
  <si>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</si>
  <si>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</si>
  <si>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</si>
  <si>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</si>
  <si>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</si>
  <si>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</si>
  <si>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</si>
  <si>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</si>
  <si>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</si>
  <si>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</si>
  <si>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</si>
  <si>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</si>
  <si>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</si>
  <si>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</si>
  <si>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</si>
  <si>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</si>
  <si>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</si>
  <si>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</si>
  <si>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</si>
  <si>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</si>
  <si>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</si>
  <si>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</si>
  <si>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</si>
  <si>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</si>
  <si>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</si>
  <si>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</si>
  <si>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</si>
  <si>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</si>
  <si>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</si>
  <si>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</si>
  <si>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</si>
  <si>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</si>
  <si>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</si>
  <si>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</si>
  <si>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</si>
  <si>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</si>
  <si>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</si>
  <si>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</si>
  <si>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</si>
  <si>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</si>
  <si>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</si>
  <si>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</si>
  <si>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</si>
  <si>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</si>
  <si>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</si>
  <si>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</si>
  <si>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</si>
  <si>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</si>
  <si>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</si>
  <si>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</si>
  <si>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</si>
  <si>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</si>
  <si>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</si>
  <si>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</si>
  <si>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</si>
  <si>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</si>
  <si>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</si>
  <si>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</si>
  <si>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</si>
  <si>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</si>
  <si>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</si>
  <si>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</si>
  <si>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</si>
  <si>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</si>
  <si>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</si>
  <si>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</si>
  <si>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</si>
  <si>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</si>
  <si>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</si>
  <si>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</si>
  <si>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</si>
  <si>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</si>
  <si>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</si>
  <si>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</si>
  <si>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</si>
  <si>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</si>
  <si>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</si>
  <si>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</si>
  <si>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</si>
  <si>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</si>
  <si>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</si>
  <si>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</si>
  <si>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</si>
  <si>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</si>
  <si>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</si>
  <si>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</si>
  <si>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</si>
  <si>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</si>
  <si>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</si>
  <si>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</si>
  <si>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</si>
  <si>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</si>
  <si>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</si>
  <si>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</si>
  <si>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</si>
  <si>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</si>
  <si>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</si>
  <si>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</si>
  <si>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</si>
  <si>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</si>
  <si>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</si>
  <si>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</si>
  <si>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</si>
  <si>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</si>
  <si>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</si>
  <si>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</si>
  <si>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</si>
  <si>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</si>
  <si>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</si>
  <si>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</si>
  <si>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</si>
  <si>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</si>
  <si>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</si>
  <si>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</si>
  <si>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</si>
  <si>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</si>
  <si>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</si>
  <si>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</si>
  <si>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</si>
  <si>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</si>
  <si>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</si>
  <si>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</si>
  <si>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</si>
  <si>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</si>
  <si>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</si>
  <si>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</si>
  <si>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</si>
  <si>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</si>
  <si>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</si>
  <si>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</si>
  <si>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</si>
  <si>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</si>
  <si>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</si>
  <si>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</si>
  <si>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</si>
  <si>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</si>
  <si>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</si>
  <si>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</si>
  <si>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</si>
  <si>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</si>
  <si>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</si>
  <si>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</si>
  <si>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</si>
  <si>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</si>
  <si>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</si>
  <si>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</si>
  <si>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</si>
  <si>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</si>
  <si>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</si>
  <si>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</si>
  <si>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</si>
  <si>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</si>
  <si>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</si>
  <si>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</si>
  <si>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</si>
  <si>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</si>
  <si>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</si>
  <si>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</si>
  <si>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</si>
  <si>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</si>
  <si>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</si>
  <si>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</si>
  <si>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</si>
  <si>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</si>
  <si>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</si>
  <si>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</si>
  <si>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</si>
  <si>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</si>
  <si>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</si>
  <si>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</si>
  <si>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</si>
  <si>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</si>
  <si>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</si>
  <si>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</si>
  <si>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</si>
  <si>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</si>
  <si>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</si>
  <si>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</si>
  <si>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</si>
  <si>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</si>
  <si>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</si>
  <si>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</si>
  <si>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</si>
  <si>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</si>
  <si>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</si>
  <si>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</si>
  <si>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</si>
  <si>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</si>
  <si>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</si>
  <si>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</si>
  <si>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</si>
  <si>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</si>
  <si>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</si>
  <si>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</si>
  <si>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</si>
  <si>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</si>
  <si>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</si>
  <si>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</si>
  <si>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</si>
  <si>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</si>
  <si>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</si>
  <si>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</si>
  <si>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</si>
  <si>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</si>
  <si>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</si>
  <si>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</si>
  <si>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</si>
  <si>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</si>
  <si>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</si>
  <si>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</si>
  <si>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</si>
  <si>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</si>
  <si>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</si>
  <si>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</si>
  <si>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</si>
  <si>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</si>
  <si>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</si>
  <si>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</si>
  <si>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</si>
  <si>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</si>
  <si>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</si>
  <si>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</si>
  <si>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</si>
  <si>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</si>
  <si>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</si>
  <si>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</si>
  <si>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</si>
  <si>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</si>
  <si>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</si>
  <si>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</si>
  <si>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</si>
  <si>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</si>
  <si>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</si>
  <si>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</si>
  <si>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</si>
  <si>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</si>
  <si>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</si>
  <si>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</si>
  <si>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</si>
  <si>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</si>
  <si>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</si>
  <si>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</si>
  <si>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</si>
  <si>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</si>
  <si>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</si>
  <si>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</si>
  <si>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</si>
  <si>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</si>
  <si>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</si>
  <si>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</si>
  <si>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</si>
  <si>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</si>
  <si>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</si>
  <si>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</si>
  <si>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</si>
  <si>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</si>
  <si>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</si>
  <si>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</si>
  <si>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</si>
  <si>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</si>
  <si>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</si>
  <si>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</si>
  <si>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</si>
  <si>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</si>
  <si>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</si>
  <si>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</si>
  <si>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</si>
  <si>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</si>
  <si>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</si>
  <si>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</si>
  <si>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</si>
  <si>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</si>
  <si>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</si>
  <si>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</si>
  <si>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</si>
  <si>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</si>
  <si>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</si>
  <si>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</si>
  <si>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</si>
  <si>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</si>
  <si>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</si>
  <si>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</si>
  <si>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</si>
  <si>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</si>
  <si>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</si>
  <si>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</si>
  <si>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</si>
  <si>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</si>
  <si>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</si>
  <si>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</si>
  <si>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</si>
  <si>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</si>
  <si>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</si>
  <si>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</si>
  <si>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</si>
  <si>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</si>
  <si>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</si>
  <si>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</si>
  <si>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</si>
  <si>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</si>
  <si>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</si>
  <si>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</si>
  <si>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</si>
  <si>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</si>
  <si>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</si>
  <si>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</si>
  <si>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</si>
  <si>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</si>
  <si>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</si>
  <si>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</si>
  <si>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</si>
  <si>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</si>
  <si>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</si>
  <si>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</si>
  <si>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</si>
  <si>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</si>
  <si>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</si>
  <si>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</si>
  <si>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</si>
  <si>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</si>
  <si>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</si>
  <si>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</si>
  <si>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</si>
  <si>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</si>
  <si>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</si>
  <si>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</si>
  <si>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</si>
  <si>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</si>
  <si>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</si>
  <si>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</si>
  <si>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</si>
  <si>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</si>
  <si>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</si>
  <si>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</si>
  <si>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</si>
  <si>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</si>
  <si>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</si>
  <si>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</si>
  <si>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</si>
  <si>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</si>
  <si>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</si>
  <si>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</si>
  <si>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</si>
  <si>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</si>
  <si>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</si>
  <si>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</si>
  <si>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</si>
  <si>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</si>
  <si>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</si>
  <si>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</si>
  <si>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</si>
  <si>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</si>
  <si>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</si>
  <si>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</si>
  <si>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</si>
  <si>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</si>
  <si>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</si>
  <si>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</si>
  <si>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</si>
  <si>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</si>
  <si>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</si>
  <si>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</si>
  <si>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</si>
  <si>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</si>
  <si>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</si>
  <si>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</si>
  <si>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</si>
  <si>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</si>
  <si>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</si>
  <si>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</si>
  <si>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</si>
  <si>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</si>
  <si>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</si>
  <si>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</si>
  <si>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</si>
  <si>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</si>
  <si>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</si>
  <si>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</si>
  <si>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</si>
  <si>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</si>
  <si>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</si>
  <si>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</si>
  <si>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</si>
  <si>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</si>
  <si>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</si>
  <si>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</si>
  <si>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</si>
  <si>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</si>
  <si>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</si>
  <si>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</si>
  <si>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</si>
  <si>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</si>
  <si>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</si>
  <si>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</si>
  <si>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</si>
  <si>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</si>
  <si>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</si>
  <si>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</si>
  <si>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</si>
  <si>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</si>
  <si>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</si>
  <si>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</si>
  <si>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</si>
  <si>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</si>
  <si>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</si>
  <si>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</si>
  <si>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</si>
  <si>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</si>
  <si>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</si>
  <si>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</si>
  <si>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</si>
  <si>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</si>
  <si>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</si>
  <si>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</si>
  <si>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</si>
  <si>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</si>
  <si>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</si>
  <si>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</si>
  <si>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</si>
  <si>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</si>
  <si>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</si>
  <si>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</si>
  <si>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</si>
  <si>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</si>
  <si>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</si>
  <si>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</si>
  <si>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</si>
  <si>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</si>
  <si>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</si>
  <si>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</si>
  <si>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</si>
  <si>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</si>
  <si>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</si>
  <si>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</si>
  <si>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</si>
  <si>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</si>
  <si>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</si>
  <si>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</si>
  <si>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</si>
  <si>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</si>
  <si>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</si>
  <si>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</si>
  <si>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</si>
  <si>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</si>
  <si>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</si>
  <si>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</si>
  <si>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</si>
  <si>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</si>
  <si>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</si>
  <si>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</si>
  <si>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</si>
  <si>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</si>
  <si>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</si>
  <si>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</si>
  <si>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</si>
  <si>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</si>
  <si>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</si>
  <si>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</si>
  <si>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</si>
  <si>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</si>
  <si>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</si>
  <si>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</si>
  <si>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</si>
  <si>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</si>
  <si>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</si>
  <si>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</si>
  <si>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</si>
  <si>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</si>
  <si>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</si>
  <si>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</si>
  <si>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</si>
  <si>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</si>
  <si>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</si>
  <si>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</si>
  <si>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</si>
  <si>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</si>
  <si>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</si>
  <si>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</si>
  <si>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</si>
  <si>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</si>
  <si>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</si>
  <si>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</si>
  <si>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</si>
  <si>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</si>
  <si>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</si>
  <si>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</si>
  <si>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</si>
  <si>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</si>
  <si>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</si>
  <si>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</si>
  <si>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</si>
  <si>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</si>
  <si>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</si>
  <si>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</si>
  <si>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</si>
  <si>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</si>
  <si>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</si>
  <si>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</si>
  <si>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</si>
  <si>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</si>
  <si>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</si>
  <si>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</si>
  <si>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</si>
  <si>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</si>
  <si>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</si>
  <si>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</si>
  <si>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</si>
  <si>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</si>
  <si>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</si>
  <si>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</si>
  <si>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</si>
  <si>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</si>
  <si>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</si>
  <si>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</si>
  <si>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</si>
  <si>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</si>
  <si>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</si>
  <si>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</si>
  <si>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</si>
  <si>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</si>
  <si>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</si>
  <si>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</si>
  <si>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</si>
  <si>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</si>
  <si>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</si>
  <si>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</si>
  <si>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</si>
  <si>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</si>
  <si>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</si>
  <si>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</si>
  <si>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</si>
  <si>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</si>
  <si>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</si>
  <si>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</si>
  <si>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</si>
  <si>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</si>
  <si>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</si>
  <si>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</si>
  <si>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</si>
  <si>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</si>
  <si>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</si>
  <si>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</si>
  <si>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</si>
  <si>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</si>
  <si>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</si>
  <si>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</si>
  <si>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</si>
  <si>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</si>
  <si>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</si>
  <si>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</si>
  <si>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</si>
  <si>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</si>
  <si>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</si>
  <si>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</si>
  <si>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</si>
  <si>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</si>
  <si>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</si>
  <si>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</si>
  <si>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</si>
  <si>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</si>
  <si>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</si>
  <si>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</si>
  <si>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</si>
  <si>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</si>
  <si>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</si>
  <si>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</si>
  <si>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</si>
  <si>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</si>
  <si>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</si>
  <si>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</si>
  <si>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</si>
  <si>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</si>
  <si>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</si>
  <si>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</si>
  <si>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</si>
  <si>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</si>
  <si>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</si>
  <si>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</si>
  <si>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</si>
  <si>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</si>
  <si>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</si>
  <si>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</si>
  <si>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</si>
  <si>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</si>
  <si>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</si>
  <si>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</si>
  <si>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</si>
  <si>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</si>
  <si>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</si>
  <si>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</si>
  <si>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</si>
  <si>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</si>
  <si>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</si>
  <si>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</si>
  <si>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</si>
  <si>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</si>
  <si>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</si>
  <si>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</si>
  <si>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</si>
  <si>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</si>
  <si>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</si>
  <si>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</si>
  <si>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</si>
  <si>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</si>
  <si>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</si>
  <si>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</si>
  <si>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</si>
  <si>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</si>
  <si>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</si>
  <si>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</si>
  <si>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</si>
  <si>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</si>
  <si>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</si>
  <si>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</si>
  <si>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</si>
  <si>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</si>
  <si>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</si>
  <si>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</si>
  <si>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</si>
  <si>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中级神级1配件1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</si>
  <si>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</si>
  <si>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</si>
  <si>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</si>
  <si>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中级神级1配件2</t>
    <phoneticPr fontId="2" type="noConversion"/>
  </si>
  <si>
    <t>初级神器1配件2</t>
    <phoneticPr fontId="2" type="noConversion"/>
  </si>
  <si>
    <t>中级神级1配件2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</si>
  <si>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</si>
  <si>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</si>
  <si>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</si>
  <si>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</si>
  <si>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</si>
  <si>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</si>
  <si>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</si>
  <si>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</si>
  <si>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</si>
  <si>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中级神级2配件1</t>
    <phoneticPr fontId="2" type="noConversion"/>
  </si>
  <si>
    <t>初级神器2配件1</t>
    <phoneticPr fontId="2" type="noConversion"/>
  </si>
  <si>
    <t>中级神级2配件1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</si>
  <si>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</si>
  <si>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</si>
  <si>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中级神级2配件2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</si>
  <si>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</si>
  <si>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</si>
  <si>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中级神级2配件2</t>
    <phoneticPr fontId="2" type="noConversion"/>
  </si>
  <si>
    <t>高级神器2配件1</t>
    <phoneticPr fontId="2" type="noConversion"/>
  </si>
  <si>
    <t>中级神级2配件1</t>
    <phoneticPr fontId="2" type="noConversion"/>
  </si>
  <si>
    <t>中级神级2配件1</t>
    <phoneticPr fontId="2" type="noConversion"/>
  </si>
  <si>
    <t>高级神器2配件1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</si>
  <si>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</si>
  <si>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</si>
  <si>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高级神器2配件2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</si>
  <si>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</si>
  <si>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</si>
  <si>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</si>
  <si>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</si>
  <si>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</si>
  <si>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</si>
  <si>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</si>
  <si>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</si>
  <si>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</si>
  <si>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</si>
  <si>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</si>
  <si>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</si>
  <si>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</si>
  <si>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</si>
  <si>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</si>
  <si>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中级神级1配件1</t>
    <phoneticPr fontId="2" type="noConversion"/>
  </si>
  <si>
    <t>中级神级1配件2</t>
    <phoneticPr fontId="2" type="noConversion"/>
  </si>
  <si>
    <t>初级神器1配件2</t>
    <phoneticPr fontId="2" type="noConversion"/>
  </si>
  <si>
    <t>中级神级1配件2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</si>
  <si>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</si>
  <si>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</si>
  <si>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</si>
  <si>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中级神级1配件1</t>
    <phoneticPr fontId="2" type="noConversion"/>
  </si>
  <si>
    <t>中级神级1配件2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</si>
  <si>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</si>
  <si>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</si>
  <si>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</si>
  <si>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</si>
  <si>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</si>
  <si>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</si>
  <si>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</si>
  <si>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</si>
  <si>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</si>
  <si>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</si>
  <si>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</si>
  <si>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</si>
  <si>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</si>
  <si>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</si>
  <si>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</si>
  <si>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</si>
  <si>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</si>
  <si>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中级神级2配件1</t>
    <phoneticPr fontId="2" type="noConversion"/>
  </si>
  <si>
    <t>中级神级2配件2</t>
    <phoneticPr fontId="2" type="noConversion"/>
  </si>
  <si>
    <t>中级神级2配件2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</si>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</sst>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8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313</v>
      </c>
      <c r="C2" s="45"/>
      <c r="D2" s="45"/>
      <c r="E2" s="46"/>
    </row>
    <row r="3" spans="2:5" ht="35.1" customHeight="1" x14ac:dyDescent="0.2">
      <c r="B3" s="2" t="s">
        <v>0</v>
      </c>
      <c r="C3" s="3" t="s">
        <v>11</v>
      </c>
      <c r="D3" s="47" t="s">
        <v>1</v>
      </c>
      <c r="E3" s="49" t="s">
        <v>314</v>
      </c>
    </row>
    <row r="4" spans="2:5" ht="35.1" customHeight="1" x14ac:dyDescent="0.2">
      <c r="B4" s="2" t="s">
        <v>2</v>
      </c>
      <c r="C4" s="3" t="s">
        <v>12</v>
      </c>
      <c r="D4" s="48"/>
      <c r="E4" s="50"/>
    </row>
    <row r="5" spans="2:5" ht="35.1" customHeight="1" x14ac:dyDescent="0.2">
      <c r="B5" s="4" t="s">
        <v>3</v>
      </c>
      <c r="C5" s="51" t="s">
        <v>315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43490</v>
      </c>
      <c r="C8" s="8" t="s">
        <v>10</v>
      </c>
      <c r="D8" s="57" t="s">
        <v>8</v>
      </c>
      <c r="E8" s="58"/>
    </row>
    <row r="9" spans="2:5" x14ac:dyDescent="0.2">
      <c r="B9" s="7"/>
      <c r="C9" s="8"/>
      <c r="D9" s="57"/>
      <c r="E9" s="58"/>
    </row>
    <row r="10" spans="2:5" x14ac:dyDescent="0.2">
      <c r="B10" s="9"/>
      <c r="C10" s="8"/>
      <c r="D10" s="57"/>
      <c r="E10" s="58"/>
    </row>
    <row r="11" spans="2:5" x14ac:dyDescent="0.2">
      <c r="B11" s="9"/>
      <c r="C11" s="8"/>
      <c r="D11" s="57"/>
      <c r="E11" s="58"/>
    </row>
    <row r="12" spans="2:5" x14ac:dyDescent="0.2">
      <c r="B12" s="9"/>
      <c r="C12" s="8"/>
      <c r="D12" s="57"/>
      <c r="E12" s="58"/>
    </row>
    <row r="13" spans="2:5" x14ac:dyDescent="0.2">
      <c r="B13" s="9"/>
      <c r="C13" s="8"/>
      <c r="D13" s="57"/>
      <c r="E13" s="58"/>
    </row>
    <row r="14" spans="2:5" x14ac:dyDescent="0.2">
      <c r="B14" s="9"/>
      <c r="C14" s="8"/>
      <c r="D14" s="57"/>
      <c r="E14" s="58"/>
    </row>
    <row r="15" spans="2:5" x14ac:dyDescent="0.2">
      <c r="B15" s="9"/>
      <c r="C15" s="8"/>
      <c r="D15" s="57"/>
      <c r="E15" s="58"/>
    </row>
    <row r="16" spans="2:5" x14ac:dyDescent="0.2">
      <c r="B16" s="9"/>
      <c r="C16" s="8"/>
      <c r="D16" s="57"/>
      <c r="E16" s="58"/>
    </row>
    <row r="17" spans="2:5" x14ac:dyDescent="0.2">
      <c r="B17" s="9"/>
      <c r="C17" s="8"/>
      <c r="D17" s="57"/>
      <c r="E17" s="58"/>
    </row>
    <row r="18" spans="2:5" x14ac:dyDescent="0.2">
      <c r="B18" s="9"/>
      <c r="C18" s="8"/>
      <c r="D18" s="57"/>
      <c r="E18" s="58"/>
    </row>
    <row r="19" spans="2:5" x14ac:dyDescent="0.2">
      <c r="B19" s="9"/>
      <c r="C19" s="8"/>
      <c r="D19" s="57"/>
      <c r="E19" s="58"/>
    </row>
    <row r="20" spans="2:5" x14ac:dyDescent="0.2">
      <c r="B20" s="9"/>
      <c r="C20" s="8"/>
      <c r="D20" s="57"/>
      <c r="E20" s="58"/>
    </row>
    <row r="21" spans="2:5" x14ac:dyDescent="0.2">
      <c r="B21" s="9"/>
      <c r="C21" s="8"/>
      <c r="D21" s="57"/>
      <c r="E21" s="58"/>
    </row>
    <row r="22" spans="2:5" x14ac:dyDescent="0.2">
      <c r="B22" s="9"/>
      <c r="C22" s="8"/>
      <c r="D22" s="57"/>
      <c r="E22" s="58"/>
    </row>
    <row r="23" spans="2:5" x14ac:dyDescent="0.2">
      <c r="B23" s="9"/>
      <c r="C23" s="8"/>
      <c r="D23" s="57"/>
      <c r="E23" s="58"/>
    </row>
    <row r="24" spans="2:5" x14ac:dyDescent="0.2">
      <c r="B24" s="9"/>
      <c r="C24" s="8"/>
      <c r="D24" s="57"/>
      <c r="E24" s="58"/>
    </row>
    <row r="25" spans="2:5" x14ac:dyDescent="0.2">
      <c r="B25" s="9"/>
      <c r="C25" s="8"/>
      <c r="D25" s="57"/>
      <c r="E25" s="58"/>
    </row>
    <row r="26" spans="2:5" x14ac:dyDescent="0.2">
      <c r="B26" s="9"/>
      <c r="C26" s="8"/>
      <c r="D26" s="57"/>
      <c r="E26" s="58"/>
    </row>
    <row r="27" spans="2:5" x14ac:dyDescent="0.2">
      <c r="B27" s="9"/>
      <c r="C27" s="8"/>
      <c r="D27" s="57"/>
      <c r="E27" s="58"/>
    </row>
    <row r="28" spans="2:5" ht="18" thickBot="1" x14ac:dyDescent="0.25">
      <c r="B28" s="10"/>
      <c r="C28" s="11"/>
      <c r="D28" s="59"/>
      <c r="E28" s="60"/>
    </row>
    <row r="30" spans="2:5" x14ac:dyDescent="0.2">
      <c r="B30" s="61" t="s">
        <v>9</v>
      </c>
      <c r="C30" s="61"/>
      <c r="D30" s="61"/>
      <c r="E30" s="6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2" t="s">
        <v>526</v>
      </c>
      <c r="B2" s="62"/>
      <c r="C2" s="62"/>
      <c r="D2" s="62"/>
      <c r="E2" s="62"/>
    </row>
    <row r="3" spans="1:23" ht="17.25" x14ac:dyDescent="0.2">
      <c r="A3" s="63" t="s">
        <v>527</v>
      </c>
      <c r="B3" s="64"/>
      <c r="C3" s="64"/>
      <c r="D3" s="64"/>
      <c r="E3" s="65"/>
      <c r="H3" s="13" t="s">
        <v>537</v>
      </c>
      <c r="I3" s="13" t="s">
        <v>538</v>
      </c>
      <c r="J3" s="13" t="s">
        <v>539</v>
      </c>
      <c r="K3" s="13" t="s">
        <v>543</v>
      </c>
      <c r="M3" s="29" t="s">
        <v>618</v>
      </c>
      <c r="N3" s="18">
        <f>SUM(金币汇总!Q6:Q105)</f>
        <v>3782288.9999999995</v>
      </c>
    </row>
    <row r="4" spans="1:23" ht="17.25" x14ac:dyDescent="0.2">
      <c r="A4" s="66"/>
      <c r="B4" s="67"/>
      <c r="C4" s="67"/>
      <c r="D4" s="67"/>
      <c r="E4" s="68"/>
      <c r="G4" s="17" t="s">
        <v>540</v>
      </c>
      <c r="H4" s="14">
        <v>40</v>
      </c>
      <c r="I4" s="14">
        <v>20</v>
      </c>
      <c r="J4" s="14">
        <v>5</v>
      </c>
      <c r="K4" s="14">
        <v>3</v>
      </c>
      <c r="M4" s="13" t="s">
        <v>619</v>
      </c>
      <c r="N4" s="13" t="s">
        <v>620</v>
      </c>
      <c r="O4" s="13" t="s">
        <v>621</v>
      </c>
    </row>
    <row r="5" spans="1:23" ht="16.5" x14ac:dyDescent="0.2">
      <c r="A5" s="66"/>
      <c r="B5" s="67"/>
      <c r="C5" s="67"/>
      <c r="D5" s="67"/>
      <c r="E5" s="68"/>
      <c r="G5" s="17" t="s">
        <v>541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6"/>
      <c r="B6" s="67"/>
      <c r="C6" s="67"/>
      <c r="D6" s="67"/>
      <c r="E6" s="6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66"/>
      <c r="B7" s="67"/>
      <c r="C7" s="67"/>
      <c r="D7" s="67"/>
      <c r="E7" s="68"/>
    </row>
    <row r="8" spans="1:23" x14ac:dyDescent="0.2">
      <c r="A8" s="66"/>
      <c r="B8" s="67"/>
      <c r="C8" s="67"/>
      <c r="D8" s="67"/>
      <c r="E8" s="68"/>
    </row>
    <row r="9" spans="1:23" x14ac:dyDescent="0.2">
      <c r="A9" s="66"/>
      <c r="B9" s="67"/>
      <c r="C9" s="67"/>
      <c r="D9" s="67"/>
      <c r="E9" s="68"/>
    </row>
    <row r="10" spans="1:23" ht="17.25" thickBot="1" x14ac:dyDescent="0.25">
      <c r="A10" s="69"/>
      <c r="B10" s="70"/>
      <c r="C10" s="70"/>
      <c r="D10" s="70"/>
      <c r="E10" s="7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2" t="s">
        <v>542</v>
      </c>
      <c r="Q11" s="62"/>
      <c r="R11" s="62"/>
      <c r="S11" s="62"/>
      <c r="U11">
        <f>SUM(U13:U17)</f>
        <v>27</v>
      </c>
    </row>
    <row r="12" spans="1:23" ht="17.25" x14ac:dyDescent="0.2">
      <c r="A12" s="13" t="s">
        <v>528</v>
      </c>
      <c r="B12" s="13" t="s">
        <v>531</v>
      </c>
      <c r="C12" s="13" t="s">
        <v>393</v>
      </c>
      <c r="D12" s="13" t="s">
        <v>411</v>
      </c>
      <c r="E12" s="13" t="s">
        <v>533</v>
      </c>
      <c r="F12" s="13" t="s">
        <v>534</v>
      </c>
      <c r="G12" s="13" t="s">
        <v>535</v>
      </c>
      <c r="H12" s="13" t="s">
        <v>536</v>
      </c>
      <c r="I12" s="13" t="s">
        <v>586</v>
      </c>
      <c r="K12" s="13" t="s">
        <v>533</v>
      </c>
      <c r="L12" s="13" t="s">
        <v>534</v>
      </c>
      <c r="M12" s="13" t="s">
        <v>535</v>
      </c>
      <c r="N12" s="13" t="s">
        <v>536</v>
      </c>
      <c r="P12" s="13" t="s">
        <v>533</v>
      </c>
      <c r="Q12" s="13" t="s">
        <v>534</v>
      </c>
      <c r="R12" s="13" t="s">
        <v>535</v>
      </c>
      <c r="S12" s="13" t="s">
        <v>536</v>
      </c>
      <c r="U12" s="13" t="s">
        <v>625</v>
      </c>
      <c r="V12" s="13" t="s">
        <v>626</v>
      </c>
      <c r="W12" s="13" t="s">
        <v>627</v>
      </c>
    </row>
    <row r="13" spans="1:23" ht="16.5" x14ac:dyDescent="0.2">
      <c r="A13" s="14" t="s">
        <v>529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530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532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548</v>
      </c>
      <c r="K32" s="13" t="s">
        <v>551</v>
      </c>
      <c r="L32" s="13" t="s">
        <v>549</v>
      </c>
      <c r="M32" s="13" t="s">
        <v>552</v>
      </c>
      <c r="N32" s="13" t="s">
        <v>550</v>
      </c>
      <c r="O32" s="13" t="s">
        <v>553</v>
      </c>
      <c r="P32" s="13" t="s">
        <v>547</v>
      </c>
      <c r="Q32" s="13" t="s">
        <v>554</v>
      </c>
      <c r="R32" s="13" t="s">
        <v>557</v>
      </c>
      <c r="S32" s="13" t="s">
        <v>558</v>
      </c>
      <c r="T32" s="13" t="s">
        <v>555</v>
      </c>
      <c r="U32" s="13" t="s">
        <v>559</v>
      </c>
      <c r="V32" s="13" t="s">
        <v>560</v>
      </c>
      <c r="W32" s="13" t="s">
        <v>556</v>
      </c>
      <c r="X32" s="13" t="s">
        <v>559</v>
      </c>
      <c r="Y32" s="13" t="s">
        <v>560</v>
      </c>
      <c r="Z32" s="13" t="s">
        <v>622</v>
      </c>
      <c r="AA32" s="13" t="s">
        <v>623</v>
      </c>
      <c r="AB32" s="13" t="s">
        <v>624</v>
      </c>
    </row>
    <row r="33" spans="10:28" ht="16.5" x14ac:dyDescent="0.2">
      <c r="J33" s="14" t="s">
        <v>316</v>
      </c>
      <c r="K33" s="14">
        <v>1000</v>
      </c>
      <c r="L33" s="14" t="s">
        <v>561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544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544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544</v>
      </c>
      <c r="M36" s="14">
        <v>20</v>
      </c>
      <c r="N36" s="14" t="s">
        <v>545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544</v>
      </c>
      <c r="M37" s="14">
        <v>25</v>
      </c>
      <c r="N37" s="14" t="s">
        <v>545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544</v>
      </c>
      <c r="M38" s="14">
        <v>45</v>
      </c>
      <c r="N38" s="14" t="s">
        <v>545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545</v>
      </c>
      <c r="M39" s="14">
        <v>4</v>
      </c>
      <c r="N39" s="14" t="s">
        <v>546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545</v>
      </c>
      <c r="M40" s="14">
        <v>5</v>
      </c>
      <c r="N40" s="14" t="s">
        <v>546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545</v>
      </c>
      <c r="M41" s="14">
        <v>7</v>
      </c>
      <c r="N41" s="14" t="s">
        <v>546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545</v>
      </c>
      <c r="M42" s="14">
        <v>8</v>
      </c>
      <c r="N42" s="14" t="s">
        <v>546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494</v>
      </c>
      <c r="B3" s="13" t="s">
        <v>496</v>
      </c>
      <c r="C3" s="13" t="s">
        <v>495</v>
      </c>
      <c r="D3" s="13" t="s">
        <v>782</v>
      </c>
      <c r="E3" s="13" t="s">
        <v>498</v>
      </c>
      <c r="F3" s="13" t="s">
        <v>499</v>
      </c>
      <c r="G3" s="13" t="s">
        <v>523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501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500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783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502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783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501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503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502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519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506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505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506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783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507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508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783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509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510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511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783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512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513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514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516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515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783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514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517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518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504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520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521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503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514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522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515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819</v>
      </c>
      <c r="B1" s="13" t="s">
        <v>820</v>
      </c>
      <c r="C1" s="13" t="s">
        <v>821</v>
      </c>
      <c r="D1" s="13" t="s">
        <v>822</v>
      </c>
      <c r="E1" s="13" t="s">
        <v>823</v>
      </c>
      <c r="F1" s="13" t="s">
        <v>824</v>
      </c>
      <c r="G1" s="13" t="s">
        <v>825</v>
      </c>
      <c r="H1" s="13" t="s">
        <v>826</v>
      </c>
      <c r="I1" s="13" t="s">
        <v>827</v>
      </c>
      <c r="J1" s="13" t="s">
        <v>828</v>
      </c>
      <c r="K1" s="13" t="s">
        <v>829</v>
      </c>
    </row>
    <row r="2" spans="1:11" ht="16.5" customHeight="1" x14ac:dyDescent="0.2">
      <c r="A2" s="72" t="s">
        <v>830</v>
      </c>
      <c r="B2" s="14" t="s">
        <v>831</v>
      </c>
      <c r="C2" s="14" t="s">
        <v>832</v>
      </c>
      <c r="D2" s="33" t="s">
        <v>833</v>
      </c>
      <c r="E2" s="14" t="s">
        <v>834</v>
      </c>
      <c r="F2" s="14" t="s">
        <v>835</v>
      </c>
      <c r="G2" s="14"/>
      <c r="H2" s="14"/>
      <c r="I2" s="33" t="s">
        <v>836</v>
      </c>
      <c r="J2" s="14"/>
      <c r="K2" s="34" t="s">
        <v>837</v>
      </c>
    </row>
    <row r="3" spans="1:11" ht="16.5" x14ac:dyDescent="0.2">
      <c r="A3" s="73"/>
      <c r="B3" s="14" t="s">
        <v>838</v>
      </c>
      <c r="C3" s="14" t="s">
        <v>839</v>
      </c>
      <c r="D3" s="14" t="s">
        <v>840</v>
      </c>
      <c r="E3" s="14" t="s">
        <v>834</v>
      </c>
      <c r="F3" s="14" t="s">
        <v>835</v>
      </c>
      <c r="G3" s="14"/>
      <c r="H3" s="14"/>
      <c r="I3" s="33" t="s">
        <v>836</v>
      </c>
      <c r="J3" s="14"/>
      <c r="K3" s="34"/>
    </row>
    <row r="4" spans="1:11" ht="18.75" customHeight="1" x14ac:dyDescent="0.2">
      <c r="A4" s="73"/>
      <c r="B4" s="14" t="s">
        <v>841</v>
      </c>
      <c r="C4" s="14" t="s">
        <v>842</v>
      </c>
      <c r="D4" s="14" t="s">
        <v>843</v>
      </c>
      <c r="E4" s="14" t="s">
        <v>844</v>
      </c>
      <c r="F4" s="14" t="s">
        <v>845</v>
      </c>
      <c r="G4" s="33" t="s">
        <v>836</v>
      </c>
      <c r="H4" s="33"/>
      <c r="I4" s="33" t="s">
        <v>836</v>
      </c>
      <c r="J4" s="33" t="s">
        <v>846</v>
      </c>
      <c r="K4" s="34"/>
    </row>
    <row r="5" spans="1:11" ht="18" customHeight="1" x14ac:dyDescent="0.2">
      <c r="A5" s="74" t="s">
        <v>847</v>
      </c>
      <c r="B5" s="33" t="s">
        <v>848</v>
      </c>
      <c r="C5" s="33" t="s">
        <v>849</v>
      </c>
      <c r="D5" s="14" t="s">
        <v>843</v>
      </c>
      <c r="E5" s="14" t="s">
        <v>844</v>
      </c>
      <c r="F5" s="14" t="s">
        <v>845</v>
      </c>
      <c r="G5" s="33"/>
      <c r="H5" s="33" t="s">
        <v>850</v>
      </c>
      <c r="I5" s="33" t="s">
        <v>851</v>
      </c>
      <c r="J5" s="33" t="s">
        <v>852</v>
      </c>
      <c r="K5" s="34"/>
    </row>
    <row r="6" spans="1:11" ht="18" customHeight="1" x14ac:dyDescent="0.2">
      <c r="A6" s="75"/>
      <c r="B6" s="33" t="s">
        <v>853</v>
      </c>
      <c r="C6" s="14" t="s">
        <v>839</v>
      </c>
      <c r="D6" s="14" t="s">
        <v>843</v>
      </c>
      <c r="E6" s="14" t="s">
        <v>844</v>
      </c>
      <c r="F6" s="14" t="s">
        <v>845</v>
      </c>
      <c r="G6" s="33" t="s">
        <v>854</v>
      </c>
      <c r="H6" s="33" t="s">
        <v>855</v>
      </c>
      <c r="I6" s="33" t="s">
        <v>856</v>
      </c>
      <c r="J6" s="33" t="s">
        <v>857</v>
      </c>
      <c r="K6" s="34"/>
    </row>
    <row r="7" spans="1:11" ht="18" customHeight="1" x14ac:dyDescent="0.2">
      <c r="A7" s="74" t="s">
        <v>858</v>
      </c>
      <c r="B7" s="33" t="s">
        <v>859</v>
      </c>
      <c r="C7" s="33" t="s">
        <v>832</v>
      </c>
      <c r="D7" s="14"/>
      <c r="E7" s="14" t="s">
        <v>844</v>
      </c>
      <c r="F7" s="14" t="s">
        <v>845</v>
      </c>
      <c r="G7" s="33"/>
      <c r="H7" s="33"/>
      <c r="I7" s="33" t="s">
        <v>856</v>
      </c>
      <c r="J7" s="33" t="s">
        <v>846</v>
      </c>
      <c r="K7" s="34"/>
    </row>
    <row r="8" spans="1:11" ht="18" customHeight="1" x14ac:dyDescent="0.2">
      <c r="A8" s="76"/>
      <c r="B8" s="33" t="s">
        <v>860</v>
      </c>
      <c r="C8" s="33" t="s">
        <v>839</v>
      </c>
      <c r="D8" s="14"/>
      <c r="E8" s="14" t="s">
        <v>844</v>
      </c>
      <c r="F8" s="14" t="s">
        <v>845</v>
      </c>
      <c r="G8" s="33"/>
      <c r="H8" s="33"/>
      <c r="I8" s="33" t="s">
        <v>861</v>
      </c>
      <c r="J8" s="33" t="s">
        <v>857</v>
      </c>
      <c r="K8" s="34"/>
    </row>
    <row r="9" spans="1:11" ht="18" customHeight="1" x14ac:dyDescent="0.2">
      <c r="A9" s="75"/>
      <c r="B9" s="33" t="s">
        <v>862</v>
      </c>
      <c r="C9" s="33" t="s">
        <v>863</v>
      </c>
      <c r="D9" s="14"/>
      <c r="E9" s="14" t="s">
        <v>844</v>
      </c>
      <c r="F9" s="14" t="s">
        <v>845</v>
      </c>
      <c r="G9" s="33"/>
      <c r="H9" s="33"/>
      <c r="I9" s="33" t="s">
        <v>864</v>
      </c>
      <c r="J9" s="33" t="s">
        <v>846</v>
      </c>
      <c r="K9" s="34"/>
    </row>
    <row r="10" spans="1:11" ht="16.5" x14ac:dyDescent="0.2">
      <c r="A10" s="72" t="s">
        <v>865</v>
      </c>
      <c r="B10" s="14" t="s">
        <v>866</v>
      </c>
      <c r="C10" s="33" t="s">
        <v>842</v>
      </c>
      <c r="D10" s="14"/>
      <c r="E10" s="14" t="s">
        <v>844</v>
      </c>
      <c r="F10" s="14" t="s">
        <v>867</v>
      </c>
      <c r="G10" s="14"/>
      <c r="H10" s="33"/>
      <c r="I10" s="74" t="s">
        <v>868</v>
      </c>
      <c r="J10" s="33" t="s">
        <v>869</v>
      </c>
      <c r="K10" s="14"/>
    </row>
    <row r="11" spans="1:11" ht="16.5" customHeight="1" x14ac:dyDescent="0.2">
      <c r="A11" s="73"/>
      <c r="B11" s="14" t="s">
        <v>870</v>
      </c>
      <c r="C11" s="33" t="s">
        <v>832</v>
      </c>
      <c r="D11" s="14"/>
      <c r="E11" s="33" t="s">
        <v>844</v>
      </c>
      <c r="F11" s="14" t="s">
        <v>845</v>
      </c>
      <c r="G11" s="14"/>
      <c r="H11" s="14"/>
      <c r="I11" s="77"/>
      <c r="J11" s="33" t="s">
        <v>871</v>
      </c>
      <c r="K11" s="35" t="s">
        <v>872</v>
      </c>
    </row>
    <row r="12" spans="1:11" ht="18" customHeight="1" x14ac:dyDescent="0.2">
      <c r="A12" s="73"/>
      <c r="B12" s="14" t="s">
        <v>873</v>
      </c>
      <c r="C12" s="14" t="s">
        <v>842</v>
      </c>
      <c r="D12" s="14"/>
      <c r="E12" s="14" t="s">
        <v>834</v>
      </c>
      <c r="F12" s="14" t="s">
        <v>835</v>
      </c>
      <c r="G12" s="14"/>
      <c r="H12" s="14"/>
      <c r="I12" s="77"/>
      <c r="J12" s="14"/>
      <c r="K12" s="34"/>
    </row>
    <row r="13" spans="1:11" ht="16.5" x14ac:dyDescent="0.2">
      <c r="A13" s="73"/>
      <c r="B13" s="33" t="s">
        <v>578</v>
      </c>
      <c r="C13" s="14" t="s">
        <v>839</v>
      </c>
      <c r="D13" s="14"/>
      <c r="E13" s="14" t="s">
        <v>844</v>
      </c>
      <c r="F13" s="14" t="s">
        <v>867</v>
      </c>
      <c r="G13" s="14"/>
      <c r="H13" s="14"/>
      <c r="I13" s="78"/>
      <c r="J13" s="33" t="s">
        <v>874</v>
      </c>
      <c r="K13" s="36"/>
    </row>
    <row r="14" spans="1:11" ht="16.5" x14ac:dyDescent="0.2">
      <c r="A14" s="14" t="s">
        <v>875</v>
      </c>
      <c r="B14" s="14" t="s">
        <v>876</v>
      </c>
      <c r="C14" s="14" t="s">
        <v>877</v>
      </c>
      <c r="D14" s="14"/>
      <c r="E14" s="33" t="s">
        <v>878</v>
      </c>
      <c r="F14" s="14" t="s">
        <v>879</v>
      </c>
      <c r="G14" s="14"/>
      <c r="H14" s="14"/>
      <c r="I14" s="35" t="s">
        <v>880</v>
      </c>
      <c r="J14" s="33" t="s">
        <v>881</v>
      </c>
      <c r="K14" s="36"/>
    </row>
    <row r="15" spans="1:11" ht="16.5" x14ac:dyDescent="0.2">
      <c r="A15" s="14" t="s">
        <v>882</v>
      </c>
      <c r="B15" s="14" t="s">
        <v>883</v>
      </c>
      <c r="C15" s="33" t="s">
        <v>832</v>
      </c>
      <c r="D15" s="14"/>
      <c r="E15" s="33" t="s">
        <v>884</v>
      </c>
      <c r="F15" s="14" t="s">
        <v>879</v>
      </c>
      <c r="G15" s="14"/>
      <c r="H15" s="14"/>
      <c r="I15" s="35" t="s">
        <v>885</v>
      </c>
      <c r="J15" s="33" t="s">
        <v>846</v>
      </c>
      <c r="K15" s="14"/>
    </row>
    <row r="16" spans="1:11" ht="16.5" x14ac:dyDescent="0.2">
      <c r="A16" s="74" t="s">
        <v>886</v>
      </c>
      <c r="B16" s="14" t="s">
        <v>887</v>
      </c>
      <c r="C16" s="14" t="s">
        <v>877</v>
      </c>
      <c r="D16" s="14"/>
      <c r="E16" s="33" t="s">
        <v>888</v>
      </c>
      <c r="F16" s="14" t="s">
        <v>889</v>
      </c>
      <c r="G16" s="14"/>
      <c r="H16" s="14"/>
      <c r="I16" s="33" t="s">
        <v>890</v>
      </c>
      <c r="J16" s="14"/>
      <c r="K16" s="14"/>
    </row>
    <row r="17" spans="1:11" ht="16.5" x14ac:dyDescent="0.2">
      <c r="A17" s="77"/>
      <c r="B17" s="14" t="s">
        <v>891</v>
      </c>
      <c r="C17" s="14" t="s">
        <v>892</v>
      </c>
      <c r="D17" s="14"/>
      <c r="E17" s="33" t="s">
        <v>888</v>
      </c>
      <c r="F17" s="14" t="s">
        <v>889</v>
      </c>
      <c r="G17" s="14"/>
      <c r="H17" s="14"/>
      <c r="I17" s="33" t="s">
        <v>890</v>
      </c>
      <c r="J17" s="33"/>
      <c r="K17" s="14"/>
    </row>
    <row r="18" spans="1:11" ht="16.5" x14ac:dyDescent="0.2">
      <c r="A18" s="78"/>
      <c r="B18" s="14" t="s">
        <v>893</v>
      </c>
      <c r="C18" s="14" t="s">
        <v>863</v>
      </c>
      <c r="D18" s="14"/>
      <c r="E18" s="33" t="s">
        <v>884</v>
      </c>
      <c r="F18" s="14" t="s">
        <v>879</v>
      </c>
      <c r="G18" s="14"/>
      <c r="H18" s="14"/>
      <c r="I18" s="33" t="s">
        <v>890</v>
      </c>
      <c r="J18" s="14"/>
      <c r="K18" s="14"/>
    </row>
    <row r="19" spans="1:11" ht="17.25" customHeight="1" x14ac:dyDescent="0.2">
      <c r="A19" s="79" t="s">
        <v>894</v>
      </c>
      <c r="B19" s="14" t="s">
        <v>895</v>
      </c>
      <c r="C19" s="14" t="s">
        <v>839</v>
      </c>
      <c r="D19" s="14"/>
      <c r="E19" s="33" t="s">
        <v>888</v>
      </c>
      <c r="F19" s="14" t="s">
        <v>889</v>
      </c>
      <c r="G19" s="33" t="s">
        <v>896</v>
      </c>
      <c r="H19" s="33"/>
      <c r="I19" s="33" t="s">
        <v>890</v>
      </c>
      <c r="J19" s="14"/>
      <c r="K19" s="37" t="s">
        <v>897</v>
      </c>
    </row>
    <row r="20" spans="1:11" ht="16.5" x14ac:dyDescent="0.2">
      <c r="A20" s="80"/>
      <c r="B20" s="14" t="s">
        <v>898</v>
      </c>
      <c r="C20" s="14" t="s">
        <v>849</v>
      </c>
      <c r="D20" s="14"/>
      <c r="E20" s="33" t="s">
        <v>888</v>
      </c>
      <c r="F20" s="14" t="s">
        <v>889</v>
      </c>
      <c r="G20" s="14"/>
      <c r="H20" s="14"/>
      <c r="I20" s="33" t="s">
        <v>899</v>
      </c>
      <c r="J20" s="14"/>
      <c r="K20" s="33" t="s">
        <v>900</v>
      </c>
    </row>
    <row r="21" spans="1:11" ht="16.5" customHeight="1" x14ac:dyDescent="0.2">
      <c r="A21" s="80"/>
      <c r="B21" s="14" t="s">
        <v>901</v>
      </c>
      <c r="C21" s="14" t="s">
        <v>902</v>
      </c>
      <c r="D21" s="14" t="s">
        <v>903</v>
      </c>
      <c r="E21" s="33" t="s">
        <v>904</v>
      </c>
      <c r="F21" s="14" t="s">
        <v>889</v>
      </c>
      <c r="G21" s="33" t="s">
        <v>905</v>
      </c>
      <c r="H21" s="14"/>
      <c r="I21" s="33" t="s">
        <v>885</v>
      </c>
      <c r="J21" s="14"/>
      <c r="K21" s="37" t="s">
        <v>906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2" t="s">
        <v>907</v>
      </c>
      <c r="B54" s="62"/>
      <c r="C54" s="62"/>
      <c r="D54" s="62"/>
      <c r="E54" s="62"/>
      <c r="F54" s="62"/>
      <c r="T54" s="62" t="s">
        <v>908</v>
      </c>
      <c r="U54" s="62"/>
      <c r="V54" s="62"/>
      <c r="W54" s="62"/>
      <c r="X54" s="62"/>
      <c r="Y54" s="62"/>
      <c r="AB54" s="62" t="s">
        <v>909</v>
      </c>
      <c r="AC54" s="62"/>
      <c r="AD54" s="62"/>
      <c r="AE54" s="62"/>
      <c r="AF54" s="62"/>
      <c r="AG54" s="62"/>
    </row>
    <row r="55" spans="1:33" ht="17.25" x14ac:dyDescent="0.2">
      <c r="A55" s="13" t="s">
        <v>910</v>
      </c>
      <c r="B55" s="13" t="s">
        <v>911</v>
      </c>
      <c r="C55" s="13" t="s">
        <v>912</v>
      </c>
      <c r="D55" s="13" t="s">
        <v>913</v>
      </c>
      <c r="E55" s="13" t="s">
        <v>914</v>
      </c>
      <c r="F55" s="13" t="s">
        <v>915</v>
      </c>
      <c r="T55" s="13" t="s">
        <v>916</v>
      </c>
      <c r="U55" s="13" t="s">
        <v>911</v>
      </c>
      <c r="V55" s="13" t="s">
        <v>917</v>
      </c>
      <c r="W55" s="13" t="s">
        <v>913</v>
      </c>
      <c r="X55" s="13" t="s">
        <v>918</v>
      </c>
      <c r="Y55" s="13" t="s">
        <v>919</v>
      </c>
      <c r="AB55" s="13" t="s">
        <v>916</v>
      </c>
      <c r="AC55" s="13" t="s">
        <v>920</v>
      </c>
      <c r="AD55" s="13" t="s">
        <v>912</v>
      </c>
      <c r="AE55" s="13" t="s">
        <v>921</v>
      </c>
      <c r="AF55" s="13" t="s">
        <v>922</v>
      </c>
      <c r="AG55" s="13" t="s">
        <v>915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2" t="s">
        <v>923</v>
      </c>
      <c r="B58" s="62"/>
      <c r="C58" s="62"/>
      <c r="D58" s="62"/>
      <c r="E58" s="62"/>
      <c r="G58" s="62" t="s">
        <v>924</v>
      </c>
      <c r="H58" s="62"/>
      <c r="I58" s="62"/>
      <c r="J58" s="62"/>
      <c r="K58" s="62"/>
      <c r="M58" s="62" t="s">
        <v>925</v>
      </c>
      <c r="N58" s="62"/>
      <c r="O58" s="62"/>
      <c r="P58" s="62"/>
      <c r="Q58" s="62"/>
      <c r="T58" s="62" t="s">
        <v>926</v>
      </c>
      <c r="U58" s="62"/>
      <c r="V58" s="62"/>
      <c r="W58" s="62"/>
      <c r="X58" s="62"/>
      <c r="AB58" s="62" t="s">
        <v>927</v>
      </c>
      <c r="AC58" s="62"/>
      <c r="AD58" s="62"/>
      <c r="AE58" s="62"/>
      <c r="AF58" s="62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928</v>
      </c>
      <c r="B60" s="13" t="s">
        <v>929</v>
      </c>
      <c r="C60" s="13" t="s">
        <v>930</v>
      </c>
      <c r="D60" s="13" t="s">
        <v>931</v>
      </c>
      <c r="E60" s="13" t="s">
        <v>932</v>
      </c>
      <c r="F60" s="22" t="s">
        <v>933</v>
      </c>
      <c r="G60" s="13" t="s">
        <v>928</v>
      </c>
      <c r="H60" s="13" t="s">
        <v>934</v>
      </c>
      <c r="I60" s="13" t="s">
        <v>935</v>
      </c>
      <c r="J60" s="13" t="s">
        <v>936</v>
      </c>
      <c r="K60" s="13" t="s">
        <v>932</v>
      </c>
      <c r="M60" s="13" t="s">
        <v>928</v>
      </c>
      <c r="N60" s="13" t="s">
        <v>929</v>
      </c>
      <c r="O60" s="13" t="s">
        <v>937</v>
      </c>
      <c r="P60" s="13" t="s">
        <v>931</v>
      </c>
      <c r="Q60" s="13" t="s">
        <v>938</v>
      </c>
      <c r="T60" s="13" t="s">
        <v>928</v>
      </c>
      <c r="U60" s="13" t="s">
        <v>934</v>
      </c>
      <c r="V60" s="13" t="s">
        <v>935</v>
      </c>
      <c r="W60" s="13" t="s">
        <v>931</v>
      </c>
      <c r="X60" s="13" t="s">
        <v>938</v>
      </c>
      <c r="AB60" s="13" t="s">
        <v>928</v>
      </c>
      <c r="AC60" s="13" t="s">
        <v>934</v>
      </c>
      <c r="AD60" s="13" t="s">
        <v>939</v>
      </c>
      <c r="AE60" s="13" t="s">
        <v>931</v>
      </c>
      <c r="AF60" s="13" t="s">
        <v>938</v>
      </c>
    </row>
    <row r="61" spans="1:33" ht="16.5" x14ac:dyDescent="0.2">
      <c r="A61" s="14" t="s">
        <v>565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565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565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565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565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574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574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574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574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574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566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566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566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566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566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579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579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579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579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579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563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573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563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563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563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573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564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573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573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573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564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576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564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564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564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576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580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576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576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576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580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577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580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580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580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577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572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577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577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577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572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578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572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572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572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578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578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578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578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568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568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568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568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569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569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569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569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571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571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571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570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570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570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575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575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575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562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562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562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567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567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567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L11" sqref="L11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2" t="s">
        <v>589</v>
      </c>
      <c r="O2" s="62"/>
      <c r="P2" s="62"/>
      <c r="Q2" s="62"/>
      <c r="T2" s="17" t="s">
        <v>611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590</v>
      </c>
      <c r="O3" s="13" t="s">
        <v>594</v>
      </c>
      <c r="P3" s="13" t="s">
        <v>591</v>
      </c>
      <c r="Q3" s="13" t="s">
        <v>592</v>
      </c>
      <c r="T3" s="29" t="s">
        <v>612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593</v>
      </c>
      <c r="N4" s="26">
        <v>0.2</v>
      </c>
      <c r="O4" s="26">
        <v>0.05</v>
      </c>
      <c r="P4" s="26">
        <v>0.4</v>
      </c>
      <c r="Q4" s="26">
        <v>0.2</v>
      </c>
      <c r="T4" s="29" t="s">
        <v>613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581</v>
      </c>
      <c r="B5" s="13" t="s">
        <v>582</v>
      </c>
      <c r="C5" s="13" t="s">
        <v>601</v>
      </c>
      <c r="D5" s="13" t="s">
        <v>584</v>
      </c>
      <c r="E5" s="13" t="s">
        <v>583</v>
      </c>
      <c r="F5" s="13" t="s">
        <v>585</v>
      </c>
      <c r="G5" s="13" t="s">
        <v>587</v>
      </c>
      <c r="I5" s="13" t="s">
        <v>603</v>
      </c>
      <c r="J5" s="13" t="s">
        <v>588</v>
      </c>
      <c r="T5" s="29" t="s">
        <v>614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615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2" t="s">
        <v>218</v>
      </c>
      <c r="B2" s="62"/>
      <c r="C2" s="62"/>
      <c r="D2" s="62"/>
      <c r="E2" s="62"/>
      <c r="F2" s="62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806</v>
      </c>
      <c r="B2" s="13" t="s">
        <v>810</v>
      </c>
      <c r="C2" s="13" t="s">
        <v>811</v>
      </c>
    </row>
    <row r="3" spans="1:4" ht="16.5" x14ac:dyDescent="0.2">
      <c r="A3" s="14" t="s">
        <v>812</v>
      </c>
      <c r="B3" s="14">
        <v>1000</v>
      </c>
      <c r="C3" s="14"/>
    </row>
    <row r="4" spans="1:4" ht="16.5" x14ac:dyDescent="0.2">
      <c r="A4" s="14" t="s">
        <v>807</v>
      </c>
      <c r="B4" s="14">
        <v>500</v>
      </c>
      <c r="C4" s="14"/>
    </row>
    <row r="5" spans="1:4" ht="16.5" x14ac:dyDescent="0.2">
      <c r="A5" s="14" t="s">
        <v>808</v>
      </c>
      <c r="B5" s="14">
        <v>1200</v>
      </c>
      <c r="C5" s="14"/>
    </row>
    <row r="6" spans="1:4" ht="16.5" x14ac:dyDescent="0.2">
      <c r="A6" s="14" t="s">
        <v>809</v>
      </c>
      <c r="B6" s="14">
        <v>3500</v>
      </c>
      <c r="C6" s="14"/>
    </row>
    <row r="7" spans="1:4" ht="16.5" x14ac:dyDescent="0.2">
      <c r="A7" s="14" t="s">
        <v>813</v>
      </c>
      <c r="B7" s="14"/>
      <c r="C7" s="14">
        <v>10</v>
      </c>
    </row>
    <row r="8" spans="1:4" ht="16.5" x14ac:dyDescent="0.2">
      <c r="A8" s="14" t="s">
        <v>814</v>
      </c>
      <c r="B8" s="14"/>
      <c r="C8" s="14">
        <v>0.5</v>
      </c>
      <c r="D8">
        <v>0.1</v>
      </c>
    </row>
    <row r="9" spans="1:4" ht="16.5" x14ac:dyDescent="0.2">
      <c r="A9" s="14" t="s">
        <v>815</v>
      </c>
      <c r="B9" s="14">
        <v>2000</v>
      </c>
      <c r="C9" s="14"/>
    </row>
    <row r="10" spans="1:4" ht="16.5" x14ac:dyDescent="0.2">
      <c r="A10" s="14" t="s">
        <v>816</v>
      </c>
      <c r="B10" s="14"/>
      <c r="C10" s="14">
        <v>5</v>
      </c>
    </row>
    <row r="11" spans="1:4" ht="16.5" x14ac:dyDescent="0.2">
      <c r="A11" s="14" t="s">
        <v>817</v>
      </c>
      <c r="B11" s="14"/>
      <c r="C11" s="14">
        <v>40</v>
      </c>
    </row>
    <row r="12" spans="1:4" ht="16.5" x14ac:dyDescent="0.2">
      <c r="A12" s="14" t="s">
        <v>818</v>
      </c>
      <c r="B12" s="14"/>
      <c r="C12" s="14">
        <v>50</v>
      </c>
    </row>
    <row r="13" spans="1:4" ht="16.5" x14ac:dyDescent="0.2">
      <c r="A13" s="38" t="s">
        <v>952</v>
      </c>
      <c r="B13" s="38"/>
      <c r="C13" s="38">
        <v>7</v>
      </c>
    </row>
    <row r="14" spans="1:4" ht="16.5" x14ac:dyDescent="0.2">
      <c r="A14" s="38" t="s">
        <v>953</v>
      </c>
      <c r="B14" s="38"/>
      <c r="C14" s="38">
        <v>35</v>
      </c>
    </row>
    <row r="15" spans="1:4" ht="16.5" x14ac:dyDescent="0.2">
      <c r="A15" s="38" t="s">
        <v>954</v>
      </c>
      <c r="B15" s="38"/>
      <c r="C15" s="38">
        <v>100</v>
      </c>
    </row>
    <row r="16" spans="1:4" ht="16.5" x14ac:dyDescent="0.2">
      <c r="A16" s="14" t="s">
        <v>955</v>
      </c>
      <c r="B16" s="14"/>
      <c r="C16" s="14">
        <v>10</v>
      </c>
    </row>
    <row r="17" spans="1:3" ht="16.5" x14ac:dyDescent="0.2">
      <c r="A17" s="14" t="s">
        <v>956</v>
      </c>
      <c r="B17" s="14"/>
      <c r="C17" s="14">
        <v>50</v>
      </c>
    </row>
    <row r="18" spans="1:3" ht="16.5" x14ac:dyDescent="0.2">
      <c r="A18" s="14" t="s">
        <v>957</v>
      </c>
      <c r="B18" s="14"/>
      <c r="C18" s="14">
        <v>200</v>
      </c>
    </row>
    <row r="19" spans="1:3" ht="16.5" x14ac:dyDescent="0.2">
      <c r="A19" s="14" t="s">
        <v>950</v>
      </c>
      <c r="B19" s="14"/>
      <c r="C19" s="14">
        <v>350</v>
      </c>
    </row>
    <row r="20" spans="1:3" ht="16.5" x14ac:dyDescent="0.2">
      <c r="A20" s="14" t="s">
        <v>951</v>
      </c>
      <c r="B20" s="14"/>
      <c r="C20" s="14">
        <v>75</v>
      </c>
    </row>
    <row r="21" spans="1:3" ht="16.5" x14ac:dyDescent="0.2">
      <c r="A21" s="14" t="s">
        <v>947</v>
      </c>
      <c r="B21" s="14">
        <v>5000</v>
      </c>
      <c r="C21" s="14">
        <v>5</v>
      </c>
    </row>
    <row r="22" spans="1:3" ht="16.5" x14ac:dyDescent="0.2">
      <c r="A22" s="14" t="s">
        <v>948</v>
      </c>
      <c r="B22" s="14">
        <v>10000</v>
      </c>
      <c r="C22" s="14">
        <v>10</v>
      </c>
    </row>
    <row r="23" spans="1:3" ht="16.5" x14ac:dyDescent="0.2">
      <c r="A23" s="14" t="s">
        <v>949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opLeftCell="A72" workbookViewId="0">
      <selection activeCell="M21" sqref="M21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785</v>
      </c>
      <c r="J3" s="13" t="s">
        <v>786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2" t="s">
        <v>470</v>
      </c>
      <c r="G2" s="62"/>
      <c r="H2" s="62"/>
      <c r="I2" s="62"/>
      <c r="J2" s="62"/>
      <c r="K2" s="62"/>
      <c r="L2" s="62" t="s">
        <v>469</v>
      </c>
      <c r="M2" s="62"/>
      <c r="N2" s="62"/>
      <c r="O2" s="62"/>
      <c r="P2" s="62"/>
      <c r="Q2" s="62"/>
      <c r="R2" s="62"/>
      <c r="S2" s="62"/>
    </row>
    <row r="3" spans="1:28" ht="17.25" x14ac:dyDescent="0.2">
      <c r="A3" s="13" t="s">
        <v>466</v>
      </c>
      <c r="B3" s="13" t="s">
        <v>467</v>
      </c>
      <c r="C3" s="13" t="s">
        <v>471</v>
      </c>
      <c r="D3" s="13" t="s">
        <v>468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497</v>
      </c>
      <c r="S3" s="13"/>
      <c r="V3" s="13" t="s">
        <v>492</v>
      </c>
      <c r="W3" s="13" t="s">
        <v>493</v>
      </c>
      <c r="X3" s="13" t="s">
        <v>942</v>
      </c>
      <c r="Y3" s="13" t="s">
        <v>943</v>
      </c>
      <c r="Z3" s="13" t="s">
        <v>944</v>
      </c>
      <c r="AA3" s="13" t="s">
        <v>945</v>
      </c>
      <c r="AB3" s="13" t="s">
        <v>946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2" t="s">
        <v>473</v>
      </c>
      <c r="B16" s="62"/>
      <c r="C16" s="62"/>
      <c r="D16" s="62"/>
      <c r="E16" s="62"/>
      <c r="F16" s="62"/>
      <c r="G16" s="62"/>
      <c r="H16" s="62"/>
      <c r="I16" s="62"/>
      <c r="X16">
        <v>36</v>
      </c>
    </row>
    <row r="17" spans="1:29" ht="17.25" x14ac:dyDescent="0.2">
      <c r="A17" s="13" t="s">
        <v>472</v>
      </c>
      <c r="B17" s="13" t="s">
        <v>476</v>
      </c>
      <c r="C17" s="13" t="s">
        <v>477</v>
      </c>
      <c r="D17" s="13" t="s">
        <v>474</v>
      </c>
      <c r="E17" s="13" t="s">
        <v>475</v>
      </c>
      <c r="F17" s="13" t="s">
        <v>478</v>
      </c>
      <c r="G17" s="13" t="s">
        <v>479</v>
      </c>
      <c r="H17" s="13" t="s">
        <v>480</v>
      </c>
      <c r="I17" s="13" t="s">
        <v>481</v>
      </c>
      <c r="J17" s="13" t="s">
        <v>524</v>
      </c>
      <c r="L17" s="13" t="s">
        <v>482</v>
      </c>
      <c r="M17" s="13" t="s">
        <v>483</v>
      </c>
      <c r="N17" s="13" t="s">
        <v>484</v>
      </c>
      <c r="O17" s="13" t="s">
        <v>485</v>
      </c>
      <c r="P17" s="13" t="s">
        <v>486</v>
      </c>
      <c r="Q17" s="13" t="s">
        <v>489</v>
      </c>
      <c r="R17" s="13" t="s">
        <v>487</v>
      </c>
      <c r="S17" s="13" t="s">
        <v>490</v>
      </c>
      <c r="T17" s="13" t="s">
        <v>488</v>
      </c>
      <c r="U17" s="13" t="s">
        <v>491</v>
      </c>
      <c r="V17" s="13" t="s">
        <v>595</v>
      </c>
      <c r="X17" s="20" t="s">
        <v>617</v>
      </c>
      <c r="Y17" s="25" t="s">
        <v>483</v>
      </c>
      <c r="Z17" s="25" t="s">
        <v>484</v>
      </c>
      <c r="AA17" s="25" t="s">
        <v>616</v>
      </c>
      <c r="AB17" s="13" t="s">
        <v>595</v>
      </c>
      <c r="AC17" s="13" t="s">
        <v>941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735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735</v>
      </c>
      <c r="Q20" s="18">
        <f>ROUND(INDEX(挂机派遣!$AW$3:$BD$10,卡牌值!O20-1,1)*INDEX($W$4:$W$7,N20)/10,0)*10</f>
        <v>150</v>
      </c>
      <c r="R20" s="14" t="s">
        <v>778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773</v>
      </c>
      <c r="Q21" s="18">
        <f>ROUND(INDEX(挂机派遣!$AW$3:$BD$10,卡牌值!O21-1,2)*INDEX($W$4:$W$7,N21)/10,0)*10</f>
        <v>90</v>
      </c>
      <c r="R21" s="14" t="s">
        <v>778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736</v>
      </c>
      <c r="Q22" s="18">
        <f>ROUND(INDEX(挂机派遣!$AW$3:$BD$10,卡牌值!O22-1,2)*INDEX($W$4:$W$7,N22)/10,0)*10</f>
        <v>210</v>
      </c>
      <c r="R22" s="14" t="s">
        <v>779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774</v>
      </c>
      <c r="Q23" s="18">
        <f>ROUND(INDEX(挂机派遣!$AW$3:$BD$10,卡牌值!O23-1,3)*INDEX($W$4:$W$7,N23)/10,0)*10</f>
        <v>130</v>
      </c>
      <c r="R23" s="14" t="s">
        <v>780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775</v>
      </c>
      <c r="Q24" s="18">
        <f>ROUND(INDEX(挂机派遣!$AW$3:$BD$10,卡牌值!O24-1,3)*INDEX($W$4:$W$7,N24)/10,0)*10</f>
        <v>310</v>
      </c>
      <c r="R24" s="14" t="s">
        <v>781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776</v>
      </c>
      <c r="Q25" s="18">
        <f>ROUND(INDEX(挂机派遣!$AW$3:$BD$10,卡牌值!O25-1,4)*INDEX($W$4:$W$7,N25)/10,0)*10</f>
        <v>110</v>
      </c>
      <c r="R25" s="14" t="s">
        <v>781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777</v>
      </c>
      <c r="Q26" s="18">
        <f>ROUND(INDEX(挂机派遣!$AW$3:$BD$10,卡牌值!O26-1,4)*INDEX($W$4:$W$7,N26)/10,0)*10</f>
        <v>240</v>
      </c>
      <c r="R26" s="14" t="s">
        <v>781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735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735</v>
      </c>
      <c r="Q29" s="18">
        <f>ROUND(INDEX(挂机派遣!$AW$3:$BD$10,卡牌值!O29-1,1)*INDEX($W$4:$W$7,N29)/10,0)*10</f>
        <v>120</v>
      </c>
      <c r="R29" s="14" t="s">
        <v>778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773</v>
      </c>
      <c r="Q30" s="18">
        <f>ROUND(INDEX(挂机派遣!$AW$3:$BD$10,卡牌值!O30-1,2)*INDEX($W$4:$W$7,N30)/10,0)*10</f>
        <v>70</v>
      </c>
      <c r="R30" s="14" t="s">
        <v>778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736</v>
      </c>
      <c r="Q31" s="18">
        <f>ROUND(INDEX(挂机派遣!$AW$3:$BD$10,卡牌值!O31-1,2)*INDEX($W$4:$W$7,N31)/10,0)*10</f>
        <v>160</v>
      </c>
      <c r="R31" s="14" t="s">
        <v>779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774</v>
      </c>
      <c r="Q32" s="18">
        <f>ROUND(INDEX(挂机派遣!$AW$3:$BD$10,卡牌值!O32-1,3)*INDEX($W$4:$W$7,N32)/10,0)*10</f>
        <v>100</v>
      </c>
      <c r="R32" s="14" t="s">
        <v>780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775</v>
      </c>
      <c r="Q33" s="18">
        <f>ROUND(INDEX(挂机派遣!$AW$3:$BD$10,卡牌值!O33-1,3)*INDEX($W$4:$W$7,N33)/10,0)*10</f>
        <v>240</v>
      </c>
      <c r="R33" s="14" t="s">
        <v>781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776</v>
      </c>
      <c r="Q34" s="18">
        <f>ROUND(INDEX(挂机派遣!$AW$3:$BD$10,卡牌值!O34-1,4)*INDEX($W$4:$W$7,N34)/10,0)*10</f>
        <v>80</v>
      </c>
      <c r="R34" s="14" t="s">
        <v>781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777</v>
      </c>
      <c r="Q35" s="18">
        <f>ROUND(INDEX(挂机派遣!$AW$3:$BD$10,卡牌值!O35-1,4)*INDEX($W$4:$W$7,N35)/10,0)*10</f>
        <v>190</v>
      </c>
      <c r="R35" s="14" t="s">
        <v>781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735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735</v>
      </c>
      <c r="Q38" s="18">
        <f>ROUND(INDEX(挂机派遣!$AW$3:$BD$10,卡牌值!O38-1,1)*INDEX($W$4:$W$7,N38)/10,0)*10</f>
        <v>150</v>
      </c>
      <c r="R38" s="14" t="s">
        <v>778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773</v>
      </c>
      <c r="Q39" s="18">
        <f>ROUND(INDEX(挂机派遣!$AW$3:$BD$10,卡牌值!O39-1,2)*INDEX($W$4:$W$7,N39)/10,0)*10</f>
        <v>90</v>
      </c>
      <c r="R39" s="14" t="s">
        <v>778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736</v>
      </c>
      <c r="Q40" s="18">
        <f>ROUND(INDEX(挂机派遣!$AW$3:$BD$10,卡牌值!O40-1,2)*INDEX($W$4:$W$7,N40)/10,0)*10</f>
        <v>210</v>
      </c>
      <c r="R40" s="14" t="s">
        <v>779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774</v>
      </c>
      <c r="Q41" s="18">
        <f>ROUND(INDEX(挂机派遣!$AW$3:$BD$10,卡牌值!O41-1,3)*INDEX($W$4:$W$7,N41)/10,0)*10</f>
        <v>130</v>
      </c>
      <c r="R41" s="14" t="s">
        <v>780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775</v>
      </c>
      <c r="Q42" s="18">
        <f>ROUND(INDEX(挂机派遣!$AW$3:$BD$10,卡牌值!O42-1,3)*INDEX($W$4:$W$7,N42)/10,0)*10</f>
        <v>310</v>
      </c>
      <c r="R42" s="14" t="s">
        <v>781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776</v>
      </c>
      <c r="Q43" s="18">
        <f>ROUND(INDEX(挂机派遣!$AW$3:$BD$10,卡牌值!O43-1,4)*INDEX($W$4:$W$7,N43)/10,0)*10</f>
        <v>110</v>
      </c>
      <c r="R43" s="14" t="s">
        <v>781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777</v>
      </c>
      <c r="Q44" s="18">
        <f>ROUND(INDEX(挂机派遣!$AW$3:$BD$10,卡牌值!O44-1,4)*INDEX($W$4:$W$7,N44)/10,0)*10</f>
        <v>240</v>
      </c>
      <c r="R44" s="14" t="s">
        <v>781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735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735</v>
      </c>
      <c r="Q47" s="18">
        <f>ROUND(INDEX(挂机派遣!$AW$3:$BD$10,卡牌值!O47-1,1)*INDEX($W$4:$W$7,N47)/10,0)*10</f>
        <v>180</v>
      </c>
      <c r="R47" s="14" t="s">
        <v>778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773</v>
      </c>
      <c r="Q48" s="18">
        <f>ROUND(INDEX(挂机派遣!$AW$3:$BD$10,卡牌值!O48-1,2)*INDEX($W$4:$W$7,N48)/10,0)*10</f>
        <v>110</v>
      </c>
      <c r="R48" s="14" t="s">
        <v>778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736</v>
      </c>
      <c r="Q49" s="18">
        <f>ROUND(INDEX(挂机派遣!$AW$3:$BD$10,卡牌值!O49-1,2)*INDEX($W$4:$W$7,N49)/10,0)*10</f>
        <v>260</v>
      </c>
      <c r="R49" s="14" t="s">
        <v>779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774</v>
      </c>
      <c r="Q50" s="18">
        <f>ROUND(INDEX(挂机派遣!$AW$3:$BD$10,卡牌值!O50-1,3)*INDEX($W$4:$W$7,N50)/10,0)*10</f>
        <v>160</v>
      </c>
      <c r="R50" s="14" t="s">
        <v>780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775</v>
      </c>
      <c r="Q51" s="18">
        <f>ROUND(INDEX(挂机派遣!$AW$3:$BD$10,卡牌值!O51-1,3)*INDEX($W$4:$W$7,N51)/10,0)*10</f>
        <v>380</v>
      </c>
      <c r="R51" s="14" t="s">
        <v>781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776</v>
      </c>
      <c r="Q52" s="18">
        <f>ROUND(INDEX(挂机派遣!$AW$3:$BD$10,卡牌值!O52-1,4)*INDEX($W$4:$W$7,N52)/10,0)*10</f>
        <v>130</v>
      </c>
      <c r="R52" s="14" t="s">
        <v>781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777</v>
      </c>
      <c r="Q53" s="18">
        <f>ROUND(INDEX(挂机派遣!$AW$3:$BD$10,卡牌值!O53-1,4)*INDEX($W$4:$W$7,N53)/10,0)*10</f>
        <v>300</v>
      </c>
      <c r="R53" s="14" t="s">
        <v>781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735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735</v>
      </c>
      <c r="Q56" s="18">
        <f>ROUND(INDEX(挂机派遣!$AW$3:$BD$10,卡牌值!O56-1,1)*INDEX($W$4:$W$7,N56)/10,0)*10</f>
        <v>180</v>
      </c>
      <c r="R56" s="14" t="s">
        <v>778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773</v>
      </c>
      <c r="Q57" s="18">
        <f>ROUND(INDEX(挂机派遣!$AW$3:$BD$10,卡牌值!O57-1,2)*INDEX($W$4:$W$7,N57)/10,0)*10</f>
        <v>110</v>
      </c>
      <c r="R57" s="14" t="s">
        <v>778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736</v>
      </c>
      <c r="Q58" s="18">
        <f>ROUND(INDEX(挂机派遣!$AW$3:$BD$10,卡牌值!O58-1,2)*INDEX($W$4:$W$7,N58)/10,0)*10</f>
        <v>260</v>
      </c>
      <c r="R58" s="14" t="s">
        <v>779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774</v>
      </c>
      <c r="Q59" s="18">
        <f>ROUND(INDEX(挂机派遣!$AW$3:$BD$10,卡牌值!O59-1,3)*INDEX($W$4:$W$7,N59)/10,0)*10</f>
        <v>160</v>
      </c>
      <c r="R59" s="14" t="s">
        <v>780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775</v>
      </c>
      <c r="Q60" s="18">
        <f>ROUND(INDEX(挂机派遣!$AW$3:$BD$10,卡牌值!O60-1,3)*INDEX($W$4:$W$7,N60)/10,0)*10</f>
        <v>380</v>
      </c>
      <c r="R60" s="14" t="s">
        <v>781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776</v>
      </c>
      <c r="Q61" s="18">
        <f>ROUND(INDEX(挂机派遣!$AW$3:$BD$10,卡牌值!O61-1,4)*INDEX($W$4:$W$7,N61)/10,0)*10</f>
        <v>130</v>
      </c>
      <c r="R61" s="14" t="s">
        <v>781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777</v>
      </c>
      <c r="Q62" s="18">
        <f>ROUND(INDEX(挂机派遣!$AW$3:$BD$10,卡牌值!O62-1,4)*INDEX($W$4:$W$7,N62)/10,0)*10</f>
        <v>300</v>
      </c>
      <c r="R62" s="14" t="s">
        <v>781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735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735</v>
      </c>
      <c r="Q65" s="18">
        <f>ROUND(INDEX(挂机派遣!$AW$3:$BD$10,卡牌值!O65-1,1)*INDEX($W$4:$W$7,N65)/10,0)*10</f>
        <v>150</v>
      </c>
      <c r="R65" s="14" t="s">
        <v>778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773</v>
      </c>
      <c r="Q66" s="18">
        <f>ROUND(INDEX(挂机派遣!$AW$3:$BD$10,卡牌值!O66-1,2)*INDEX($W$4:$W$7,N66)/10,0)*10</f>
        <v>90</v>
      </c>
      <c r="R66" s="14" t="s">
        <v>778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736</v>
      </c>
      <c r="Q67" s="18">
        <f>ROUND(INDEX(挂机派遣!$AW$3:$BD$10,卡牌值!O67-1,2)*INDEX($W$4:$W$7,N67)/10,0)*10</f>
        <v>210</v>
      </c>
      <c r="R67" s="14" t="s">
        <v>779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774</v>
      </c>
      <c r="Q68" s="18">
        <f>ROUND(INDEX(挂机派遣!$AW$3:$BD$10,卡牌值!O68-1,3)*INDEX($W$4:$W$7,N68)/10,0)*10</f>
        <v>130</v>
      </c>
      <c r="R68" s="14" t="s">
        <v>780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775</v>
      </c>
      <c r="Q69" s="18">
        <f>ROUND(INDEX(挂机派遣!$AW$3:$BD$10,卡牌值!O69-1,3)*INDEX($W$4:$W$7,N69)/10,0)*10</f>
        <v>310</v>
      </c>
      <c r="R69" s="14" t="s">
        <v>781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776</v>
      </c>
      <c r="Q70" s="18">
        <f>ROUND(INDEX(挂机派遣!$AW$3:$BD$10,卡牌值!O70-1,4)*INDEX($W$4:$W$7,N70)/10,0)*10</f>
        <v>110</v>
      </c>
      <c r="R70" s="14" t="s">
        <v>781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777</v>
      </c>
      <c r="Q71" s="18">
        <f>ROUND(INDEX(挂机派遣!$AW$3:$BD$10,卡牌值!O71-1,4)*INDEX($W$4:$W$7,N71)/10,0)*10</f>
        <v>240</v>
      </c>
      <c r="R71" s="14" t="s">
        <v>781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735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735</v>
      </c>
      <c r="Q74" s="18">
        <f>ROUND(INDEX(挂机派遣!$AW$3:$BD$10,卡牌值!O74-1,1)*INDEX($W$4:$W$7,N74)/10,0)*10</f>
        <v>180</v>
      </c>
      <c r="R74" s="14" t="s">
        <v>778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773</v>
      </c>
      <c r="Q75" s="18">
        <f>ROUND(INDEX(挂机派遣!$AW$3:$BD$10,卡牌值!O75-1,2)*INDEX($W$4:$W$7,N75)/10,0)*10</f>
        <v>110</v>
      </c>
      <c r="R75" s="14" t="s">
        <v>778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736</v>
      </c>
      <c r="Q76" s="18">
        <f>ROUND(INDEX(挂机派遣!$AW$3:$BD$10,卡牌值!O76-1,2)*INDEX($W$4:$W$7,N76)/10,0)*10</f>
        <v>260</v>
      </c>
      <c r="R76" s="14" t="s">
        <v>779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774</v>
      </c>
      <c r="Q77" s="18">
        <f>ROUND(INDEX(挂机派遣!$AW$3:$BD$10,卡牌值!O77-1,3)*INDEX($W$4:$W$7,N77)/10,0)*10</f>
        <v>160</v>
      </c>
      <c r="R77" s="14" t="s">
        <v>780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775</v>
      </c>
      <c r="Q78" s="18">
        <f>ROUND(INDEX(挂机派遣!$AW$3:$BD$10,卡牌值!O78-1,3)*INDEX($W$4:$W$7,N78)/10,0)*10</f>
        <v>380</v>
      </c>
      <c r="R78" s="14" t="s">
        <v>781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776</v>
      </c>
      <c r="Q79" s="18">
        <f>ROUND(INDEX(挂机派遣!$AW$3:$BD$10,卡牌值!O79-1,4)*INDEX($W$4:$W$7,N79)/10,0)*10</f>
        <v>130</v>
      </c>
      <c r="R79" s="14" t="s">
        <v>781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777</v>
      </c>
      <c r="Q80" s="18">
        <f>ROUND(INDEX(挂机派遣!$AW$3:$BD$10,卡牌值!O80-1,4)*INDEX($W$4:$W$7,N80)/10,0)*10</f>
        <v>300</v>
      </c>
      <c r="R80" s="14" t="s">
        <v>781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735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735</v>
      </c>
      <c r="Q83" s="18">
        <f>ROUND(INDEX(挂机派遣!$AW$3:$BD$10,卡牌值!O83-1,1)*INDEX($W$4:$W$7,N83)/10,0)*10</f>
        <v>120</v>
      </c>
      <c r="R83" s="14" t="s">
        <v>778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773</v>
      </c>
      <c r="Q84" s="18">
        <f>ROUND(INDEX(挂机派遣!$AW$3:$BD$10,卡牌值!O84-1,2)*INDEX($W$4:$W$7,N84)/10,0)*10</f>
        <v>70</v>
      </c>
      <c r="R84" s="14" t="s">
        <v>778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736</v>
      </c>
      <c r="Q85" s="18">
        <f>ROUND(INDEX(挂机派遣!$AW$3:$BD$10,卡牌值!O85-1,2)*INDEX($W$4:$W$7,N85)/10,0)*10</f>
        <v>160</v>
      </c>
      <c r="R85" s="14" t="s">
        <v>779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774</v>
      </c>
      <c r="Q86" s="18">
        <f>ROUND(INDEX(挂机派遣!$AW$3:$BD$10,卡牌值!O86-1,3)*INDEX($W$4:$W$7,N86)/10,0)*10</f>
        <v>100</v>
      </c>
      <c r="R86" s="14" t="s">
        <v>780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775</v>
      </c>
      <c r="Q87" s="18">
        <f>ROUND(INDEX(挂机派遣!$AW$3:$BD$10,卡牌值!O87-1,3)*INDEX($W$4:$W$7,N87)/10,0)*10</f>
        <v>240</v>
      </c>
      <c r="R87" s="14" t="s">
        <v>781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776</v>
      </c>
      <c r="Q88" s="18">
        <f>ROUND(INDEX(挂机派遣!$AW$3:$BD$10,卡牌值!O88-1,4)*INDEX($W$4:$W$7,N88)/10,0)*10</f>
        <v>80</v>
      </c>
      <c r="R88" s="14" t="s">
        <v>781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777</v>
      </c>
      <c r="Q89" s="18">
        <f>ROUND(INDEX(挂机派遣!$AW$3:$BD$10,卡牌值!O89-1,4)*INDEX($W$4:$W$7,N89)/10,0)*10</f>
        <v>190</v>
      </c>
      <c r="R89" s="14" t="s">
        <v>781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735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735</v>
      </c>
      <c r="Q92" s="18">
        <f>ROUND(INDEX(挂机派遣!$AW$3:$BD$10,卡牌值!O92-1,1)*INDEX($W$4:$W$7,N92)/10,0)*10</f>
        <v>150</v>
      </c>
      <c r="R92" s="14" t="s">
        <v>778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773</v>
      </c>
      <c r="Q93" s="18">
        <f>ROUND(INDEX(挂机派遣!$AW$3:$BD$10,卡牌值!O93-1,2)*INDEX($W$4:$W$7,N93)/10,0)*10</f>
        <v>90</v>
      </c>
      <c r="R93" s="14" t="s">
        <v>778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736</v>
      </c>
      <c r="Q94" s="18">
        <f>ROUND(INDEX(挂机派遣!$AW$3:$BD$10,卡牌值!O94-1,2)*INDEX($W$4:$W$7,N94)/10,0)*10</f>
        <v>210</v>
      </c>
      <c r="R94" s="14" t="s">
        <v>779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774</v>
      </c>
      <c r="Q95" s="18">
        <f>ROUND(INDEX(挂机派遣!$AW$3:$BD$10,卡牌值!O95-1,3)*INDEX($W$4:$W$7,N95)/10,0)*10</f>
        <v>130</v>
      </c>
      <c r="R95" s="14" t="s">
        <v>780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775</v>
      </c>
      <c r="Q96" s="18">
        <f>ROUND(INDEX(挂机派遣!$AW$3:$BD$10,卡牌值!O96-1,3)*INDEX($W$4:$W$7,N96)/10,0)*10</f>
        <v>310</v>
      </c>
      <c r="R96" s="14" t="s">
        <v>781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776</v>
      </c>
      <c r="Q97" s="18">
        <f>ROUND(INDEX(挂机派遣!$AW$3:$BD$10,卡牌值!O97-1,4)*INDEX($W$4:$W$7,N97)/10,0)*10</f>
        <v>110</v>
      </c>
      <c r="R97" s="14" t="s">
        <v>781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777</v>
      </c>
      <c r="Q98" s="18">
        <f>ROUND(INDEX(挂机派遣!$AW$3:$BD$10,卡牌值!O98-1,4)*INDEX($W$4:$W$7,N98)/10,0)*10</f>
        <v>240</v>
      </c>
      <c r="R98" s="14" t="s">
        <v>781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735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735</v>
      </c>
      <c r="Q101" s="18">
        <f>ROUND(INDEX(挂机派遣!$AW$3:$BD$10,卡牌值!O101-1,1)*INDEX($W$4:$W$7,N101)/10,0)*10</f>
        <v>180</v>
      </c>
      <c r="R101" s="14" t="s">
        <v>778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773</v>
      </c>
      <c r="Q102" s="18">
        <f>ROUND(INDEX(挂机派遣!$AW$3:$BD$10,卡牌值!O102-1,2)*INDEX($W$4:$W$7,N102)/10,0)*10</f>
        <v>110</v>
      </c>
      <c r="R102" s="14" t="s">
        <v>778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736</v>
      </c>
      <c r="Q103" s="18">
        <f>ROUND(INDEX(挂机派遣!$AW$3:$BD$10,卡牌值!O103-1,2)*INDEX($W$4:$W$7,N103)/10,0)*10</f>
        <v>260</v>
      </c>
      <c r="R103" s="14" t="s">
        <v>779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774</v>
      </c>
      <c r="Q104" s="18">
        <f>ROUND(INDEX(挂机派遣!$AW$3:$BD$10,卡牌值!O104-1,3)*INDEX($W$4:$W$7,N104)/10,0)*10</f>
        <v>160</v>
      </c>
      <c r="R104" s="14" t="s">
        <v>780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775</v>
      </c>
      <c r="Q105" s="18">
        <f>ROUND(INDEX(挂机派遣!$AW$3:$BD$10,卡牌值!O105-1,3)*INDEX($W$4:$W$7,N105)/10,0)*10</f>
        <v>380</v>
      </c>
      <c r="R105" s="14" t="s">
        <v>781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776</v>
      </c>
      <c r="Q106" s="18">
        <f>ROUND(INDEX(挂机派遣!$AW$3:$BD$10,卡牌值!O106-1,4)*INDEX($W$4:$W$7,N106)/10,0)*10</f>
        <v>130</v>
      </c>
      <c r="R106" s="14" t="s">
        <v>781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777</v>
      </c>
      <c r="Q107" s="18">
        <f>ROUND(INDEX(挂机派遣!$AW$3:$BD$10,卡牌值!O107-1,4)*INDEX($W$4:$W$7,N107)/10,0)*10</f>
        <v>300</v>
      </c>
      <c r="R107" s="14" t="s">
        <v>781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735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735</v>
      </c>
      <c r="Q110" s="18">
        <f>ROUND(INDEX(挂机派遣!$AW$3:$BD$10,卡牌值!O110-1,1)*INDEX($W$4:$W$7,N110)/10,0)*10</f>
        <v>150</v>
      </c>
      <c r="R110" s="14" t="s">
        <v>778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773</v>
      </c>
      <c r="Q111" s="18">
        <f>ROUND(INDEX(挂机派遣!$AW$3:$BD$10,卡牌值!O111-1,2)*INDEX($W$4:$W$7,N111)/10,0)*10</f>
        <v>90</v>
      </c>
      <c r="R111" s="14" t="s">
        <v>778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736</v>
      </c>
      <c r="Q112" s="18">
        <f>ROUND(INDEX(挂机派遣!$AW$3:$BD$10,卡牌值!O112-1,2)*INDEX($W$4:$W$7,N112)/10,0)*10</f>
        <v>210</v>
      </c>
      <c r="R112" s="14" t="s">
        <v>779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774</v>
      </c>
      <c r="Q113" s="18">
        <f>ROUND(INDEX(挂机派遣!$AW$3:$BD$10,卡牌值!O113-1,3)*INDEX($W$4:$W$7,N113)/10,0)*10</f>
        <v>130</v>
      </c>
      <c r="R113" s="14" t="s">
        <v>780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775</v>
      </c>
      <c r="Q114" s="18">
        <f>ROUND(INDEX(挂机派遣!$AW$3:$BD$10,卡牌值!O114-1,3)*INDEX($W$4:$W$7,N114)/10,0)*10</f>
        <v>310</v>
      </c>
      <c r="R114" s="14" t="s">
        <v>781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776</v>
      </c>
      <c r="Q115" s="18">
        <f>ROUND(INDEX(挂机派遣!$AW$3:$BD$10,卡牌值!O115-1,4)*INDEX($W$4:$W$7,N115)/10,0)*10</f>
        <v>110</v>
      </c>
      <c r="R115" s="14" t="s">
        <v>781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777</v>
      </c>
      <c r="Q116" s="18">
        <f>ROUND(INDEX(挂机派遣!$AW$3:$BD$10,卡牌值!O116-1,4)*INDEX($W$4:$W$7,N116)/10,0)*10</f>
        <v>240</v>
      </c>
      <c r="R116" s="14" t="s">
        <v>781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735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735</v>
      </c>
      <c r="Q119" s="18">
        <f>ROUND(INDEX(挂机派遣!$AW$3:$BD$10,卡牌值!O119-1,1)*INDEX($W$4:$W$7,N119)/10,0)*10</f>
        <v>120</v>
      </c>
      <c r="R119" s="14" t="s">
        <v>778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773</v>
      </c>
      <c r="Q120" s="18">
        <f>ROUND(INDEX(挂机派遣!$AW$3:$BD$10,卡牌值!O120-1,2)*INDEX($W$4:$W$7,N120)/10,0)*10</f>
        <v>70</v>
      </c>
      <c r="R120" s="14" t="s">
        <v>778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736</v>
      </c>
      <c r="Q121" s="18">
        <f>ROUND(INDEX(挂机派遣!$AW$3:$BD$10,卡牌值!O121-1,2)*INDEX($W$4:$W$7,N121)/10,0)*10</f>
        <v>160</v>
      </c>
      <c r="R121" s="14" t="s">
        <v>779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774</v>
      </c>
      <c r="Q122" s="18">
        <f>ROUND(INDEX(挂机派遣!$AW$3:$BD$10,卡牌值!O122-1,3)*INDEX($W$4:$W$7,N122)/10,0)*10</f>
        <v>100</v>
      </c>
      <c r="R122" s="14" t="s">
        <v>780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775</v>
      </c>
      <c r="Q123" s="18">
        <f>ROUND(INDEX(挂机派遣!$AW$3:$BD$10,卡牌值!O123-1,3)*INDEX($W$4:$W$7,N123)/10,0)*10</f>
        <v>240</v>
      </c>
      <c r="R123" s="14" t="s">
        <v>781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776</v>
      </c>
      <c r="Q124" s="18">
        <f>ROUND(INDEX(挂机派遣!$AW$3:$BD$10,卡牌值!O124-1,4)*INDEX($W$4:$W$7,N124)/10,0)*10</f>
        <v>80</v>
      </c>
      <c r="R124" s="14" t="s">
        <v>781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777</v>
      </c>
      <c r="Q125" s="18">
        <f>ROUND(INDEX(挂机派遣!$AW$3:$BD$10,卡牌值!O125-1,4)*INDEX($W$4:$W$7,N125)/10,0)*10</f>
        <v>190</v>
      </c>
      <c r="R125" s="14" t="s">
        <v>781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735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735</v>
      </c>
      <c r="Q128" s="18">
        <f>ROUND(INDEX(挂机派遣!$AW$3:$BD$10,卡牌值!O128-1,1)*INDEX($W$4:$W$7,N128)/10,0)*10</f>
        <v>120</v>
      </c>
      <c r="R128" s="14" t="s">
        <v>778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773</v>
      </c>
      <c r="Q129" s="18">
        <f>ROUND(INDEX(挂机派遣!$AW$3:$BD$10,卡牌值!O129-1,2)*INDEX($W$4:$W$7,N129)/10,0)*10</f>
        <v>70</v>
      </c>
      <c r="R129" s="14" t="s">
        <v>778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736</v>
      </c>
      <c r="Q130" s="18">
        <f>ROUND(INDEX(挂机派遣!$AW$3:$BD$10,卡牌值!O130-1,2)*INDEX($W$4:$W$7,N130)/10,0)*10</f>
        <v>160</v>
      </c>
      <c r="R130" s="14" t="s">
        <v>779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774</v>
      </c>
      <c r="Q131" s="18">
        <f>ROUND(INDEX(挂机派遣!$AW$3:$BD$10,卡牌值!O131-1,3)*INDEX($W$4:$W$7,N131)/10,0)*10</f>
        <v>100</v>
      </c>
      <c r="R131" s="14" t="s">
        <v>780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775</v>
      </c>
      <c r="Q132" s="18">
        <f>ROUND(INDEX(挂机派遣!$AW$3:$BD$10,卡牌值!O132-1,3)*INDEX($W$4:$W$7,N132)/10,0)*10</f>
        <v>240</v>
      </c>
      <c r="R132" s="14" t="s">
        <v>781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776</v>
      </c>
      <c r="Q133" s="18">
        <f>ROUND(INDEX(挂机派遣!$AW$3:$BD$10,卡牌值!O133-1,4)*INDEX($W$4:$W$7,N133)/10,0)*10</f>
        <v>80</v>
      </c>
      <c r="R133" s="14" t="s">
        <v>781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777</v>
      </c>
      <c r="Q134" s="18">
        <f>ROUND(INDEX(挂机派遣!$AW$3:$BD$10,卡牌值!O134-1,4)*INDEX($W$4:$W$7,N134)/10,0)*10</f>
        <v>190</v>
      </c>
      <c r="R134" s="14" t="s">
        <v>781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735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735</v>
      </c>
      <c r="Q137" s="18">
        <f>ROUND(INDEX(挂机派遣!$AW$3:$BD$10,卡牌值!O137-1,1)*INDEX($W$4:$W$7,N137)/10,0)*10</f>
        <v>150</v>
      </c>
      <c r="R137" s="14" t="s">
        <v>778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773</v>
      </c>
      <c r="Q138" s="18">
        <f>ROUND(INDEX(挂机派遣!$AW$3:$BD$10,卡牌值!O138-1,2)*INDEX($W$4:$W$7,N138)/10,0)*10</f>
        <v>90</v>
      </c>
      <c r="R138" s="14" t="s">
        <v>778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736</v>
      </c>
      <c r="Q139" s="18">
        <f>ROUND(INDEX(挂机派遣!$AW$3:$BD$10,卡牌值!O139-1,2)*INDEX($W$4:$W$7,N139)/10,0)*10</f>
        <v>210</v>
      </c>
      <c r="R139" s="14" t="s">
        <v>779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774</v>
      </c>
      <c r="Q140" s="18">
        <f>ROUND(INDEX(挂机派遣!$AW$3:$BD$10,卡牌值!O140-1,3)*INDEX($W$4:$W$7,N140)/10,0)*10</f>
        <v>130</v>
      </c>
      <c r="R140" s="14" t="s">
        <v>780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775</v>
      </c>
      <c r="Q141" s="18">
        <f>ROUND(INDEX(挂机派遣!$AW$3:$BD$10,卡牌值!O141-1,3)*INDEX($W$4:$W$7,N141)/10,0)*10</f>
        <v>310</v>
      </c>
      <c r="R141" s="14" t="s">
        <v>781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776</v>
      </c>
      <c r="Q142" s="18">
        <f>ROUND(INDEX(挂机派遣!$AW$3:$BD$10,卡牌值!O142-1,4)*INDEX($W$4:$W$7,N142)/10,0)*10</f>
        <v>110</v>
      </c>
      <c r="R142" s="14" t="s">
        <v>781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777</v>
      </c>
      <c r="Q143" s="18">
        <f>ROUND(INDEX(挂机派遣!$AW$3:$BD$10,卡牌值!O143-1,4)*INDEX($W$4:$W$7,N143)/10,0)*10</f>
        <v>240</v>
      </c>
      <c r="R143" s="14" t="s">
        <v>781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735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735</v>
      </c>
      <c r="Q146" s="18">
        <f>ROUND(INDEX(挂机派遣!$AW$3:$BD$10,卡牌值!O146-1,1)*INDEX($W$4:$W$7,N146)/10,0)*10</f>
        <v>150</v>
      </c>
      <c r="R146" s="14" t="s">
        <v>778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773</v>
      </c>
      <c r="Q147" s="18">
        <f>ROUND(INDEX(挂机派遣!$AW$3:$BD$10,卡牌值!O147-1,2)*INDEX($W$4:$W$7,N147)/10,0)*10</f>
        <v>90</v>
      </c>
      <c r="R147" s="14" t="s">
        <v>778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736</v>
      </c>
      <c r="Q148" s="18">
        <f>ROUND(INDEX(挂机派遣!$AW$3:$BD$10,卡牌值!O148-1,2)*INDEX($W$4:$W$7,N148)/10,0)*10</f>
        <v>210</v>
      </c>
      <c r="R148" s="14" t="s">
        <v>779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774</v>
      </c>
      <c r="Q149" s="18">
        <f>ROUND(INDEX(挂机派遣!$AW$3:$BD$10,卡牌值!O149-1,3)*INDEX($W$4:$W$7,N149)/10,0)*10</f>
        <v>130</v>
      </c>
      <c r="R149" s="14" t="s">
        <v>780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775</v>
      </c>
      <c r="Q150" s="18">
        <f>ROUND(INDEX(挂机派遣!$AW$3:$BD$10,卡牌值!O150-1,3)*INDEX($W$4:$W$7,N150)/10,0)*10</f>
        <v>310</v>
      </c>
      <c r="R150" s="14" t="s">
        <v>781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776</v>
      </c>
      <c r="Q151" s="18">
        <f>ROUND(INDEX(挂机派遣!$AW$3:$BD$10,卡牌值!O151-1,4)*INDEX($W$4:$W$7,N151)/10,0)*10</f>
        <v>110</v>
      </c>
      <c r="R151" s="14" t="s">
        <v>781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777</v>
      </c>
      <c r="Q152" s="18">
        <f>ROUND(INDEX(挂机派遣!$AW$3:$BD$10,卡牌值!O152-1,4)*INDEX($W$4:$W$7,N152)/10,0)*10</f>
        <v>240</v>
      </c>
      <c r="R152" s="14" t="s">
        <v>781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735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735</v>
      </c>
      <c r="Q155" s="18">
        <f>ROUND(INDEX(挂机派遣!$AW$3:$BD$10,卡牌值!O155-1,1)*INDEX($W$4:$W$7,N155)/10,0)*10</f>
        <v>180</v>
      </c>
      <c r="R155" s="14" t="s">
        <v>778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773</v>
      </c>
      <c r="Q156" s="18">
        <f>ROUND(INDEX(挂机派遣!$AW$3:$BD$10,卡牌值!O156-1,2)*INDEX($W$4:$W$7,N156)/10,0)*10</f>
        <v>110</v>
      </c>
      <c r="R156" s="14" t="s">
        <v>778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736</v>
      </c>
      <c r="Q157" s="18">
        <f>ROUND(INDEX(挂机派遣!$AW$3:$BD$10,卡牌值!O157-1,2)*INDEX($W$4:$W$7,N157)/10,0)*10</f>
        <v>260</v>
      </c>
      <c r="R157" s="14" t="s">
        <v>779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774</v>
      </c>
      <c r="Q158" s="18">
        <f>ROUND(INDEX(挂机派遣!$AW$3:$BD$10,卡牌值!O158-1,3)*INDEX($W$4:$W$7,N158)/10,0)*10</f>
        <v>160</v>
      </c>
      <c r="R158" s="14" t="s">
        <v>780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775</v>
      </c>
      <c r="Q159" s="18">
        <f>ROUND(INDEX(挂机派遣!$AW$3:$BD$10,卡牌值!O159-1,3)*INDEX($W$4:$W$7,N159)/10,0)*10</f>
        <v>380</v>
      </c>
      <c r="R159" s="14" t="s">
        <v>781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776</v>
      </c>
      <c r="Q160" s="18">
        <f>ROUND(INDEX(挂机派遣!$AW$3:$BD$10,卡牌值!O160-1,4)*INDEX($W$4:$W$7,N160)/10,0)*10</f>
        <v>130</v>
      </c>
      <c r="R160" s="14" t="s">
        <v>781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777</v>
      </c>
      <c r="Q161" s="18">
        <f>ROUND(INDEX(挂机派遣!$AW$3:$BD$10,卡牌值!O161-1,4)*INDEX($W$4:$W$7,N161)/10,0)*10</f>
        <v>300</v>
      </c>
      <c r="R161" s="14" t="s">
        <v>781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735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735</v>
      </c>
      <c r="Q164" s="18">
        <f>ROUND(INDEX(挂机派遣!$AW$3:$BD$10,卡牌值!O164-1,1)*INDEX($W$4:$W$7,N164)/10,0)*10</f>
        <v>150</v>
      </c>
      <c r="R164" s="14" t="s">
        <v>778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773</v>
      </c>
      <c r="Q165" s="18">
        <f>ROUND(INDEX(挂机派遣!$AW$3:$BD$10,卡牌值!O165-1,2)*INDEX($W$4:$W$7,N165)/10,0)*10</f>
        <v>90</v>
      </c>
      <c r="R165" s="14" t="s">
        <v>778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736</v>
      </c>
      <c r="Q166" s="18">
        <f>ROUND(INDEX(挂机派遣!$AW$3:$BD$10,卡牌值!O166-1,2)*INDEX($W$4:$W$7,N166)/10,0)*10</f>
        <v>210</v>
      </c>
      <c r="R166" s="14" t="s">
        <v>779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774</v>
      </c>
      <c r="Q167" s="18">
        <f>ROUND(INDEX(挂机派遣!$AW$3:$BD$10,卡牌值!O167-1,3)*INDEX($W$4:$W$7,N167)/10,0)*10</f>
        <v>130</v>
      </c>
      <c r="R167" s="14" t="s">
        <v>780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775</v>
      </c>
      <c r="Q168" s="18">
        <f>ROUND(INDEX(挂机派遣!$AW$3:$BD$10,卡牌值!O168-1,3)*INDEX($W$4:$W$7,N168)/10,0)*10</f>
        <v>310</v>
      </c>
      <c r="R168" s="14" t="s">
        <v>781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776</v>
      </c>
      <c r="Q169" s="18">
        <f>ROUND(INDEX(挂机派遣!$AW$3:$BD$10,卡牌值!O169-1,4)*INDEX($W$4:$W$7,N169)/10,0)*10</f>
        <v>110</v>
      </c>
      <c r="R169" s="14" t="s">
        <v>781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777</v>
      </c>
      <c r="Q170" s="18">
        <f>ROUND(INDEX(挂机派遣!$AW$3:$BD$10,卡牌值!O170-1,4)*INDEX($W$4:$W$7,N170)/10,0)*10</f>
        <v>240</v>
      </c>
      <c r="R170" s="14" t="s">
        <v>781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735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735</v>
      </c>
      <c r="Q173" s="18">
        <f>ROUND(INDEX(挂机派遣!$AW$3:$BD$10,卡牌值!O173-1,1)*INDEX($W$4:$W$7,N173)/10,0)*10</f>
        <v>150</v>
      </c>
      <c r="R173" s="14" t="s">
        <v>778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773</v>
      </c>
      <c r="Q174" s="18">
        <f>ROUND(INDEX(挂机派遣!$AW$3:$BD$10,卡牌值!O174-1,2)*INDEX($W$4:$W$7,N174)/10,0)*10</f>
        <v>90</v>
      </c>
      <c r="R174" s="14" t="s">
        <v>778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736</v>
      </c>
      <c r="Q175" s="18">
        <f>ROUND(INDEX(挂机派遣!$AW$3:$BD$10,卡牌值!O175-1,2)*INDEX($W$4:$W$7,N175)/10,0)*10</f>
        <v>210</v>
      </c>
      <c r="R175" s="14" t="s">
        <v>779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774</v>
      </c>
      <c r="Q176" s="18">
        <f>ROUND(INDEX(挂机派遣!$AW$3:$BD$10,卡牌值!O176-1,3)*INDEX($W$4:$W$7,N176)/10,0)*10</f>
        <v>130</v>
      </c>
      <c r="R176" s="14" t="s">
        <v>780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775</v>
      </c>
      <c r="Q177" s="18">
        <f>ROUND(INDEX(挂机派遣!$AW$3:$BD$10,卡牌值!O177-1,3)*INDEX($W$4:$W$7,N177)/10,0)*10</f>
        <v>310</v>
      </c>
      <c r="R177" s="14" t="s">
        <v>781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776</v>
      </c>
      <c r="Q178" s="18">
        <f>ROUND(INDEX(挂机派遣!$AW$3:$BD$10,卡牌值!O178-1,4)*INDEX($W$4:$W$7,N178)/10,0)*10</f>
        <v>110</v>
      </c>
      <c r="R178" s="14" t="s">
        <v>781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777</v>
      </c>
      <c r="Q179" s="18">
        <f>ROUND(INDEX(挂机派遣!$AW$3:$BD$10,卡牌值!O179-1,4)*INDEX($W$4:$W$7,N179)/10,0)*10</f>
        <v>240</v>
      </c>
      <c r="R179" s="14" t="s">
        <v>781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735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735</v>
      </c>
      <c r="Q182" s="18">
        <f>ROUND(INDEX(挂机派遣!$AW$3:$BD$10,卡牌值!O182-1,1)*INDEX($W$4:$W$7,N182)/10,0)*10</f>
        <v>120</v>
      </c>
      <c r="R182" s="14" t="s">
        <v>778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773</v>
      </c>
      <c r="Q183" s="18">
        <f>ROUND(INDEX(挂机派遣!$AW$3:$BD$10,卡牌值!O183-1,2)*INDEX($W$4:$W$7,N183)/10,0)*10</f>
        <v>70</v>
      </c>
      <c r="R183" s="14" t="s">
        <v>778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736</v>
      </c>
      <c r="Q184" s="18">
        <f>ROUND(INDEX(挂机派遣!$AW$3:$BD$10,卡牌值!O184-1,2)*INDEX($W$4:$W$7,N184)/10,0)*10</f>
        <v>160</v>
      </c>
      <c r="R184" s="14" t="s">
        <v>779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774</v>
      </c>
      <c r="Q185" s="18">
        <f>ROUND(INDEX(挂机派遣!$AW$3:$BD$10,卡牌值!O185-1,3)*INDEX($W$4:$W$7,N185)/10,0)*10</f>
        <v>100</v>
      </c>
      <c r="R185" s="14" t="s">
        <v>780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775</v>
      </c>
      <c r="Q186" s="18">
        <f>ROUND(INDEX(挂机派遣!$AW$3:$BD$10,卡牌值!O186-1,3)*INDEX($W$4:$W$7,N186)/10,0)*10</f>
        <v>240</v>
      </c>
      <c r="R186" s="14" t="s">
        <v>781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776</v>
      </c>
      <c r="Q187" s="18">
        <f>ROUND(INDEX(挂机派遣!$AW$3:$BD$10,卡牌值!O187-1,4)*INDEX($W$4:$W$7,N187)/10,0)*10</f>
        <v>80</v>
      </c>
      <c r="R187" s="14" t="s">
        <v>781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777</v>
      </c>
      <c r="Q188" s="18">
        <f>ROUND(INDEX(挂机派遣!$AW$3:$BD$10,卡牌值!O188-1,4)*INDEX($W$4:$W$7,N188)/10,0)*10</f>
        <v>190</v>
      </c>
      <c r="R188" s="14" t="s">
        <v>781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735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735</v>
      </c>
      <c r="Q191" s="18">
        <f>ROUND(INDEX(挂机派遣!$AW$3:$BD$10,卡牌值!O191-1,1)*INDEX($W$4:$W$7,N191)/10,0)*10</f>
        <v>150</v>
      </c>
      <c r="R191" s="14" t="s">
        <v>778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773</v>
      </c>
      <c r="Q192" s="18">
        <f>ROUND(INDEX(挂机派遣!$AW$3:$BD$10,卡牌值!O192-1,2)*INDEX($W$4:$W$7,N192)/10,0)*10</f>
        <v>90</v>
      </c>
      <c r="R192" s="14" t="s">
        <v>778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736</v>
      </c>
      <c r="Q193" s="18">
        <f>ROUND(INDEX(挂机派遣!$AW$3:$BD$10,卡牌值!O193-1,2)*INDEX($W$4:$W$7,N193)/10,0)*10</f>
        <v>210</v>
      </c>
      <c r="R193" s="14" t="s">
        <v>779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774</v>
      </c>
      <c r="Q194" s="18">
        <f>ROUND(INDEX(挂机派遣!$AW$3:$BD$10,卡牌值!O194-1,3)*INDEX($W$4:$W$7,N194)/10,0)*10</f>
        <v>130</v>
      </c>
      <c r="R194" s="14" t="s">
        <v>780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775</v>
      </c>
      <c r="Q195" s="18">
        <f>ROUND(INDEX(挂机派遣!$AW$3:$BD$10,卡牌值!O195-1,3)*INDEX($W$4:$W$7,N195)/10,0)*10</f>
        <v>310</v>
      </c>
      <c r="R195" s="14" t="s">
        <v>781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776</v>
      </c>
      <c r="Q196" s="18">
        <f>ROUND(INDEX(挂机派遣!$AW$3:$BD$10,卡牌值!O196-1,4)*INDEX($W$4:$W$7,N196)/10,0)*10</f>
        <v>110</v>
      </c>
      <c r="R196" s="14" t="s">
        <v>781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777</v>
      </c>
      <c r="Q197" s="18">
        <f>ROUND(INDEX(挂机派遣!$AW$3:$BD$10,卡牌值!O197-1,4)*INDEX($W$4:$W$7,N197)/10,0)*10</f>
        <v>240</v>
      </c>
      <c r="R197" s="14" t="s">
        <v>781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735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735</v>
      </c>
      <c r="Q200" s="18">
        <f>ROUND(INDEX(挂机派遣!$AW$3:$BD$10,卡牌值!O200-1,1)*INDEX($W$4:$W$7,N200)/10,0)*10</f>
        <v>180</v>
      </c>
      <c r="R200" s="14" t="s">
        <v>778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773</v>
      </c>
      <c r="Q201" s="18">
        <f>ROUND(INDEX(挂机派遣!$AW$3:$BD$10,卡牌值!O201-1,2)*INDEX($W$4:$W$7,N201)/10,0)*10</f>
        <v>110</v>
      </c>
      <c r="R201" s="14" t="s">
        <v>778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736</v>
      </c>
      <c r="Q202" s="18">
        <f>ROUND(INDEX(挂机派遣!$AW$3:$BD$10,卡牌值!O202-1,2)*INDEX($W$4:$W$7,N202)/10,0)*10</f>
        <v>260</v>
      </c>
      <c r="R202" s="14" t="s">
        <v>779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774</v>
      </c>
      <c r="Q203" s="18">
        <f>ROUND(INDEX(挂机派遣!$AW$3:$BD$10,卡牌值!O203-1,3)*INDEX($W$4:$W$7,N203)/10,0)*10</f>
        <v>160</v>
      </c>
      <c r="R203" s="14" t="s">
        <v>780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775</v>
      </c>
      <c r="Q204" s="18">
        <f>ROUND(INDEX(挂机派遣!$AW$3:$BD$10,卡牌值!O204-1,3)*INDEX($W$4:$W$7,N204)/10,0)*10</f>
        <v>380</v>
      </c>
      <c r="R204" s="14" t="s">
        <v>781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776</v>
      </c>
      <c r="Q205" s="18">
        <f>ROUND(INDEX(挂机派遣!$AW$3:$BD$10,卡牌值!O205-1,4)*INDEX($W$4:$W$7,N205)/10,0)*10</f>
        <v>130</v>
      </c>
      <c r="R205" s="14" t="s">
        <v>781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777</v>
      </c>
      <c r="Q206" s="18">
        <f>ROUND(INDEX(挂机派遣!$AW$3:$BD$10,卡牌值!O206-1,4)*INDEX($W$4:$W$7,N206)/10,0)*10</f>
        <v>300</v>
      </c>
      <c r="R206" s="14" t="s">
        <v>781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735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735</v>
      </c>
      <c r="Q209" s="18">
        <f>ROUND(INDEX(挂机派遣!$AW$3:$BD$10,卡牌值!O209-1,1)*INDEX($W$4:$W$7,N209)/10,0)*10</f>
        <v>150</v>
      </c>
      <c r="R209" s="14" t="s">
        <v>778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773</v>
      </c>
      <c r="Q210" s="18">
        <f>ROUND(INDEX(挂机派遣!$AW$3:$BD$10,卡牌值!O210-1,2)*INDEX($W$4:$W$7,N210)/10,0)*10</f>
        <v>90</v>
      </c>
      <c r="R210" s="14" t="s">
        <v>778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736</v>
      </c>
      <c r="Q211" s="18">
        <f>ROUND(INDEX(挂机派遣!$AW$3:$BD$10,卡牌值!O211-1,2)*INDEX($W$4:$W$7,N211)/10,0)*10</f>
        <v>210</v>
      </c>
      <c r="R211" s="14" t="s">
        <v>779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774</v>
      </c>
      <c r="Q212" s="18">
        <f>ROUND(INDEX(挂机派遣!$AW$3:$BD$10,卡牌值!O212-1,3)*INDEX($W$4:$W$7,N212)/10,0)*10</f>
        <v>130</v>
      </c>
      <c r="R212" s="14" t="s">
        <v>780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775</v>
      </c>
      <c r="Q213" s="18">
        <f>ROUND(INDEX(挂机派遣!$AW$3:$BD$10,卡牌值!O213-1,3)*INDEX($W$4:$W$7,N213)/10,0)*10</f>
        <v>310</v>
      </c>
      <c r="R213" s="14" t="s">
        <v>781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776</v>
      </c>
      <c r="Q214" s="18">
        <f>ROUND(INDEX(挂机派遣!$AW$3:$BD$10,卡牌值!O214-1,4)*INDEX($W$4:$W$7,N214)/10,0)*10</f>
        <v>110</v>
      </c>
      <c r="R214" s="14" t="s">
        <v>781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777</v>
      </c>
      <c r="Q215" s="18">
        <f>ROUND(INDEX(挂机派遣!$AW$3:$BD$10,卡牌值!O215-1,4)*INDEX($W$4:$W$7,N215)/10,0)*10</f>
        <v>240</v>
      </c>
      <c r="R215" s="14" t="s">
        <v>781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735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735</v>
      </c>
      <c r="Q218" s="18">
        <f>ROUND(INDEX(挂机派遣!$AW$3:$BD$10,卡牌值!O218-1,1)*INDEX($W$4:$W$7,N218)/10,0)*10</f>
        <v>180</v>
      </c>
      <c r="R218" s="14" t="s">
        <v>778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773</v>
      </c>
      <c r="Q219" s="18">
        <f>ROUND(INDEX(挂机派遣!$AW$3:$BD$10,卡牌值!O219-1,2)*INDEX($W$4:$W$7,N219)/10,0)*10</f>
        <v>110</v>
      </c>
      <c r="R219" s="14" t="s">
        <v>778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736</v>
      </c>
      <c r="Q220" s="18">
        <f>ROUND(INDEX(挂机派遣!$AW$3:$BD$10,卡牌值!O220-1,2)*INDEX($W$4:$W$7,N220)/10,0)*10</f>
        <v>260</v>
      </c>
      <c r="R220" s="14" t="s">
        <v>779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774</v>
      </c>
      <c r="Q221" s="18">
        <f>ROUND(INDEX(挂机派遣!$AW$3:$BD$10,卡牌值!O221-1,3)*INDEX($W$4:$W$7,N221)/10,0)*10</f>
        <v>160</v>
      </c>
      <c r="R221" s="14" t="s">
        <v>780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775</v>
      </c>
      <c r="Q222" s="18">
        <f>ROUND(INDEX(挂机派遣!$AW$3:$BD$10,卡牌值!O222-1,3)*INDEX($W$4:$W$7,N222)/10,0)*10</f>
        <v>380</v>
      </c>
      <c r="R222" s="14" t="s">
        <v>781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776</v>
      </c>
      <c r="Q223" s="18">
        <f>ROUND(INDEX(挂机派遣!$AW$3:$BD$10,卡牌值!O223-1,4)*INDEX($W$4:$W$7,N223)/10,0)*10</f>
        <v>130</v>
      </c>
      <c r="R223" s="14" t="s">
        <v>781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777</v>
      </c>
      <c r="Q224" s="18">
        <f>ROUND(INDEX(挂机派遣!$AW$3:$BD$10,卡牌值!O224-1,4)*INDEX($W$4:$W$7,N224)/10,0)*10</f>
        <v>300</v>
      </c>
      <c r="R224" s="14" t="s">
        <v>781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735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735</v>
      </c>
      <c r="Q227" s="18">
        <f>ROUND(INDEX(挂机派遣!$AW$3:$BD$10,卡牌值!O227-1,1)*INDEX($W$4:$W$7,N227)/10,0)*10</f>
        <v>180</v>
      </c>
      <c r="R227" s="14" t="s">
        <v>778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773</v>
      </c>
      <c r="Q228" s="18">
        <f>ROUND(INDEX(挂机派遣!$AW$3:$BD$10,卡牌值!O228-1,2)*INDEX($W$4:$W$7,N228)/10,0)*10</f>
        <v>110</v>
      </c>
      <c r="R228" s="14" t="s">
        <v>778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736</v>
      </c>
      <c r="Q229" s="18">
        <f>ROUND(INDEX(挂机派遣!$AW$3:$BD$10,卡牌值!O229-1,2)*INDEX($W$4:$W$7,N229)/10,0)*10</f>
        <v>260</v>
      </c>
      <c r="R229" s="14" t="s">
        <v>779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774</v>
      </c>
      <c r="Q230" s="18">
        <f>ROUND(INDEX(挂机派遣!$AW$3:$BD$10,卡牌值!O230-1,3)*INDEX($W$4:$W$7,N230)/10,0)*10</f>
        <v>160</v>
      </c>
      <c r="R230" s="14" t="s">
        <v>780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775</v>
      </c>
      <c r="Q231" s="18">
        <f>ROUND(INDEX(挂机派遣!$AW$3:$BD$10,卡牌值!O231-1,3)*INDEX($W$4:$W$7,N231)/10,0)*10</f>
        <v>380</v>
      </c>
      <c r="R231" s="14" t="s">
        <v>781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776</v>
      </c>
      <c r="Q232" s="18">
        <f>ROUND(INDEX(挂机派遣!$AW$3:$BD$10,卡牌值!O232-1,4)*INDEX($W$4:$W$7,N232)/10,0)*10</f>
        <v>130</v>
      </c>
      <c r="R232" s="14" t="s">
        <v>781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777</v>
      </c>
      <c r="Q233" s="18">
        <f>ROUND(INDEX(挂机派遣!$AW$3:$BD$10,卡牌值!O233-1,4)*INDEX($W$4:$W$7,N233)/10,0)*10</f>
        <v>300</v>
      </c>
      <c r="R233" s="14" t="s">
        <v>781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735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735</v>
      </c>
      <c r="Q236" s="18">
        <f>ROUND(INDEX(挂机派遣!$AW$3:$BD$10,卡牌值!O236-1,1)*INDEX($W$4:$W$7,N236)/10,0)*10</f>
        <v>180</v>
      </c>
      <c r="R236" s="14" t="s">
        <v>778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773</v>
      </c>
      <c r="Q237" s="18">
        <f>ROUND(INDEX(挂机派遣!$AW$3:$BD$10,卡牌值!O237-1,2)*INDEX($W$4:$W$7,N237)/10,0)*10</f>
        <v>110</v>
      </c>
      <c r="R237" s="14" t="s">
        <v>778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736</v>
      </c>
      <c r="Q238" s="18">
        <f>ROUND(INDEX(挂机派遣!$AW$3:$BD$10,卡牌值!O238-1,2)*INDEX($W$4:$W$7,N238)/10,0)*10</f>
        <v>260</v>
      </c>
      <c r="R238" s="14" t="s">
        <v>779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774</v>
      </c>
      <c r="Q239" s="18">
        <f>ROUND(INDEX(挂机派遣!$AW$3:$BD$10,卡牌值!O239-1,3)*INDEX($W$4:$W$7,N239)/10,0)*10</f>
        <v>160</v>
      </c>
      <c r="R239" s="14" t="s">
        <v>780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775</v>
      </c>
      <c r="Q240" s="18">
        <f>ROUND(INDEX(挂机派遣!$AW$3:$BD$10,卡牌值!O240-1,3)*INDEX($W$4:$W$7,N240)/10,0)*10</f>
        <v>380</v>
      </c>
      <c r="R240" s="14" t="s">
        <v>781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776</v>
      </c>
      <c r="Q241" s="18">
        <f>ROUND(INDEX(挂机派遣!$AW$3:$BD$10,卡牌值!O241-1,4)*INDEX($W$4:$W$7,N241)/10,0)*10</f>
        <v>130</v>
      </c>
      <c r="R241" s="14" t="s">
        <v>781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777</v>
      </c>
      <c r="Q242" s="18">
        <f>ROUND(INDEX(挂机派遣!$AW$3:$BD$10,卡牌值!O242-1,4)*INDEX($W$4:$W$7,N242)/10,0)*10</f>
        <v>300</v>
      </c>
      <c r="R242" s="14" t="s">
        <v>781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735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735</v>
      </c>
      <c r="Q245" s="18">
        <f>ROUND(INDEX(挂机派遣!$AW$3:$BD$10,卡牌值!O245-1,1)*INDEX($W$4:$W$7,N245)/10,0)*10</f>
        <v>180</v>
      </c>
      <c r="R245" s="14" t="s">
        <v>778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773</v>
      </c>
      <c r="Q246" s="18">
        <f>ROUND(INDEX(挂机派遣!$AW$3:$BD$10,卡牌值!O246-1,2)*INDEX($W$4:$W$7,N246)/10,0)*10</f>
        <v>110</v>
      </c>
      <c r="R246" s="14" t="s">
        <v>778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736</v>
      </c>
      <c r="Q247" s="18">
        <f>ROUND(INDEX(挂机派遣!$AW$3:$BD$10,卡牌值!O247-1,2)*INDEX($W$4:$W$7,N247)/10,0)*10</f>
        <v>260</v>
      </c>
      <c r="R247" s="14" t="s">
        <v>779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774</v>
      </c>
      <c r="Q248" s="18">
        <f>ROUND(INDEX(挂机派遣!$AW$3:$BD$10,卡牌值!O248-1,3)*INDEX($W$4:$W$7,N248)/10,0)*10</f>
        <v>160</v>
      </c>
      <c r="R248" s="14" t="s">
        <v>780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775</v>
      </c>
      <c r="Q249" s="18">
        <f>ROUND(INDEX(挂机派遣!$AW$3:$BD$10,卡牌值!O249-1,3)*INDEX($W$4:$W$7,N249)/10,0)*10</f>
        <v>380</v>
      </c>
      <c r="R249" s="14" t="s">
        <v>781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776</v>
      </c>
      <c r="Q250" s="18">
        <f>ROUND(INDEX(挂机派遣!$AW$3:$BD$10,卡牌值!O250-1,4)*INDEX($W$4:$W$7,N250)/10,0)*10</f>
        <v>130</v>
      </c>
      <c r="R250" s="14" t="s">
        <v>781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777</v>
      </c>
      <c r="Q251" s="18">
        <f>ROUND(INDEX(挂机派遣!$AW$3:$BD$10,卡牌值!O251-1,4)*INDEX($W$4:$W$7,N251)/10,0)*10</f>
        <v>300</v>
      </c>
      <c r="R251" s="14" t="s">
        <v>781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735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735</v>
      </c>
      <c r="Q254" s="18">
        <f>ROUND(INDEX(挂机派遣!$AW$3:$BD$10,卡牌值!O254-1,1)*INDEX($W$4:$W$7,N254)/10,0)*10</f>
        <v>180</v>
      </c>
      <c r="R254" s="14" t="s">
        <v>778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773</v>
      </c>
      <c r="Q255" s="18">
        <f>ROUND(INDEX(挂机派遣!$AW$3:$BD$10,卡牌值!O255-1,2)*INDEX($W$4:$W$7,N255)/10,0)*10</f>
        <v>110</v>
      </c>
      <c r="R255" s="14" t="s">
        <v>778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736</v>
      </c>
      <c r="Q256" s="18">
        <f>ROUND(INDEX(挂机派遣!$AW$3:$BD$10,卡牌值!O256-1,2)*INDEX($W$4:$W$7,N256)/10,0)*10</f>
        <v>260</v>
      </c>
      <c r="R256" s="14" t="s">
        <v>779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774</v>
      </c>
      <c r="Q257" s="18">
        <f>ROUND(INDEX(挂机派遣!$AW$3:$BD$10,卡牌值!O257-1,3)*INDEX($W$4:$W$7,N257)/10,0)*10</f>
        <v>160</v>
      </c>
      <c r="R257" s="14" t="s">
        <v>780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775</v>
      </c>
      <c r="Q258" s="18">
        <f>ROUND(INDEX(挂机派遣!$AW$3:$BD$10,卡牌值!O258-1,3)*INDEX($W$4:$W$7,N258)/10,0)*10</f>
        <v>380</v>
      </c>
      <c r="R258" s="14" t="s">
        <v>781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776</v>
      </c>
      <c r="Q259" s="18">
        <f>ROUND(INDEX(挂机派遣!$AW$3:$BD$10,卡牌值!O259-1,4)*INDEX($W$4:$W$7,N259)/10,0)*10</f>
        <v>130</v>
      </c>
      <c r="R259" s="14" t="s">
        <v>781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777</v>
      </c>
      <c r="Q260" s="18">
        <f>ROUND(INDEX(挂机派遣!$AW$3:$BD$10,卡牌值!O260-1,4)*INDEX($W$4:$W$7,N260)/10,0)*10</f>
        <v>300</v>
      </c>
      <c r="R260" s="14" t="s">
        <v>781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735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735</v>
      </c>
      <c r="Q263" s="18">
        <f>ROUND(INDEX(挂机派遣!$AW$3:$BD$10,卡牌值!O263-1,1)*INDEX($W$4:$W$7,N263)/10,0)*10</f>
        <v>120</v>
      </c>
      <c r="R263" s="14" t="s">
        <v>778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773</v>
      </c>
      <c r="Q264" s="18">
        <f>ROUND(INDEX(挂机派遣!$AW$3:$BD$10,卡牌值!O264-1,2)*INDEX($W$4:$W$7,N264)/10,0)*10</f>
        <v>70</v>
      </c>
      <c r="R264" s="14" t="s">
        <v>778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736</v>
      </c>
      <c r="Q265" s="18">
        <f>ROUND(INDEX(挂机派遣!$AW$3:$BD$10,卡牌值!O265-1,2)*INDEX($W$4:$W$7,N265)/10,0)*10</f>
        <v>160</v>
      </c>
      <c r="R265" s="14" t="s">
        <v>779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774</v>
      </c>
      <c r="Q266" s="18">
        <f>ROUND(INDEX(挂机派遣!$AW$3:$BD$10,卡牌值!O266-1,3)*INDEX($W$4:$W$7,N266)/10,0)*10</f>
        <v>100</v>
      </c>
      <c r="R266" s="14" t="s">
        <v>780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775</v>
      </c>
      <c r="Q267" s="18">
        <f>ROUND(INDEX(挂机派遣!$AW$3:$BD$10,卡牌值!O267-1,3)*INDEX($W$4:$W$7,N267)/10,0)*10</f>
        <v>240</v>
      </c>
      <c r="R267" s="14" t="s">
        <v>781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776</v>
      </c>
      <c r="Q268" s="18">
        <f>ROUND(INDEX(挂机派遣!$AW$3:$BD$10,卡牌值!O268-1,4)*INDEX($W$4:$W$7,N268)/10,0)*10</f>
        <v>80</v>
      </c>
      <c r="R268" s="14" t="s">
        <v>781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777</v>
      </c>
      <c r="Q269" s="18">
        <f>ROUND(INDEX(挂机派遣!$AW$3:$BD$10,卡牌值!O269-1,4)*INDEX($W$4:$W$7,N269)/10,0)*10</f>
        <v>190</v>
      </c>
      <c r="R269" s="14" t="s">
        <v>781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735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735</v>
      </c>
      <c r="Q272" s="18">
        <f>ROUND(INDEX(挂机派遣!$AW$3:$BD$10,卡牌值!O272-1,1)*INDEX($W$4:$W$7,N272)/10,0)*10</f>
        <v>150</v>
      </c>
      <c r="R272" s="14" t="s">
        <v>778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773</v>
      </c>
      <c r="Q273" s="18">
        <f>ROUND(INDEX(挂机派遣!$AW$3:$BD$10,卡牌值!O273-1,2)*INDEX($W$4:$W$7,N273)/10,0)*10</f>
        <v>90</v>
      </c>
      <c r="R273" s="14" t="s">
        <v>778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736</v>
      </c>
      <c r="Q274" s="18">
        <f>ROUND(INDEX(挂机派遣!$AW$3:$BD$10,卡牌值!O274-1,2)*INDEX($W$4:$W$7,N274)/10,0)*10</f>
        <v>210</v>
      </c>
      <c r="R274" s="14" t="s">
        <v>779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774</v>
      </c>
      <c r="Q275" s="18">
        <f>ROUND(INDEX(挂机派遣!$AW$3:$BD$10,卡牌值!O275-1,3)*INDEX($W$4:$W$7,N275)/10,0)*10</f>
        <v>130</v>
      </c>
      <c r="R275" s="14" t="s">
        <v>780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775</v>
      </c>
      <c r="Q276" s="18">
        <f>ROUND(INDEX(挂机派遣!$AW$3:$BD$10,卡牌值!O276-1,3)*INDEX($W$4:$W$7,N276)/10,0)*10</f>
        <v>310</v>
      </c>
      <c r="R276" s="14" t="s">
        <v>781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776</v>
      </c>
      <c r="Q277" s="18">
        <f>ROUND(INDEX(挂机派遣!$AW$3:$BD$10,卡牌值!O277-1,4)*INDEX($W$4:$W$7,N277)/10,0)*10</f>
        <v>110</v>
      </c>
      <c r="R277" s="14" t="s">
        <v>781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777</v>
      </c>
      <c r="Q278" s="18">
        <f>ROUND(INDEX(挂机派遣!$AW$3:$BD$10,卡牌值!O278-1,4)*INDEX($W$4:$W$7,N278)/10,0)*10</f>
        <v>240</v>
      </c>
      <c r="R278" s="14" t="s">
        <v>781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735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735</v>
      </c>
      <c r="Q281" s="18">
        <f>ROUND(INDEX(挂机派遣!$AW$3:$BD$10,卡牌值!O281-1,1)*INDEX($W$4:$W$7,N281)/10,0)*10</f>
        <v>120</v>
      </c>
      <c r="R281" s="14" t="s">
        <v>778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773</v>
      </c>
      <c r="Q282" s="18">
        <f>ROUND(INDEX(挂机派遣!$AW$3:$BD$10,卡牌值!O282-1,2)*INDEX($W$4:$W$7,N282)/10,0)*10</f>
        <v>70</v>
      </c>
      <c r="R282" s="14" t="s">
        <v>778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736</v>
      </c>
      <c r="Q283" s="18">
        <f>ROUND(INDEX(挂机派遣!$AW$3:$BD$10,卡牌值!O283-1,2)*INDEX($W$4:$W$7,N283)/10,0)*10</f>
        <v>160</v>
      </c>
      <c r="R283" s="14" t="s">
        <v>779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774</v>
      </c>
      <c r="Q284" s="18">
        <f>ROUND(INDEX(挂机派遣!$AW$3:$BD$10,卡牌值!O284-1,3)*INDEX($W$4:$W$7,N284)/10,0)*10</f>
        <v>100</v>
      </c>
      <c r="R284" s="14" t="s">
        <v>780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775</v>
      </c>
      <c r="Q285" s="18">
        <f>ROUND(INDEX(挂机派遣!$AW$3:$BD$10,卡牌值!O285-1,3)*INDEX($W$4:$W$7,N285)/10,0)*10</f>
        <v>240</v>
      </c>
      <c r="R285" s="14" t="s">
        <v>781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776</v>
      </c>
      <c r="Q286" s="18">
        <f>ROUND(INDEX(挂机派遣!$AW$3:$BD$10,卡牌值!O286-1,4)*INDEX($W$4:$W$7,N286)/10,0)*10</f>
        <v>80</v>
      </c>
      <c r="R286" s="14" t="s">
        <v>781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777</v>
      </c>
      <c r="Q287" s="18">
        <f>ROUND(INDEX(挂机派遣!$AW$3:$BD$10,卡牌值!O287-1,4)*INDEX($W$4:$W$7,N287)/10,0)*10</f>
        <v>190</v>
      </c>
      <c r="R287" s="14" t="s">
        <v>781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735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735</v>
      </c>
      <c r="Q290" s="18">
        <f>ROUND(INDEX(挂机派遣!$AW$3:$BD$10,卡牌值!O290-1,1)*INDEX($W$4:$W$7,N290)/10,0)*10</f>
        <v>180</v>
      </c>
      <c r="R290" s="14" t="s">
        <v>778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773</v>
      </c>
      <c r="Q291" s="18">
        <f>ROUND(INDEX(挂机派遣!$AW$3:$BD$10,卡牌值!O291-1,2)*INDEX($W$4:$W$7,N291)/10,0)*10</f>
        <v>110</v>
      </c>
      <c r="R291" s="14" t="s">
        <v>778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736</v>
      </c>
      <c r="Q292" s="18">
        <f>ROUND(INDEX(挂机派遣!$AW$3:$BD$10,卡牌值!O292-1,2)*INDEX($W$4:$W$7,N292)/10,0)*10</f>
        <v>260</v>
      </c>
      <c r="R292" s="14" t="s">
        <v>779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774</v>
      </c>
      <c r="Q293" s="18">
        <f>ROUND(INDEX(挂机派遣!$AW$3:$BD$10,卡牌值!O293-1,3)*INDEX($W$4:$W$7,N293)/10,0)*10</f>
        <v>160</v>
      </c>
      <c r="R293" s="14" t="s">
        <v>780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775</v>
      </c>
      <c r="Q294" s="18">
        <f>ROUND(INDEX(挂机派遣!$AW$3:$BD$10,卡牌值!O294-1,3)*INDEX($W$4:$W$7,N294)/10,0)*10</f>
        <v>380</v>
      </c>
      <c r="R294" s="14" t="s">
        <v>781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776</v>
      </c>
      <c r="Q295" s="18">
        <f>ROUND(INDEX(挂机派遣!$AW$3:$BD$10,卡牌值!O295-1,4)*INDEX($W$4:$W$7,N295)/10,0)*10</f>
        <v>130</v>
      </c>
      <c r="R295" s="14" t="s">
        <v>781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777</v>
      </c>
      <c r="Q296" s="18">
        <f>ROUND(INDEX(挂机派遣!$AW$3:$BD$10,卡牌值!O296-1,4)*INDEX($W$4:$W$7,N296)/10,0)*10</f>
        <v>300</v>
      </c>
      <c r="R296" s="14" t="s">
        <v>781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735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735</v>
      </c>
      <c r="Q299" s="18">
        <f>ROUND(INDEX(挂机派遣!$AW$3:$BD$10,卡牌值!O299-1,1)*INDEX($W$4:$W$7,N299)/10,0)*10</f>
        <v>150</v>
      </c>
      <c r="R299" s="14" t="s">
        <v>778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773</v>
      </c>
      <c r="Q300" s="18">
        <f>ROUND(INDEX(挂机派遣!$AW$3:$BD$10,卡牌值!O300-1,2)*INDEX($W$4:$W$7,N300)/10,0)*10</f>
        <v>90</v>
      </c>
      <c r="R300" s="14" t="s">
        <v>778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736</v>
      </c>
      <c r="Q301" s="18">
        <f>ROUND(INDEX(挂机派遣!$AW$3:$BD$10,卡牌值!O301-1,2)*INDEX($W$4:$W$7,N301)/10,0)*10</f>
        <v>210</v>
      </c>
      <c r="R301" s="14" t="s">
        <v>779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774</v>
      </c>
      <c r="Q302" s="18">
        <f>ROUND(INDEX(挂机派遣!$AW$3:$BD$10,卡牌值!O302-1,3)*INDEX($W$4:$W$7,N302)/10,0)*10</f>
        <v>130</v>
      </c>
      <c r="R302" s="14" t="s">
        <v>780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775</v>
      </c>
      <c r="Q303" s="18">
        <f>ROUND(INDEX(挂机派遣!$AW$3:$BD$10,卡牌值!O303-1,3)*INDEX($W$4:$W$7,N303)/10,0)*10</f>
        <v>310</v>
      </c>
      <c r="R303" s="14" t="s">
        <v>781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776</v>
      </c>
      <c r="Q304" s="18">
        <f>ROUND(INDEX(挂机派遣!$AW$3:$BD$10,卡牌值!O304-1,4)*INDEX($W$4:$W$7,N304)/10,0)*10</f>
        <v>110</v>
      </c>
      <c r="R304" s="14" t="s">
        <v>781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777</v>
      </c>
      <c r="Q305" s="18">
        <f>ROUND(INDEX(挂机派遣!$AW$3:$BD$10,卡牌值!O305-1,4)*INDEX($W$4:$W$7,N305)/10,0)*10</f>
        <v>240</v>
      </c>
      <c r="R305" s="14" t="s">
        <v>781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735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735</v>
      </c>
      <c r="Q308" s="18">
        <f>ROUND(INDEX(挂机派遣!$AW$3:$BD$10,卡牌值!O308-1,1)*INDEX($W$4:$W$7,N308)/10,0)*10</f>
        <v>120</v>
      </c>
      <c r="R308" s="14" t="s">
        <v>778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773</v>
      </c>
      <c r="Q309" s="18">
        <f>ROUND(INDEX(挂机派遣!$AW$3:$BD$10,卡牌值!O309-1,2)*INDEX($W$4:$W$7,N309)/10,0)*10</f>
        <v>70</v>
      </c>
      <c r="R309" s="14" t="s">
        <v>778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736</v>
      </c>
      <c r="Q310" s="18">
        <f>ROUND(INDEX(挂机派遣!$AW$3:$BD$10,卡牌值!O310-1,2)*INDEX($W$4:$W$7,N310)/10,0)*10</f>
        <v>160</v>
      </c>
      <c r="R310" s="14" t="s">
        <v>779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774</v>
      </c>
      <c r="Q311" s="18">
        <f>ROUND(INDEX(挂机派遣!$AW$3:$BD$10,卡牌值!O311-1,3)*INDEX($W$4:$W$7,N311)/10,0)*10</f>
        <v>100</v>
      </c>
      <c r="R311" s="14" t="s">
        <v>780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775</v>
      </c>
      <c r="Q312" s="18">
        <f>ROUND(INDEX(挂机派遣!$AW$3:$BD$10,卡牌值!O312-1,3)*INDEX($W$4:$W$7,N312)/10,0)*10</f>
        <v>240</v>
      </c>
      <c r="R312" s="14" t="s">
        <v>781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776</v>
      </c>
      <c r="Q313" s="18">
        <f>ROUND(INDEX(挂机派遣!$AW$3:$BD$10,卡牌值!O313-1,4)*INDEX($W$4:$W$7,N313)/10,0)*10</f>
        <v>80</v>
      </c>
      <c r="R313" s="14" t="s">
        <v>781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777</v>
      </c>
      <c r="Q314" s="18">
        <f>ROUND(INDEX(挂机派遣!$AW$3:$BD$10,卡牌值!O314-1,4)*INDEX($W$4:$W$7,N314)/10,0)*10</f>
        <v>190</v>
      </c>
      <c r="R314" s="14" t="s">
        <v>781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735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735</v>
      </c>
      <c r="Q317" s="18">
        <f>ROUND(INDEX(挂机派遣!$AW$3:$BD$10,卡牌值!O317-1,1)*INDEX($W$4:$W$7,N317)/10,0)*10</f>
        <v>120</v>
      </c>
      <c r="R317" s="14" t="s">
        <v>778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773</v>
      </c>
      <c r="Q318" s="18">
        <f>ROUND(INDEX(挂机派遣!$AW$3:$BD$10,卡牌值!O318-1,2)*INDEX($W$4:$W$7,N318)/10,0)*10</f>
        <v>70</v>
      </c>
      <c r="R318" s="14" t="s">
        <v>778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736</v>
      </c>
      <c r="Q319" s="18">
        <f>ROUND(INDEX(挂机派遣!$AW$3:$BD$10,卡牌值!O319-1,2)*INDEX($W$4:$W$7,N319)/10,0)*10</f>
        <v>160</v>
      </c>
      <c r="R319" s="14" t="s">
        <v>779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774</v>
      </c>
      <c r="Q320" s="18">
        <f>ROUND(INDEX(挂机派遣!$AW$3:$BD$10,卡牌值!O320-1,3)*INDEX($W$4:$W$7,N320)/10,0)*10</f>
        <v>100</v>
      </c>
      <c r="R320" s="14" t="s">
        <v>780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775</v>
      </c>
      <c r="Q321" s="18">
        <f>ROUND(INDEX(挂机派遣!$AW$3:$BD$10,卡牌值!O321-1,3)*INDEX($W$4:$W$7,N321)/10,0)*10</f>
        <v>240</v>
      </c>
      <c r="R321" s="14" t="s">
        <v>781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776</v>
      </c>
      <c r="Q322" s="18">
        <f>ROUND(INDEX(挂机派遣!$AW$3:$BD$10,卡牌值!O322-1,4)*INDEX($W$4:$W$7,N322)/10,0)*10</f>
        <v>80</v>
      </c>
      <c r="R322" s="14" t="s">
        <v>781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777</v>
      </c>
      <c r="Q323" s="18">
        <f>ROUND(INDEX(挂机派遣!$AW$3:$BD$10,卡牌值!O323-1,4)*INDEX($W$4:$W$7,N323)/10,0)*10</f>
        <v>190</v>
      </c>
      <c r="R323" s="14" t="s">
        <v>781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735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735</v>
      </c>
      <c r="Q326" s="18">
        <f>ROUND(INDEX(挂机派遣!$AW$3:$BD$10,卡牌值!O326-1,1)*INDEX($W$4:$W$7,N326)/10,0)*10</f>
        <v>150</v>
      </c>
      <c r="R326" s="14" t="s">
        <v>778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773</v>
      </c>
      <c r="Q327" s="18">
        <f>ROUND(INDEX(挂机派遣!$AW$3:$BD$10,卡牌值!O327-1,2)*INDEX($W$4:$W$7,N327)/10,0)*10</f>
        <v>90</v>
      </c>
      <c r="R327" s="14" t="s">
        <v>778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736</v>
      </c>
      <c r="Q328" s="18">
        <f>ROUND(INDEX(挂机派遣!$AW$3:$BD$10,卡牌值!O328-1,2)*INDEX($W$4:$W$7,N328)/10,0)*10</f>
        <v>210</v>
      </c>
      <c r="R328" s="14" t="s">
        <v>779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774</v>
      </c>
      <c r="Q329" s="18">
        <f>ROUND(INDEX(挂机派遣!$AW$3:$BD$10,卡牌值!O329-1,3)*INDEX($W$4:$W$7,N329)/10,0)*10</f>
        <v>130</v>
      </c>
      <c r="R329" s="14" t="s">
        <v>780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775</v>
      </c>
      <c r="Q330" s="18">
        <f>ROUND(INDEX(挂机派遣!$AW$3:$BD$10,卡牌值!O330-1,3)*INDEX($W$4:$W$7,N330)/10,0)*10</f>
        <v>310</v>
      </c>
      <c r="R330" s="14" t="s">
        <v>781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776</v>
      </c>
      <c r="Q331" s="18">
        <f>ROUND(INDEX(挂机派遣!$AW$3:$BD$10,卡牌值!O331-1,4)*INDEX($W$4:$W$7,N331)/10,0)*10</f>
        <v>110</v>
      </c>
      <c r="R331" s="14" t="s">
        <v>781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777</v>
      </c>
      <c r="Q332" s="18">
        <f>ROUND(INDEX(挂机派遣!$AW$3:$BD$10,卡牌值!O332-1,4)*INDEX($W$4:$W$7,N332)/10,0)*10</f>
        <v>240</v>
      </c>
      <c r="R332" s="14" t="s">
        <v>781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735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735</v>
      </c>
      <c r="Q335" s="18">
        <f>ROUND(INDEX(挂机派遣!$AW$3:$BD$10,卡牌值!O335-1,1)*INDEX($W$4:$W$7,N335)/10,0)*10</f>
        <v>120</v>
      </c>
      <c r="R335" s="14" t="s">
        <v>778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773</v>
      </c>
      <c r="Q336" s="18">
        <f>ROUND(INDEX(挂机派遣!$AW$3:$BD$10,卡牌值!O336-1,2)*INDEX($W$4:$W$7,N336)/10,0)*10</f>
        <v>70</v>
      </c>
      <c r="R336" s="14" t="s">
        <v>778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736</v>
      </c>
      <c r="Q337" s="18">
        <f>ROUND(INDEX(挂机派遣!$AW$3:$BD$10,卡牌值!O337-1,2)*INDEX($W$4:$W$7,N337)/10,0)*10</f>
        <v>160</v>
      </c>
      <c r="R337" s="14" t="s">
        <v>779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774</v>
      </c>
      <c r="Q338" s="18">
        <f>ROUND(INDEX(挂机派遣!$AW$3:$BD$10,卡牌值!O338-1,3)*INDEX($W$4:$W$7,N338)/10,0)*10</f>
        <v>100</v>
      </c>
      <c r="R338" s="14" t="s">
        <v>780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775</v>
      </c>
      <c r="Q339" s="18">
        <f>ROUND(INDEX(挂机派遣!$AW$3:$BD$10,卡牌值!O339-1,3)*INDEX($W$4:$W$7,N339)/10,0)*10</f>
        <v>240</v>
      </c>
      <c r="R339" s="14" t="s">
        <v>781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776</v>
      </c>
      <c r="Q340" s="18">
        <f>ROUND(INDEX(挂机派遣!$AW$3:$BD$10,卡牌值!O340-1,4)*INDEX($W$4:$W$7,N340)/10,0)*10</f>
        <v>80</v>
      </c>
      <c r="R340" s="14" t="s">
        <v>781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777</v>
      </c>
      <c r="Q341" s="18">
        <f>ROUND(INDEX(挂机派遣!$AW$3:$BD$10,卡牌值!O341-1,4)*INDEX($W$4:$W$7,N341)/10,0)*10</f>
        <v>190</v>
      </c>
      <c r="R341" s="14" t="s">
        <v>781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2" t="s">
        <v>433</v>
      </c>
      <c r="B3" s="62"/>
      <c r="C3" s="62"/>
      <c r="D3" s="62"/>
      <c r="E3" s="62"/>
      <c r="F3" s="62"/>
      <c r="G3" s="62"/>
      <c r="H3" s="62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525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topLeftCell="AD1" workbookViewId="0">
      <selection activeCell="AO5" sqref="AO5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596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586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604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602</v>
      </c>
      <c r="AW3" s="13" t="s">
        <v>600</v>
      </c>
      <c r="AX3" s="13" t="s">
        <v>609</v>
      </c>
      <c r="AY3" s="13" t="s">
        <v>597</v>
      </c>
      <c r="AZ3" s="13" t="s">
        <v>598</v>
      </c>
      <c r="BA3" s="13" t="s">
        <v>599</v>
      </c>
      <c r="BB3" s="13" t="s">
        <v>600</v>
      </c>
      <c r="BC3" s="13" t="s">
        <v>610</v>
      </c>
      <c r="BD3" s="13" t="s">
        <v>597</v>
      </c>
      <c r="BE3" s="13" t="s">
        <v>598</v>
      </c>
      <c r="BF3" s="13" t="s">
        <v>599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7564.7999999999993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9150.4</v>
      </c>
      <c r="AX4" s="18">
        <f>AW4</f>
        <v>9150.4</v>
      </c>
      <c r="AY4" s="18">
        <f>INT(AX4/$AF$19*$AF$18/5)*5</f>
        <v>435</v>
      </c>
      <c r="AZ4" s="18">
        <f>INT(AX4/$AF$19*$AG$18/5)*5</f>
        <v>870</v>
      </c>
      <c r="BA4" s="18">
        <f>INT(AX4/$AF$19*$AH$18/5)*5</f>
        <v>2175</v>
      </c>
      <c r="BB4" s="18">
        <f>INDEX(金币汇总!$I$6:$I$105,神器与芦花古楼!$AV4)*$AL4*BB$2</f>
        <v>13725.6</v>
      </c>
      <c r="BC4" s="18">
        <f>BB4</f>
        <v>13725.6</v>
      </c>
      <c r="BD4" s="18">
        <f>INT(BC4/$AH$19*$AF$17/5)*5</f>
        <v>225</v>
      </c>
      <c r="BE4" s="18">
        <f>INT(BC4/$AH$19*$AG$17/5)*5</f>
        <v>335</v>
      </c>
      <c r="BF4" s="18">
        <f>INT(BC4/$AH$19*$AH$17/5)*5</f>
        <v>560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15602.800000000001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>INT($AN5/$AE$3*AF$4/5)*5</f>
        <v>5</v>
      </c>
      <c r="AP5" s="18">
        <f t="shared" ref="AP5:AP33" si="4">INT($AN5/$AE$3*AG$4/5)*5</f>
        <v>10</v>
      </c>
      <c r="AQ5" s="18">
        <f t="shared" ref="AQ5:AQ33" si="5">INT($AN5/$AE$3*AH$4/5)*5</f>
        <v>15</v>
      </c>
      <c r="AR5" s="18">
        <f t="shared" ref="AR5:AR33" si="6">INT(AO5*AF$6*AR$2)</f>
        <v>5</v>
      </c>
      <c r="AS5" s="18">
        <f t="shared" ref="AS5:AS33" si="7">INT(AP5*AG$6*AS$2)</f>
        <v>14</v>
      </c>
      <c r="AT5" s="18">
        <f t="shared" ref="AT5:AT33" si="8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17477.2</v>
      </c>
      <c r="AX5" s="18">
        <f t="shared" ref="AX5:AX14" si="9">AW5</f>
        <v>17477.2</v>
      </c>
      <c r="AY5" s="18">
        <f t="shared" ref="AY5:AY33" si="10">INT(AX5/$AF$19*$AF$18/5)*5</f>
        <v>830</v>
      </c>
      <c r="AZ5" s="18">
        <f t="shared" ref="AZ5:AZ33" si="11">INT(AX5/$AF$19*$AG$18/5)*5</f>
        <v>1660</v>
      </c>
      <c r="BA5" s="18">
        <f t="shared" ref="BA5:BA33" si="12">INT(AX5/$AF$19*$AH$18/5)*5</f>
        <v>4160</v>
      </c>
      <c r="BB5" s="18">
        <f>INDEX(金币汇总!$I$6:$I$105,神器与芦花古楼!$AV5)*$AL5*BB$2</f>
        <v>26215.8</v>
      </c>
      <c r="BC5" s="18">
        <f t="shared" ref="BC5:BC14" si="13">BB5</f>
        <v>26215.8</v>
      </c>
      <c r="BD5" s="18">
        <f>INT(BC5/$AH$19*$AF$17/5)*5</f>
        <v>425</v>
      </c>
      <c r="BE5" s="18">
        <f t="shared" ref="BE5:BE33" si="14">INT(BC5/$AH$19*$AG$17/5)*5</f>
        <v>640</v>
      </c>
      <c r="BF5" s="18">
        <f t="shared" ref="BF5:BF33" si="15">INT(BC5/$AH$19*$AH$17/5)*5</f>
        <v>1070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17596.400000000001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ref="AO6:AO33" si="16">INT($AN6/$AE$3*AF$4/5)*5</f>
        <v>15</v>
      </c>
      <c r="AP6" s="18">
        <f t="shared" si="4"/>
        <v>20</v>
      </c>
      <c r="AQ6" s="18">
        <f t="shared" si="5"/>
        <v>30</v>
      </c>
      <c r="AR6" s="18">
        <f t="shared" si="6"/>
        <v>15</v>
      </c>
      <c r="AS6" s="18">
        <f t="shared" si="7"/>
        <v>28</v>
      </c>
      <c r="AT6" s="18">
        <f t="shared" si="8"/>
        <v>45</v>
      </c>
      <c r="AV6" s="18">
        <f>MATCH(AM6,游戏节奏!$B$4:$B$103,1)</f>
        <v>29</v>
      </c>
      <c r="AW6" s="18">
        <f>INDEX(金币汇总!$I$6:$I$105,神器与芦花古楼!$AV6)*$AL6*AW$2</f>
        <v>21779.600000000002</v>
      </c>
      <c r="AX6" s="18">
        <f t="shared" si="9"/>
        <v>21779.600000000002</v>
      </c>
      <c r="AY6" s="18">
        <f t="shared" si="10"/>
        <v>1035</v>
      </c>
      <c r="AZ6" s="18">
        <f t="shared" si="11"/>
        <v>2070</v>
      </c>
      <c r="BA6" s="18">
        <f t="shared" si="12"/>
        <v>5185</v>
      </c>
      <c r="BB6" s="18">
        <f>INDEX(金币汇总!$I$6:$I$105,神器与芦花古楼!$AV6)*$AL6*BB$2</f>
        <v>32669.399999999998</v>
      </c>
      <c r="BC6" s="18">
        <f t="shared" si="13"/>
        <v>32669.399999999998</v>
      </c>
      <c r="BD6" s="18">
        <f t="shared" ref="BD6:BD33" si="17">INT(BC6/$AH$19*$AF$17/5)*5</f>
        <v>535</v>
      </c>
      <c r="BE6" s="18">
        <f t="shared" si="14"/>
        <v>800</v>
      </c>
      <c r="BF6" s="18">
        <f t="shared" si="15"/>
        <v>1335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32536.800000000003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16"/>
        <v>30</v>
      </c>
      <c r="AP7" s="18">
        <f t="shared" si="4"/>
        <v>45</v>
      </c>
      <c r="AQ7" s="18">
        <f t="shared" si="5"/>
        <v>60</v>
      </c>
      <c r="AR7" s="18">
        <f t="shared" si="6"/>
        <v>30</v>
      </c>
      <c r="AS7" s="18">
        <f t="shared" si="7"/>
        <v>63</v>
      </c>
      <c r="AT7" s="18">
        <f t="shared" si="8"/>
        <v>90</v>
      </c>
      <c r="AV7" s="18">
        <f>MATCH(AM7,游戏节奏!$B$4:$B$103,1)</f>
        <v>34</v>
      </c>
      <c r="AW7" s="18">
        <f>INDEX(金币汇总!$I$6:$I$105,神器与芦花古楼!$AV7)*$AL7*AW$2</f>
        <v>31073.200000000001</v>
      </c>
      <c r="AX7" s="18">
        <f t="shared" si="9"/>
        <v>31073.200000000001</v>
      </c>
      <c r="AY7" s="18">
        <f t="shared" si="10"/>
        <v>1475</v>
      </c>
      <c r="AZ7" s="18">
        <f t="shared" si="11"/>
        <v>2955</v>
      </c>
      <c r="BA7" s="18">
        <f t="shared" si="12"/>
        <v>7395</v>
      </c>
      <c r="BB7" s="18">
        <f>INDEX(金币汇总!$I$6:$I$105,神器与芦花古楼!$AV7)*$AL7*BB$2</f>
        <v>46609.799999999996</v>
      </c>
      <c r="BC7" s="18">
        <f t="shared" si="13"/>
        <v>46609.799999999996</v>
      </c>
      <c r="BD7" s="18">
        <f t="shared" si="17"/>
        <v>760</v>
      </c>
      <c r="BE7" s="18">
        <f t="shared" si="14"/>
        <v>1145</v>
      </c>
      <c r="BF7" s="18">
        <f t="shared" si="15"/>
        <v>1910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27602.400000000001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16"/>
        <v>60</v>
      </c>
      <c r="AP8" s="18">
        <f t="shared" si="4"/>
        <v>90</v>
      </c>
      <c r="AQ8" s="18">
        <f t="shared" si="5"/>
        <v>120</v>
      </c>
      <c r="AR8" s="18">
        <f t="shared" si="6"/>
        <v>60</v>
      </c>
      <c r="AS8" s="18">
        <f t="shared" si="7"/>
        <v>126</v>
      </c>
      <c r="AT8" s="18">
        <f t="shared" si="8"/>
        <v>180</v>
      </c>
      <c r="AV8" s="18">
        <f>MATCH(AM8,游戏节奏!$B$4:$B$103,1)</f>
        <v>43</v>
      </c>
      <c r="AW8" s="18">
        <f>INDEX(金币汇总!$I$6:$I$105,神器与芦花古楼!$AV8)*$AL8*AW$2</f>
        <v>95248.8</v>
      </c>
      <c r="AX8" s="18">
        <f t="shared" si="9"/>
        <v>95248.8</v>
      </c>
      <c r="AY8" s="18">
        <f t="shared" si="10"/>
        <v>4535</v>
      </c>
      <c r="AZ8" s="18">
        <f t="shared" si="11"/>
        <v>9070</v>
      </c>
      <c r="BA8" s="18">
        <f t="shared" si="12"/>
        <v>22675</v>
      </c>
      <c r="BB8" s="18">
        <f>INDEX(金币汇总!$I$6:$I$105,神器与芦花古楼!$AV8)*$AL8*BB$2</f>
        <v>142873.19999999998</v>
      </c>
      <c r="BC8" s="18">
        <f t="shared" si="13"/>
        <v>142873.19999999998</v>
      </c>
      <c r="BD8" s="18">
        <f t="shared" si="17"/>
        <v>2340</v>
      </c>
      <c r="BE8" s="18">
        <f t="shared" si="14"/>
        <v>3510</v>
      </c>
      <c r="BF8" s="18">
        <f t="shared" si="15"/>
        <v>5855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30926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16"/>
        <v>105</v>
      </c>
      <c r="AP9" s="18">
        <f t="shared" si="4"/>
        <v>160</v>
      </c>
      <c r="AQ9" s="18">
        <f t="shared" si="5"/>
        <v>215</v>
      </c>
      <c r="AR9" s="18">
        <f t="shared" si="6"/>
        <v>105</v>
      </c>
      <c r="AS9" s="18">
        <f t="shared" si="7"/>
        <v>224</v>
      </c>
      <c r="AT9" s="18">
        <f t="shared" si="8"/>
        <v>322</v>
      </c>
      <c r="AV9" s="18">
        <f>MATCH(AM9,游戏节奏!$B$4:$B$103,1)</f>
        <v>49</v>
      </c>
      <c r="AW9" s="18">
        <f>INDEX(金币汇总!$I$6:$I$105,神器与芦花古楼!$AV9)*$AL9*AW$2</f>
        <v>104127.20000000001</v>
      </c>
      <c r="AX9" s="18">
        <f t="shared" si="9"/>
        <v>104127.20000000001</v>
      </c>
      <c r="AY9" s="18">
        <f t="shared" si="10"/>
        <v>4955</v>
      </c>
      <c r="AZ9" s="18">
        <f t="shared" si="11"/>
        <v>9915</v>
      </c>
      <c r="BA9" s="18">
        <f t="shared" si="12"/>
        <v>24790</v>
      </c>
      <c r="BB9" s="18">
        <f>INDEX(金币汇总!$I$6:$I$105,神器与芦花古楼!$AV9)*$AL9*BB$2</f>
        <v>156190.79999999999</v>
      </c>
      <c r="BC9" s="18">
        <f t="shared" si="13"/>
        <v>156190.79999999999</v>
      </c>
      <c r="BD9" s="18">
        <f t="shared" si="17"/>
        <v>2560</v>
      </c>
      <c r="BE9" s="18">
        <f t="shared" si="14"/>
        <v>3840</v>
      </c>
      <c r="BF9" s="18">
        <f t="shared" si="15"/>
        <v>6400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45629.600000000006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16"/>
        <v>150</v>
      </c>
      <c r="AP10" s="18">
        <f t="shared" si="4"/>
        <v>230</v>
      </c>
      <c r="AQ10" s="18">
        <f t="shared" si="5"/>
        <v>305</v>
      </c>
      <c r="AR10" s="18">
        <f t="shared" si="6"/>
        <v>150</v>
      </c>
      <c r="AS10" s="18">
        <f t="shared" si="7"/>
        <v>322</v>
      </c>
      <c r="AT10" s="18">
        <f t="shared" si="8"/>
        <v>457</v>
      </c>
      <c r="AV10" s="18">
        <f>MATCH(AM10,游戏节奏!$B$4:$B$103,1)</f>
        <v>55</v>
      </c>
      <c r="AW10" s="18">
        <f>INDEX(金币汇总!$I$6:$I$105,神器与芦花古楼!$AV10)*$AL10*AW$2</f>
        <v>146446.39999999999</v>
      </c>
      <c r="AX10" s="18">
        <f t="shared" si="9"/>
        <v>146446.39999999999</v>
      </c>
      <c r="AY10" s="18">
        <f t="shared" si="10"/>
        <v>6970</v>
      </c>
      <c r="AZ10" s="18">
        <f t="shared" si="11"/>
        <v>13945</v>
      </c>
      <c r="BA10" s="18">
        <f t="shared" si="12"/>
        <v>34865</v>
      </c>
      <c r="BB10" s="18">
        <f>INDEX(金币汇总!$I$6:$I$105,神器与芦花古楼!$AV10)*$AL10*BB$2</f>
        <v>219669.6</v>
      </c>
      <c r="BC10" s="18">
        <f t="shared" si="13"/>
        <v>219669.6</v>
      </c>
      <c r="BD10" s="18">
        <f t="shared" si="17"/>
        <v>3600</v>
      </c>
      <c r="BE10" s="18">
        <f t="shared" si="14"/>
        <v>5400</v>
      </c>
      <c r="BF10" s="18">
        <f t="shared" si="15"/>
        <v>9000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54734.400000000001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16"/>
        <v>205</v>
      </c>
      <c r="AP11" s="18">
        <f t="shared" si="4"/>
        <v>310</v>
      </c>
      <c r="AQ11" s="18">
        <f t="shared" si="5"/>
        <v>415</v>
      </c>
      <c r="AR11" s="18">
        <f t="shared" si="6"/>
        <v>205</v>
      </c>
      <c r="AS11" s="18">
        <f t="shared" si="7"/>
        <v>434</v>
      </c>
      <c r="AT11" s="18">
        <f t="shared" si="8"/>
        <v>622</v>
      </c>
      <c r="AV11" s="18">
        <f>MATCH(AM11,游戏节奏!$B$4:$B$103,1)</f>
        <v>61</v>
      </c>
      <c r="AW11" s="18">
        <f>INDEX(金币汇总!$I$6:$I$105,神器与芦花古楼!$AV11)*$AL11*AW$2</f>
        <v>149551.20000000001</v>
      </c>
      <c r="AX11" s="18">
        <f t="shared" si="9"/>
        <v>149551.20000000001</v>
      </c>
      <c r="AY11" s="18">
        <f t="shared" si="10"/>
        <v>7120</v>
      </c>
      <c r="AZ11" s="18">
        <f t="shared" si="11"/>
        <v>14240</v>
      </c>
      <c r="BA11" s="18">
        <f t="shared" si="12"/>
        <v>35605</v>
      </c>
      <c r="BB11" s="18">
        <f>INDEX(金币汇总!$I$6:$I$105,神器与芦花古楼!$AV11)*$AL11*BB$2</f>
        <v>224326.8</v>
      </c>
      <c r="BC11" s="18">
        <f t="shared" si="13"/>
        <v>224326.8</v>
      </c>
      <c r="BD11" s="18">
        <f t="shared" si="17"/>
        <v>3675</v>
      </c>
      <c r="BE11" s="18">
        <f t="shared" si="14"/>
        <v>5515</v>
      </c>
      <c r="BF11" s="18">
        <f t="shared" si="15"/>
        <v>9190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42010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16"/>
        <v>265</v>
      </c>
      <c r="AP12" s="18">
        <f t="shared" si="4"/>
        <v>400</v>
      </c>
      <c r="AQ12" s="18">
        <f t="shared" si="5"/>
        <v>535</v>
      </c>
      <c r="AR12" s="18">
        <f t="shared" si="6"/>
        <v>265</v>
      </c>
      <c r="AS12" s="18">
        <f t="shared" si="7"/>
        <v>560</v>
      </c>
      <c r="AT12" s="18">
        <f t="shared" si="8"/>
        <v>802</v>
      </c>
      <c r="AV12" s="18">
        <f>MATCH(AM12,游戏节奏!$B$4:$B$103,1)</f>
        <v>67</v>
      </c>
      <c r="AW12" s="18">
        <f>INDEX(金币汇总!$I$6:$I$105,神器与芦花古楼!$AV12)*$AL12*AW$2</f>
        <v>152328.80000000002</v>
      </c>
      <c r="AX12" s="18">
        <f t="shared" si="9"/>
        <v>152328.80000000002</v>
      </c>
      <c r="AY12" s="18">
        <f t="shared" si="10"/>
        <v>7250</v>
      </c>
      <c r="AZ12" s="18">
        <f t="shared" si="11"/>
        <v>14505</v>
      </c>
      <c r="BA12" s="18">
        <f t="shared" si="12"/>
        <v>36265</v>
      </c>
      <c r="BB12" s="18">
        <f>INDEX(金币汇总!$I$6:$I$105,神器与芦花古楼!$AV12)*$AL12*BB$2</f>
        <v>228493.19999999998</v>
      </c>
      <c r="BC12" s="18">
        <f t="shared" si="13"/>
        <v>228493.19999999998</v>
      </c>
      <c r="BD12" s="18">
        <f t="shared" si="17"/>
        <v>3745</v>
      </c>
      <c r="BE12" s="18">
        <f t="shared" si="14"/>
        <v>5615</v>
      </c>
      <c r="BF12" s="18">
        <f t="shared" si="15"/>
        <v>9360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44824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16"/>
        <v>330</v>
      </c>
      <c r="AP13" s="18">
        <f t="shared" si="4"/>
        <v>495</v>
      </c>
      <c r="AQ13" s="18">
        <f t="shared" si="5"/>
        <v>660</v>
      </c>
      <c r="AR13" s="18">
        <f t="shared" si="6"/>
        <v>330</v>
      </c>
      <c r="AS13" s="18">
        <f t="shared" si="7"/>
        <v>693</v>
      </c>
      <c r="AT13" s="18">
        <f t="shared" si="8"/>
        <v>990</v>
      </c>
      <c r="AV13" s="18">
        <f>MATCH(AM13,游戏节奏!$B$4:$B$103,1)</f>
        <v>72</v>
      </c>
      <c r="AW13" s="18">
        <f>INDEX(金币汇总!$I$6:$I$105,神器与芦花古楼!$AV13)*$AL13*AW$2</f>
        <v>205020</v>
      </c>
      <c r="AX13" s="18">
        <f t="shared" si="9"/>
        <v>205020</v>
      </c>
      <c r="AY13" s="18">
        <f t="shared" si="10"/>
        <v>9760</v>
      </c>
      <c r="AZ13" s="18">
        <f t="shared" si="11"/>
        <v>19525</v>
      </c>
      <c r="BA13" s="18">
        <f t="shared" si="12"/>
        <v>48810</v>
      </c>
      <c r="BB13" s="18">
        <f>INDEX(金币汇总!$I$6:$I$105,神器与芦花古楼!$AV13)*$AL13*BB$2</f>
        <v>307530</v>
      </c>
      <c r="BC13" s="18">
        <f t="shared" si="13"/>
        <v>307530</v>
      </c>
      <c r="BD13" s="18">
        <f t="shared" si="17"/>
        <v>5040</v>
      </c>
      <c r="BE13" s="18">
        <f t="shared" si="14"/>
        <v>7560</v>
      </c>
      <c r="BF13" s="18">
        <f t="shared" si="15"/>
        <v>12600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81607.200000000012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16"/>
        <v>390</v>
      </c>
      <c r="AP14" s="18">
        <f t="shared" si="4"/>
        <v>585</v>
      </c>
      <c r="AQ14" s="18">
        <f t="shared" si="5"/>
        <v>780</v>
      </c>
      <c r="AR14" s="18">
        <f t="shared" si="6"/>
        <v>390</v>
      </c>
      <c r="AS14" s="18">
        <f t="shared" si="7"/>
        <v>819</v>
      </c>
      <c r="AT14" s="18">
        <f t="shared" si="8"/>
        <v>1170</v>
      </c>
      <c r="AV14" s="18">
        <f>MATCH(AM14,游戏节奏!$B$4:$B$103,1)</f>
        <v>76</v>
      </c>
      <c r="AW14" s="18">
        <f>INDEX(金币汇总!$I$6:$I$105,神器与芦花古楼!$AV14)*$AL14*AW$2</f>
        <v>207144.80000000002</v>
      </c>
      <c r="AX14" s="18">
        <f t="shared" si="9"/>
        <v>207144.80000000002</v>
      </c>
      <c r="AY14" s="18">
        <f t="shared" si="10"/>
        <v>9860</v>
      </c>
      <c r="AZ14" s="18">
        <f t="shared" si="11"/>
        <v>19725</v>
      </c>
      <c r="BA14" s="18">
        <f t="shared" si="12"/>
        <v>49320</v>
      </c>
      <c r="BB14" s="18">
        <f>INDEX(金币汇总!$I$6:$I$105,神器与芦花古楼!$AV14)*$AL14*BB$2</f>
        <v>310717.2</v>
      </c>
      <c r="BC14" s="18">
        <f t="shared" si="13"/>
        <v>310717.2</v>
      </c>
      <c r="BD14" s="18">
        <f t="shared" si="17"/>
        <v>5090</v>
      </c>
      <c r="BE14" s="18">
        <f t="shared" si="14"/>
        <v>7640</v>
      </c>
      <c r="BF14" s="18">
        <f t="shared" si="15"/>
        <v>12730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61028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16"/>
        <v>450</v>
      </c>
      <c r="AP15" s="18">
        <f t="shared" si="4"/>
        <v>680</v>
      </c>
      <c r="AQ15" s="18">
        <f t="shared" si="5"/>
        <v>905</v>
      </c>
      <c r="AR15" s="18">
        <f t="shared" si="6"/>
        <v>450</v>
      </c>
      <c r="AS15" s="18">
        <f t="shared" si="7"/>
        <v>952</v>
      </c>
      <c r="AT15" s="18">
        <f t="shared" si="8"/>
        <v>1357</v>
      </c>
      <c r="AV15" s="18">
        <f>MATCH(AM15,游戏节奏!$B$4:$B$103,1)</f>
        <v>80</v>
      </c>
      <c r="AW15" s="18">
        <f>INDEX(金币汇总!$I$6:$I$105,神器与芦花古楼!$AV15)*$AL15*AW$2</f>
        <v>216942.40000000002</v>
      </c>
      <c r="AX15" s="18">
        <f>INT(($AW$30-$AW$14)/17+AX14)</f>
        <v>234424</v>
      </c>
      <c r="AY15" s="18">
        <f t="shared" si="10"/>
        <v>11160</v>
      </c>
      <c r="AZ15" s="18">
        <f t="shared" si="11"/>
        <v>22325</v>
      </c>
      <c r="BA15" s="18">
        <f t="shared" si="12"/>
        <v>55815</v>
      </c>
      <c r="BB15" s="18">
        <f>INDEX(金币汇总!$I$6:$I$105,神器与芦花古楼!$AV15)*$AL15*BB$2</f>
        <v>325413.59999999998</v>
      </c>
      <c r="BC15" s="18">
        <f>INT(($AW$30-$AW$14)/17+BC14)</f>
        <v>337997</v>
      </c>
      <c r="BD15" s="18">
        <f t="shared" si="17"/>
        <v>5540</v>
      </c>
      <c r="BE15" s="18">
        <f t="shared" si="14"/>
        <v>8310</v>
      </c>
      <c r="BF15" s="18">
        <f t="shared" si="15"/>
        <v>13850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74262.8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16"/>
        <v>520</v>
      </c>
      <c r="AP16" s="18">
        <f t="shared" si="4"/>
        <v>780</v>
      </c>
      <c r="AQ16" s="18">
        <f t="shared" si="5"/>
        <v>1045</v>
      </c>
      <c r="AR16" s="18">
        <f t="shared" si="6"/>
        <v>520</v>
      </c>
      <c r="AS16" s="18">
        <f t="shared" si="7"/>
        <v>1092</v>
      </c>
      <c r="AT16" s="18">
        <f t="shared" si="8"/>
        <v>1567</v>
      </c>
      <c r="AV16" s="18">
        <f>MATCH(AM16,游戏节奏!$B$4:$B$103,1)</f>
        <v>82</v>
      </c>
      <c r="AW16" s="18">
        <f>INDEX(金币汇总!$I$6:$I$105,神器与芦花古楼!$AV16)*$AL16*AW$2</f>
        <v>218304</v>
      </c>
      <c r="AX16" s="18">
        <f t="shared" ref="AX16:AX33" si="18">INT(($AW$30-$AW$14)/17+AX15)</f>
        <v>261703</v>
      </c>
      <c r="AY16" s="18">
        <f t="shared" si="10"/>
        <v>12460</v>
      </c>
      <c r="AZ16" s="18">
        <f t="shared" si="11"/>
        <v>24920</v>
      </c>
      <c r="BA16" s="18">
        <f t="shared" si="12"/>
        <v>62310</v>
      </c>
      <c r="BB16" s="18">
        <f>INDEX(金币汇总!$I$6:$I$105,神器与芦花古楼!$AV16)*$AL16*BB$2</f>
        <v>327456</v>
      </c>
      <c r="BC16" s="18">
        <f t="shared" ref="BC16:BC33" si="19">INT(($AW$30-$AW$14)/17+BC15)</f>
        <v>365276</v>
      </c>
      <c r="BD16" s="18">
        <f t="shared" si="17"/>
        <v>5985</v>
      </c>
      <c r="BE16" s="18">
        <f t="shared" si="14"/>
        <v>8980</v>
      </c>
      <c r="BF16" s="18">
        <f t="shared" si="15"/>
        <v>14970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77626.8</v>
      </c>
      <c r="AE17" s="17" t="s">
        <v>605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16"/>
        <v>600</v>
      </c>
      <c r="AP17" s="18">
        <f t="shared" si="4"/>
        <v>900</v>
      </c>
      <c r="AQ17" s="18">
        <f t="shared" si="5"/>
        <v>1200</v>
      </c>
      <c r="AR17" s="18">
        <f t="shared" si="6"/>
        <v>600</v>
      </c>
      <c r="AS17" s="18">
        <f t="shared" si="7"/>
        <v>1260</v>
      </c>
      <c r="AT17" s="18">
        <f t="shared" si="8"/>
        <v>1800</v>
      </c>
      <c r="AV17" s="18">
        <f>MATCH(AM17,游戏节奏!$B$4:$B$103,1)</f>
        <v>84</v>
      </c>
      <c r="AW17" s="18">
        <f>INDEX(金币汇总!$I$6:$I$105,神器与芦花古楼!$AV17)*$AL17*AW$2</f>
        <v>219393.6</v>
      </c>
      <c r="AX17" s="18">
        <f t="shared" si="18"/>
        <v>288982</v>
      </c>
      <c r="AY17" s="18">
        <f t="shared" si="10"/>
        <v>13760</v>
      </c>
      <c r="AZ17" s="18">
        <f t="shared" si="11"/>
        <v>27520</v>
      </c>
      <c r="BA17" s="18">
        <f t="shared" si="12"/>
        <v>68805</v>
      </c>
      <c r="BB17" s="18">
        <f>INDEX(金币汇总!$I$6:$I$105,神器与芦花古楼!$AV17)*$AL17*BB$2</f>
        <v>329090.39999999997</v>
      </c>
      <c r="BC17" s="18">
        <f t="shared" si="19"/>
        <v>392555</v>
      </c>
      <c r="BD17" s="18">
        <f t="shared" si="17"/>
        <v>6435</v>
      </c>
      <c r="BE17" s="18">
        <f t="shared" si="14"/>
        <v>9650</v>
      </c>
      <c r="BF17" s="18">
        <f t="shared" si="15"/>
        <v>16085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40137.200000000004</v>
      </c>
      <c r="AE18" s="17" t="s">
        <v>606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16"/>
        <v>675</v>
      </c>
      <c r="AP18" s="18">
        <f t="shared" si="4"/>
        <v>1015</v>
      </c>
      <c r="AQ18" s="18">
        <f t="shared" si="5"/>
        <v>1350</v>
      </c>
      <c r="AR18" s="18">
        <f t="shared" si="6"/>
        <v>675</v>
      </c>
      <c r="AS18" s="18">
        <f t="shared" si="7"/>
        <v>1421</v>
      </c>
      <c r="AT18" s="18">
        <f t="shared" si="8"/>
        <v>2025</v>
      </c>
      <c r="AV18" s="18">
        <f>MATCH(AM18,游戏节奏!$B$4:$B$103,1)</f>
        <v>86</v>
      </c>
      <c r="AW18" s="18">
        <f>INDEX(金币汇总!$I$6:$I$105,神器与芦花古楼!$AV18)*$AL18*AW$2</f>
        <v>239574.40000000002</v>
      </c>
      <c r="AX18" s="18">
        <f t="shared" si="18"/>
        <v>316261</v>
      </c>
      <c r="AY18" s="18">
        <f t="shared" si="10"/>
        <v>15060</v>
      </c>
      <c r="AZ18" s="18">
        <f t="shared" si="11"/>
        <v>30120</v>
      </c>
      <c r="BA18" s="18">
        <f t="shared" si="12"/>
        <v>75300</v>
      </c>
      <c r="BB18" s="18">
        <f>INDEX(金币汇总!$I$6:$I$105,神器与芦花古楼!$AV18)*$AL18*BB$2</f>
        <v>359361.6</v>
      </c>
      <c r="BC18" s="18">
        <f t="shared" si="19"/>
        <v>419834</v>
      </c>
      <c r="BD18" s="18">
        <f t="shared" si="17"/>
        <v>6880</v>
      </c>
      <c r="BE18" s="18">
        <f t="shared" si="14"/>
        <v>10320</v>
      </c>
      <c r="BF18" s="18">
        <f t="shared" si="15"/>
        <v>17205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83282.800000000017</v>
      </c>
      <c r="AE19" s="17" t="s">
        <v>607</v>
      </c>
      <c r="AF19" s="18">
        <f>SUMPRODUCT(AF7:AH7,AF18:AH18)</f>
        <v>21</v>
      </c>
      <c r="AG19" s="17" t="s">
        <v>608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16"/>
        <v>750</v>
      </c>
      <c r="AP19" s="18">
        <f t="shared" si="4"/>
        <v>1130</v>
      </c>
      <c r="AQ19" s="18">
        <f t="shared" si="5"/>
        <v>1505</v>
      </c>
      <c r="AR19" s="18">
        <f t="shared" si="6"/>
        <v>750</v>
      </c>
      <c r="AS19" s="18">
        <f t="shared" si="7"/>
        <v>1582</v>
      </c>
      <c r="AT19" s="18">
        <f t="shared" si="8"/>
        <v>2257</v>
      </c>
      <c r="AV19" s="18">
        <f>MATCH(AM19,游戏节奏!$B$4:$B$103,1)</f>
        <v>88</v>
      </c>
      <c r="AW19" s="18">
        <f>INDEX(金币汇总!$I$6:$I$105,神器与芦花古楼!$AV19)*$AL19*AW$2</f>
        <v>240445.6</v>
      </c>
      <c r="AX19" s="18">
        <f t="shared" si="18"/>
        <v>343540</v>
      </c>
      <c r="AY19" s="18">
        <f t="shared" si="10"/>
        <v>16355</v>
      </c>
      <c r="AZ19" s="18">
        <f t="shared" si="11"/>
        <v>32715</v>
      </c>
      <c r="BA19" s="18">
        <f t="shared" si="12"/>
        <v>81795</v>
      </c>
      <c r="BB19" s="18">
        <f>INDEX(金币汇总!$I$6:$I$105,神器与芦花古楼!$AV19)*$AL19*BB$2</f>
        <v>360668.39999999997</v>
      </c>
      <c r="BC19" s="18">
        <f t="shared" si="19"/>
        <v>447113</v>
      </c>
      <c r="BD19" s="18">
        <f t="shared" si="17"/>
        <v>7325</v>
      </c>
      <c r="BE19" s="18">
        <f t="shared" si="14"/>
        <v>10990</v>
      </c>
      <c r="BF19" s="18">
        <f t="shared" si="15"/>
        <v>18320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88175.200000000012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16"/>
        <v>830</v>
      </c>
      <c r="AP20" s="18">
        <f t="shared" si="4"/>
        <v>1245</v>
      </c>
      <c r="AQ20" s="18">
        <f t="shared" si="5"/>
        <v>1660</v>
      </c>
      <c r="AR20" s="18">
        <f t="shared" si="6"/>
        <v>830</v>
      </c>
      <c r="AS20" s="18">
        <f t="shared" si="7"/>
        <v>1743</v>
      </c>
      <c r="AT20" s="18">
        <f t="shared" si="8"/>
        <v>2490</v>
      </c>
      <c r="AV20" s="18">
        <f>MATCH(AM20,游戏节奏!$B$4:$B$103,1)</f>
        <v>90</v>
      </c>
      <c r="AW20" s="18">
        <f>INDEX(金币汇总!$I$6:$I$105,神器与芦花古楼!$AV20)*$AL20*AW$2</f>
        <v>242188.80000000002</v>
      </c>
      <c r="AX20" s="18">
        <f t="shared" si="18"/>
        <v>370819</v>
      </c>
      <c r="AY20" s="18">
        <f t="shared" si="10"/>
        <v>17655</v>
      </c>
      <c r="AZ20" s="18">
        <f t="shared" si="11"/>
        <v>35315</v>
      </c>
      <c r="BA20" s="18">
        <f t="shared" si="12"/>
        <v>88290</v>
      </c>
      <c r="BB20" s="18">
        <f>INDEX(金币汇总!$I$6:$I$105,神器与芦花古楼!$AV20)*$AL20*BB$2</f>
        <v>363283.20000000001</v>
      </c>
      <c r="BC20" s="18">
        <f t="shared" si="19"/>
        <v>474392</v>
      </c>
      <c r="BD20" s="18">
        <f t="shared" si="17"/>
        <v>7775</v>
      </c>
      <c r="BE20" s="18">
        <f t="shared" si="14"/>
        <v>11665</v>
      </c>
      <c r="BF20" s="18">
        <f t="shared" si="15"/>
        <v>19440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46220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16"/>
        <v>905</v>
      </c>
      <c r="AP21" s="18">
        <f t="shared" si="4"/>
        <v>1360</v>
      </c>
      <c r="AQ21" s="18">
        <f t="shared" si="5"/>
        <v>1815</v>
      </c>
      <c r="AR21" s="18">
        <f t="shared" si="6"/>
        <v>905</v>
      </c>
      <c r="AS21" s="18">
        <f t="shared" si="7"/>
        <v>1904</v>
      </c>
      <c r="AT21" s="18">
        <f t="shared" si="8"/>
        <v>2722</v>
      </c>
      <c r="AV21" s="18">
        <f>MATCH(AM21,游戏节奏!$B$4:$B$103,1)</f>
        <v>91</v>
      </c>
      <c r="AW21" s="18">
        <f>INDEX(金币汇总!$I$6:$I$105,神器与芦花古楼!$AV21)*$AL21*AW$2</f>
        <v>243060</v>
      </c>
      <c r="AX21" s="18">
        <f t="shared" si="18"/>
        <v>398098</v>
      </c>
      <c r="AY21" s="18">
        <f t="shared" si="10"/>
        <v>18955</v>
      </c>
      <c r="AZ21" s="18">
        <f t="shared" si="11"/>
        <v>37910</v>
      </c>
      <c r="BA21" s="18">
        <f t="shared" si="12"/>
        <v>94785</v>
      </c>
      <c r="BB21" s="18">
        <f>INDEX(金币汇总!$I$6:$I$105,神器与芦花古楼!$AV21)*$AL21*BB$2</f>
        <v>364590</v>
      </c>
      <c r="BC21" s="18">
        <f t="shared" si="19"/>
        <v>501671</v>
      </c>
      <c r="BD21" s="18">
        <f t="shared" si="17"/>
        <v>8220</v>
      </c>
      <c r="BE21" s="18">
        <f t="shared" si="14"/>
        <v>12335</v>
      </c>
      <c r="BF21" s="18">
        <f t="shared" si="15"/>
        <v>20560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95838.400000000009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16"/>
        <v>980</v>
      </c>
      <c r="AP22" s="18">
        <f t="shared" si="4"/>
        <v>1475</v>
      </c>
      <c r="AQ22" s="18">
        <f t="shared" si="5"/>
        <v>1965</v>
      </c>
      <c r="AR22" s="18">
        <f t="shared" si="6"/>
        <v>980</v>
      </c>
      <c r="AS22" s="18">
        <f t="shared" si="7"/>
        <v>2065</v>
      </c>
      <c r="AT22" s="18">
        <f t="shared" si="8"/>
        <v>2947</v>
      </c>
      <c r="AV22" s="18">
        <f>MATCH(AM22,游戏节奏!$B$4:$B$103,1)</f>
        <v>92</v>
      </c>
      <c r="AW22" s="18">
        <f>INDEX(金币汇总!$I$6:$I$105,神器与芦花古楼!$AV22)*$AL22*AW$2</f>
        <v>243932</v>
      </c>
      <c r="AX22" s="18">
        <f t="shared" si="18"/>
        <v>425377</v>
      </c>
      <c r="AY22" s="18">
        <f t="shared" si="10"/>
        <v>20255</v>
      </c>
      <c r="AZ22" s="18">
        <f t="shared" si="11"/>
        <v>40510</v>
      </c>
      <c r="BA22" s="18">
        <f t="shared" si="12"/>
        <v>101280</v>
      </c>
      <c r="BB22" s="18">
        <f>INDEX(金币汇总!$I$6:$I$105,神器与芦花古楼!$AV22)*$AL22*BB$2</f>
        <v>365898</v>
      </c>
      <c r="BC22" s="18">
        <f t="shared" si="19"/>
        <v>528950</v>
      </c>
      <c r="BD22" s="18">
        <f t="shared" si="17"/>
        <v>8670</v>
      </c>
      <c r="BE22" s="18">
        <f t="shared" si="14"/>
        <v>13005</v>
      </c>
      <c r="BF22" s="18">
        <f t="shared" si="15"/>
        <v>21675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50047.600000000006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16"/>
        <v>1060</v>
      </c>
      <c r="AP23" s="18">
        <f t="shared" si="4"/>
        <v>1590</v>
      </c>
      <c r="AQ23" s="18">
        <f t="shared" si="5"/>
        <v>2120</v>
      </c>
      <c r="AR23" s="18">
        <f t="shared" si="6"/>
        <v>1060</v>
      </c>
      <c r="AS23" s="18">
        <f t="shared" si="7"/>
        <v>2226</v>
      </c>
      <c r="AT23" s="18">
        <f t="shared" si="8"/>
        <v>3180</v>
      </c>
      <c r="AV23" s="18">
        <f>MATCH(AM23,游戏节奏!$B$4:$B$103,1)</f>
        <v>93</v>
      </c>
      <c r="AW23" s="18">
        <f>INDEX(金币汇总!$I$6:$I$105,神器与芦花古楼!$AV23)*$AL23*AW$2</f>
        <v>244803.20000000001</v>
      </c>
      <c r="AX23" s="18">
        <f t="shared" si="18"/>
        <v>452656</v>
      </c>
      <c r="AY23" s="18">
        <f t="shared" si="10"/>
        <v>21555</v>
      </c>
      <c r="AZ23" s="18">
        <f t="shared" si="11"/>
        <v>43110</v>
      </c>
      <c r="BA23" s="18">
        <f t="shared" si="12"/>
        <v>107775</v>
      </c>
      <c r="BB23" s="18">
        <f>INDEX(金币汇总!$I$6:$I$105,神器与芦花古楼!$AV23)*$AL23*BB$2</f>
        <v>367204.8</v>
      </c>
      <c r="BC23" s="18">
        <f t="shared" si="19"/>
        <v>556229</v>
      </c>
      <c r="BD23" s="18">
        <f t="shared" si="17"/>
        <v>9115</v>
      </c>
      <c r="BE23" s="18">
        <f t="shared" si="14"/>
        <v>13675</v>
      </c>
      <c r="BF23" s="18">
        <f t="shared" si="15"/>
        <v>22795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103522.4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16"/>
        <v>1135</v>
      </c>
      <c r="AP24" s="18">
        <f t="shared" si="4"/>
        <v>1705</v>
      </c>
      <c r="AQ24" s="18">
        <f t="shared" si="5"/>
        <v>2275</v>
      </c>
      <c r="AR24" s="18">
        <f t="shared" si="6"/>
        <v>1135</v>
      </c>
      <c r="AS24" s="18">
        <f t="shared" si="7"/>
        <v>2387</v>
      </c>
      <c r="AT24" s="18">
        <f t="shared" si="8"/>
        <v>3412</v>
      </c>
      <c r="AV24" s="18">
        <f>MATCH(AM24,游戏节奏!$B$4:$B$103,1)</f>
        <v>94</v>
      </c>
      <c r="AW24" s="18">
        <f>INDEX(金币汇总!$I$6:$I$105,神器与芦花古楼!$AV24)*$AL24*AW$2</f>
        <v>245456.80000000002</v>
      </c>
      <c r="AX24" s="18">
        <f t="shared" si="18"/>
        <v>479935</v>
      </c>
      <c r="AY24" s="18">
        <f t="shared" si="10"/>
        <v>22850</v>
      </c>
      <c r="AZ24" s="18">
        <f t="shared" si="11"/>
        <v>45705</v>
      </c>
      <c r="BA24" s="18">
        <f t="shared" si="12"/>
        <v>114270</v>
      </c>
      <c r="BB24" s="18">
        <f>INDEX(金币汇总!$I$6:$I$105,神器与芦花古楼!$AV24)*$AL24*BB$2</f>
        <v>368185.2</v>
      </c>
      <c r="BC24" s="18">
        <f t="shared" si="19"/>
        <v>583508</v>
      </c>
      <c r="BD24" s="18">
        <f t="shared" si="17"/>
        <v>9565</v>
      </c>
      <c r="BE24" s="18">
        <f t="shared" si="14"/>
        <v>14345</v>
      </c>
      <c r="BF24" s="18">
        <f t="shared" si="15"/>
        <v>23910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62134.400000000001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16"/>
        <v>1215</v>
      </c>
      <c r="AP25" s="18">
        <f t="shared" si="4"/>
        <v>1820</v>
      </c>
      <c r="AQ25" s="18">
        <f t="shared" si="5"/>
        <v>2430</v>
      </c>
      <c r="AR25" s="18">
        <f t="shared" si="6"/>
        <v>1215</v>
      </c>
      <c r="AS25" s="18">
        <f t="shared" si="7"/>
        <v>2548</v>
      </c>
      <c r="AT25" s="18">
        <f t="shared" si="8"/>
        <v>3645</v>
      </c>
      <c r="AV25" s="18">
        <f>MATCH(AM25,游戏节奏!$B$4:$B$103,1)</f>
        <v>95</v>
      </c>
      <c r="AW25" s="18">
        <f>INDEX(金币汇总!$I$6:$I$105,神器与芦花古楼!$AV25)*$AL25*AW$2</f>
        <v>246110.40000000002</v>
      </c>
      <c r="AX25" s="18">
        <f t="shared" si="18"/>
        <v>507214</v>
      </c>
      <c r="AY25" s="18">
        <f t="shared" si="10"/>
        <v>24150</v>
      </c>
      <c r="AZ25" s="18">
        <f t="shared" si="11"/>
        <v>48305</v>
      </c>
      <c r="BA25" s="18">
        <f t="shared" si="12"/>
        <v>120765</v>
      </c>
      <c r="BB25" s="18">
        <f>INDEX(金币汇总!$I$6:$I$105,神器与芦花古楼!$AV25)*$AL25*BB$2</f>
        <v>369165.6</v>
      </c>
      <c r="BC25" s="18">
        <f t="shared" si="19"/>
        <v>610787</v>
      </c>
      <c r="BD25" s="18">
        <f t="shared" si="17"/>
        <v>10010</v>
      </c>
      <c r="BE25" s="18">
        <f t="shared" si="14"/>
        <v>15015</v>
      </c>
      <c r="BF25" s="18">
        <f t="shared" si="15"/>
        <v>25030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152230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16"/>
        <v>1405</v>
      </c>
      <c r="AP26" s="18">
        <f t="shared" si="4"/>
        <v>2110</v>
      </c>
      <c r="AQ26" s="18">
        <f t="shared" si="5"/>
        <v>2815</v>
      </c>
      <c r="AR26" s="18">
        <f t="shared" si="6"/>
        <v>1405</v>
      </c>
      <c r="AS26" s="18">
        <f t="shared" si="7"/>
        <v>2954</v>
      </c>
      <c r="AT26" s="18">
        <f t="shared" si="8"/>
        <v>4222</v>
      </c>
      <c r="AV26" s="18">
        <f>MATCH(AM26,游戏节奏!$B$4:$B$103,1)</f>
        <v>97</v>
      </c>
      <c r="AW26" s="18">
        <f>INDEX(金币汇总!$I$6:$I$105,神器与芦花古楼!$AV26)*$AL26*AW$2</f>
        <v>618546</v>
      </c>
      <c r="AX26" s="18">
        <f t="shared" si="18"/>
        <v>534493</v>
      </c>
      <c r="AY26" s="18">
        <f t="shared" si="10"/>
        <v>25450</v>
      </c>
      <c r="AZ26" s="18">
        <f t="shared" si="11"/>
        <v>50900</v>
      </c>
      <c r="BA26" s="18">
        <f t="shared" si="12"/>
        <v>127260</v>
      </c>
      <c r="BB26" s="18">
        <f>INDEX(金币汇总!$I$6:$I$105,神器与芦花古楼!$AV26)*$AL26*BB$2</f>
        <v>927819</v>
      </c>
      <c r="BC26" s="18">
        <f t="shared" si="19"/>
        <v>638066</v>
      </c>
      <c r="BD26" s="18">
        <f t="shared" si="17"/>
        <v>10460</v>
      </c>
      <c r="BE26" s="18">
        <f t="shared" si="14"/>
        <v>15690</v>
      </c>
      <c r="BF26" s="18">
        <f t="shared" si="15"/>
        <v>26150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80675.200000000012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16"/>
        <v>1600</v>
      </c>
      <c r="AP27" s="18">
        <f t="shared" si="4"/>
        <v>2400</v>
      </c>
      <c r="AQ27" s="18">
        <f t="shared" si="5"/>
        <v>3200</v>
      </c>
      <c r="AR27" s="18">
        <f t="shared" si="6"/>
        <v>1600</v>
      </c>
      <c r="AS27" s="18">
        <f t="shared" si="7"/>
        <v>3360</v>
      </c>
      <c r="AT27" s="18">
        <f t="shared" si="8"/>
        <v>4800</v>
      </c>
      <c r="AV27" s="18">
        <f>MATCH(AM27,游戏节奏!$B$4:$B$103,1)</f>
        <v>100</v>
      </c>
      <c r="AW27" s="18">
        <f>INDEX(金币汇总!$I$6:$I$105,神器与芦花古楼!$AV27)*$AL27*AW$2</f>
        <v>670902</v>
      </c>
      <c r="AX27" s="18">
        <f t="shared" si="18"/>
        <v>561772</v>
      </c>
      <c r="AY27" s="18">
        <f t="shared" si="10"/>
        <v>26750</v>
      </c>
      <c r="AZ27" s="18">
        <f t="shared" si="11"/>
        <v>53500</v>
      </c>
      <c r="BA27" s="18">
        <f t="shared" si="12"/>
        <v>133755</v>
      </c>
      <c r="BB27" s="18">
        <f>INDEX(金币汇总!$I$6:$I$105,神器与芦花古楼!$AV27)*$AL27*BB$2</f>
        <v>1006353</v>
      </c>
      <c r="BC27" s="18">
        <f t="shared" si="19"/>
        <v>665345</v>
      </c>
      <c r="BD27" s="18">
        <f t="shared" si="17"/>
        <v>10905</v>
      </c>
      <c r="BE27" s="18">
        <f t="shared" si="14"/>
        <v>16360</v>
      </c>
      <c r="BF27" s="18">
        <f t="shared" si="15"/>
        <v>27265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84042.8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16"/>
        <v>1790</v>
      </c>
      <c r="AP28" s="18">
        <f t="shared" si="4"/>
        <v>2685</v>
      </c>
      <c r="AQ28" s="18">
        <f t="shared" si="5"/>
        <v>3580</v>
      </c>
      <c r="AR28" s="18">
        <f t="shared" si="6"/>
        <v>1790</v>
      </c>
      <c r="AS28" s="18">
        <f t="shared" si="7"/>
        <v>3759</v>
      </c>
      <c r="AT28" s="18">
        <f t="shared" si="8"/>
        <v>5370</v>
      </c>
      <c r="AV28" s="18">
        <f>MATCH(AM28,游戏节奏!$B$4:$B$103,1)</f>
        <v>100</v>
      </c>
      <c r="AW28" s="18">
        <f>INDEX(金币汇总!$I$6:$I$105,神器与芦花古楼!$AV28)*$AL28*AW$2</f>
        <v>670902</v>
      </c>
      <c r="AX28" s="18">
        <f t="shared" si="18"/>
        <v>589051</v>
      </c>
      <c r="AY28" s="18">
        <f t="shared" si="10"/>
        <v>28050</v>
      </c>
      <c r="AZ28" s="18">
        <f t="shared" si="11"/>
        <v>56100</v>
      </c>
      <c r="BA28" s="18">
        <f t="shared" si="12"/>
        <v>140250</v>
      </c>
      <c r="BB28" s="18">
        <f>INDEX(金币汇总!$I$6:$I$105,神器与芦花古楼!$AV28)*$AL28*BB$2</f>
        <v>1006353</v>
      </c>
      <c r="BC28" s="18">
        <f t="shared" si="19"/>
        <v>692624</v>
      </c>
      <c r="BD28" s="18">
        <f t="shared" si="17"/>
        <v>11350</v>
      </c>
      <c r="BE28" s="18">
        <f t="shared" si="14"/>
        <v>17030</v>
      </c>
      <c r="BF28" s="18">
        <f t="shared" si="15"/>
        <v>28385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86960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16"/>
        <v>1980</v>
      </c>
      <c r="AP29" s="18">
        <f t="shared" si="4"/>
        <v>2975</v>
      </c>
      <c r="AQ29" s="18">
        <f t="shared" si="5"/>
        <v>3965</v>
      </c>
      <c r="AR29" s="18">
        <f t="shared" si="6"/>
        <v>1980</v>
      </c>
      <c r="AS29" s="18">
        <f t="shared" si="7"/>
        <v>4165</v>
      </c>
      <c r="AT29" s="18">
        <f t="shared" si="8"/>
        <v>5947</v>
      </c>
      <c r="AV29" s="18">
        <f>MATCH(AM29,游戏节奏!$B$4:$B$103,1)</f>
        <v>100</v>
      </c>
      <c r="AW29" s="18">
        <f>INDEX(金币汇总!$I$6:$I$105,神器与芦花古楼!$AV29)*$AL29*AW$2</f>
        <v>670902</v>
      </c>
      <c r="AX29" s="18">
        <f t="shared" si="18"/>
        <v>616330</v>
      </c>
      <c r="AY29" s="18">
        <f t="shared" si="10"/>
        <v>29345</v>
      </c>
      <c r="AZ29" s="18">
        <f t="shared" si="11"/>
        <v>58695</v>
      </c>
      <c r="BA29" s="18">
        <f t="shared" si="12"/>
        <v>146745</v>
      </c>
      <c r="BB29" s="18">
        <f>INDEX(金币汇总!$I$6:$I$105,神器与芦花古楼!$AV29)*$AL29*BB$2</f>
        <v>1006353</v>
      </c>
      <c r="BC29" s="18">
        <f t="shared" si="19"/>
        <v>719903</v>
      </c>
      <c r="BD29" s="18">
        <f t="shared" si="17"/>
        <v>11800</v>
      </c>
      <c r="BE29" s="18">
        <f t="shared" si="14"/>
        <v>17700</v>
      </c>
      <c r="BF29" s="18">
        <f t="shared" si="15"/>
        <v>29500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90304.8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16"/>
        <v>2175</v>
      </c>
      <c r="AP30" s="18">
        <f t="shared" si="4"/>
        <v>3265</v>
      </c>
      <c r="AQ30" s="18">
        <f t="shared" si="5"/>
        <v>4350</v>
      </c>
      <c r="AR30" s="18">
        <f t="shared" si="6"/>
        <v>2175</v>
      </c>
      <c r="AS30" s="18">
        <f t="shared" si="7"/>
        <v>4571</v>
      </c>
      <c r="AT30" s="18">
        <f t="shared" si="8"/>
        <v>6525</v>
      </c>
      <c r="AV30" s="18">
        <f>MATCH(AM30,游戏节奏!$B$4:$B$103,1)</f>
        <v>100</v>
      </c>
      <c r="AW30" s="18">
        <f>INDEX(金币汇总!$I$6:$I$105,神器与芦花古楼!$AV30)*$AL30*AW$2</f>
        <v>670902</v>
      </c>
      <c r="AX30" s="18">
        <f t="shared" si="18"/>
        <v>643609</v>
      </c>
      <c r="AY30" s="18">
        <f t="shared" si="10"/>
        <v>30645</v>
      </c>
      <c r="AZ30" s="18">
        <f t="shared" si="11"/>
        <v>61295</v>
      </c>
      <c r="BA30" s="18">
        <f t="shared" si="12"/>
        <v>153240</v>
      </c>
      <c r="BB30" s="18">
        <f>INDEX(金币汇总!$I$6:$I$105,神器与芦花古楼!$AV30)*$AL30*BB$2</f>
        <v>1006353</v>
      </c>
      <c r="BC30" s="18">
        <f t="shared" si="19"/>
        <v>747182</v>
      </c>
      <c r="BD30" s="18">
        <f t="shared" si="17"/>
        <v>12245</v>
      </c>
      <c r="BE30" s="18">
        <f t="shared" si="14"/>
        <v>18370</v>
      </c>
      <c r="BF30" s="18">
        <f t="shared" si="15"/>
        <v>30620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93236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16"/>
        <v>2365</v>
      </c>
      <c r="AP31" s="18">
        <f t="shared" si="4"/>
        <v>3550</v>
      </c>
      <c r="AQ31" s="18">
        <f t="shared" si="5"/>
        <v>4735</v>
      </c>
      <c r="AR31" s="18">
        <f t="shared" si="6"/>
        <v>2365</v>
      </c>
      <c r="AS31" s="18">
        <f t="shared" si="7"/>
        <v>4970</v>
      </c>
      <c r="AT31" s="18">
        <f t="shared" si="8"/>
        <v>7102</v>
      </c>
      <c r="AV31" s="18">
        <f>MATCH(AM31,游戏节奏!$B$4:$B$103,1)</f>
        <v>100</v>
      </c>
      <c r="AW31" s="18">
        <f>INDEX(金币汇总!$I$6:$I$105,神器与芦花古楼!$AV31)*$AL31*AW$2</f>
        <v>670902</v>
      </c>
      <c r="AX31" s="18">
        <f t="shared" si="18"/>
        <v>670888</v>
      </c>
      <c r="AY31" s="18">
        <f t="shared" si="10"/>
        <v>31945</v>
      </c>
      <c r="AZ31" s="18">
        <f t="shared" si="11"/>
        <v>63890</v>
      </c>
      <c r="BA31" s="18">
        <f t="shared" si="12"/>
        <v>159735</v>
      </c>
      <c r="BB31" s="18">
        <f>INDEX(金币汇总!$I$6:$I$105,神器与芦花古楼!$AV31)*$AL31*BB$2</f>
        <v>1006353</v>
      </c>
      <c r="BC31" s="18">
        <f t="shared" si="19"/>
        <v>774461</v>
      </c>
      <c r="BD31" s="18">
        <f t="shared" si="17"/>
        <v>12695</v>
      </c>
      <c r="BE31" s="18">
        <f t="shared" si="14"/>
        <v>19040</v>
      </c>
      <c r="BF31" s="18">
        <f t="shared" si="15"/>
        <v>31740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96622.400000000009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16"/>
        <v>2560</v>
      </c>
      <c r="AP32" s="18">
        <f t="shared" si="4"/>
        <v>3840</v>
      </c>
      <c r="AQ32" s="18">
        <f t="shared" si="5"/>
        <v>5120</v>
      </c>
      <c r="AR32" s="18">
        <f t="shared" si="6"/>
        <v>2560</v>
      </c>
      <c r="AS32" s="18">
        <f t="shared" si="7"/>
        <v>5376</v>
      </c>
      <c r="AT32" s="18">
        <f t="shared" si="8"/>
        <v>7680</v>
      </c>
      <c r="AV32" s="18">
        <f>MATCH(AM32,游戏节奏!$B$4:$B$103,1)</f>
        <v>100</v>
      </c>
      <c r="AW32" s="18">
        <f>INDEX(金币汇总!$I$6:$I$105,神器与芦花古楼!$AV32)*$AL32*AW$2</f>
        <v>670902</v>
      </c>
      <c r="AX32" s="18">
        <f t="shared" si="18"/>
        <v>698167</v>
      </c>
      <c r="AY32" s="18">
        <f t="shared" si="10"/>
        <v>33245</v>
      </c>
      <c r="AZ32" s="18">
        <f t="shared" si="11"/>
        <v>66490</v>
      </c>
      <c r="BA32" s="18">
        <f t="shared" si="12"/>
        <v>166230</v>
      </c>
      <c r="BB32" s="18">
        <f>INDEX(金币汇总!$I$6:$I$105,神器与芦花古楼!$AV32)*$AL32*BB$2</f>
        <v>1006353</v>
      </c>
      <c r="BC32" s="18">
        <f t="shared" si="19"/>
        <v>801740</v>
      </c>
      <c r="BD32" s="18">
        <f t="shared" si="17"/>
        <v>13140</v>
      </c>
      <c r="BE32" s="18">
        <f t="shared" si="14"/>
        <v>19710</v>
      </c>
      <c r="BF32" s="18">
        <f t="shared" si="15"/>
        <v>32855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99567.200000000012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16"/>
        <v>2750</v>
      </c>
      <c r="AP33" s="18">
        <f t="shared" si="4"/>
        <v>4130</v>
      </c>
      <c r="AQ33" s="18">
        <f t="shared" si="5"/>
        <v>5505</v>
      </c>
      <c r="AR33" s="18">
        <f t="shared" si="6"/>
        <v>2750</v>
      </c>
      <c r="AS33" s="18">
        <f t="shared" si="7"/>
        <v>5782</v>
      </c>
      <c r="AT33" s="18">
        <f t="shared" si="8"/>
        <v>8257</v>
      </c>
      <c r="AV33" s="18">
        <f>MATCH(AM33,游戏节奏!$B$4:$B$103,1)</f>
        <v>100</v>
      </c>
      <c r="AW33" s="18">
        <f>INDEX(金币汇总!$I$6:$I$105,神器与芦花古楼!$AV33)*$AL33*AW$2</f>
        <v>670902</v>
      </c>
      <c r="AX33" s="18">
        <f t="shared" si="18"/>
        <v>725446</v>
      </c>
      <c r="AY33" s="18">
        <f t="shared" si="10"/>
        <v>34545</v>
      </c>
      <c r="AZ33" s="18">
        <f t="shared" si="11"/>
        <v>69090</v>
      </c>
      <c r="BA33" s="18">
        <f t="shared" si="12"/>
        <v>172725</v>
      </c>
      <c r="BB33" s="18">
        <f>INDEX(金币汇总!$I$6:$I$105,神器与芦花古楼!$AV33)*$AL33*BB$2</f>
        <v>1006353</v>
      </c>
      <c r="BC33" s="18">
        <f t="shared" si="19"/>
        <v>829019</v>
      </c>
      <c r="BD33" s="18">
        <f t="shared" si="17"/>
        <v>13590</v>
      </c>
      <c r="BE33" s="18">
        <f t="shared" si="14"/>
        <v>20385</v>
      </c>
      <c r="BF33" s="18">
        <f t="shared" si="15"/>
        <v>33975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106854.8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117488.8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127980.8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138690.80000000002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149176.80000000002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174003.6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185346.80000000002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197285.6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208550.40000000002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220612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232755.6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257412.80000000002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282241.60000000003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307240.40000000002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332115.20000000001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357118.4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382249.60000000003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407510.4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433277.60000000003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459216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520901.60000000003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4"/>
  <sheetViews>
    <sheetView tabSelected="1" topLeftCell="Y1" workbookViewId="0">
      <selection activeCell="AR28" sqref="AR28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7" max="57" width="10.625" customWidth="1"/>
    <col min="59" max="59" width="11.875" customWidth="1"/>
    <col min="60" max="60" width="10.875" customWidth="1"/>
    <col min="61" max="61" width="11" customWidth="1"/>
    <col min="62" max="62" width="10.75" customWidth="1"/>
    <col min="63" max="63" width="11.25" customWidth="1"/>
    <col min="64" max="64" width="12.5" customWidth="1"/>
  </cols>
  <sheetData>
    <row r="1" spans="1:64" ht="15" x14ac:dyDescent="0.2">
      <c r="A1" s="15" t="s">
        <v>350</v>
      </c>
      <c r="B1" s="15" t="s">
        <v>351</v>
      </c>
      <c r="C1" s="15" t="s">
        <v>352</v>
      </c>
      <c r="D1" s="15" t="s">
        <v>353</v>
      </c>
      <c r="E1" s="15" t="s">
        <v>354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355</v>
      </c>
      <c r="K1" s="15" t="s">
        <v>356</v>
      </c>
      <c r="L1" s="15" t="s">
        <v>357</v>
      </c>
      <c r="M1" s="15" t="s">
        <v>358</v>
      </c>
      <c r="N1" s="15" t="s">
        <v>359</v>
      </c>
      <c r="O1" s="15" t="s">
        <v>360</v>
      </c>
    </row>
    <row r="2" spans="1:64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R2" s="82" t="s">
        <v>1057</v>
      </c>
      <c r="S2" s="83"/>
      <c r="U2" s="82" t="s">
        <v>1058</v>
      </c>
      <c r="V2" s="83"/>
      <c r="X2" s="82" t="s">
        <v>1059</v>
      </c>
      <c r="Y2" s="83"/>
      <c r="AA2" s="82" t="s">
        <v>1060</v>
      </c>
      <c r="AB2" s="83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G2">
        <v>0.5</v>
      </c>
      <c r="BH2">
        <v>0.35</v>
      </c>
      <c r="BI2">
        <v>0.25</v>
      </c>
    </row>
    <row r="3" spans="1:64" ht="17.25" x14ac:dyDescent="0.2">
      <c r="A3" s="16" t="s">
        <v>363</v>
      </c>
      <c r="B3" s="16" t="s">
        <v>364</v>
      </c>
      <c r="C3" s="16" t="s">
        <v>365</v>
      </c>
      <c r="D3" s="16" t="s">
        <v>366</v>
      </c>
      <c r="E3" s="16" t="s">
        <v>367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368</v>
      </c>
      <c r="K3" s="16" t="s">
        <v>369</v>
      </c>
      <c r="L3" s="16" t="s">
        <v>325</v>
      </c>
      <c r="M3" s="16" t="s">
        <v>326</v>
      </c>
      <c r="N3" s="16" t="s">
        <v>370</v>
      </c>
      <c r="O3" s="16" t="s">
        <v>371</v>
      </c>
      <c r="R3" s="13" t="s">
        <v>380</v>
      </c>
      <c r="S3" s="13" t="s">
        <v>381</v>
      </c>
      <c r="U3" s="13" t="s">
        <v>380</v>
      </c>
      <c r="V3" s="13" t="s">
        <v>381</v>
      </c>
      <c r="X3" s="13" t="s">
        <v>380</v>
      </c>
      <c r="Y3" s="13" t="s">
        <v>381</v>
      </c>
      <c r="AA3" s="13" t="s">
        <v>380</v>
      </c>
      <c r="AB3" s="13" t="s">
        <v>381</v>
      </c>
      <c r="AE3" s="13" t="s">
        <v>1061</v>
      </c>
      <c r="AF3" s="13" t="s">
        <v>1067</v>
      </c>
      <c r="AG3" s="13" t="s">
        <v>1063</v>
      </c>
      <c r="AH3" s="13" t="s">
        <v>1065</v>
      </c>
      <c r="AI3" s="13" t="s">
        <v>1064</v>
      </c>
      <c r="AJ3" s="13" t="s">
        <v>1066</v>
      </c>
      <c r="AK3" s="13" t="s">
        <v>1062</v>
      </c>
      <c r="AL3" s="13" t="s">
        <v>1064</v>
      </c>
      <c r="AM3" s="13" t="s">
        <v>1066</v>
      </c>
      <c r="AN3" s="13" t="s">
        <v>1062</v>
      </c>
      <c r="AQ3" s="18">
        <f>SUMPRODUCT(AR4:AT4,AR6:AT6,AR7:AT7)</f>
        <v>52</v>
      </c>
      <c r="AR3" s="13" t="s">
        <v>387</v>
      </c>
      <c r="AS3" s="13" t="s">
        <v>388</v>
      </c>
      <c r="AT3" s="13" t="s">
        <v>389</v>
      </c>
      <c r="AW3" s="20" t="s">
        <v>396</v>
      </c>
      <c r="AX3" s="20" t="s">
        <v>1068</v>
      </c>
      <c r="BA3" s="13" t="s">
        <v>393</v>
      </c>
      <c r="BB3" s="13" t="s">
        <v>604</v>
      </c>
      <c r="BC3" s="13" t="s">
        <v>941</v>
      </c>
      <c r="BD3" s="13" t="s">
        <v>381</v>
      </c>
      <c r="BE3" s="13" t="s">
        <v>1071</v>
      </c>
      <c r="BF3" s="13" t="s">
        <v>1073</v>
      </c>
      <c r="BG3" s="13" t="s">
        <v>1074</v>
      </c>
      <c r="BH3" s="13" t="s">
        <v>1075</v>
      </c>
      <c r="BI3" s="13" t="s">
        <v>1076</v>
      </c>
      <c r="BJ3" s="13" t="s">
        <v>1077</v>
      </c>
      <c r="BK3" s="13" t="s">
        <v>1078</v>
      </c>
      <c r="BL3" s="13" t="s">
        <v>1079</v>
      </c>
    </row>
    <row r="4" spans="1:64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390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18">
        <f>SUM(BB$4:BB4)</f>
        <v>1</v>
      </c>
      <c r="BE4" s="18">
        <f>SUMIFS($AN$4:$AN$404,$AE$4:$AE$404,"&lt;="&amp;BD4)</f>
        <v>1000</v>
      </c>
      <c r="BF4" s="18">
        <f>BE4</f>
        <v>1000</v>
      </c>
      <c r="BG4" s="18">
        <f>ROUND($BF4/$AQ$3*(AR$4*AR$7)*BG$2/5,0)*5</f>
        <v>20</v>
      </c>
      <c r="BH4" s="18">
        <f t="shared" ref="BH4:BI4" si="0">ROUND($BF4/$AQ$3*(AS$4*AS$7)*BH$2/5,0)*5</f>
        <v>20</v>
      </c>
      <c r="BI4" s="18">
        <f t="shared" si="0"/>
        <v>30</v>
      </c>
      <c r="BJ4" s="18">
        <f>ROUND($BF4/$AQ$3*AR$4*(1-BG$2)/5,0)*5</f>
        <v>10</v>
      </c>
      <c r="BK4" s="18">
        <f t="shared" ref="BK4:BL4" si="1">ROUND($BF4/$AQ$3*AS$4*(1-BH$2)/5,0)*5</f>
        <v>20</v>
      </c>
      <c r="BL4" s="18">
        <f t="shared" si="1"/>
        <v>30</v>
      </c>
    </row>
    <row r="5" spans="1:64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>SUMIFS($E$5:$E$74,$S$5:$S$74,"="&amp;AE5)+SUMIFS($E$76:$E$145,$V$5:$V$74,"="&amp;AE5)+SUMIFS($E$147:$E$216,$Y$5:$Y$74,"="&amp;AE5)+SUMIFS($E$218:$E$287,$AB$5:$AB$74,"="&amp;AE5)</f>
        <v>9100</v>
      </c>
      <c r="AH5" s="41">
        <f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395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18">
        <f>SUM(BB$4:BB5)</f>
        <v>2</v>
      </c>
      <c r="BE5" s="18">
        <f t="shared" ref="BE5:BE43" si="2">SUMIFS($AN$4:$AN$404,$AE$4:$AE$404,"&lt;="&amp;BD5)</f>
        <v>2512</v>
      </c>
      <c r="BF5" s="18">
        <f>BE5-BE4</f>
        <v>1512</v>
      </c>
      <c r="BG5" s="18">
        <f t="shared" ref="BG5:BG43" si="3">ROUND($BF5/$AQ$3*(AR$4*AR$7)*BG$2/5,0)*5</f>
        <v>30</v>
      </c>
      <c r="BH5" s="18">
        <f t="shared" ref="BH5:BH43" si="4">ROUND($BF5/$AQ$3*(AS$4*AS$7)*BH$2/5,0)*5</f>
        <v>30</v>
      </c>
      <c r="BI5" s="18">
        <f t="shared" ref="BI5:BI43" si="5">ROUND($BF5/$AQ$3*(AT$4*AT$7)*BI$2/5,0)*5</f>
        <v>45</v>
      </c>
      <c r="BJ5" s="18">
        <f t="shared" ref="BJ5:BJ43" si="6">ROUND($BF5/$AQ$3*AR$4*(1-BG$2)/5,0)*5</f>
        <v>15</v>
      </c>
      <c r="BK5" s="18">
        <f t="shared" ref="BK5:BK43" si="7">ROUND($BF5/$AQ$3*AS$4*(1-BH$2)/5,0)*5</f>
        <v>30</v>
      </c>
      <c r="BL5" s="18">
        <f t="shared" ref="BL5:BL43" si="8">ROUND($BF5/$AQ$3*AT$4*(1-BI$2)/5,0)*5</f>
        <v>45</v>
      </c>
    </row>
    <row r="6" spans="1:64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>SUMIFS($E$5:$E$74,$S$5:$S$74,"="&amp;AE6)+SUMIFS($E$76:$E$145,$V$5:$V$74,"="&amp;AE6)+SUMIFS($E$147:$E$216,$Y$5:$Y$74,"="&amp;AE6)+SUMIFS($E$218:$E$287,$AB$5:$AB$74,"="&amp;AE6)</f>
        <v>9950</v>
      </c>
      <c r="AH6" s="41">
        <f>SUMIFS($G$5:$G$74,$S$5:$S$74,"="&amp;AE6)+SUMIFS($G$76:$G$145,$V$5:$V$74,"="&amp;AE6)+SUMIFS($G$147:$G$216,$Y$5:$Y$74,"="&amp;AE6)+SUMIFS($G$218:$G$287,$AB$5:$AB$74,"="&amp;AE6)</f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>INT(AI6/AI$2*AG$2+AI6)</f>
        <v>3676</v>
      </c>
      <c r="AM6" s="41">
        <f>INT(AJ6/AJ$2*AH$2+AJ6)</f>
        <v>71</v>
      </c>
      <c r="AN6" s="41">
        <f>INT(AK6/AK$2*AI$2+AK6)</f>
        <v>1512</v>
      </c>
      <c r="AQ6" s="17" t="s">
        <v>391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18">
        <f>SUM(BB$4:BB6)</f>
        <v>3</v>
      </c>
      <c r="BE6" s="18">
        <f t="shared" si="2"/>
        <v>5536</v>
      </c>
      <c r="BF6" s="18">
        <f t="shared" ref="BF6:BF43" si="9">BE6-BE5</f>
        <v>3024</v>
      </c>
      <c r="BG6" s="18">
        <f t="shared" si="3"/>
        <v>60</v>
      </c>
      <c r="BH6" s="18">
        <f t="shared" si="4"/>
        <v>60</v>
      </c>
      <c r="BI6" s="18">
        <f t="shared" si="5"/>
        <v>85</v>
      </c>
      <c r="BJ6" s="18">
        <f t="shared" si="6"/>
        <v>30</v>
      </c>
      <c r="BK6" s="18">
        <f t="shared" si="7"/>
        <v>55</v>
      </c>
      <c r="BL6" s="18">
        <f t="shared" si="8"/>
        <v>85</v>
      </c>
    </row>
    <row r="7" spans="1:64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967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>SUMIFS($E$5:$E$74,$S$5:$S$74,"="&amp;AE7)+SUMIFS($E$76:$E$145,$V$5:$V$74,"="&amp;AE7)+SUMIFS($E$147:$E$216,$Y$5:$Y$74,"="&amp;AE7)+SUMIFS($E$218:$E$287,$AB$5:$AB$74,"="&amp;AE7)</f>
        <v>19800</v>
      </c>
      <c r="AH7" s="41">
        <f>SUMIFS($G$5:$G$74,$S$5:$S$74,"="&amp;AE7)+SUMIFS($G$76:$G$145,$V$5:$V$74,"="&amp;AE7)+SUMIFS($G$147:$G$216,$Y$5:$Y$74,"="&amp;AE7)+SUMIFS($G$218:$G$287,$AB$5:$AB$74,"="&amp;AE7)</f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>INT(AI7/AI$2*AG$2+AI7)</f>
        <v>4493</v>
      </c>
      <c r="AM7" s="41">
        <f>INT(AJ7/AJ$2*AH$2+AJ7)</f>
        <v>143</v>
      </c>
      <c r="AN7" s="41">
        <f>INT(AK7/AK$2*AI$2+AK7)</f>
        <v>3024</v>
      </c>
      <c r="AQ7" s="17" t="s">
        <v>392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18">
        <f>SUM(BB$4:BB7)</f>
        <v>4</v>
      </c>
      <c r="BE7" s="18">
        <f t="shared" si="2"/>
        <v>10073</v>
      </c>
      <c r="BF7" s="18">
        <f t="shared" si="9"/>
        <v>4537</v>
      </c>
      <c r="BG7" s="18">
        <f t="shared" si="3"/>
        <v>85</v>
      </c>
      <c r="BH7" s="18">
        <f t="shared" si="4"/>
        <v>90</v>
      </c>
      <c r="BI7" s="18">
        <f t="shared" si="5"/>
        <v>130</v>
      </c>
      <c r="BJ7" s="18">
        <f t="shared" si="6"/>
        <v>45</v>
      </c>
      <c r="BK7" s="18">
        <f t="shared" si="7"/>
        <v>85</v>
      </c>
      <c r="BL7" s="18">
        <f t="shared" si="8"/>
        <v>130</v>
      </c>
    </row>
    <row r="8" spans="1:64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>SUMIFS($E$5:$E$74,$S$5:$S$74,"="&amp;AE8)+SUMIFS($E$76:$E$145,$V$5:$V$74,"="&amp;AE8)+SUMIFS($E$147:$E$216,$Y$5:$Y$74,"="&amp;AE8)+SUMIFS($E$218:$E$287,$AB$5:$AB$74,"="&amp;AE8)</f>
        <v>23050</v>
      </c>
      <c r="AH8" s="41">
        <f>SUMIFS($G$5:$G$74,$S$5:$S$74,"="&amp;AE8)+SUMIFS($G$76:$G$145,$V$5:$V$74,"="&amp;AE8)+SUMIFS($G$147:$G$216,$Y$5:$Y$74,"="&amp;AE8)+SUMIFS($G$218:$G$287,$AB$5:$AB$74,"="&amp;AE8)</f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>INT(AI8/AI$2*AG$2+AI8)</f>
        <v>10349</v>
      </c>
      <c r="AM8" s="41">
        <f>INT(AJ8/AJ$2*AH$2+AJ8)</f>
        <v>214</v>
      </c>
      <c r="AN8" s="41">
        <f>INT(AK8/AK$2*AI$2+AK8)</f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2</v>
      </c>
      <c r="BC8" s="41">
        <v>2</v>
      </c>
      <c r="BD8" s="18">
        <f>SUM(BB$4:BB8)</f>
        <v>6</v>
      </c>
      <c r="BE8" s="18">
        <f t="shared" si="2"/>
        <v>26709</v>
      </c>
      <c r="BF8" s="18">
        <f t="shared" si="9"/>
        <v>16636</v>
      </c>
      <c r="BG8" s="18">
        <f t="shared" si="3"/>
        <v>320</v>
      </c>
      <c r="BH8" s="18">
        <f t="shared" si="4"/>
        <v>335</v>
      </c>
      <c r="BI8" s="18">
        <f t="shared" si="5"/>
        <v>480</v>
      </c>
      <c r="BJ8" s="18">
        <f t="shared" si="6"/>
        <v>160</v>
      </c>
      <c r="BK8" s="18">
        <f t="shared" si="7"/>
        <v>310</v>
      </c>
      <c r="BL8" s="18">
        <f t="shared" si="8"/>
        <v>480</v>
      </c>
    </row>
    <row r="9" spans="1:64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968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330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>SUMIFS($E$5:$E$74,$S$5:$S$74,"="&amp;AE9)+SUMIFS($E$76:$E$145,$V$5:$V$74,"="&amp;AE9)+SUMIFS($E$147:$E$216,$Y$5:$Y$74,"="&amp;AE9)+SUMIFS($E$218:$E$287,$AB$5:$AB$74,"="&amp;AE9)</f>
        <v>31200</v>
      </c>
      <c r="AH9" s="41">
        <f>SUMIFS($G$5:$G$74,$S$5:$S$74,"="&amp;AE9)+SUMIFS($G$76:$G$145,$V$5:$V$74,"="&amp;AE9)+SUMIFS($G$147:$G$216,$Y$5:$Y$74,"="&amp;AE9)+SUMIFS($G$218:$G$287,$AB$5:$AB$74,"="&amp;AE9)</f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>INT(AI9/AI$2*AG$2+AI9)</f>
        <v>11983</v>
      </c>
      <c r="AM9" s="41">
        <f>INT(AJ9/AJ$2*AH$2+AJ9)</f>
        <v>357</v>
      </c>
      <c r="AN9" s="41">
        <f>INT(AK9/AK$2*AI$2+AK9)</f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18">
        <f>SUM(BB$4:BB9)</f>
        <v>8</v>
      </c>
      <c r="BE9" s="18">
        <f t="shared" si="2"/>
        <v>52420</v>
      </c>
      <c r="BF9" s="18">
        <f t="shared" si="9"/>
        <v>25711</v>
      </c>
      <c r="BG9" s="18">
        <f t="shared" si="3"/>
        <v>495</v>
      </c>
      <c r="BH9" s="18">
        <f t="shared" si="4"/>
        <v>520</v>
      </c>
      <c r="BI9" s="18">
        <f t="shared" si="5"/>
        <v>740</v>
      </c>
      <c r="BJ9" s="18">
        <f t="shared" si="6"/>
        <v>245</v>
      </c>
      <c r="BK9" s="18">
        <f t="shared" si="7"/>
        <v>480</v>
      </c>
      <c r="BL9" s="18">
        <f t="shared" si="8"/>
        <v>740</v>
      </c>
    </row>
    <row r="10" spans="1:64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330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>SUMIFS($E$5:$E$74,$S$5:$S$74,"="&amp;AE10)+SUMIFS($E$76:$E$145,$V$5:$V$74,"="&amp;AE10)+SUMIFS($E$147:$E$216,$Y$5:$Y$74,"="&amp;AE10)+SUMIFS($E$218:$E$287,$AB$5:$AB$74,"="&amp;AE10)</f>
        <v>35800</v>
      </c>
      <c r="AH10" s="41">
        <f>SUMIFS($G$5:$G$74,$S$5:$S$74,"="&amp;AE10)+SUMIFS($G$76:$G$145,$V$5:$V$74,"="&amp;AE10)+SUMIFS($G$147:$G$216,$Y$5:$Y$74,"="&amp;AE10)+SUMIFS($G$218:$G$287,$AB$5:$AB$74,"="&amp;AE10)</f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>INT(AI10/AI$2*AG$2+AI10)</f>
        <v>19814</v>
      </c>
      <c r="AM10" s="41">
        <f>INT(AJ10/AJ$2*AH$2+AJ10)</f>
        <v>429</v>
      </c>
      <c r="AN10" s="41">
        <f>INT(AK10/AK$2*AI$2+AK10)</f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18">
        <f>SUM(BB$4:BB10)</f>
        <v>10</v>
      </c>
      <c r="BE10" s="18">
        <f t="shared" si="2"/>
        <v>88718</v>
      </c>
      <c r="BF10" s="18">
        <f t="shared" si="9"/>
        <v>36298</v>
      </c>
      <c r="BG10" s="18">
        <f t="shared" si="3"/>
        <v>700</v>
      </c>
      <c r="BH10" s="18">
        <f t="shared" si="4"/>
        <v>735</v>
      </c>
      <c r="BI10" s="18">
        <f t="shared" si="5"/>
        <v>1045</v>
      </c>
      <c r="BJ10" s="18">
        <f t="shared" si="6"/>
        <v>350</v>
      </c>
      <c r="BK10" s="18">
        <f t="shared" si="7"/>
        <v>680</v>
      </c>
      <c r="BL10" s="18">
        <f t="shared" si="8"/>
        <v>1045</v>
      </c>
    </row>
    <row r="11" spans="1:64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969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330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>SUMIFS($E$5:$E$74,$S$5:$S$74,"="&amp;AE11)+SUMIFS($E$76:$E$145,$V$5:$V$74,"="&amp;AE11)+SUMIFS($E$147:$E$216,$Y$5:$Y$74,"="&amp;AE11)+SUMIFS($E$218:$E$287,$AB$5:$AB$74,"="&amp;AE11)</f>
        <v>45300</v>
      </c>
      <c r="AH11" s="41">
        <f>SUMIFS($G$5:$G$74,$S$5:$S$74,"="&amp;AE11)+SUMIFS($G$76:$G$145,$V$5:$V$74,"="&amp;AE11)+SUMIFS($G$147:$G$216,$Y$5:$Y$74,"="&amp;AE11)+SUMIFS($G$218:$G$287,$AB$5:$AB$74,"="&amp;AE11)</f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>INT(AI11/AI$2*AG$2+AI11)</f>
        <v>22061</v>
      </c>
      <c r="AM11" s="41">
        <f>INT(AJ11/AJ$2*AH$2+AJ11)</f>
        <v>572</v>
      </c>
      <c r="AN11" s="41">
        <f>INT(AK11/AK$2*AI$2+AK11)</f>
        <v>12099</v>
      </c>
      <c r="AQ11" s="17" t="s">
        <v>398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18">
        <f>SUM(BB$4:BB11)</f>
        <v>12</v>
      </c>
      <c r="BE11" s="18">
        <f t="shared" si="2"/>
        <v>134092</v>
      </c>
      <c r="BF11" s="18">
        <f t="shared" si="9"/>
        <v>45374</v>
      </c>
      <c r="BG11" s="18">
        <f t="shared" si="3"/>
        <v>875</v>
      </c>
      <c r="BH11" s="18">
        <f t="shared" si="4"/>
        <v>915</v>
      </c>
      <c r="BI11" s="18">
        <f t="shared" si="5"/>
        <v>1310</v>
      </c>
      <c r="BJ11" s="18">
        <f t="shared" si="6"/>
        <v>435</v>
      </c>
      <c r="BK11" s="18">
        <f t="shared" si="7"/>
        <v>850</v>
      </c>
      <c r="BL11" s="18">
        <f t="shared" si="8"/>
        <v>1310</v>
      </c>
    </row>
    <row r="12" spans="1:64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330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>SUMIFS($E$5:$E$74,$S$5:$S$74,"="&amp;AE12)+SUMIFS($E$76:$E$145,$V$5:$V$74,"="&amp;AE12)+SUMIFS($E$147:$E$216,$Y$5:$Y$74,"="&amp;AE12)+SUMIFS($E$218:$E$287,$AB$5:$AB$74,"="&amp;AE12)</f>
        <v>45950</v>
      </c>
      <c r="AH12" s="41">
        <f>SUMIFS($G$5:$G$74,$S$5:$S$74,"="&amp;AE12)+SUMIFS($G$76:$G$145,$V$5:$V$74,"="&amp;AE12)+SUMIFS($G$147:$G$216,$Y$5:$Y$74,"="&amp;AE12)+SUMIFS($G$218:$G$287,$AB$5:$AB$74,"="&amp;AE12)</f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>INT(AI12/AI$2*AG$2+AI12)</f>
        <v>30504</v>
      </c>
      <c r="AM12" s="41">
        <f>INT(AJ12/AJ$2*AH$2+AJ12)</f>
        <v>644</v>
      </c>
      <c r="AN12" s="41">
        <f>INT(AK12/AK$2*AI$2+AK12)</f>
        <v>13612</v>
      </c>
      <c r="AQ12" s="17" t="s">
        <v>397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18">
        <f>SUM(BB$4:BB12)</f>
        <v>14</v>
      </c>
      <c r="BE12" s="18">
        <f t="shared" si="2"/>
        <v>187028</v>
      </c>
      <c r="BF12" s="18">
        <f t="shared" si="9"/>
        <v>52936</v>
      </c>
      <c r="BG12" s="18">
        <f t="shared" si="3"/>
        <v>1020</v>
      </c>
      <c r="BH12" s="18">
        <f t="shared" si="4"/>
        <v>1070</v>
      </c>
      <c r="BI12" s="18">
        <f t="shared" si="5"/>
        <v>1525</v>
      </c>
      <c r="BJ12" s="18">
        <f t="shared" si="6"/>
        <v>510</v>
      </c>
      <c r="BK12" s="18">
        <f t="shared" si="7"/>
        <v>995</v>
      </c>
      <c r="BL12" s="18">
        <f t="shared" si="8"/>
        <v>1525</v>
      </c>
    </row>
    <row r="13" spans="1:64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970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330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>SUMIFS($E$5:$E$74,$S$5:$S$74,"="&amp;AE13)+SUMIFS($E$76:$E$145,$V$5:$V$74,"="&amp;AE13)+SUMIFS($E$147:$E$216,$Y$5:$Y$74,"="&amp;AE13)+SUMIFS($E$218:$E$287,$AB$5:$AB$74,"="&amp;AE13)</f>
        <v>46950</v>
      </c>
      <c r="AH13" s="41">
        <f>SUMIFS($G$5:$G$74,$S$5:$S$74,"="&amp;AE13)+SUMIFS($G$76:$G$145,$V$5:$V$74,"="&amp;AE13)+SUMIFS($G$147:$G$216,$Y$5:$Y$74,"="&amp;AE13)+SUMIFS($G$218:$G$287,$AB$5:$AB$74,"="&amp;AE13)</f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>INT(AI13/AI$2*AG$2+AI13)</f>
        <v>33159</v>
      </c>
      <c r="AM13" s="41">
        <f>INT(AJ13/AJ$2*AH$2+AJ13)</f>
        <v>858</v>
      </c>
      <c r="AN13" s="41">
        <f>INT(AK13/AK$2*AI$2+AK13)</f>
        <v>18149</v>
      </c>
      <c r="AQ13" s="17" t="s">
        <v>399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1">
        <v>3</v>
      </c>
      <c r="BC13" s="41">
        <v>3</v>
      </c>
      <c r="BD13" s="18">
        <f>SUM(BB$4:BB13)</f>
        <v>17</v>
      </c>
      <c r="BE13" s="18">
        <f t="shared" si="2"/>
        <v>282313</v>
      </c>
      <c r="BF13" s="18">
        <f t="shared" si="9"/>
        <v>95285</v>
      </c>
      <c r="BG13" s="18">
        <f t="shared" si="3"/>
        <v>1830</v>
      </c>
      <c r="BH13" s="18">
        <f t="shared" si="4"/>
        <v>1925</v>
      </c>
      <c r="BI13" s="18">
        <f t="shared" si="5"/>
        <v>2750</v>
      </c>
      <c r="BJ13" s="18">
        <f t="shared" si="6"/>
        <v>915</v>
      </c>
      <c r="BK13" s="18">
        <f t="shared" si="7"/>
        <v>1785</v>
      </c>
      <c r="BL13" s="18">
        <f t="shared" si="8"/>
        <v>2750</v>
      </c>
    </row>
    <row r="14" spans="1:64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330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>SUMIFS($E$5:$E$74,$S$5:$S$74,"="&amp;AE14)+SUMIFS($E$76:$E$145,$V$5:$V$74,"="&amp;AE14)+SUMIFS($E$147:$E$216,$Y$5:$Y$74,"="&amp;AE14)+SUMIFS($E$218:$E$287,$AB$5:$AB$74,"="&amp;AE14)</f>
        <v>47350</v>
      </c>
      <c r="AH14" s="41">
        <f>SUMIFS($G$5:$G$74,$S$5:$S$74,"="&amp;AE14)+SUMIFS($G$76:$G$145,$V$5:$V$74,"="&amp;AE14)+SUMIFS($G$147:$G$216,$Y$5:$Y$74,"="&amp;AE14)+SUMIFS($G$218:$G$287,$AB$5:$AB$74,"="&amp;AE14)</f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>INT(AI14/AI$2*AG$2+AI14)</f>
        <v>35611</v>
      </c>
      <c r="AM14" s="41">
        <f>INT(AJ14/AJ$2*AH$2+AJ14)</f>
        <v>858</v>
      </c>
      <c r="AN14" s="41">
        <f>INT(AK14/AK$2*AI$2+AK14)</f>
        <v>18149</v>
      </c>
      <c r="AQ14" s="17" t="s">
        <v>400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18">
        <f>SUM(BB$4:BB14)</f>
        <v>20</v>
      </c>
      <c r="BE14" s="18">
        <f t="shared" si="2"/>
        <v>388186</v>
      </c>
      <c r="BF14" s="18">
        <f t="shared" si="9"/>
        <v>105873</v>
      </c>
      <c r="BG14" s="18">
        <f t="shared" si="3"/>
        <v>2035</v>
      </c>
      <c r="BH14" s="18">
        <f t="shared" si="4"/>
        <v>2140</v>
      </c>
      <c r="BI14" s="18">
        <f t="shared" si="5"/>
        <v>3055</v>
      </c>
      <c r="BJ14" s="18">
        <f t="shared" si="6"/>
        <v>1020</v>
      </c>
      <c r="BK14" s="18">
        <f t="shared" si="7"/>
        <v>1985</v>
      </c>
      <c r="BL14" s="18">
        <f t="shared" si="8"/>
        <v>3055</v>
      </c>
    </row>
    <row r="15" spans="1:64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971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330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>SUMIFS($E$5:$E$74,$S$5:$S$74,"="&amp;AE15)+SUMIFS($E$76:$E$145,$V$5:$V$74,"="&amp;AE15)+SUMIFS($E$147:$E$216,$Y$5:$Y$74,"="&amp;AE15)+SUMIFS($E$218:$E$287,$AB$5:$AB$74,"="&amp;AE15)</f>
        <v>48200</v>
      </c>
      <c r="AH15" s="41">
        <f>SUMIFS($G$5:$G$74,$S$5:$S$74,"="&amp;AE15)+SUMIFS($G$76:$G$145,$V$5:$V$74,"="&amp;AE15)+SUMIFS($G$147:$G$216,$Y$5:$Y$74,"="&amp;AE15)+SUMIFS($G$218:$G$287,$AB$5:$AB$74,"="&amp;AE15)</f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>INT(AI15/AI$2*AG$2+AI15)</f>
        <v>37858</v>
      </c>
      <c r="AM15" s="41">
        <f>INT(AJ15/AJ$2*AH$2+AJ15)</f>
        <v>1073</v>
      </c>
      <c r="AN15" s="41">
        <f>INT(AK15/AK$2*AI$2+AK15)</f>
        <v>22687</v>
      </c>
      <c r="AQ15" s="17" t="s">
        <v>401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18">
        <f>SUM(BB$4:BB15)</f>
        <v>23</v>
      </c>
      <c r="BE15" s="18">
        <f t="shared" si="2"/>
        <v>503134</v>
      </c>
      <c r="BF15" s="18">
        <f t="shared" si="9"/>
        <v>114948</v>
      </c>
      <c r="BG15" s="18">
        <f t="shared" si="3"/>
        <v>2210</v>
      </c>
      <c r="BH15" s="18">
        <f t="shared" si="4"/>
        <v>2320</v>
      </c>
      <c r="BI15" s="18">
        <f t="shared" si="5"/>
        <v>3315</v>
      </c>
      <c r="BJ15" s="18">
        <f t="shared" si="6"/>
        <v>1105</v>
      </c>
      <c r="BK15" s="18">
        <f t="shared" si="7"/>
        <v>2155</v>
      </c>
      <c r="BL15" s="18">
        <f t="shared" si="8"/>
        <v>3315</v>
      </c>
    </row>
    <row r="16" spans="1:64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330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>SUMIFS($E$5:$E$74,$S$5:$S$74,"="&amp;AE16)+SUMIFS($E$76:$E$145,$V$5:$V$74,"="&amp;AE16)+SUMIFS($E$147:$E$216,$Y$5:$Y$74,"="&amp;AE16)+SUMIFS($E$218:$E$287,$AB$5:$AB$74,"="&amp;AE16)</f>
        <v>46800</v>
      </c>
      <c r="AH16" s="41">
        <f>SUMIFS($G$5:$G$74,$S$5:$S$74,"="&amp;AE16)+SUMIFS($G$76:$G$145,$V$5:$V$74,"="&amp;AE16)+SUMIFS($G$147:$G$216,$Y$5:$Y$74,"="&amp;AE16)+SUMIFS($G$218:$G$287,$AB$5:$AB$74,"="&amp;AE16)</f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>INT(AI16/AI$2*AG$2+AI16)</f>
        <v>39900</v>
      </c>
      <c r="AM16" s="41">
        <f>INT(AJ16/AJ$2*AH$2+AJ16)</f>
        <v>1073</v>
      </c>
      <c r="AN16" s="41">
        <f>INT(AK16/AK$2*AI$2+AK16)</f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18">
        <f>SUM(BB$4:BB16)</f>
        <v>26</v>
      </c>
      <c r="BE16" s="18">
        <f t="shared" si="2"/>
        <v>624132</v>
      </c>
      <c r="BF16" s="18">
        <f t="shared" si="9"/>
        <v>120998</v>
      </c>
      <c r="BG16" s="18">
        <f t="shared" si="3"/>
        <v>2325</v>
      </c>
      <c r="BH16" s="18">
        <f t="shared" si="4"/>
        <v>2445</v>
      </c>
      <c r="BI16" s="18">
        <f t="shared" si="5"/>
        <v>3490</v>
      </c>
      <c r="BJ16" s="18">
        <f t="shared" si="6"/>
        <v>1165</v>
      </c>
      <c r="BK16" s="18">
        <f t="shared" si="7"/>
        <v>2270</v>
      </c>
      <c r="BL16" s="18">
        <f t="shared" si="8"/>
        <v>3490</v>
      </c>
    </row>
    <row r="17" spans="1:64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969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330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>SUMIFS($E$5:$E$74,$S$5:$S$74,"="&amp;AE17)+SUMIFS($E$76:$E$145,$V$5:$V$74,"="&amp;AE17)+SUMIFS($E$147:$E$216,$Y$5:$Y$74,"="&amp;AE17)+SUMIFS($E$218:$E$287,$AB$5:$AB$74,"="&amp;AE17)</f>
        <v>49950</v>
      </c>
      <c r="AH17" s="41">
        <f>SUMIFS($G$5:$G$74,$S$5:$S$74,"="&amp;AE17)+SUMIFS($G$76:$G$145,$V$5:$V$74,"="&amp;AE17)+SUMIFS($G$147:$G$216,$Y$5:$Y$74,"="&amp;AE17)+SUMIFS($G$218:$G$287,$AB$5:$AB$74,"="&amp;AE17)</f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>INT(AI17/AI$2*AG$2+AI17)</f>
        <v>41739</v>
      </c>
      <c r="AM17" s="41">
        <f>INT(AJ17/AJ$2*AH$2+AJ17)</f>
        <v>1216</v>
      </c>
      <c r="AN17" s="41">
        <f>INT(AK17/AK$2*AI$2+AK17)</f>
        <v>25712</v>
      </c>
      <c r="AR17" s="13" t="s">
        <v>387</v>
      </c>
      <c r="AS17" s="13" t="s">
        <v>388</v>
      </c>
      <c r="AT17" s="13" t="s">
        <v>389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18">
        <f>SUM(BB$4:BB17)</f>
        <v>29</v>
      </c>
      <c r="BE17" s="18">
        <f t="shared" si="2"/>
        <v>751179</v>
      </c>
      <c r="BF17" s="18">
        <f t="shared" si="9"/>
        <v>127047</v>
      </c>
      <c r="BG17" s="18">
        <f t="shared" si="3"/>
        <v>2445</v>
      </c>
      <c r="BH17" s="18">
        <f t="shared" si="4"/>
        <v>2565</v>
      </c>
      <c r="BI17" s="18">
        <f t="shared" si="5"/>
        <v>3665</v>
      </c>
      <c r="BJ17" s="18">
        <f t="shared" si="6"/>
        <v>1220</v>
      </c>
      <c r="BK17" s="18">
        <f t="shared" si="7"/>
        <v>2380</v>
      </c>
      <c r="BL17" s="18">
        <f t="shared" si="8"/>
        <v>3665</v>
      </c>
    </row>
    <row r="18" spans="1:64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330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>SUMIFS($E$5:$E$74,$S$5:$S$74,"="&amp;AE18)+SUMIFS($E$76:$E$145,$V$5:$V$74,"="&amp;AE18)+SUMIFS($E$147:$E$216,$Y$5:$Y$74,"="&amp;AE18)+SUMIFS($E$218:$E$287,$AB$5:$AB$74,"="&amp;AE18)</f>
        <v>47800</v>
      </c>
      <c r="AH18" s="41">
        <f>SUMIFS($G$5:$G$74,$S$5:$S$74,"="&amp;AE18)+SUMIFS($G$76:$G$145,$V$5:$V$74,"="&amp;AE18)+SUMIFS($G$147:$G$216,$Y$5:$Y$74,"="&amp;AE18)+SUMIFS($G$218:$G$287,$AB$5:$AB$74,"="&amp;AE18)</f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>INT(AI18/AI$2*AG$2+AI18)</f>
        <v>43577</v>
      </c>
      <c r="AM18" s="41">
        <f>INT(AJ18/AJ$2*AH$2+AJ18)</f>
        <v>1288</v>
      </c>
      <c r="AN18" s="41">
        <f>INT(AK18/AK$2*AI$2+AK18)</f>
        <v>27224</v>
      </c>
      <c r="AQ18" s="17" t="s">
        <v>605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1">
        <v>5</v>
      </c>
      <c r="BC18" s="41">
        <v>5</v>
      </c>
      <c r="BD18" s="18">
        <f>SUM(BB$4:BB18)</f>
        <v>34</v>
      </c>
      <c r="BE18" s="18">
        <f t="shared" si="2"/>
        <v>976538</v>
      </c>
      <c r="BF18" s="18">
        <f t="shared" si="9"/>
        <v>225359</v>
      </c>
      <c r="BG18" s="18">
        <f t="shared" si="3"/>
        <v>4335</v>
      </c>
      <c r="BH18" s="18">
        <f t="shared" si="4"/>
        <v>4550</v>
      </c>
      <c r="BI18" s="18">
        <f t="shared" si="5"/>
        <v>6500</v>
      </c>
      <c r="BJ18" s="18">
        <f t="shared" si="6"/>
        <v>2165</v>
      </c>
      <c r="BK18" s="18">
        <f t="shared" si="7"/>
        <v>4225</v>
      </c>
      <c r="BL18" s="18">
        <f t="shared" si="8"/>
        <v>6500</v>
      </c>
    </row>
    <row r="19" spans="1:64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972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330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>SUMIFS($E$5:$E$74,$S$5:$S$74,"="&amp;AE19)+SUMIFS($E$76:$E$145,$V$5:$V$74,"="&amp;AE19)+SUMIFS($E$147:$E$216,$Y$5:$Y$74,"="&amp;AE19)+SUMIFS($E$218:$E$287,$AB$5:$AB$74,"="&amp;AE19)</f>
        <v>50200</v>
      </c>
      <c r="AH19" s="41">
        <f>SUMIFS($G$5:$G$74,$S$5:$S$74,"="&amp;AE19)+SUMIFS($G$76:$G$145,$V$5:$V$74,"="&amp;AE19)+SUMIFS($G$147:$G$216,$Y$5:$Y$74,"="&amp;AE19)+SUMIFS($G$218:$G$287,$AB$5:$AB$74,"="&amp;AE19)</f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>INT(AI19/AI$2*AG$2+AI19)</f>
        <v>45211</v>
      </c>
      <c r="AM19" s="41">
        <f>INT(AJ19/AJ$2*AH$2+AJ19)</f>
        <v>1431</v>
      </c>
      <c r="AN19" s="41">
        <f>INT(AK19/AK$2*AI$2+AK19)</f>
        <v>30249</v>
      </c>
      <c r="AQ19" s="17" t="s">
        <v>390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18">
        <f>SUM(BB$4:BB19)</f>
        <v>39</v>
      </c>
      <c r="BE19" s="18">
        <f t="shared" si="2"/>
        <v>1217021</v>
      </c>
      <c r="BF19" s="18">
        <f t="shared" si="9"/>
        <v>240483</v>
      </c>
      <c r="BG19" s="18">
        <f t="shared" si="3"/>
        <v>4625</v>
      </c>
      <c r="BH19" s="18">
        <f t="shared" si="4"/>
        <v>4855</v>
      </c>
      <c r="BI19" s="18">
        <f t="shared" si="5"/>
        <v>6935</v>
      </c>
      <c r="BJ19" s="18">
        <f t="shared" si="6"/>
        <v>2310</v>
      </c>
      <c r="BK19" s="18">
        <f t="shared" si="7"/>
        <v>4510</v>
      </c>
      <c r="BL19" s="18">
        <f t="shared" si="8"/>
        <v>6935</v>
      </c>
    </row>
    <row r="20" spans="1:64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330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>SUMIFS($E$5:$E$74,$S$5:$S$74,"="&amp;AE20)+SUMIFS($E$76:$E$145,$V$5:$V$74,"="&amp;AE20)+SUMIFS($E$147:$E$216,$Y$5:$Y$74,"="&amp;AE20)+SUMIFS($E$218:$E$287,$AB$5:$AB$74,"="&amp;AE20)</f>
        <v>45050</v>
      </c>
      <c r="AH20" s="41">
        <f>SUMIFS($G$5:$G$74,$S$5:$S$74,"="&amp;AE20)+SUMIFS($G$76:$G$145,$V$5:$V$74,"="&amp;AE20)+SUMIFS($G$147:$G$216,$Y$5:$Y$74,"="&amp;AE20)+SUMIFS($G$218:$G$287,$AB$5:$AB$74,"="&amp;AE20)</f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>INT(AI20/AI$2*AG$2+AI20)</f>
        <v>46845</v>
      </c>
      <c r="AM20" s="41">
        <f>INT(AJ20/AJ$2*AH$2+AJ20)</f>
        <v>1502</v>
      </c>
      <c r="AN20" s="41">
        <f>INT(AK20/AK$2*AI$2+AK20)</f>
        <v>31762</v>
      </c>
      <c r="AQ20" s="17" t="s">
        <v>607</v>
      </c>
      <c r="AR20" s="18">
        <f>SUMPRODUCT(AR7:AT7,AR19:AT19)</f>
        <v>21</v>
      </c>
      <c r="AS20" s="17" t="s">
        <v>608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18">
        <f>SUM(BB$4:BB20)</f>
        <v>44</v>
      </c>
      <c r="BE20" s="18">
        <f t="shared" si="2"/>
        <v>1468090</v>
      </c>
      <c r="BF20" s="18">
        <f t="shared" si="9"/>
        <v>251069</v>
      </c>
      <c r="BG20" s="18">
        <f t="shared" si="3"/>
        <v>4830</v>
      </c>
      <c r="BH20" s="18">
        <f t="shared" si="4"/>
        <v>5070</v>
      </c>
      <c r="BI20" s="18">
        <f t="shared" si="5"/>
        <v>7240</v>
      </c>
      <c r="BJ20" s="18">
        <f t="shared" si="6"/>
        <v>2415</v>
      </c>
      <c r="BK20" s="18">
        <f t="shared" si="7"/>
        <v>4710</v>
      </c>
      <c r="BL20" s="18">
        <f t="shared" si="8"/>
        <v>7240</v>
      </c>
    </row>
    <row r="21" spans="1:64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972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330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>SUMIFS($E$5:$E$74,$S$5:$S$74,"="&amp;AE21)+SUMIFS($E$76:$E$145,$V$5:$V$74,"="&amp;AE21)+SUMIFS($E$147:$E$216,$Y$5:$Y$74,"="&amp;AE21)+SUMIFS($E$218:$E$287,$AB$5:$AB$74,"="&amp;AE21)</f>
        <v>47000</v>
      </c>
      <c r="AH21" s="41">
        <f>SUMIFS($G$5:$G$74,$S$5:$S$74,"="&amp;AE21)+SUMIFS($G$76:$G$145,$V$5:$V$74,"="&amp;AE21)+SUMIFS($G$147:$G$216,$Y$5:$Y$74,"="&amp;AE21)+SUMIFS($G$218:$G$287,$AB$5:$AB$74,"="&amp;AE21)</f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>INT(AI21/AI$2*AG$2+AI21)</f>
        <v>48275</v>
      </c>
      <c r="AM21" s="41">
        <f>INT(AJ21/AJ$2*AH$2+AJ21)</f>
        <v>1574</v>
      </c>
      <c r="AN21" s="41">
        <f>INT(AK21/AK$2*AI$2+AK21)</f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18">
        <f>SUM(BB$4:BB21)</f>
        <v>49</v>
      </c>
      <c r="BE21" s="18">
        <f t="shared" si="2"/>
        <v>1737309</v>
      </c>
      <c r="BF21" s="18">
        <f t="shared" si="9"/>
        <v>269219</v>
      </c>
      <c r="BG21" s="18">
        <f t="shared" si="3"/>
        <v>5175</v>
      </c>
      <c r="BH21" s="18">
        <f t="shared" si="4"/>
        <v>5435</v>
      </c>
      <c r="BI21" s="18">
        <f t="shared" si="5"/>
        <v>7765</v>
      </c>
      <c r="BJ21" s="18">
        <f t="shared" si="6"/>
        <v>2590</v>
      </c>
      <c r="BK21" s="18">
        <f t="shared" si="7"/>
        <v>5050</v>
      </c>
      <c r="BL21" s="18">
        <f t="shared" si="8"/>
        <v>7765</v>
      </c>
    </row>
    <row r="22" spans="1:64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330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>SUMIFS($E$5:$E$74,$S$5:$S$74,"="&amp;AE22)+SUMIFS($E$76:$E$145,$V$5:$V$74,"="&amp;AE22)+SUMIFS($E$147:$E$216,$Y$5:$Y$74,"="&amp;AE22)+SUMIFS($E$218:$E$287,$AB$5:$AB$74,"="&amp;AE22)</f>
        <v>41400</v>
      </c>
      <c r="AH22" s="41">
        <f>SUMIFS($G$5:$G$74,$S$5:$S$74,"="&amp;AE22)+SUMIFS($G$76:$G$145,$V$5:$V$74,"="&amp;AE22)+SUMIFS($G$147:$G$216,$Y$5:$Y$74,"="&amp;AE22)+SUMIFS($G$218:$G$287,$AB$5:$AB$74,"="&amp;AE22)</f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>INT(AI22/AI$2*AG$2+AI22)</f>
        <v>49705</v>
      </c>
      <c r="AM22" s="41">
        <f>INT(AJ22/AJ$2*AH$2+AJ22)</f>
        <v>1645</v>
      </c>
      <c r="AN22" s="41">
        <f>INT(AK22/AK$2*AI$2+AK22)</f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18">
        <f>SUM(BB$4:BB22)</f>
        <v>54</v>
      </c>
      <c r="BE22" s="18">
        <f t="shared" si="2"/>
        <v>2018628</v>
      </c>
      <c r="BF22" s="18">
        <f t="shared" si="9"/>
        <v>281319</v>
      </c>
      <c r="BG22" s="18">
        <f t="shared" si="3"/>
        <v>5410</v>
      </c>
      <c r="BH22" s="18">
        <f t="shared" si="4"/>
        <v>5680</v>
      </c>
      <c r="BI22" s="18">
        <f t="shared" si="5"/>
        <v>8115</v>
      </c>
      <c r="BJ22" s="18">
        <f t="shared" si="6"/>
        <v>2705</v>
      </c>
      <c r="BK22" s="18">
        <f t="shared" si="7"/>
        <v>5275</v>
      </c>
      <c r="BL22" s="18">
        <f t="shared" si="8"/>
        <v>8115</v>
      </c>
    </row>
    <row r="23" spans="1:64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973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330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>SUMIFS($E$5:$E$74,$S$5:$S$74,"="&amp;AE23)+SUMIFS($E$76:$E$145,$V$5:$V$74,"="&amp;AE23)+SUMIFS($E$147:$E$216,$Y$5:$Y$74,"="&amp;AE23)+SUMIFS($E$218:$E$287,$AB$5:$AB$74,"="&amp;AE23)</f>
        <v>42900</v>
      </c>
      <c r="AH23" s="41">
        <f>SUMIFS($G$5:$G$74,$S$5:$S$74,"="&amp;AE23)+SUMIFS($G$76:$G$145,$V$5:$V$74,"="&amp;AE23)+SUMIFS($G$147:$G$216,$Y$5:$Y$74,"="&amp;AE23)+SUMIFS($G$218:$G$287,$AB$5:$AB$74,"="&amp;AE23)</f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>INT(AI23/AI$2*AG$2+AI23)</f>
        <v>50931</v>
      </c>
      <c r="AM23" s="41">
        <f>INT(AJ23/AJ$2*AH$2+AJ23)</f>
        <v>1645</v>
      </c>
      <c r="AN23" s="41">
        <f>INT(AK23/AK$2*AI$2+AK23)</f>
        <v>34787</v>
      </c>
      <c r="AQ23" s="13" t="s">
        <v>1069</v>
      </c>
      <c r="AR23" s="13" t="s">
        <v>1070</v>
      </c>
      <c r="AS23" s="13" t="s">
        <v>1072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18">
        <f>SUM(BB$4:BB23)</f>
        <v>59</v>
      </c>
      <c r="BE23" s="18">
        <f t="shared" si="2"/>
        <v>2318097</v>
      </c>
      <c r="BF23" s="18">
        <f t="shared" si="9"/>
        <v>299469</v>
      </c>
      <c r="BG23" s="18">
        <f t="shared" si="3"/>
        <v>5760</v>
      </c>
      <c r="BH23" s="18">
        <f t="shared" si="4"/>
        <v>6045</v>
      </c>
      <c r="BI23" s="18">
        <f t="shared" si="5"/>
        <v>8640</v>
      </c>
      <c r="BJ23" s="18">
        <f t="shared" si="6"/>
        <v>2880</v>
      </c>
      <c r="BK23" s="18">
        <f t="shared" si="7"/>
        <v>5615</v>
      </c>
      <c r="BL23" s="18">
        <f t="shared" si="8"/>
        <v>8640</v>
      </c>
    </row>
    <row r="24" spans="1:64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330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>SUMIFS($E$5:$E$74,$S$5:$S$74,"="&amp;AE24)+SUMIFS($E$76:$E$145,$V$5:$V$74,"="&amp;AE24)+SUMIFS($E$147:$E$216,$Y$5:$Y$74,"="&amp;AE24)+SUMIFS($E$218:$E$287,$AB$5:$AB$74,"="&amp;AE24)</f>
        <v>36850</v>
      </c>
      <c r="AH24" s="41">
        <f>SUMIFS($G$5:$G$74,$S$5:$S$74,"="&amp;AE24)+SUMIFS($G$76:$G$145,$V$5:$V$74,"="&amp;AE24)+SUMIFS($G$147:$G$216,$Y$5:$Y$74,"="&amp;AE24)+SUMIFS($G$218:$G$287,$AB$5:$AB$74,"="&amp;AE24)</f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>INT(AI24/AI$2*AG$2+AI24)</f>
        <v>52157</v>
      </c>
      <c r="AM24" s="41">
        <f>INT(AJ24/AJ$2*AH$2+AJ24)</f>
        <v>1717</v>
      </c>
      <c r="AN24" s="41">
        <f>INT(AK24/AK$2*AI$2+AK24)</f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18">
        <f>SUM(BB$4:BB24)</f>
        <v>66</v>
      </c>
      <c r="BE24" s="18">
        <f t="shared" si="2"/>
        <v>2741590</v>
      </c>
      <c r="BF24" s="18">
        <f t="shared" si="9"/>
        <v>423493</v>
      </c>
      <c r="BG24" s="18">
        <f t="shared" si="3"/>
        <v>8145</v>
      </c>
      <c r="BH24" s="18">
        <f t="shared" si="4"/>
        <v>8550</v>
      </c>
      <c r="BI24" s="18">
        <f t="shared" si="5"/>
        <v>12215</v>
      </c>
      <c r="BJ24" s="18">
        <f t="shared" si="6"/>
        <v>4070</v>
      </c>
      <c r="BK24" s="18">
        <f t="shared" si="7"/>
        <v>7940</v>
      </c>
      <c r="BL24" s="18">
        <f t="shared" si="8"/>
        <v>12215</v>
      </c>
    </row>
    <row r="25" spans="1:64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972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330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>SUMIFS($E$5:$E$74,$S$5:$S$74,"="&amp;AE25)+SUMIFS($E$76:$E$145,$V$5:$V$74,"="&amp;AE25)+SUMIFS($E$147:$E$216,$Y$5:$Y$74,"="&amp;AE25)+SUMIFS($E$218:$E$287,$AB$5:$AB$74,"="&amp;AE25)</f>
        <v>37950</v>
      </c>
      <c r="AH25" s="41">
        <f>SUMIFS($G$5:$G$74,$S$5:$S$74,"="&amp;AE25)+SUMIFS($G$76:$G$145,$V$5:$V$74,"="&amp;AE25)+SUMIFS($G$147:$G$216,$Y$5:$Y$74,"="&amp;AE25)+SUMIFS($G$218:$G$287,$AB$5:$AB$74,"="&amp;AE25)</f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>INT(AI25/AI$2*AG$2+AI25)</f>
        <v>53178</v>
      </c>
      <c r="AM25" s="41">
        <f>INT(AJ25/AJ$2*AH$2+AJ25)</f>
        <v>1789</v>
      </c>
      <c r="AN25" s="41">
        <f>INT(AK25/AK$2*AI$2+AK25)</f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18">
        <f>SUM(BB$4:BB25)</f>
        <v>73</v>
      </c>
      <c r="BE25" s="18">
        <f t="shared" si="2"/>
        <v>3165083</v>
      </c>
      <c r="BF25" s="18">
        <f t="shared" si="9"/>
        <v>423493</v>
      </c>
      <c r="BG25" s="18">
        <f t="shared" si="3"/>
        <v>8145</v>
      </c>
      <c r="BH25" s="18">
        <f t="shared" si="4"/>
        <v>8550</v>
      </c>
      <c r="BI25" s="18">
        <f t="shared" si="5"/>
        <v>12215</v>
      </c>
      <c r="BJ25" s="18">
        <f t="shared" si="6"/>
        <v>4070</v>
      </c>
      <c r="BK25" s="18">
        <f t="shared" si="7"/>
        <v>7940</v>
      </c>
      <c r="BL25" s="18">
        <f t="shared" si="8"/>
        <v>12215</v>
      </c>
    </row>
    <row r="26" spans="1:64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330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>SUMIFS($E$5:$E$74,$S$5:$S$74,"="&amp;AE26)+SUMIFS($E$76:$E$145,$V$5:$V$74,"="&amp;AE26)+SUMIFS($E$147:$E$216,$Y$5:$Y$74,"="&amp;AE26)+SUMIFS($E$218:$E$287,$AB$5:$AB$74,"="&amp;AE26)</f>
        <v>23100</v>
      </c>
      <c r="AH26" s="41">
        <f>SUMIFS($G$5:$G$74,$S$5:$S$74,"="&amp;AE26)+SUMIFS($G$76:$G$145,$V$5:$V$74,"="&amp;AE26)+SUMIFS($G$147:$G$216,$Y$5:$Y$74,"="&amp;AE26)+SUMIFS($G$218:$G$287,$AB$5:$AB$74,"="&amp;AE26)</f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>INT(AI26/AI$2*AG$2+AI26)</f>
        <v>54267</v>
      </c>
      <c r="AM26" s="41">
        <f>INT(AJ26/AJ$2*AH$2+AJ26)</f>
        <v>1789</v>
      </c>
      <c r="AN26" s="41">
        <f>INT(AK26/AK$2*AI$2+AK26)</f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18">
        <f>SUM(BB$4:BB26)</f>
        <v>80</v>
      </c>
      <c r="BE26" s="18">
        <f t="shared" si="2"/>
        <v>3588576</v>
      </c>
      <c r="BF26" s="18">
        <f t="shared" si="9"/>
        <v>423493</v>
      </c>
      <c r="BG26" s="18">
        <f t="shared" si="3"/>
        <v>8145</v>
      </c>
      <c r="BH26" s="18">
        <f t="shared" si="4"/>
        <v>8550</v>
      </c>
      <c r="BI26" s="18">
        <f t="shared" si="5"/>
        <v>12215</v>
      </c>
      <c r="BJ26" s="18">
        <f t="shared" si="6"/>
        <v>4070</v>
      </c>
      <c r="BK26" s="18">
        <f t="shared" si="7"/>
        <v>7940</v>
      </c>
      <c r="BL26" s="18">
        <f t="shared" si="8"/>
        <v>12215</v>
      </c>
    </row>
    <row r="27" spans="1:64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974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330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>SUMIFS($E$5:$E$74,$S$5:$S$74,"="&amp;AE27)+SUMIFS($E$76:$E$145,$V$5:$V$74,"="&amp;AE27)+SUMIFS($E$147:$E$216,$Y$5:$Y$74,"="&amp;AE27)+SUMIFS($E$218:$E$287,$AB$5:$AB$74,"="&amp;AE27)</f>
        <v>32000</v>
      </c>
      <c r="AH27" s="41">
        <f>SUMIFS($G$5:$G$74,$S$5:$S$74,"="&amp;AE27)+SUMIFS($G$76:$G$145,$V$5:$V$74,"="&amp;AE27)+SUMIFS($G$147:$G$216,$Y$5:$Y$74,"="&amp;AE27)+SUMIFS($G$218:$G$287,$AB$5:$AB$74,"="&amp;AE27)</f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>INT(AI27/AI$2*AG$2+AI27)</f>
        <v>54880</v>
      </c>
      <c r="AM27" s="41">
        <f>INT(AJ27/AJ$2*AH$2+AJ27)</f>
        <v>1860</v>
      </c>
      <c r="AN27" s="41">
        <f>INT(AK27/AK$2*AI$2+AK27)</f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18">
        <f>SUM(BB$4:BB27)</f>
        <v>87</v>
      </c>
      <c r="BE27" s="18">
        <f t="shared" si="2"/>
        <v>4012069</v>
      </c>
      <c r="BF27" s="18">
        <f t="shared" si="9"/>
        <v>423493</v>
      </c>
      <c r="BG27" s="18">
        <f t="shared" si="3"/>
        <v>8145</v>
      </c>
      <c r="BH27" s="18">
        <f t="shared" si="4"/>
        <v>8550</v>
      </c>
      <c r="BI27" s="18">
        <f t="shared" si="5"/>
        <v>12215</v>
      </c>
      <c r="BJ27" s="18">
        <f t="shared" si="6"/>
        <v>4070</v>
      </c>
      <c r="BK27" s="18">
        <f t="shared" si="7"/>
        <v>7940</v>
      </c>
      <c r="BL27" s="18">
        <f t="shared" si="8"/>
        <v>12215</v>
      </c>
    </row>
    <row r="28" spans="1:64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330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>SUMIFS($E$5:$E$74,$S$5:$S$74,"="&amp;AE28)+SUMIFS($E$76:$E$145,$V$5:$V$74,"="&amp;AE28)+SUMIFS($E$147:$E$216,$Y$5:$Y$74,"="&amp;AE28)+SUMIFS($E$218:$E$287,$AB$5:$AB$74,"="&amp;AE28)</f>
        <v>15700</v>
      </c>
      <c r="AH28" s="41">
        <f>SUMIFS($G$5:$G$74,$S$5:$S$74,"="&amp;AE28)+SUMIFS($G$76:$G$145,$V$5:$V$74,"="&amp;AE28)+SUMIFS($G$147:$G$216,$Y$5:$Y$74,"="&amp;AE28)+SUMIFS($G$218:$G$287,$AB$5:$AB$74,"="&amp;AE28)</f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>INT(AI28/AI$2*AG$2+AI28)</f>
        <v>55833</v>
      </c>
      <c r="AM28" s="41">
        <f>INT(AJ28/AJ$2*AH$2+AJ28)</f>
        <v>1860</v>
      </c>
      <c r="AN28" s="41">
        <f>INT(AK28/AK$2*AI$2+AK28)</f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18">
        <f>SUM(BB$4:BB28)</f>
        <v>94</v>
      </c>
      <c r="BE28" s="18">
        <f t="shared" si="2"/>
        <v>4435562</v>
      </c>
      <c r="BF28" s="18">
        <f t="shared" si="9"/>
        <v>423493</v>
      </c>
      <c r="BG28" s="18">
        <f t="shared" si="3"/>
        <v>8145</v>
      </c>
      <c r="BH28" s="18">
        <f t="shared" si="4"/>
        <v>8550</v>
      </c>
      <c r="BI28" s="18">
        <f t="shared" si="5"/>
        <v>12215</v>
      </c>
      <c r="BJ28" s="18">
        <f t="shared" si="6"/>
        <v>4070</v>
      </c>
      <c r="BK28" s="18">
        <f t="shared" si="7"/>
        <v>7940</v>
      </c>
      <c r="BL28" s="18">
        <f t="shared" si="8"/>
        <v>12215</v>
      </c>
    </row>
    <row r="29" spans="1:64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975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330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>SUMIFS($E$5:$E$74,$S$5:$S$74,"="&amp;AE29)+SUMIFS($E$76:$E$145,$V$5:$V$74,"="&amp;AE29)+SUMIFS($E$147:$E$216,$Y$5:$Y$74,"="&amp;AE29)+SUMIFS($E$218:$E$287,$AB$5:$AB$74,"="&amp;AE29)</f>
        <v>33050</v>
      </c>
      <c r="AH29" s="41">
        <f>SUMIFS($G$5:$G$74,$S$5:$S$74,"="&amp;AE29)+SUMIFS($G$76:$G$145,$V$5:$V$74,"="&amp;AE29)+SUMIFS($G$147:$G$216,$Y$5:$Y$74,"="&amp;AE29)+SUMIFS($G$218:$G$287,$AB$5:$AB$74,"="&amp;AE29)</f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>INT(AI29/AI$2*AG$2+AI29)</f>
        <v>56242</v>
      </c>
      <c r="AM29" s="41">
        <f>INT(AJ29/AJ$2*AH$2+AJ29)</f>
        <v>1932</v>
      </c>
      <c r="AN29" s="41">
        <f>INT(AK29/AK$2*AI$2+AK29)</f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18">
        <f>SUM(BB$4:BB29)</f>
        <v>104</v>
      </c>
      <c r="BE29" s="18">
        <f t="shared" si="2"/>
        <v>5040552</v>
      </c>
      <c r="BF29" s="18">
        <f t="shared" si="9"/>
        <v>604990</v>
      </c>
      <c r="BG29" s="18">
        <f t="shared" si="3"/>
        <v>11635</v>
      </c>
      <c r="BH29" s="18">
        <f t="shared" si="4"/>
        <v>12215</v>
      </c>
      <c r="BI29" s="18">
        <f t="shared" si="5"/>
        <v>17450</v>
      </c>
      <c r="BJ29" s="18">
        <f t="shared" si="6"/>
        <v>5815</v>
      </c>
      <c r="BK29" s="18">
        <f t="shared" si="7"/>
        <v>11345</v>
      </c>
      <c r="BL29" s="18">
        <f t="shared" si="8"/>
        <v>17450</v>
      </c>
    </row>
    <row r="30" spans="1:64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330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>SUMIFS($E$5:$E$74,$S$5:$S$74,"="&amp;AE30)+SUMIFS($E$76:$E$145,$V$5:$V$74,"="&amp;AE30)+SUMIFS($E$147:$E$216,$Y$5:$Y$74,"="&amp;AE30)+SUMIFS($E$218:$E$287,$AB$5:$AB$74,"="&amp;AE30)</f>
        <v>8000</v>
      </c>
      <c r="AH30" s="41">
        <f>SUMIFS($G$5:$G$74,$S$5:$S$74,"="&amp;AE30)+SUMIFS($G$76:$G$145,$V$5:$V$74,"="&amp;AE30)+SUMIFS($G$147:$G$216,$Y$5:$Y$74,"="&amp;AE30)+SUMIFS($G$218:$G$287,$AB$5:$AB$74,"="&amp;AE30)</f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>INT(AI30/AI$2*AG$2+AI30)</f>
        <v>57263</v>
      </c>
      <c r="AM30" s="41">
        <f>INT(AJ30/AJ$2*AH$2+AJ30)</f>
        <v>1932</v>
      </c>
      <c r="AN30" s="41">
        <f>INT(AK30/AK$2*AI$2+AK30)</f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18">
        <f>SUM(BB$4:BB30)</f>
        <v>114</v>
      </c>
      <c r="BE30" s="18">
        <f t="shared" si="2"/>
        <v>5645542</v>
      </c>
      <c r="BF30" s="18">
        <f t="shared" si="9"/>
        <v>604990</v>
      </c>
      <c r="BG30" s="18">
        <f t="shared" si="3"/>
        <v>11635</v>
      </c>
      <c r="BH30" s="18">
        <f t="shared" si="4"/>
        <v>12215</v>
      </c>
      <c r="BI30" s="18">
        <f t="shared" si="5"/>
        <v>17450</v>
      </c>
      <c r="BJ30" s="18">
        <f t="shared" si="6"/>
        <v>5815</v>
      </c>
      <c r="BK30" s="18">
        <f t="shared" si="7"/>
        <v>11345</v>
      </c>
      <c r="BL30" s="18">
        <f t="shared" si="8"/>
        <v>17450</v>
      </c>
    </row>
    <row r="31" spans="1:64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969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330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>SUMIFS($E$5:$E$74,$S$5:$S$74,"="&amp;AE31)+SUMIFS($E$76:$E$145,$V$5:$V$74,"="&amp;AE31)+SUMIFS($E$147:$E$216,$Y$5:$Y$74,"="&amp;AE31)+SUMIFS($E$218:$E$287,$AB$5:$AB$74,"="&amp;AE31)</f>
        <v>34000</v>
      </c>
      <c r="AH31" s="41">
        <f>SUMIFS($G$5:$G$74,$S$5:$S$74,"="&amp;AE31)+SUMIFS($G$76:$G$145,$V$5:$V$74,"="&amp;AE31)+SUMIFS($G$147:$G$216,$Y$5:$Y$74,"="&amp;AE31)+SUMIFS($G$218:$G$287,$AB$5:$AB$74,"="&amp;AE31)</f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>INT(AI31/AI$2*AG$2+AI31)</f>
        <v>57468</v>
      </c>
      <c r="AM31" s="41">
        <f>INT(AJ31/AJ$2*AH$2+AJ31)</f>
        <v>2003</v>
      </c>
      <c r="AN31" s="41">
        <f>INT(AK31/AK$2*AI$2+AK31)</f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18">
        <f>SUM(BB$4:BB31)</f>
        <v>124</v>
      </c>
      <c r="BE31" s="18">
        <f t="shared" si="2"/>
        <v>6250532</v>
      </c>
      <c r="BF31" s="18">
        <f t="shared" si="9"/>
        <v>604990</v>
      </c>
      <c r="BG31" s="18">
        <f t="shared" si="3"/>
        <v>11635</v>
      </c>
      <c r="BH31" s="18">
        <f t="shared" si="4"/>
        <v>12215</v>
      </c>
      <c r="BI31" s="18">
        <f t="shared" si="5"/>
        <v>17450</v>
      </c>
      <c r="BJ31" s="18">
        <f t="shared" si="6"/>
        <v>5815</v>
      </c>
      <c r="BK31" s="18">
        <f t="shared" si="7"/>
        <v>11345</v>
      </c>
      <c r="BL31" s="18">
        <f t="shared" si="8"/>
        <v>17450</v>
      </c>
    </row>
    <row r="32" spans="1:64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330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>SUMIFS($E$5:$E$74,$S$5:$S$74,"="&amp;AE32)+SUMIFS($E$76:$E$145,$V$5:$V$74,"="&amp;AE32)+SUMIFS($E$147:$E$216,$Y$5:$Y$74,"="&amp;AE32)+SUMIFS($E$218:$E$287,$AB$5:$AB$74,"="&amp;AE32)</f>
        <v>0</v>
      </c>
      <c r="AH32" s="41">
        <f>SUMIFS($G$5:$G$74,$S$5:$S$74,"="&amp;AE32)+SUMIFS($G$76:$G$145,$V$5:$V$74,"="&amp;AE32)+SUMIFS($G$147:$G$216,$Y$5:$Y$74,"="&amp;AE32)+SUMIFS($G$218:$G$287,$AB$5:$AB$74,"="&amp;AE32)</f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>INT(AI32/AI$2*AG$2+AI32)</f>
        <v>58557</v>
      </c>
      <c r="AM32" s="41">
        <f>INT(AJ32/AJ$2*AH$2+AJ32)</f>
        <v>2003</v>
      </c>
      <c r="AN32" s="41">
        <f>INT(AK32/AK$2*AI$2+AK32)</f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18">
        <f>SUM(BB$4:BB32)</f>
        <v>134</v>
      </c>
      <c r="BE32" s="18">
        <f t="shared" si="2"/>
        <v>6855522</v>
      </c>
      <c r="BF32" s="18">
        <f t="shared" si="9"/>
        <v>604990</v>
      </c>
      <c r="BG32" s="18">
        <f t="shared" si="3"/>
        <v>11635</v>
      </c>
      <c r="BH32" s="18">
        <f t="shared" si="4"/>
        <v>12215</v>
      </c>
      <c r="BI32" s="18">
        <f t="shared" si="5"/>
        <v>17450</v>
      </c>
      <c r="BJ32" s="18">
        <f t="shared" si="6"/>
        <v>5815</v>
      </c>
      <c r="BK32" s="18">
        <f t="shared" si="7"/>
        <v>11345</v>
      </c>
      <c r="BL32" s="18">
        <f t="shared" si="8"/>
        <v>17450</v>
      </c>
    </row>
    <row r="33" spans="1:64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969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330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>SUMIFS($E$5:$E$74,$S$5:$S$74,"="&amp;AE33)+SUMIFS($E$76:$E$145,$V$5:$V$74,"="&amp;AE33)+SUMIFS($E$147:$E$216,$Y$5:$Y$74,"="&amp;AE33)+SUMIFS($E$218:$E$287,$AB$5:$AB$74,"="&amp;AE33)</f>
        <v>34800</v>
      </c>
      <c r="AH33" s="41">
        <f>SUMIFS($G$5:$G$74,$S$5:$S$74,"="&amp;AE33)+SUMIFS($G$76:$G$145,$V$5:$V$74,"="&amp;AE33)+SUMIFS($G$147:$G$216,$Y$5:$Y$74,"="&amp;AE33)+SUMIFS($G$218:$G$287,$AB$5:$AB$74,"="&amp;AE33)</f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>INT(AI33/AI$2*AG$2+AI33)</f>
        <v>58557</v>
      </c>
      <c r="AM33" s="41">
        <f>INT(AJ33/AJ$2*AH$2+AJ33)</f>
        <v>2003</v>
      </c>
      <c r="AN33" s="41">
        <f>INT(AK33/AK$2*AI$2+AK33)</f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18">
        <f>SUM(BB$4:BB33)</f>
        <v>144</v>
      </c>
      <c r="BE33" s="18">
        <f t="shared" si="2"/>
        <v>7460512</v>
      </c>
      <c r="BF33" s="18">
        <f t="shared" si="9"/>
        <v>604990</v>
      </c>
      <c r="BG33" s="18">
        <f t="shared" si="3"/>
        <v>11635</v>
      </c>
      <c r="BH33" s="18">
        <f t="shared" si="4"/>
        <v>12215</v>
      </c>
      <c r="BI33" s="18">
        <f t="shared" si="5"/>
        <v>17450</v>
      </c>
      <c r="BJ33" s="18">
        <f t="shared" si="6"/>
        <v>5815</v>
      </c>
      <c r="BK33" s="18">
        <f t="shared" si="7"/>
        <v>11345</v>
      </c>
      <c r="BL33" s="18">
        <f t="shared" si="8"/>
        <v>17450</v>
      </c>
    </row>
    <row r="34" spans="1:64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330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>SUMIFS($E$5:$E$74,$S$5:$S$74,"="&amp;AE34)+SUMIFS($E$76:$E$145,$V$5:$V$74,"="&amp;AE34)+SUMIFS($E$147:$E$216,$Y$5:$Y$74,"="&amp;AE34)+SUMIFS($E$218:$E$287,$AB$5:$AB$74,"="&amp;AE34)</f>
        <v>0</v>
      </c>
      <c r="AH34" s="41">
        <f>SUMIFS($G$5:$G$74,$S$5:$S$74,"="&amp;AE34)+SUMIFS($G$76:$G$145,$V$5:$V$74,"="&amp;AE34)+SUMIFS($G$147:$G$216,$Y$5:$Y$74,"="&amp;AE34)+SUMIFS($G$218:$G$287,$AB$5:$AB$74,"="&amp;AE34)</f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>INT(AI34/AI$2*AG$2+AI34)</f>
        <v>59646</v>
      </c>
      <c r="AM34" s="41">
        <f>INT(AJ34/AJ$2*AH$2+AJ34)</f>
        <v>2075</v>
      </c>
      <c r="AN34" s="41">
        <f>INT(AK34/AK$2*AI$2+AK34)</f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18">
        <f>SUM(BB$4:BB34)</f>
        <v>164</v>
      </c>
      <c r="BE34" s="18">
        <f t="shared" si="2"/>
        <v>8670492</v>
      </c>
      <c r="BF34" s="18">
        <f t="shared" si="9"/>
        <v>1209980</v>
      </c>
      <c r="BG34" s="18">
        <f t="shared" si="3"/>
        <v>23270</v>
      </c>
      <c r="BH34" s="18">
        <f t="shared" si="4"/>
        <v>24430</v>
      </c>
      <c r="BI34" s="18">
        <f t="shared" si="5"/>
        <v>34905</v>
      </c>
      <c r="BJ34" s="18">
        <f t="shared" si="6"/>
        <v>11635</v>
      </c>
      <c r="BK34" s="18">
        <f t="shared" si="7"/>
        <v>22685</v>
      </c>
      <c r="BL34" s="18">
        <f t="shared" si="8"/>
        <v>34905</v>
      </c>
    </row>
    <row r="35" spans="1:64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976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330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>SUMIFS($E$5:$E$74,$S$5:$S$74,"="&amp;AE35)+SUMIFS($E$76:$E$145,$V$5:$V$74,"="&amp;AE35)+SUMIFS($E$147:$E$216,$Y$5:$Y$74,"="&amp;AE35)+SUMIFS($E$218:$E$287,$AB$5:$AB$74,"="&amp;AE35)</f>
        <v>35600</v>
      </c>
      <c r="AH35" s="41">
        <f>SUMIFS($G$5:$G$74,$S$5:$S$74,"="&amp;AE35)+SUMIFS($G$76:$G$145,$V$5:$V$74,"="&amp;AE35)+SUMIFS($G$147:$G$216,$Y$5:$Y$74,"="&amp;AE35)+SUMIFS($G$218:$G$287,$AB$5:$AB$74,"="&amp;AE35)</f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>INT(AI35/AI$2*AG$2+AI35)</f>
        <v>59646</v>
      </c>
      <c r="AM35" s="41">
        <f>INT(AJ35/AJ$2*AH$2+AJ35)</f>
        <v>2075</v>
      </c>
      <c r="AN35" s="41">
        <f>INT(AK35/AK$2*AI$2+AK35)</f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18">
        <f>SUM(BB$4:BB35)</f>
        <v>184</v>
      </c>
      <c r="BE35" s="18">
        <f t="shared" si="2"/>
        <v>9880472</v>
      </c>
      <c r="BF35" s="18">
        <f t="shared" si="9"/>
        <v>1209980</v>
      </c>
      <c r="BG35" s="18">
        <f t="shared" si="3"/>
        <v>23270</v>
      </c>
      <c r="BH35" s="18">
        <f t="shared" si="4"/>
        <v>24430</v>
      </c>
      <c r="BI35" s="18">
        <f t="shared" si="5"/>
        <v>34905</v>
      </c>
      <c r="BJ35" s="18">
        <f t="shared" si="6"/>
        <v>11635</v>
      </c>
      <c r="BK35" s="18">
        <f t="shared" si="7"/>
        <v>22685</v>
      </c>
      <c r="BL35" s="18">
        <f t="shared" si="8"/>
        <v>34905</v>
      </c>
    </row>
    <row r="36" spans="1:64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330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>SUMIFS($E$5:$E$74,$S$5:$S$74,"="&amp;AE36)+SUMIFS($E$76:$E$145,$V$5:$V$74,"="&amp;AE36)+SUMIFS($E$147:$E$216,$Y$5:$Y$74,"="&amp;AE36)+SUMIFS($E$218:$E$287,$AB$5:$AB$74,"="&amp;AE36)</f>
        <v>0</v>
      </c>
      <c r="AH36" s="41">
        <f>SUMIFS($G$5:$G$74,$S$5:$S$74,"="&amp;AE36)+SUMIFS($G$76:$G$145,$V$5:$V$74,"="&amp;AE36)+SUMIFS($G$147:$G$216,$Y$5:$Y$74,"="&amp;AE36)+SUMIFS($G$218:$G$287,$AB$5:$AB$74,"="&amp;AE36)</f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>INT(AI36/AI$2*AG$2+AI36)</f>
        <v>60736</v>
      </c>
      <c r="AM36" s="41">
        <f>INT(AJ36/AJ$2*AH$2+AJ36)</f>
        <v>2146</v>
      </c>
      <c r="AN36" s="41">
        <f>INT(AK36/AK$2*AI$2+AK36)</f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18">
        <f>SUM(BB$4:BB36)</f>
        <v>204</v>
      </c>
      <c r="BE36" s="18">
        <f t="shared" si="2"/>
        <v>11090452</v>
      </c>
      <c r="BF36" s="18">
        <f t="shared" si="9"/>
        <v>1209980</v>
      </c>
      <c r="BG36" s="18">
        <f t="shared" si="3"/>
        <v>23270</v>
      </c>
      <c r="BH36" s="18">
        <f t="shared" si="4"/>
        <v>24430</v>
      </c>
      <c r="BI36" s="18">
        <f t="shared" si="5"/>
        <v>34905</v>
      </c>
      <c r="BJ36" s="18">
        <f t="shared" si="6"/>
        <v>11635</v>
      </c>
      <c r="BK36" s="18">
        <f t="shared" si="7"/>
        <v>22685</v>
      </c>
      <c r="BL36" s="18">
        <f t="shared" si="8"/>
        <v>34905</v>
      </c>
    </row>
    <row r="37" spans="1:64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969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330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>SUMIFS($E$5:$E$74,$S$5:$S$74,"="&amp;AE37)+SUMIFS($E$76:$E$145,$V$5:$V$74,"="&amp;AE37)+SUMIFS($E$147:$E$216,$Y$5:$Y$74,"="&amp;AE37)+SUMIFS($E$218:$E$287,$AB$5:$AB$74,"="&amp;AE37)</f>
        <v>36400</v>
      </c>
      <c r="AH37" s="41">
        <f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>INT(AI37/AI$2*AG$2+AI37)</f>
        <v>60736</v>
      </c>
      <c r="AM37" s="41">
        <f>INT(AJ37/AJ$2*AH$2+AJ37)</f>
        <v>2146</v>
      </c>
      <c r="AN37" s="41">
        <f>INT(AK37/AK$2*AI$2+AK37)</f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18">
        <f>SUM(BB$4:BB37)</f>
        <v>224</v>
      </c>
      <c r="BE37" s="18">
        <f t="shared" si="2"/>
        <v>12300432</v>
      </c>
      <c r="BF37" s="18">
        <f t="shared" si="9"/>
        <v>1209980</v>
      </c>
      <c r="BG37" s="18">
        <f t="shared" si="3"/>
        <v>23270</v>
      </c>
      <c r="BH37" s="18">
        <f t="shared" si="4"/>
        <v>24430</v>
      </c>
      <c r="BI37" s="18">
        <f t="shared" si="5"/>
        <v>34905</v>
      </c>
      <c r="BJ37" s="18">
        <f t="shared" si="6"/>
        <v>11635</v>
      </c>
      <c r="BK37" s="18">
        <f t="shared" si="7"/>
        <v>22685</v>
      </c>
      <c r="BL37" s="18">
        <f t="shared" si="8"/>
        <v>34905</v>
      </c>
    </row>
    <row r="38" spans="1:64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330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>SUMIFS($E$5:$E$74,$S$5:$S$74,"="&amp;AE38)+SUMIFS($E$76:$E$145,$V$5:$V$74,"="&amp;AE38)+SUMIFS($E$147:$E$216,$Y$5:$Y$74,"="&amp;AE38)+SUMIFS($E$218:$E$287,$AB$5:$AB$74,"="&amp;AE38)</f>
        <v>0</v>
      </c>
      <c r="AH38" s="41">
        <f>SUMIFS($G$5:$G$74,$S$5:$S$74,"="&amp;AE38)+SUMIFS($G$76:$G$145,$V$5:$V$74,"="&amp;AE38)+SUMIFS($G$147:$G$216,$Y$5:$Y$74,"="&amp;AE38)+SUMIFS($G$218:$G$287,$AB$5:$AB$74,"="&amp;AE38)</f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>INT(AI38/AI$2*AG$2+AI38)</f>
        <v>61825</v>
      </c>
      <c r="AM38" s="41">
        <f>INT(AJ38/AJ$2*AH$2+AJ38)</f>
        <v>2218</v>
      </c>
      <c r="AN38" s="41">
        <f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18">
        <f>SUM(BB$4:BB38)</f>
        <v>244</v>
      </c>
      <c r="BE38" s="18">
        <f t="shared" si="2"/>
        <v>13510412</v>
      </c>
      <c r="BF38" s="18">
        <f t="shared" si="9"/>
        <v>1209980</v>
      </c>
      <c r="BG38" s="18">
        <f t="shared" si="3"/>
        <v>23270</v>
      </c>
      <c r="BH38" s="18">
        <f t="shared" si="4"/>
        <v>24430</v>
      </c>
      <c r="BI38" s="18">
        <f t="shared" si="5"/>
        <v>34905</v>
      </c>
      <c r="BJ38" s="18">
        <f t="shared" si="6"/>
        <v>11635</v>
      </c>
      <c r="BK38" s="18">
        <f t="shared" si="7"/>
        <v>22685</v>
      </c>
      <c r="BL38" s="18">
        <f t="shared" si="8"/>
        <v>34905</v>
      </c>
    </row>
    <row r="39" spans="1:64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969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330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>SUMIFS($E$5:$E$74,$S$5:$S$74,"="&amp;AE39)+SUMIFS($E$76:$E$145,$V$5:$V$74,"="&amp;AE39)+SUMIFS($E$147:$E$216,$Y$5:$Y$74,"="&amp;AE39)+SUMIFS($E$218:$E$287,$AB$5:$AB$74,"="&amp;AE39)</f>
        <v>37200</v>
      </c>
      <c r="AH39" s="41">
        <f>SUMIFS($G$5:$G$74,$S$5:$S$74,"="&amp;AE39)+SUMIFS($G$76:$G$145,$V$5:$V$74,"="&amp;AE39)+SUMIFS($G$147:$G$216,$Y$5:$Y$74,"="&amp;AE39)+SUMIFS($G$218:$G$287,$AB$5:$AB$74,"="&amp;AE39)</f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>INT(AI39/AI$2*AG$2+AI39)</f>
        <v>61825</v>
      </c>
      <c r="AM39" s="41">
        <f>INT(AJ39/AJ$2*AH$2+AJ39)</f>
        <v>2218</v>
      </c>
      <c r="AN39" s="41">
        <f>INT(AK39/AK$2*AI$2+AK39)</f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18">
        <f>SUM(BB$4:BB39)</f>
        <v>274</v>
      </c>
      <c r="BE39" s="18">
        <f t="shared" si="2"/>
        <v>15325382</v>
      </c>
      <c r="BF39" s="18">
        <f t="shared" si="9"/>
        <v>1814970</v>
      </c>
      <c r="BG39" s="18">
        <f t="shared" si="3"/>
        <v>34905</v>
      </c>
      <c r="BH39" s="18">
        <f t="shared" si="4"/>
        <v>36650</v>
      </c>
      <c r="BI39" s="18">
        <f t="shared" si="5"/>
        <v>52355</v>
      </c>
      <c r="BJ39" s="18">
        <f t="shared" si="6"/>
        <v>17450</v>
      </c>
      <c r="BK39" s="18">
        <f t="shared" si="7"/>
        <v>34030</v>
      </c>
      <c r="BL39" s="18">
        <f t="shared" si="8"/>
        <v>52355</v>
      </c>
    </row>
    <row r="40" spans="1:64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330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>SUMIFS($E$5:$E$74,$S$5:$S$74,"="&amp;AE40)+SUMIFS($E$76:$E$145,$V$5:$V$74,"="&amp;AE40)+SUMIFS($E$147:$E$216,$Y$5:$Y$74,"="&amp;AE40)+SUMIFS($E$218:$E$287,$AB$5:$AB$74,"="&amp;AE40)</f>
        <v>0</v>
      </c>
      <c r="AH40" s="41">
        <f>SUMIFS($G$5:$G$74,$S$5:$S$74,"="&amp;AE40)+SUMIFS($G$76:$G$145,$V$5:$V$74,"="&amp;AE40)+SUMIFS($G$147:$G$216,$Y$5:$Y$74,"="&amp;AE40)+SUMIFS($G$218:$G$287,$AB$5:$AB$74,"="&amp;AE40)</f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>INT(AI40/AI$2*AG$2+AI40)</f>
        <v>62915</v>
      </c>
      <c r="AM40" s="41">
        <f>INT(AJ40/AJ$2*AH$2+AJ40)</f>
        <v>2290</v>
      </c>
      <c r="AN40" s="41">
        <f>INT(AK40/AK$2*AI$2+AK40)</f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18">
        <f>SUM(BB$4:BB40)</f>
        <v>304</v>
      </c>
      <c r="BE40" s="18">
        <f t="shared" si="2"/>
        <v>17140352</v>
      </c>
      <c r="BF40" s="18">
        <f t="shared" si="9"/>
        <v>1814970</v>
      </c>
      <c r="BG40" s="18">
        <f t="shared" si="3"/>
        <v>34905</v>
      </c>
      <c r="BH40" s="18">
        <f t="shared" si="4"/>
        <v>36650</v>
      </c>
      <c r="BI40" s="18">
        <f t="shared" si="5"/>
        <v>52355</v>
      </c>
      <c r="BJ40" s="18">
        <f t="shared" si="6"/>
        <v>17450</v>
      </c>
      <c r="BK40" s="18">
        <f t="shared" si="7"/>
        <v>34030</v>
      </c>
      <c r="BL40" s="18">
        <f t="shared" si="8"/>
        <v>52355</v>
      </c>
    </row>
    <row r="41" spans="1:64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976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330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>SUMIFS($E$5:$E$74,$S$5:$S$74,"="&amp;AE41)+SUMIFS($E$76:$E$145,$V$5:$V$74,"="&amp;AE41)+SUMIFS($E$147:$E$216,$Y$5:$Y$74,"="&amp;AE41)+SUMIFS($E$218:$E$287,$AB$5:$AB$74,"="&amp;AE41)</f>
        <v>38000</v>
      </c>
      <c r="AH41" s="41">
        <f>SUMIFS($G$5:$G$74,$S$5:$S$74,"="&amp;AE41)+SUMIFS($G$76:$G$145,$V$5:$V$74,"="&amp;AE41)+SUMIFS($G$147:$G$216,$Y$5:$Y$74,"="&amp;AE41)+SUMIFS($G$218:$G$287,$AB$5:$AB$74,"="&amp;AE41)</f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>INT(AI41/AI$2*AG$2+AI41)</f>
        <v>62915</v>
      </c>
      <c r="AM41" s="41">
        <f>INT(AJ41/AJ$2*AH$2+AJ41)</f>
        <v>2290</v>
      </c>
      <c r="AN41" s="41">
        <f>INT(AK41/AK$2*AI$2+AK41)</f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18">
        <f>SUM(BB$4:BB41)</f>
        <v>334</v>
      </c>
      <c r="BE41" s="18">
        <f t="shared" si="2"/>
        <v>18955322</v>
      </c>
      <c r="BF41" s="18">
        <f t="shared" si="9"/>
        <v>1814970</v>
      </c>
      <c r="BG41" s="18">
        <f t="shared" si="3"/>
        <v>34905</v>
      </c>
      <c r="BH41" s="18">
        <f t="shared" si="4"/>
        <v>36650</v>
      </c>
      <c r="BI41" s="18">
        <f t="shared" si="5"/>
        <v>52355</v>
      </c>
      <c r="BJ41" s="18">
        <f t="shared" si="6"/>
        <v>17450</v>
      </c>
      <c r="BK41" s="18">
        <f t="shared" si="7"/>
        <v>34030</v>
      </c>
      <c r="BL41" s="18">
        <f t="shared" si="8"/>
        <v>52355</v>
      </c>
    </row>
    <row r="42" spans="1:64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330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>SUMIFS($E$5:$E$74,$S$5:$S$74,"="&amp;AE42)+SUMIFS($E$76:$E$145,$V$5:$V$74,"="&amp;AE42)+SUMIFS($E$147:$E$216,$Y$5:$Y$74,"="&amp;AE42)+SUMIFS($E$218:$E$287,$AB$5:$AB$74,"="&amp;AE42)</f>
        <v>0</v>
      </c>
      <c r="AH42" s="41">
        <f>SUMIFS($G$5:$G$74,$S$5:$S$74,"="&amp;AE42)+SUMIFS($G$76:$G$145,$V$5:$V$74,"="&amp;AE42)+SUMIFS($G$147:$G$216,$Y$5:$Y$74,"="&amp;AE42)+SUMIFS($G$218:$G$287,$AB$5:$AB$74,"="&amp;AE42)</f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>INT(AI42/AI$2*AG$2+AI42)</f>
        <v>64004</v>
      </c>
      <c r="AM42" s="41">
        <f>INT(AJ42/AJ$2*AH$2+AJ42)</f>
        <v>2290</v>
      </c>
      <c r="AN42" s="41">
        <f>INT(AK42/AK$2*AI$2+AK42)</f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18">
        <f>SUM(BB$4:BB42)</f>
        <v>364</v>
      </c>
      <c r="BE42" s="18">
        <f t="shared" si="2"/>
        <v>20770292</v>
      </c>
      <c r="BF42" s="18">
        <f t="shared" si="9"/>
        <v>1814970</v>
      </c>
      <c r="BG42" s="18">
        <f t="shared" si="3"/>
        <v>34905</v>
      </c>
      <c r="BH42" s="18">
        <f t="shared" si="4"/>
        <v>36650</v>
      </c>
      <c r="BI42" s="18">
        <f t="shared" si="5"/>
        <v>52355</v>
      </c>
      <c r="BJ42" s="18">
        <f t="shared" si="6"/>
        <v>17450</v>
      </c>
      <c r="BK42" s="18">
        <f t="shared" si="7"/>
        <v>34030</v>
      </c>
      <c r="BL42" s="18">
        <f t="shared" si="8"/>
        <v>52355</v>
      </c>
    </row>
    <row r="43" spans="1:64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973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330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>SUMIFS($E$5:$E$74,$S$5:$S$74,"="&amp;AE43)+SUMIFS($E$76:$E$145,$V$5:$V$74,"="&amp;AE43)+SUMIFS($E$147:$E$216,$Y$5:$Y$74,"="&amp;AE43)+SUMIFS($E$218:$E$287,$AB$5:$AB$74,"="&amp;AE43)</f>
        <v>28800</v>
      </c>
      <c r="AH43" s="41">
        <f>SUMIFS($G$5:$G$74,$S$5:$S$74,"="&amp;AE43)+SUMIFS($G$76:$G$145,$V$5:$V$74,"="&amp;AE43)+SUMIFS($G$147:$G$216,$Y$5:$Y$74,"="&amp;AE43)+SUMIFS($G$218:$G$287,$AB$5:$AB$74,"="&amp;AE43)</f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>INT(AI43/AI$2*AG$2+AI43)</f>
        <v>64004</v>
      </c>
      <c r="AM43" s="41">
        <f>INT(AJ43/AJ$2*AH$2+AJ43)</f>
        <v>2290</v>
      </c>
      <c r="AN43" s="41">
        <f>INT(AK43/AK$2*AI$2+AK43)</f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18">
        <f>SUM(BB$4:BB43)</f>
        <v>394</v>
      </c>
      <c r="BE43" s="18">
        <f t="shared" si="2"/>
        <v>22585262</v>
      </c>
      <c r="BF43" s="18">
        <f t="shared" si="9"/>
        <v>1814970</v>
      </c>
      <c r="BG43" s="18">
        <f t="shared" si="3"/>
        <v>34905</v>
      </c>
      <c r="BH43" s="18">
        <f t="shared" si="4"/>
        <v>36650</v>
      </c>
      <c r="BI43" s="18">
        <f t="shared" si="5"/>
        <v>52355</v>
      </c>
      <c r="BJ43" s="18">
        <f t="shared" si="6"/>
        <v>17450</v>
      </c>
      <c r="BK43" s="18">
        <f t="shared" si="7"/>
        <v>34030</v>
      </c>
      <c r="BL43" s="18">
        <f t="shared" si="8"/>
        <v>52355</v>
      </c>
    </row>
    <row r="44" spans="1:64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330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>SUMIFS($E$5:$E$74,$S$5:$S$74,"="&amp;AE44)+SUMIFS($E$76:$E$145,$V$5:$V$74,"="&amp;AE44)+SUMIFS($E$147:$E$216,$Y$5:$Y$74,"="&amp;AE44)+SUMIFS($E$218:$E$287,$AB$5:$AB$74,"="&amp;AE44)</f>
        <v>10000</v>
      </c>
      <c r="AH44" s="41">
        <f>SUMIFS($G$5:$G$74,$S$5:$S$74,"="&amp;AE44)+SUMIFS($G$76:$G$145,$V$5:$V$74,"="&amp;AE44)+SUMIFS($G$147:$G$216,$Y$5:$Y$74,"="&amp;AE44)+SUMIFS($G$218:$G$287,$AB$5:$AB$74,"="&amp;AE44)</f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>INT(AI44/AI$2*AG$2+AI44)</f>
        <v>64821</v>
      </c>
      <c r="AM44" s="41">
        <f>INT(AJ44/AJ$2*AH$2+AJ44)</f>
        <v>2290</v>
      </c>
      <c r="AN44" s="41">
        <f>INT(AK44/AK$2*AI$2+AK44)</f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r="45" spans="1:64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973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330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>SUMIFS($E$5:$E$74,$S$5:$S$74,"="&amp;AE45)+SUMIFS($E$76:$E$145,$V$5:$V$74,"="&amp;AE45)+SUMIFS($E$147:$E$216,$Y$5:$Y$74,"="&amp;AE45)+SUMIFS($E$218:$E$287,$AB$5:$AB$74,"="&amp;AE45)</f>
        <v>19400</v>
      </c>
      <c r="AH45" s="41">
        <f>SUMIFS($G$5:$G$74,$S$5:$S$74,"="&amp;AE45)+SUMIFS($G$76:$G$145,$V$5:$V$74,"="&amp;AE45)+SUMIFS($G$147:$G$216,$Y$5:$Y$74,"="&amp;AE45)+SUMIFS($G$218:$G$287,$AB$5:$AB$74,"="&amp;AE45)</f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>INT(AI45/AI$2*AG$2+AI45)</f>
        <v>65094</v>
      </c>
      <c r="AM45" s="41">
        <f>INT(AJ45/AJ$2*AH$2+AJ45)</f>
        <v>2361</v>
      </c>
      <c r="AN45" s="41">
        <f>INT(AK45/AK$2*AI$2+AK45)</f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  <row r="46" spans="1:64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330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>SUMIFS($E$5:$E$74,$S$5:$S$74,"="&amp;AE46)+SUMIFS($E$76:$E$145,$V$5:$V$74,"="&amp;AE46)+SUMIFS($E$147:$E$216,$Y$5:$Y$74,"="&amp;AE46)+SUMIFS($E$218:$E$287,$AB$5:$AB$74,"="&amp;AE46)</f>
        <v>20200</v>
      </c>
      <c r="AH46" s="41">
        <f>SUMIFS($G$5:$G$74,$S$5:$S$74,"="&amp;AE46)+SUMIFS($G$76:$G$145,$V$5:$V$74,"="&amp;AE46)+SUMIFS($G$147:$G$216,$Y$5:$Y$74,"="&amp;AE46)+SUMIFS($G$218:$G$287,$AB$5:$AB$74,"="&amp;AE46)</f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>INT(AI46/AI$2*AG$2+AI46)</f>
        <v>65638</v>
      </c>
      <c r="AM46" s="41">
        <f>INT(AJ46/AJ$2*AH$2+AJ46)</f>
        <v>2361</v>
      </c>
      <c r="AN46" s="41">
        <f>INT(AK46/AK$2*AI$2+AK46)</f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r="47" spans="1:64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977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330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>SUMIFS($E$5:$E$74,$S$5:$S$74,"="&amp;AE47)+SUMIFS($E$76:$E$145,$V$5:$V$74,"="&amp;AE47)+SUMIFS($E$147:$E$216,$Y$5:$Y$74,"="&amp;AE47)+SUMIFS($E$218:$E$287,$AB$5:$AB$74,"="&amp;AE47)</f>
        <v>9800</v>
      </c>
      <c r="AH47" s="41">
        <f>SUMIFS($G$5:$G$74,$S$5:$S$74,"="&amp;AE47)+SUMIFS($G$76:$G$145,$V$5:$V$74,"="&amp;AE47)+SUMIFS($G$147:$G$216,$Y$5:$Y$74,"="&amp;AE47)+SUMIFS($G$218:$G$287,$AB$5:$AB$74,"="&amp;AE47)</f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>INT(AI47/AI$2*AG$2+AI47)</f>
        <v>66183</v>
      </c>
      <c r="AM47" s="41">
        <f>INT(AJ47/AJ$2*AH$2+AJ47)</f>
        <v>2433</v>
      </c>
      <c r="AN47" s="41">
        <f>INT(AK47/AK$2*AI$2+AK47)</f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r="48" spans="1:64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330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>SUMIFS($E$5:$E$74,$S$5:$S$74,"="&amp;AE48)+SUMIFS($E$76:$E$145,$V$5:$V$74,"="&amp;AE48)+SUMIFS($E$147:$E$216,$Y$5:$Y$74,"="&amp;AE48)+SUMIFS($E$218:$E$287,$AB$5:$AB$74,"="&amp;AE48)</f>
        <v>30600</v>
      </c>
      <c r="AH48" s="41">
        <f>SUMIFS($G$5:$G$74,$S$5:$S$74,"="&amp;AE48)+SUMIFS($G$76:$G$145,$V$5:$V$74,"="&amp;AE48)+SUMIFS($G$147:$G$216,$Y$5:$Y$74,"="&amp;AE48)+SUMIFS($G$218:$G$287,$AB$5:$AB$74,"="&amp;AE48)</f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>INT(AI48/AI$2*AG$2+AI48)</f>
        <v>66455</v>
      </c>
      <c r="AM48" s="41">
        <f>INT(AJ48/AJ$2*AH$2+AJ48)</f>
        <v>2433</v>
      </c>
      <c r="AN48" s="41">
        <f>INT(AK48/AK$2*AI$2+AK48)</f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r="49" spans="1:64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973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330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>SUMIFS($E$5:$E$74,$S$5:$S$74,"="&amp;AE49)+SUMIFS($E$76:$E$145,$V$5:$V$74,"="&amp;AE49)+SUMIFS($E$147:$E$216,$Y$5:$Y$74,"="&amp;AE49)+SUMIFS($E$218:$E$287,$AB$5:$AB$74,"="&amp;AE49)</f>
        <v>0</v>
      </c>
      <c r="AH49" s="41">
        <f>SUMIFS($G$5:$G$74,$S$5:$S$74,"="&amp;AE49)+SUMIFS($G$76:$G$145,$V$5:$V$74,"="&amp;AE49)+SUMIFS($G$147:$G$216,$Y$5:$Y$74,"="&amp;AE49)+SUMIFS($G$218:$G$287,$AB$5:$AB$74,"="&amp;AE49)</f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>INT(AI49/AI$2*AG$2+AI49)</f>
        <v>67273</v>
      </c>
      <c r="AM49" s="41">
        <f>INT(AJ49/AJ$2*AH$2+AJ49)</f>
        <v>2504</v>
      </c>
      <c r="AN49" s="41">
        <f>INT(AK49/AK$2*AI$2+AK49)</f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</row>
    <row r="50" spans="1:64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330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>SUMIFS($E$5:$E$74,$S$5:$S$74,"="&amp;AE50)+SUMIFS($E$76:$E$145,$V$5:$V$74,"="&amp;AE50)+SUMIFS($E$147:$E$216,$Y$5:$Y$74,"="&amp;AE50)+SUMIFS($E$218:$E$287,$AB$5:$AB$74,"="&amp;AE50)</f>
        <v>41200</v>
      </c>
      <c r="AH50" s="41">
        <f>SUMIFS($G$5:$G$74,$S$5:$S$74,"="&amp;AE50)+SUMIFS($G$76:$G$145,$V$5:$V$74,"="&amp;AE50)+SUMIFS($G$147:$G$216,$Y$5:$Y$74,"="&amp;AE50)+SUMIFS($G$218:$G$287,$AB$5:$AB$74,"="&amp;AE50)</f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>INT(AI50/AI$2*AG$2+AI50)</f>
        <v>67273</v>
      </c>
      <c r="AM50" s="41">
        <f>INT(AJ50/AJ$2*AH$2+AJ50)</f>
        <v>2504</v>
      </c>
      <c r="AN50" s="41">
        <f>INT(AK50/AK$2*AI$2+AK50)</f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r="51" spans="1:64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973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330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>SUMIFS($E$5:$E$74,$S$5:$S$74,"="&amp;AE51)+SUMIFS($E$76:$E$145,$V$5:$V$74,"="&amp;AE51)+SUMIFS($E$147:$E$216,$Y$5:$Y$74,"="&amp;AE51)+SUMIFS($E$218:$E$287,$AB$5:$AB$74,"="&amp;AE51)</f>
        <v>0</v>
      </c>
      <c r="AH51" s="41">
        <f>SUMIFS($G$5:$G$74,$S$5:$S$74,"="&amp;AE51)+SUMIFS($G$76:$G$145,$V$5:$V$74,"="&amp;AE51)+SUMIFS($G$147:$G$216,$Y$5:$Y$74,"="&amp;AE51)+SUMIFS($G$218:$G$287,$AB$5:$AB$74,"="&amp;AE51)</f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>INT(AI51/AI$2*AG$2+AI51)</f>
        <v>68362</v>
      </c>
      <c r="AM51" s="41">
        <f>INT(AJ51/AJ$2*AH$2+AJ51)</f>
        <v>2576</v>
      </c>
      <c r="AN51" s="41">
        <f>INT(AK51/AK$2*AI$2+AK51)</f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r="52" spans="1:64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330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>SUMIFS($E$5:$E$74,$S$5:$S$74,"="&amp;AE52)+SUMIFS($E$76:$E$145,$V$5:$V$74,"="&amp;AE52)+SUMIFS($E$147:$E$216,$Y$5:$Y$74,"="&amp;AE52)+SUMIFS($E$218:$E$287,$AB$5:$AB$74,"="&amp;AE52)</f>
        <v>42000</v>
      </c>
      <c r="AH52" s="41">
        <f>SUMIFS($G$5:$G$74,$S$5:$S$74,"="&amp;AE52)+SUMIFS($G$76:$G$145,$V$5:$V$74,"="&amp;AE52)+SUMIFS($G$147:$G$216,$Y$5:$Y$74,"="&amp;AE52)+SUMIFS($G$218:$G$287,$AB$5:$AB$74,"="&amp;AE52)</f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>INT(AI52/AI$2*AG$2+AI52)</f>
        <v>68362</v>
      </c>
      <c r="AM52" s="41">
        <f>INT(AJ52/AJ$2*AH$2+AJ52)</f>
        <v>2576</v>
      </c>
      <c r="AN52" s="41">
        <f>INT(AK52/AK$2*AI$2+AK52)</f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</row>
    <row r="53" spans="1:64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977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330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>SUMIFS($E$5:$E$74,$S$5:$S$74,"="&amp;AE53)+SUMIFS($E$76:$E$145,$V$5:$V$74,"="&amp;AE53)+SUMIFS($E$147:$E$216,$Y$5:$Y$74,"="&amp;AE53)+SUMIFS($E$218:$E$287,$AB$5:$AB$74,"="&amp;AE53)</f>
        <v>0</v>
      </c>
      <c r="AH53" s="41">
        <f>SUMIFS($G$5:$G$74,$S$5:$S$74,"="&amp;AE53)+SUMIFS($G$76:$G$145,$V$5:$V$74,"="&amp;AE53)+SUMIFS($G$147:$G$216,$Y$5:$Y$74,"="&amp;AE53)+SUMIFS($G$218:$G$287,$AB$5:$AB$74,"="&amp;AE53)</f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>INT(AI53/AI$2*AG$2+AI53)</f>
        <v>69451</v>
      </c>
      <c r="AM53" s="41">
        <f>INT(AJ53/AJ$2*AH$2+AJ53)</f>
        <v>2576</v>
      </c>
      <c r="AN53" s="41">
        <f>INT(AK53/AK$2*AI$2+AK53)</f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r="54" spans="1:64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330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>SUMIFS($E$5:$E$74,$S$5:$S$74,"="&amp;AE54)+SUMIFS($E$76:$E$145,$V$5:$V$74,"="&amp;AE54)+SUMIFS($E$147:$E$216,$Y$5:$Y$74,"="&amp;AE54)+SUMIFS($E$218:$E$287,$AB$5:$AB$74,"="&amp;AE54)</f>
        <v>42800</v>
      </c>
      <c r="AH54" s="41">
        <f>SUMIFS($G$5:$G$74,$S$5:$S$74,"="&amp;AE54)+SUMIFS($G$76:$G$145,$V$5:$V$74,"="&amp;AE54)+SUMIFS($G$147:$G$216,$Y$5:$Y$74,"="&amp;AE54)+SUMIFS($G$218:$G$287,$AB$5:$AB$74,"="&amp;AE54)</f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>INT(AI54/AI$2*AG$2+AI54)</f>
        <v>69451</v>
      </c>
      <c r="AM54" s="41">
        <f>INT(AJ54/AJ$2*AH$2+AJ54)</f>
        <v>2576</v>
      </c>
      <c r="AN54" s="41">
        <f>INT(AK54/AK$2*AI$2+AK54)</f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r="55" spans="1:64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976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330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>SUMIFS($E$5:$E$74,$S$5:$S$74,"="&amp;AE55)+SUMIFS($E$76:$E$145,$V$5:$V$74,"="&amp;AE55)+SUMIFS($E$147:$E$216,$Y$5:$Y$74,"="&amp;AE55)+SUMIFS($E$218:$E$287,$AB$5:$AB$74,"="&amp;AE55)</f>
        <v>0</v>
      </c>
      <c r="AH55" s="41">
        <f>SUMIFS($G$5:$G$74,$S$5:$S$74,"="&amp;AE55)+SUMIFS($G$76:$G$145,$V$5:$V$74,"="&amp;AE55)+SUMIFS($G$147:$G$216,$Y$5:$Y$74,"="&amp;AE55)+SUMIFS($G$218:$G$287,$AB$5:$AB$74,"="&amp;AE55)</f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>INT(AI55/AI$2*AG$2+AI55)</f>
        <v>70541</v>
      </c>
      <c r="AM55" s="41">
        <f>INT(AJ55/AJ$2*AH$2+AJ55)</f>
        <v>2647</v>
      </c>
      <c r="AN55" s="41">
        <f>INT(AK55/AK$2*AI$2+AK55)</f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1:64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330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>SUMIFS($E$5:$E$74,$S$5:$S$74,"="&amp;AE56)+SUMIFS($E$76:$E$145,$V$5:$V$74,"="&amp;AE56)+SUMIFS($E$147:$E$216,$Y$5:$Y$74,"="&amp;AE56)+SUMIFS($E$218:$E$287,$AB$5:$AB$74,"="&amp;AE56)</f>
        <v>43600</v>
      </c>
      <c r="AH56" s="41">
        <f>SUMIFS($G$5:$G$74,$S$5:$S$74,"="&amp;AE56)+SUMIFS($G$76:$G$145,$V$5:$V$74,"="&amp;AE56)+SUMIFS($G$147:$G$216,$Y$5:$Y$74,"="&amp;AE56)+SUMIFS($G$218:$G$287,$AB$5:$AB$74,"="&amp;AE56)</f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>INT(AI56/AI$2*AG$2+AI56)</f>
        <v>70541</v>
      </c>
      <c r="AM56" s="41">
        <f>INT(AJ56/AJ$2*AH$2+AJ56)</f>
        <v>2647</v>
      </c>
      <c r="AN56" s="41">
        <f>INT(AK56/AK$2*AI$2+AK56)</f>
        <v>55961</v>
      </c>
    </row>
    <row r="57" spans="1:64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976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330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>SUMIFS($E$5:$E$74,$S$5:$S$74,"="&amp;AE57)+SUMIFS($E$76:$E$145,$V$5:$V$74,"="&amp;AE57)+SUMIFS($E$147:$E$216,$Y$5:$Y$74,"="&amp;AE57)+SUMIFS($E$218:$E$287,$AB$5:$AB$74,"="&amp;AE57)</f>
        <v>0</v>
      </c>
      <c r="AH57" s="41">
        <f>SUMIFS($G$5:$G$74,$S$5:$S$74,"="&amp;AE57)+SUMIFS($G$76:$G$145,$V$5:$V$74,"="&amp;AE57)+SUMIFS($G$147:$G$216,$Y$5:$Y$74,"="&amp;AE57)+SUMIFS($G$218:$G$287,$AB$5:$AB$74,"="&amp;AE57)</f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>INT(AI57/AI$2*AG$2+AI57)</f>
        <v>71630</v>
      </c>
      <c r="AM57" s="41">
        <f>INT(AJ57/AJ$2*AH$2+AJ57)</f>
        <v>2719</v>
      </c>
      <c r="AN57" s="41">
        <f>INT(AK57/AK$2*AI$2+AK57)</f>
        <v>57474</v>
      </c>
    </row>
    <row r="58" spans="1:64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330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>SUMIFS($E$5:$E$74,$S$5:$S$74,"="&amp;AE58)+SUMIFS($E$76:$E$145,$V$5:$V$74,"="&amp;AE58)+SUMIFS($E$147:$E$216,$Y$5:$Y$74,"="&amp;AE58)+SUMIFS($E$218:$E$287,$AB$5:$AB$74,"="&amp;AE58)</f>
        <v>44400</v>
      </c>
      <c r="AH58" s="41">
        <f>SUMIFS($G$5:$G$74,$S$5:$S$74,"="&amp;AE58)+SUMIFS($G$76:$G$145,$V$5:$V$74,"="&amp;AE58)+SUMIFS($G$147:$G$216,$Y$5:$Y$74,"="&amp;AE58)+SUMIFS($G$218:$G$287,$AB$5:$AB$74,"="&amp;AE58)</f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>INT(AI58/AI$2*AG$2+AI58)</f>
        <v>71630</v>
      </c>
      <c r="AM58" s="41">
        <f>INT(AJ58/AJ$2*AH$2+AJ58)</f>
        <v>2719</v>
      </c>
      <c r="AN58" s="41">
        <f>INT(AK58/AK$2*AI$2+AK58)</f>
        <v>57474</v>
      </c>
    </row>
    <row r="59" spans="1:64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978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330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>SUMIFS($E$5:$E$74,$S$5:$S$74,"="&amp;AE59)+SUMIFS($E$76:$E$145,$V$5:$V$74,"="&amp;AE59)+SUMIFS($E$147:$E$216,$Y$5:$Y$74,"="&amp;AE59)+SUMIFS($E$218:$E$287,$AB$5:$AB$74,"="&amp;AE59)</f>
        <v>0</v>
      </c>
      <c r="AH59" s="41">
        <f>SUMIFS($G$5:$G$74,$S$5:$S$74,"="&amp;AE59)+SUMIFS($G$76:$G$145,$V$5:$V$74,"="&amp;AE59)+SUMIFS($G$147:$G$216,$Y$5:$Y$74,"="&amp;AE59)+SUMIFS($G$218:$G$287,$AB$5:$AB$74,"="&amp;AE59)</f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>INT(AI59/AI$2*AG$2+AI59)</f>
        <v>72720</v>
      </c>
      <c r="AM59" s="41">
        <f>INT(AJ59/AJ$2*AH$2+AJ59)</f>
        <v>2790</v>
      </c>
      <c r="AN59" s="41">
        <f>INT(AK59/AK$2*AI$2+AK59)</f>
        <v>58986</v>
      </c>
    </row>
    <row r="60" spans="1:64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330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>SUMIFS($E$5:$E$74,$S$5:$S$74,"="&amp;AE60)+SUMIFS($E$76:$E$145,$V$5:$V$74,"="&amp;AE60)+SUMIFS($E$147:$E$216,$Y$5:$Y$74,"="&amp;AE60)+SUMIFS($E$218:$E$287,$AB$5:$AB$74,"="&amp;AE60)</f>
        <v>45200</v>
      </c>
      <c r="AH60" s="41">
        <f>SUMIFS($G$5:$G$74,$S$5:$S$74,"="&amp;AE60)+SUMIFS($G$76:$G$145,$V$5:$V$74,"="&amp;AE60)+SUMIFS($G$147:$G$216,$Y$5:$Y$74,"="&amp;AE60)+SUMIFS($G$218:$G$287,$AB$5:$AB$74,"="&amp;AE60)</f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>INT(AI60/AI$2*AG$2+AI60)</f>
        <v>72720</v>
      </c>
      <c r="AM60" s="41">
        <f>INT(AJ60/AJ$2*AH$2+AJ60)</f>
        <v>2790</v>
      </c>
      <c r="AN60" s="41">
        <f>INT(AK60/AK$2*AI$2+AK60)</f>
        <v>58986</v>
      </c>
    </row>
    <row r="61" spans="1:64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978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330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>SUMIFS($E$5:$E$74,$S$5:$S$74,"="&amp;AE61)+SUMIFS($E$76:$E$145,$V$5:$V$74,"="&amp;AE61)+SUMIFS($E$147:$E$216,$Y$5:$Y$74,"="&amp;AE61)+SUMIFS($E$218:$E$287,$AB$5:$AB$74,"="&amp;AE61)</f>
        <v>0</v>
      </c>
      <c r="AH61" s="41">
        <f>SUMIFS($G$5:$G$74,$S$5:$S$74,"="&amp;AE61)+SUMIFS($G$76:$G$145,$V$5:$V$74,"="&amp;AE61)+SUMIFS($G$147:$G$216,$Y$5:$Y$74,"="&amp;AE61)+SUMIFS($G$218:$G$287,$AB$5:$AB$74,"="&amp;AE61)</f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>INT(AI61/AI$2*AG$2+AI61)</f>
        <v>73809</v>
      </c>
      <c r="AM61" s="41">
        <f>INT(AJ61/AJ$2*AH$2+AJ61)</f>
        <v>2862</v>
      </c>
      <c r="AN61" s="41">
        <f>INT(AK61/AK$2*AI$2+AK61)</f>
        <v>60499</v>
      </c>
    </row>
    <row r="62" spans="1:64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330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>SUMIFS($E$5:$E$74,$S$5:$S$74,"="&amp;AE62)+SUMIFS($E$76:$E$145,$V$5:$V$74,"="&amp;AE62)+SUMIFS($E$147:$E$216,$Y$5:$Y$74,"="&amp;AE62)+SUMIFS($E$218:$E$287,$AB$5:$AB$74,"="&amp;AE62)</f>
        <v>46000</v>
      </c>
      <c r="AH62" s="41">
        <f>SUMIFS($G$5:$G$74,$S$5:$S$74,"="&amp;AE62)+SUMIFS($G$76:$G$145,$V$5:$V$74,"="&amp;AE62)+SUMIFS($G$147:$G$216,$Y$5:$Y$74,"="&amp;AE62)+SUMIFS($G$218:$G$287,$AB$5:$AB$74,"="&amp;AE62)</f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>INT(AI62/AI$2*AG$2+AI62)</f>
        <v>73809</v>
      </c>
      <c r="AM62" s="41">
        <f>INT(AJ62/AJ$2*AH$2+AJ62)</f>
        <v>2862</v>
      </c>
      <c r="AN62" s="41">
        <f>INT(AK62/AK$2*AI$2+AK62)</f>
        <v>60499</v>
      </c>
    </row>
    <row r="63" spans="1:64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979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330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>SUMIFS($E$5:$E$74,$S$5:$S$74,"="&amp;AE63)+SUMIFS($E$76:$E$145,$V$5:$V$74,"="&amp;AE63)+SUMIFS($E$147:$E$216,$Y$5:$Y$74,"="&amp;AE63)+SUMIFS($E$218:$E$287,$AB$5:$AB$74,"="&amp;AE63)</f>
        <v>0</v>
      </c>
      <c r="AH63" s="41">
        <f>SUMIFS($G$5:$G$74,$S$5:$S$74,"="&amp;AE63)+SUMIFS($G$76:$G$145,$V$5:$V$74,"="&amp;AE63)+SUMIFS($G$147:$G$216,$Y$5:$Y$74,"="&amp;AE63)+SUMIFS($G$218:$G$287,$AB$5:$AB$74,"="&amp;AE63)</f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>INT(AI63/AI$2*AG$2+AI63)</f>
        <v>74899</v>
      </c>
      <c r="AM63" s="41">
        <f>INT(AJ63/AJ$2*AH$2+AJ63)</f>
        <v>2862</v>
      </c>
      <c r="AN63" s="41">
        <f>INT(AK63/AK$2*AI$2+AK63)</f>
        <v>60499</v>
      </c>
    </row>
    <row r="64" spans="1:64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330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>SUMIFS($E$5:$E$74,$S$5:$S$74,"="&amp;AE64)+SUMIFS($E$76:$E$145,$V$5:$V$74,"="&amp;AE64)+SUMIFS($E$147:$E$216,$Y$5:$Y$74,"="&amp;AE64)+SUMIFS($E$218:$E$287,$AB$5:$AB$74,"="&amp;AE64)</f>
        <v>46800</v>
      </c>
      <c r="AH64" s="41">
        <f>SUMIFS($G$5:$G$74,$S$5:$S$74,"="&amp;AE64)+SUMIFS($G$76:$G$145,$V$5:$V$74,"="&amp;AE64)+SUMIFS($G$147:$G$216,$Y$5:$Y$74,"="&amp;AE64)+SUMIFS($G$218:$G$287,$AB$5:$AB$74,"="&amp;AE64)</f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>INT(AI64/AI$2*AG$2+AI64)</f>
        <v>74899</v>
      </c>
      <c r="AM64" s="41">
        <f>INT(AJ64/AJ$2*AH$2+AJ64)</f>
        <v>2862</v>
      </c>
      <c r="AN64" s="41">
        <f>INT(AK64/AK$2*AI$2+AK64)</f>
        <v>60499</v>
      </c>
    </row>
    <row r="65" spans="1:40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979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330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>SUMIFS($E$5:$E$74,$S$5:$S$74,"="&amp;AE65)+SUMIFS($E$76:$E$145,$V$5:$V$74,"="&amp;AE65)+SUMIFS($E$147:$E$216,$Y$5:$Y$74,"="&amp;AE65)+SUMIFS($E$218:$E$287,$AB$5:$AB$74,"="&amp;AE65)</f>
        <v>0</v>
      </c>
      <c r="AH65" s="41">
        <f>SUMIFS($G$5:$G$74,$S$5:$S$74,"="&amp;AE65)+SUMIFS($G$76:$G$145,$V$5:$V$74,"="&amp;AE65)+SUMIFS($G$147:$G$216,$Y$5:$Y$74,"="&amp;AE65)+SUMIFS($G$218:$G$287,$AB$5:$AB$74,"="&amp;AE65)</f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>INT(AI65/AI$2*AG$2+AI65)</f>
        <v>75988</v>
      </c>
      <c r="AM65" s="41">
        <f>INT(AJ65/AJ$2*AH$2+AJ65)</f>
        <v>2862</v>
      </c>
      <c r="AN65" s="41">
        <f>INT(AK65/AK$2*AI$2+AK65)</f>
        <v>60499</v>
      </c>
    </row>
    <row r="66" spans="1:40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330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>SUMIFS($E$5:$E$74,$S$5:$S$74,"="&amp;AE66)+SUMIFS($E$76:$E$145,$V$5:$V$74,"="&amp;AE66)+SUMIFS($E$147:$E$216,$Y$5:$Y$74,"="&amp;AE66)+SUMIFS($E$218:$E$287,$AB$5:$AB$74,"="&amp;AE66)</f>
        <v>35400</v>
      </c>
      <c r="AH66" s="41">
        <f>SUMIFS($G$5:$G$74,$S$5:$S$74,"="&amp;AE66)+SUMIFS($G$76:$G$145,$V$5:$V$74,"="&amp;AE66)+SUMIFS($G$147:$G$216,$Y$5:$Y$74,"="&amp;AE66)+SUMIFS($G$218:$G$287,$AB$5:$AB$74,"="&amp;AE66)</f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>INT(AI66/AI$2*AG$2+AI66)</f>
        <v>75988</v>
      </c>
      <c r="AM66" s="41">
        <f>INT(AJ66/AJ$2*AH$2+AJ66)</f>
        <v>2862</v>
      </c>
      <c r="AN66" s="41">
        <f>INT(AK66/AK$2*AI$2+AK66)</f>
        <v>60499</v>
      </c>
    </row>
    <row r="67" spans="1:40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980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330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>SUMIFS($E$5:$E$74,$S$5:$S$74,"="&amp;AE67)+SUMIFS($E$76:$E$145,$V$5:$V$74,"="&amp;AE67)+SUMIFS($E$147:$E$216,$Y$5:$Y$74,"="&amp;AE67)+SUMIFS($E$218:$E$287,$AB$5:$AB$74,"="&amp;AE67)</f>
        <v>0</v>
      </c>
      <c r="AH67" s="41">
        <f>SUMIFS($G$5:$G$74,$S$5:$S$74,"="&amp;AE67)+SUMIFS($G$76:$G$145,$V$5:$V$74,"="&amp;AE67)+SUMIFS($G$147:$G$216,$Y$5:$Y$74,"="&amp;AE67)+SUMIFS($G$218:$G$287,$AB$5:$AB$74,"="&amp;AE67)</f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>INT(AI67/AI$2*AG$2+AI67)</f>
        <v>76805</v>
      </c>
      <c r="AM67" s="41">
        <f>INT(AJ67/AJ$2*AH$2+AJ67)</f>
        <v>2862</v>
      </c>
      <c r="AN67" s="41">
        <f>INT(AK67/AK$2*AI$2+AK67)</f>
        <v>60499</v>
      </c>
    </row>
    <row r="68" spans="1:40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330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>SUMIFS($E$5:$E$74,$S$5:$S$74,"="&amp;AE68)+SUMIFS($E$76:$E$145,$V$5:$V$74,"="&amp;AE68)+SUMIFS($E$147:$E$216,$Y$5:$Y$74,"="&amp;AE68)+SUMIFS($E$218:$E$287,$AB$5:$AB$74,"="&amp;AE68)</f>
        <v>23800</v>
      </c>
      <c r="AH68" s="41">
        <f>SUMIFS($G$5:$G$74,$S$5:$S$74,"="&amp;AE68)+SUMIFS($G$76:$G$145,$V$5:$V$74,"="&amp;AE68)+SUMIFS($G$147:$G$216,$Y$5:$Y$74,"="&amp;AE68)+SUMIFS($G$218:$G$287,$AB$5:$AB$74,"="&amp;AE68)</f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>INT(AI68/AI$2*AG$2+AI68)</f>
        <v>76805</v>
      </c>
      <c r="AM68" s="41">
        <f>INT(AJ68/AJ$2*AH$2+AJ68)</f>
        <v>2862</v>
      </c>
      <c r="AN68" s="41">
        <f>INT(AK68/AK$2*AI$2+AK68)</f>
        <v>60499</v>
      </c>
    </row>
    <row r="69" spans="1:40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980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330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>SUMIFS($E$5:$E$74,$S$5:$S$74,"="&amp;AE69)+SUMIFS($E$76:$E$145,$V$5:$V$74,"="&amp;AE69)+SUMIFS($E$147:$E$216,$Y$5:$Y$74,"="&amp;AE69)+SUMIFS($E$218:$E$287,$AB$5:$AB$74,"="&amp;AE69)</f>
        <v>0</v>
      </c>
      <c r="AH69" s="41">
        <f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>INT(AI69/AI$2*AG$2+AI69)</f>
        <v>77350</v>
      </c>
      <c r="AM69" s="41">
        <f>INT(AJ69/AJ$2*AH$2+AJ69)</f>
        <v>2862</v>
      </c>
      <c r="AN69" s="41">
        <f>INT(AK69/AK$2*AI$2+AK69)</f>
        <v>60499</v>
      </c>
    </row>
    <row r="70" spans="1:40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330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>SUMIFS($E$5:$E$74,$S$5:$S$74,"="&amp;AE70)+SUMIFS($E$76:$E$145,$V$5:$V$74,"="&amp;AE70)+SUMIFS($E$147:$E$216,$Y$5:$Y$74,"="&amp;AE70)+SUMIFS($E$218:$E$287,$AB$5:$AB$74,"="&amp;AE70)</f>
        <v>12000</v>
      </c>
      <c r="AH70" s="41">
        <f>SUMIFS($G$5:$G$74,$S$5:$S$74,"="&amp;AE70)+SUMIFS($G$76:$G$145,$V$5:$V$74,"="&amp;AE70)+SUMIFS($G$147:$G$216,$Y$5:$Y$74,"="&amp;AE70)+SUMIFS($G$218:$G$287,$AB$5:$AB$74,"="&amp;AE70)</f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>INT(AI70/AI$2*AG$2+AI70)</f>
        <v>77350</v>
      </c>
      <c r="AM70" s="41">
        <f>INT(AJ70/AJ$2*AH$2+AJ70)</f>
        <v>2862</v>
      </c>
      <c r="AN70" s="41">
        <f>INT(AK70/AK$2*AI$2+AK70)</f>
        <v>60499</v>
      </c>
    </row>
    <row r="71" spans="1:40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981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330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>SUMIFS($E$5:$E$74,$S$5:$S$74,"="&amp;AE71)+SUMIFS($E$76:$E$145,$V$5:$V$74,"="&amp;AE71)+SUMIFS($E$147:$E$216,$Y$5:$Y$74,"="&amp;AE71)+SUMIFS($E$218:$E$287,$AB$5:$AB$74,"="&amp;AE71)</f>
        <v>0</v>
      </c>
      <c r="AH71" s="41">
        <f>SUMIFS($G$5:$G$74,$S$5:$S$74,"="&amp;AE71)+SUMIFS($G$76:$G$145,$V$5:$V$74,"="&amp;AE71)+SUMIFS($G$147:$G$216,$Y$5:$Y$74,"="&amp;AE71)+SUMIFS($G$218:$G$287,$AB$5:$AB$74,"="&amp;AE71)</f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>INT(AI71/AI$2*AG$2+AI71)</f>
        <v>77622</v>
      </c>
      <c r="AM71" s="41">
        <f>INT(AJ71/AJ$2*AH$2+AJ71)</f>
        <v>2862</v>
      </c>
      <c r="AN71" s="41">
        <f>INT(AK71/AK$2*AI$2+AK71)</f>
        <v>60499</v>
      </c>
    </row>
    <row r="72" spans="1:40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981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330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>SUMIFS($E$5:$E$74,$S$5:$S$74,"="&amp;AE72)+SUMIFS($E$76:$E$145,$V$5:$V$74,"="&amp;AE72)+SUMIFS($E$147:$E$216,$Y$5:$Y$74,"="&amp;AE72)+SUMIFS($E$218:$E$287,$AB$5:$AB$74,"="&amp;AE72)</f>
        <v>0</v>
      </c>
      <c r="AH72" s="41">
        <f>SUMIFS($G$5:$G$74,$S$5:$S$74,"="&amp;AE72)+SUMIFS($G$76:$G$145,$V$5:$V$74,"="&amp;AE72)+SUMIFS($G$147:$G$216,$Y$5:$Y$74,"="&amp;AE72)+SUMIFS($G$218:$G$287,$AB$5:$AB$74,"="&amp;AE72)</f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>INT(AI72/AI$2*AG$2+AI72)</f>
        <v>77622</v>
      </c>
      <c r="AM72" s="41">
        <f>INT(AJ72/AJ$2*AH$2+AJ72)</f>
        <v>2862</v>
      </c>
      <c r="AN72" s="41">
        <f>INT(AK72/AK$2*AI$2+AK72)</f>
        <v>60499</v>
      </c>
    </row>
    <row r="73" spans="1:40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982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330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>SUMIFS($E$5:$E$74,$S$5:$S$74,"="&amp;AE73)+SUMIFS($E$76:$E$145,$V$5:$V$74,"="&amp;AE73)+SUMIFS($E$147:$E$216,$Y$5:$Y$74,"="&amp;AE73)+SUMIFS($E$218:$E$287,$AB$5:$AB$74,"="&amp;AE73)</f>
        <v>0</v>
      </c>
      <c r="AH73" s="41">
        <f>SUMIFS($G$5:$G$74,$S$5:$S$74,"="&amp;AE73)+SUMIFS($G$76:$G$145,$V$5:$V$74,"="&amp;AE73)+SUMIFS($G$147:$G$216,$Y$5:$Y$74,"="&amp;AE73)+SUMIFS($G$218:$G$287,$AB$5:$AB$74,"="&amp;AE73)</f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>INT(AI73/AI$2*AG$2+AI73)</f>
        <v>77622</v>
      </c>
      <c r="AM73" s="41">
        <f>INT(AJ73/AJ$2*AH$2+AJ73)</f>
        <v>2862</v>
      </c>
      <c r="AN73" s="41">
        <f>INT(AK73/AK$2*AI$2+AK73)</f>
        <v>60499</v>
      </c>
    </row>
    <row r="74" spans="1:40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982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330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>SUMIFS($E$5:$E$74,$S$5:$S$74,"="&amp;AE74)+SUMIFS($E$76:$E$145,$V$5:$V$74,"="&amp;AE74)+SUMIFS($E$147:$E$216,$Y$5:$Y$74,"="&amp;AE74)+SUMIFS($E$218:$E$287,$AB$5:$AB$74,"="&amp;AE74)</f>
        <v>0</v>
      </c>
      <c r="AH74" s="41">
        <f>SUMIFS($G$5:$G$74,$S$5:$S$74,"="&amp;AE74)+SUMIFS($G$76:$G$145,$V$5:$V$74,"="&amp;AE74)+SUMIFS($G$147:$G$216,$Y$5:$Y$74,"="&amp;AE74)+SUMIFS($G$218:$G$287,$AB$5:$AB$74,"="&amp;AE74)</f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>INT(AI74/AI$2*AG$2+AI74)</f>
        <v>77622</v>
      </c>
      <c r="AM74" s="41">
        <f>INT(AJ74/AJ$2*AH$2+AJ74)</f>
        <v>2862</v>
      </c>
      <c r="AN74" s="41">
        <f>INT(AK74/AK$2*AI$2+AK74)</f>
        <v>60499</v>
      </c>
    </row>
    <row r="75" spans="1:40" ht="15" customHeight="1" x14ac:dyDescent="0.2">
      <c r="A75" s="41">
        <v>2</v>
      </c>
      <c r="B75" s="81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>SUMIFS($E$5:$E$74,$S$5:$S$74,"="&amp;AE75)+SUMIFS($E$76:$E$145,$V$5:$V$74,"="&amp;AE75)+SUMIFS($E$147:$E$216,$Y$5:$Y$74,"="&amp;AE75)+SUMIFS($E$218:$E$287,$AB$5:$AB$74,"="&amp;AE75)</f>
        <v>0</v>
      </c>
      <c r="AH75" s="41">
        <f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>INT(AI75/AI$2*AG$2+AI75)</f>
        <v>77622</v>
      </c>
      <c r="AM75" s="41">
        <f>INT(AJ75/AJ$2*AH$2+AJ75)</f>
        <v>2862</v>
      </c>
      <c r="AN75" s="41">
        <f>INT(AK75/AK$2*AI$2+AK75)</f>
        <v>60499</v>
      </c>
    </row>
    <row r="76" spans="1:40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>SUMIFS($E$5:$E$74,$S$5:$S$74,"="&amp;AE76)+SUMIFS($E$76:$E$145,$V$5:$V$74,"="&amp;AE76)+SUMIFS($E$147:$E$216,$Y$5:$Y$74,"="&amp;AE76)+SUMIFS($E$218:$E$287,$AB$5:$AB$74,"="&amp;AE76)</f>
        <v>0</v>
      </c>
      <c r="AH76" s="41">
        <f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>INT(AI76/AI$2*AG$2+AI76)</f>
        <v>77622</v>
      </c>
      <c r="AM76" s="41">
        <f>INT(AJ76/AJ$2*AH$2+AJ76)</f>
        <v>2862</v>
      </c>
      <c r="AN76" s="41">
        <f>INT(AK76/AK$2*AI$2+AK76)</f>
        <v>60499</v>
      </c>
    </row>
    <row r="77" spans="1:40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>SUMIFS($E$5:$E$74,$S$5:$S$74,"="&amp;AE77)+SUMIFS($E$76:$E$145,$V$5:$V$74,"="&amp;AE77)+SUMIFS($E$147:$E$216,$Y$5:$Y$74,"="&amp;AE77)+SUMIFS($E$218:$E$287,$AB$5:$AB$74,"="&amp;AE77)</f>
        <v>0</v>
      </c>
      <c r="AH77" s="41">
        <f>SUMIFS($G$5:$G$74,$S$5:$S$74,"="&amp;AE77)+SUMIFS($G$76:$G$145,$V$5:$V$74,"="&amp;AE77)+SUMIFS($G$147:$G$216,$Y$5:$Y$74,"="&amp;AE77)+SUMIFS($G$218:$G$287,$AB$5:$AB$74,"="&amp;AE77)</f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>INT(AI77/AI$2*AG$2+AI77)</f>
        <v>77622</v>
      </c>
      <c r="AM77" s="41">
        <f>INT(AJ77/AJ$2*AH$2+AJ77)</f>
        <v>2862</v>
      </c>
      <c r="AN77" s="41">
        <f>INT(AK77/AK$2*AI$2+AK77)</f>
        <v>60499</v>
      </c>
    </row>
    <row r="78" spans="1:40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983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>SUMIFS($E$5:$E$74,$S$5:$S$74,"="&amp;AE78)+SUMIFS($E$76:$E$145,$V$5:$V$74,"="&amp;AE78)+SUMIFS($E$147:$E$216,$Y$5:$Y$74,"="&amp;AE78)+SUMIFS($E$218:$E$287,$AB$5:$AB$74,"="&amp;AE78)</f>
        <v>0</v>
      </c>
      <c r="AH78" s="41">
        <f>SUMIFS($G$5:$G$74,$S$5:$S$74,"="&amp;AE78)+SUMIFS($G$76:$G$145,$V$5:$V$74,"="&amp;AE78)+SUMIFS($G$147:$G$216,$Y$5:$Y$74,"="&amp;AE78)+SUMIFS($G$218:$G$287,$AB$5:$AB$74,"="&amp;AE78)</f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>INT(AI78/AI$2*AG$2+AI78)</f>
        <v>77622</v>
      </c>
      <c r="AM78" s="41">
        <f>INT(AJ78/AJ$2*AH$2+AJ78)</f>
        <v>2862</v>
      </c>
      <c r="AN78" s="41">
        <f>INT(AK78/AK$2*AI$2+AK78)</f>
        <v>60499</v>
      </c>
    </row>
    <row r="79" spans="1:40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>SUMIFS($E$5:$E$74,$S$5:$S$74,"="&amp;AE79)+SUMIFS($E$76:$E$145,$V$5:$V$74,"="&amp;AE79)+SUMIFS($E$147:$E$216,$Y$5:$Y$74,"="&amp;AE79)+SUMIFS($E$218:$E$287,$AB$5:$AB$74,"="&amp;AE79)</f>
        <v>0</v>
      </c>
      <c r="AH79" s="41">
        <f>SUMIFS($G$5:$G$74,$S$5:$S$74,"="&amp;AE79)+SUMIFS($G$76:$G$145,$V$5:$V$74,"="&amp;AE79)+SUMIFS($G$147:$G$216,$Y$5:$Y$74,"="&amp;AE79)+SUMIFS($G$218:$G$287,$AB$5:$AB$74,"="&amp;AE79)</f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>INT(AI79/AI$2*AG$2+AI79)</f>
        <v>77622</v>
      </c>
      <c r="AM79" s="41">
        <f>INT(AJ79/AJ$2*AH$2+AJ79)</f>
        <v>2862</v>
      </c>
      <c r="AN79" s="41">
        <f>INT(AK79/AK$2*AI$2+AK79)</f>
        <v>60499</v>
      </c>
    </row>
    <row r="80" spans="1:40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 t="s">
        <v>984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330</v>
      </c>
      <c r="O80" s="41">
        <v>50</v>
      </c>
      <c r="AE80" s="41">
        <v>76</v>
      </c>
      <c r="AF80" s="18">
        <f>MATCH(AE80,游戏节奏!$B$4:$B$103,1)</f>
        <v>100</v>
      </c>
      <c r="AG80" s="41">
        <f>SUMIFS($E$5:$E$74,$S$5:$S$74,"="&amp;AE80)+SUMIFS($E$76:$E$145,$V$5:$V$74,"="&amp;AE80)+SUMIFS($E$147:$E$216,$Y$5:$Y$74,"="&amp;AE80)+SUMIFS($E$218:$E$287,$AB$5:$AB$74,"="&amp;AE80)</f>
        <v>0</v>
      </c>
      <c r="AH80" s="41">
        <f>SUMIFS($G$5:$G$74,$S$5:$S$74,"="&amp;AE80)+SUMIFS($G$76:$G$145,$V$5:$V$74,"="&amp;AE80)+SUMIFS($G$147:$G$216,$Y$5:$Y$74,"="&amp;AE80)+SUMIFS($G$218:$G$287,$AB$5:$AB$74,"="&amp;AE80)</f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>INT(AI80/AI$2*AG$2+AI80)</f>
        <v>77622</v>
      </c>
      <c r="AM80" s="41">
        <f>INT(AJ80/AJ$2*AH$2+AJ80)</f>
        <v>2862</v>
      </c>
      <c r="AN80" s="41">
        <f>INT(AK80/AK$2*AI$2+AK80)</f>
        <v>60499</v>
      </c>
    </row>
    <row r="81" spans="1:40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330</v>
      </c>
      <c r="O81" s="41">
        <v>50</v>
      </c>
      <c r="AE81" s="41">
        <v>77</v>
      </c>
      <c r="AF81" s="18">
        <f>MATCH(AE81,游戏节奏!$B$4:$B$103,1)</f>
        <v>100</v>
      </c>
      <c r="AG81" s="41">
        <f>SUMIFS($E$5:$E$74,$S$5:$S$74,"="&amp;AE81)+SUMIFS($E$76:$E$145,$V$5:$V$74,"="&amp;AE81)+SUMIFS($E$147:$E$216,$Y$5:$Y$74,"="&amp;AE81)+SUMIFS($E$218:$E$287,$AB$5:$AB$74,"="&amp;AE81)</f>
        <v>0</v>
      </c>
      <c r="AH81" s="41">
        <f>SUMIFS($G$5:$G$74,$S$5:$S$74,"="&amp;AE81)+SUMIFS($G$76:$G$145,$V$5:$V$74,"="&amp;AE81)+SUMIFS($G$147:$G$216,$Y$5:$Y$74,"="&amp;AE81)+SUMIFS($G$218:$G$287,$AB$5:$AB$74,"="&amp;AE81)</f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>INT(AI81/AI$2*AG$2+AI81)</f>
        <v>77622</v>
      </c>
      <c r="AM81" s="41">
        <f>INT(AJ81/AJ$2*AH$2+AJ81)</f>
        <v>2862</v>
      </c>
      <c r="AN81" s="41">
        <f>INT(AK81/AK$2*AI$2+AK81)</f>
        <v>60499</v>
      </c>
    </row>
    <row r="82" spans="1:40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985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330</v>
      </c>
      <c r="O82" s="41">
        <v>50</v>
      </c>
      <c r="AE82" s="41">
        <v>78</v>
      </c>
      <c r="AF82" s="18">
        <f>MATCH(AE82,游戏节奏!$B$4:$B$103,1)</f>
        <v>100</v>
      </c>
      <c r="AG82" s="41">
        <f>SUMIFS($E$5:$E$74,$S$5:$S$74,"="&amp;AE82)+SUMIFS($E$76:$E$145,$V$5:$V$74,"="&amp;AE82)+SUMIFS($E$147:$E$216,$Y$5:$Y$74,"="&amp;AE82)+SUMIFS($E$218:$E$287,$AB$5:$AB$74,"="&amp;AE82)</f>
        <v>0</v>
      </c>
      <c r="AH82" s="41">
        <f>SUMIFS($G$5:$G$74,$S$5:$S$74,"="&amp;AE82)+SUMIFS($G$76:$G$145,$V$5:$V$74,"="&amp;AE82)+SUMIFS($G$147:$G$216,$Y$5:$Y$74,"="&amp;AE82)+SUMIFS($G$218:$G$287,$AB$5:$AB$74,"="&amp;AE82)</f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>INT(AI82/AI$2*AG$2+AI82)</f>
        <v>77622</v>
      </c>
      <c r="AM82" s="41">
        <f>INT(AJ82/AJ$2*AH$2+AJ82)</f>
        <v>2862</v>
      </c>
      <c r="AN82" s="41">
        <f>INT(AK82/AK$2*AI$2+AK82)</f>
        <v>60499</v>
      </c>
    </row>
    <row r="83" spans="1:40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330</v>
      </c>
      <c r="O83" s="41">
        <v>50</v>
      </c>
      <c r="AE83" s="41">
        <v>79</v>
      </c>
      <c r="AF83" s="18">
        <f>MATCH(AE83,游戏节奏!$B$4:$B$103,1)</f>
        <v>100</v>
      </c>
      <c r="AG83" s="41">
        <f>SUMIFS($E$5:$E$74,$S$5:$S$74,"="&amp;AE83)+SUMIFS($E$76:$E$145,$V$5:$V$74,"="&amp;AE83)+SUMIFS($E$147:$E$216,$Y$5:$Y$74,"="&amp;AE83)+SUMIFS($E$218:$E$287,$AB$5:$AB$74,"="&amp;AE83)</f>
        <v>0</v>
      </c>
      <c r="AH83" s="41">
        <f>SUMIFS($G$5:$G$74,$S$5:$S$74,"="&amp;AE83)+SUMIFS($G$76:$G$145,$V$5:$V$74,"="&amp;AE83)+SUMIFS($G$147:$G$216,$Y$5:$Y$74,"="&amp;AE83)+SUMIFS($G$218:$G$287,$AB$5:$AB$74,"="&amp;AE83)</f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>INT(AI83/AI$2*AG$2+AI83)</f>
        <v>77622</v>
      </c>
      <c r="AM83" s="41">
        <f>INT(AJ83/AJ$2*AH$2+AJ83)</f>
        <v>2862</v>
      </c>
      <c r="AN83" s="41">
        <f>INT(AK83/AK$2*AI$2+AK83)</f>
        <v>60499</v>
      </c>
    </row>
    <row r="84" spans="1:40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983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330</v>
      </c>
      <c r="O84" s="41">
        <v>50</v>
      </c>
      <c r="AE84" s="41">
        <v>80</v>
      </c>
      <c r="AF84" s="18">
        <f>MATCH(AE84,游戏节奏!$B$4:$B$103,1)</f>
        <v>100</v>
      </c>
      <c r="AG84" s="41">
        <f>SUMIFS($E$5:$E$74,$S$5:$S$74,"="&amp;AE84)+SUMIFS($E$76:$E$145,$V$5:$V$74,"="&amp;AE84)+SUMIFS($E$147:$E$216,$Y$5:$Y$74,"="&amp;AE84)+SUMIFS($E$218:$E$287,$AB$5:$AB$74,"="&amp;AE84)</f>
        <v>0</v>
      </c>
      <c r="AH84" s="41">
        <f>SUMIFS($G$5:$G$74,$S$5:$S$74,"="&amp;AE84)+SUMIFS($G$76:$G$145,$V$5:$V$74,"="&amp;AE84)+SUMIFS($G$147:$G$216,$Y$5:$Y$74,"="&amp;AE84)+SUMIFS($G$218:$G$287,$AB$5:$AB$74,"="&amp;AE84)</f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>INT(AI84/AI$2*AG$2+AI84)</f>
        <v>77622</v>
      </c>
      <c r="AM84" s="41">
        <f>INT(AJ84/AJ$2*AH$2+AJ84)</f>
        <v>2862</v>
      </c>
      <c r="AN84" s="41">
        <f>INT(AK84/AK$2*AI$2+AK84)</f>
        <v>60499</v>
      </c>
    </row>
    <row r="85" spans="1:40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330</v>
      </c>
      <c r="O85" s="41">
        <v>100</v>
      </c>
      <c r="AE85" s="41">
        <v>81</v>
      </c>
      <c r="AF85" s="18">
        <f>MATCH(AE85,游戏节奏!$B$4:$B$103,1)</f>
        <v>100</v>
      </c>
      <c r="AG85" s="41">
        <f>SUMIFS($E$5:$E$74,$S$5:$S$74,"="&amp;AE85)+SUMIFS($E$76:$E$145,$V$5:$V$74,"="&amp;AE85)+SUMIFS($E$147:$E$216,$Y$5:$Y$74,"="&amp;AE85)+SUMIFS($E$218:$E$287,$AB$5:$AB$74,"="&amp;AE85)</f>
        <v>0</v>
      </c>
      <c r="AH85" s="41">
        <f>SUMIFS($G$5:$G$74,$S$5:$S$74,"="&amp;AE85)+SUMIFS($G$76:$G$145,$V$5:$V$74,"="&amp;AE85)+SUMIFS($G$147:$G$216,$Y$5:$Y$74,"="&amp;AE85)+SUMIFS($G$218:$G$287,$AB$5:$AB$74,"="&amp;AE85)</f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>INT(AI85/AI$2*AG$2+AI85)</f>
        <v>77622</v>
      </c>
      <c r="AM85" s="41">
        <f>INT(AJ85/AJ$2*AH$2+AJ85)</f>
        <v>2862</v>
      </c>
      <c r="AN85" s="41">
        <f>INT(AK85/AK$2*AI$2+AK85)</f>
        <v>60499</v>
      </c>
    </row>
    <row r="86" spans="1:40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986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330</v>
      </c>
      <c r="O86" s="41">
        <v>100</v>
      </c>
      <c r="AE86" s="41">
        <v>82</v>
      </c>
      <c r="AF86" s="18">
        <f>MATCH(AE86,游戏节奏!$B$4:$B$103,1)</f>
        <v>100</v>
      </c>
      <c r="AG86" s="41">
        <f>SUMIFS($E$5:$E$74,$S$5:$S$74,"="&amp;AE86)+SUMIFS($E$76:$E$145,$V$5:$V$74,"="&amp;AE86)+SUMIFS($E$147:$E$216,$Y$5:$Y$74,"="&amp;AE86)+SUMIFS($E$218:$E$287,$AB$5:$AB$74,"="&amp;AE86)</f>
        <v>0</v>
      </c>
      <c r="AH86" s="41">
        <f>SUMIFS($G$5:$G$74,$S$5:$S$74,"="&amp;AE86)+SUMIFS($G$76:$G$145,$V$5:$V$74,"="&amp;AE86)+SUMIFS($G$147:$G$216,$Y$5:$Y$74,"="&amp;AE86)+SUMIFS($G$218:$G$287,$AB$5:$AB$74,"="&amp;AE86)</f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>INT(AI86/AI$2*AG$2+AI86)</f>
        <v>77622</v>
      </c>
      <c r="AM86" s="41">
        <f>INT(AJ86/AJ$2*AH$2+AJ86)</f>
        <v>2862</v>
      </c>
      <c r="AN86" s="41">
        <f>INT(AK86/AK$2*AI$2+AK86)</f>
        <v>60499</v>
      </c>
    </row>
    <row r="87" spans="1:40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330</v>
      </c>
      <c r="O87" s="41">
        <v>100</v>
      </c>
      <c r="AE87" s="41">
        <v>83</v>
      </c>
      <c r="AF87" s="18">
        <f>MATCH(AE87,游戏节奏!$B$4:$B$103,1)</f>
        <v>100</v>
      </c>
      <c r="AG87" s="41">
        <f>SUMIFS($E$5:$E$74,$S$5:$S$74,"="&amp;AE87)+SUMIFS($E$76:$E$145,$V$5:$V$74,"="&amp;AE87)+SUMIFS($E$147:$E$216,$Y$5:$Y$74,"="&amp;AE87)+SUMIFS($E$218:$E$287,$AB$5:$AB$74,"="&amp;AE87)</f>
        <v>0</v>
      </c>
      <c r="AH87" s="41">
        <f>SUMIFS($G$5:$G$74,$S$5:$S$74,"="&amp;AE87)+SUMIFS($G$76:$G$145,$V$5:$V$74,"="&amp;AE87)+SUMIFS($G$147:$G$216,$Y$5:$Y$74,"="&amp;AE87)+SUMIFS($G$218:$G$287,$AB$5:$AB$74,"="&amp;AE87)</f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>INT(AI87/AI$2*AG$2+AI87)</f>
        <v>77622</v>
      </c>
      <c r="AM87" s="41">
        <f>INT(AJ87/AJ$2*AH$2+AJ87)</f>
        <v>2862</v>
      </c>
      <c r="AN87" s="41">
        <f>INT(AK87/AK$2*AI$2+AK87)</f>
        <v>60499</v>
      </c>
    </row>
    <row r="88" spans="1:40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987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330</v>
      </c>
      <c r="O88" s="41">
        <v>100</v>
      </c>
      <c r="AE88" s="41">
        <v>84</v>
      </c>
      <c r="AF88" s="18">
        <f>MATCH(AE88,游戏节奏!$B$4:$B$103,1)</f>
        <v>100</v>
      </c>
      <c r="AG88" s="41">
        <f>SUMIFS($E$5:$E$74,$S$5:$S$74,"="&amp;AE88)+SUMIFS($E$76:$E$145,$V$5:$V$74,"="&amp;AE88)+SUMIFS($E$147:$E$216,$Y$5:$Y$74,"="&amp;AE88)+SUMIFS($E$218:$E$287,$AB$5:$AB$74,"="&amp;AE88)</f>
        <v>0</v>
      </c>
      <c r="AH88" s="41">
        <f>SUMIFS($G$5:$G$74,$S$5:$S$74,"="&amp;AE88)+SUMIFS($G$76:$G$145,$V$5:$V$74,"="&amp;AE88)+SUMIFS($G$147:$G$216,$Y$5:$Y$74,"="&amp;AE88)+SUMIFS($G$218:$G$287,$AB$5:$AB$74,"="&amp;AE88)</f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>INT(AI88/AI$2*AG$2+AI88)</f>
        <v>77622</v>
      </c>
      <c r="AM88" s="41">
        <f>INT(AJ88/AJ$2*AH$2+AJ88)</f>
        <v>2862</v>
      </c>
      <c r="AN88" s="41">
        <f>INT(AK88/AK$2*AI$2+AK88)</f>
        <v>60499</v>
      </c>
    </row>
    <row r="89" spans="1:40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330</v>
      </c>
      <c r="O89" s="41">
        <v>100</v>
      </c>
      <c r="AE89" s="41">
        <v>85</v>
      </c>
      <c r="AF89" s="18">
        <f>MATCH(AE89,游戏节奏!$B$4:$B$103,1)</f>
        <v>100</v>
      </c>
      <c r="AG89" s="41">
        <f>SUMIFS($E$5:$E$74,$S$5:$S$74,"="&amp;AE89)+SUMIFS($E$76:$E$145,$V$5:$V$74,"="&amp;AE89)+SUMIFS($E$147:$E$216,$Y$5:$Y$74,"="&amp;AE89)+SUMIFS($E$218:$E$287,$AB$5:$AB$74,"="&amp;AE89)</f>
        <v>0</v>
      </c>
      <c r="AH89" s="41">
        <f>SUMIFS($G$5:$G$74,$S$5:$S$74,"="&amp;AE89)+SUMIFS($G$76:$G$145,$V$5:$V$74,"="&amp;AE89)+SUMIFS($G$147:$G$216,$Y$5:$Y$74,"="&amp;AE89)+SUMIFS($G$218:$G$287,$AB$5:$AB$74,"="&amp;AE89)</f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>INT(AI89/AI$2*AG$2+AI89)</f>
        <v>77622</v>
      </c>
      <c r="AM89" s="41">
        <f>INT(AJ89/AJ$2*AH$2+AJ89)</f>
        <v>2862</v>
      </c>
      <c r="AN89" s="41">
        <f>INT(AK89/AK$2*AI$2+AK89)</f>
        <v>60499</v>
      </c>
    </row>
    <row r="90" spans="1:40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988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330</v>
      </c>
      <c r="O90" s="41">
        <v>100</v>
      </c>
      <c r="AE90" s="41">
        <v>86</v>
      </c>
      <c r="AF90" s="18">
        <f>MATCH(AE90,游戏节奏!$B$4:$B$103,1)</f>
        <v>100</v>
      </c>
      <c r="AG90" s="41">
        <f>SUMIFS($E$5:$E$74,$S$5:$S$74,"="&amp;AE90)+SUMIFS($E$76:$E$145,$V$5:$V$74,"="&amp;AE90)+SUMIFS($E$147:$E$216,$Y$5:$Y$74,"="&amp;AE90)+SUMIFS($E$218:$E$287,$AB$5:$AB$74,"="&amp;AE90)</f>
        <v>0</v>
      </c>
      <c r="AH90" s="41">
        <f>SUMIFS($G$5:$G$74,$S$5:$S$74,"="&amp;AE90)+SUMIFS($G$76:$G$145,$V$5:$V$74,"="&amp;AE90)+SUMIFS($G$147:$G$216,$Y$5:$Y$74,"="&amp;AE90)+SUMIFS($G$218:$G$287,$AB$5:$AB$74,"="&amp;AE90)</f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>INT(AI90/AI$2*AG$2+AI90)</f>
        <v>77622</v>
      </c>
      <c r="AM90" s="41">
        <f>INT(AJ90/AJ$2*AH$2+AJ90)</f>
        <v>2862</v>
      </c>
      <c r="AN90" s="41">
        <f>INT(AK90/AK$2*AI$2+AK90)</f>
        <v>60499</v>
      </c>
    </row>
    <row r="91" spans="1:40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330</v>
      </c>
      <c r="O91" s="41">
        <v>100</v>
      </c>
      <c r="AE91" s="41">
        <v>87</v>
      </c>
      <c r="AF91" s="18">
        <f>MATCH(AE91,游戏节奏!$B$4:$B$103,1)</f>
        <v>100</v>
      </c>
      <c r="AG91" s="41">
        <f>SUMIFS($E$5:$E$74,$S$5:$S$74,"="&amp;AE91)+SUMIFS($E$76:$E$145,$V$5:$V$74,"="&amp;AE91)+SUMIFS($E$147:$E$216,$Y$5:$Y$74,"="&amp;AE91)+SUMIFS($E$218:$E$287,$AB$5:$AB$74,"="&amp;AE91)</f>
        <v>0</v>
      </c>
      <c r="AH91" s="41">
        <f>SUMIFS($G$5:$G$74,$S$5:$S$74,"="&amp;AE91)+SUMIFS($G$76:$G$145,$V$5:$V$74,"="&amp;AE91)+SUMIFS($G$147:$G$216,$Y$5:$Y$74,"="&amp;AE91)+SUMIFS($G$218:$G$287,$AB$5:$AB$74,"="&amp;AE91)</f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>INT(AI91/AI$2*AG$2+AI91)</f>
        <v>77622</v>
      </c>
      <c r="AM91" s="41">
        <f>INT(AJ91/AJ$2*AH$2+AJ91)</f>
        <v>2862</v>
      </c>
      <c r="AN91" s="41">
        <f>INT(AK91/AK$2*AI$2+AK91)</f>
        <v>60499</v>
      </c>
    </row>
    <row r="92" spans="1:40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989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330</v>
      </c>
      <c r="O92" s="41">
        <v>100</v>
      </c>
      <c r="AE92" s="41">
        <v>88</v>
      </c>
      <c r="AF92" s="18">
        <f>MATCH(AE92,游戏节奏!$B$4:$B$103,1)</f>
        <v>100</v>
      </c>
      <c r="AG92" s="41">
        <f>SUMIFS($E$5:$E$74,$S$5:$S$74,"="&amp;AE92)+SUMIFS($E$76:$E$145,$V$5:$V$74,"="&amp;AE92)+SUMIFS($E$147:$E$216,$Y$5:$Y$74,"="&amp;AE92)+SUMIFS($E$218:$E$287,$AB$5:$AB$74,"="&amp;AE92)</f>
        <v>0</v>
      </c>
      <c r="AH92" s="41">
        <f>SUMIFS($G$5:$G$74,$S$5:$S$74,"="&amp;AE92)+SUMIFS($G$76:$G$145,$V$5:$V$74,"="&amp;AE92)+SUMIFS($G$147:$G$216,$Y$5:$Y$74,"="&amp;AE92)+SUMIFS($G$218:$G$287,$AB$5:$AB$74,"="&amp;AE92)</f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>INT(AI92/AI$2*AG$2+AI92)</f>
        <v>77622</v>
      </c>
      <c r="AM92" s="41">
        <f>INT(AJ92/AJ$2*AH$2+AJ92)</f>
        <v>2862</v>
      </c>
      <c r="AN92" s="41">
        <f>INT(AK92/AK$2*AI$2+AK92)</f>
        <v>60499</v>
      </c>
    </row>
    <row r="93" spans="1:40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330</v>
      </c>
      <c r="O93" s="41">
        <v>100</v>
      </c>
      <c r="AE93" s="41">
        <v>89</v>
      </c>
      <c r="AF93" s="18">
        <f>MATCH(AE93,游戏节奏!$B$4:$B$103,1)</f>
        <v>100</v>
      </c>
      <c r="AG93" s="41">
        <f>SUMIFS($E$5:$E$74,$S$5:$S$74,"="&amp;AE93)+SUMIFS($E$76:$E$145,$V$5:$V$74,"="&amp;AE93)+SUMIFS($E$147:$E$216,$Y$5:$Y$74,"="&amp;AE93)+SUMIFS($E$218:$E$287,$AB$5:$AB$74,"="&amp;AE93)</f>
        <v>0</v>
      </c>
      <c r="AH93" s="41">
        <f>SUMIFS($G$5:$G$74,$S$5:$S$74,"="&amp;AE93)+SUMIFS($G$76:$G$145,$V$5:$V$74,"="&amp;AE93)+SUMIFS($G$147:$G$216,$Y$5:$Y$74,"="&amp;AE93)+SUMIFS($G$218:$G$287,$AB$5:$AB$74,"="&amp;AE93)</f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>INT(AI93/AI$2*AG$2+AI93)</f>
        <v>77622</v>
      </c>
      <c r="AM93" s="41">
        <f>INT(AJ93/AJ$2*AH$2+AJ93)</f>
        <v>2862</v>
      </c>
      <c r="AN93" s="41">
        <f>INT(AK93/AK$2*AI$2+AK93)</f>
        <v>60499</v>
      </c>
    </row>
    <row r="94" spans="1:40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990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330</v>
      </c>
      <c r="O94" s="41">
        <v>100</v>
      </c>
      <c r="AE94" s="41">
        <v>90</v>
      </c>
      <c r="AF94" s="18">
        <f>MATCH(AE94,游戏节奏!$B$4:$B$103,1)</f>
        <v>100</v>
      </c>
      <c r="AG94" s="41">
        <f>SUMIFS($E$5:$E$74,$S$5:$S$74,"="&amp;AE94)+SUMIFS($E$76:$E$145,$V$5:$V$74,"="&amp;AE94)+SUMIFS($E$147:$E$216,$Y$5:$Y$74,"="&amp;AE94)+SUMIFS($E$218:$E$287,$AB$5:$AB$74,"="&amp;AE94)</f>
        <v>0</v>
      </c>
      <c r="AH94" s="41">
        <f>SUMIFS($G$5:$G$74,$S$5:$S$74,"="&amp;AE94)+SUMIFS($G$76:$G$145,$V$5:$V$74,"="&amp;AE94)+SUMIFS($G$147:$G$216,$Y$5:$Y$74,"="&amp;AE94)+SUMIFS($G$218:$G$287,$AB$5:$AB$74,"="&amp;AE94)</f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>INT(AI94/AI$2*AG$2+AI94)</f>
        <v>77622</v>
      </c>
      <c r="AM94" s="41">
        <f>INT(AJ94/AJ$2*AH$2+AJ94)</f>
        <v>2862</v>
      </c>
      <c r="AN94" s="41">
        <f>INT(AK94/AK$2*AI$2+AK94)</f>
        <v>60499</v>
      </c>
    </row>
    <row r="95" spans="1:40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330</v>
      </c>
      <c r="O95" s="41">
        <v>150</v>
      </c>
      <c r="AE95" s="41">
        <v>91</v>
      </c>
      <c r="AF95" s="18">
        <f>MATCH(AE95,游戏节奏!$B$4:$B$103,1)</f>
        <v>100</v>
      </c>
      <c r="AG95" s="41">
        <f>SUMIFS($E$5:$E$74,$S$5:$S$74,"="&amp;AE95)+SUMIFS($E$76:$E$145,$V$5:$V$74,"="&amp;AE95)+SUMIFS($E$147:$E$216,$Y$5:$Y$74,"="&amp;AE95)+SUMIFS($E$218:$E$287,$AB$5:$AB$74,"="&amp;AE95)</f>
        <v>0</v>
      </c>
      <c r="AH95" s="41">
        <f>SUMIFS($G$5:$G$74,$S$5:$S$74,"="&amp;AE95)+SUMIFS($G$76:$G$145,$V$5:$V$74,"="&amp;AE95)+SUMIFS($G$147:$G$216,$Y$5:$Y$74,"="&amp;AE95)+SUMIFS($G$218:$G$287,$AB$5:$AB$74,"="&amp;AE95)</f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>INT(AI95/AI$2*AG$2+AI95)</f>
        <v>77622</v>
      </c>
      <c r="AM95" s="41">
        <f>INT(AJ95/AJ$2*AH$2+AJ95)</f>
        <v>2862</v>
      </c>
      <c r="AN95" s="41">
        <f>INT(AK95/AK$2*AI$2+AK95)</f>
        <v>60499</v>
      </c>
    </row>
    <row r="96" spans="1:40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991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330</v>
      </c>
      <c r="O96" s="41">
        <v>150</v>
      </c>
      <c r="AE96" s="41">
        <v>92</v>
      </c>
      <c r="AF96" s="18">
        <f>MATCH(AE96,游戏节奏!$B$4:$B$103,1)</f>
        <v>100</v>
      </c>
      <c r="AG96" s="41">
        <f>SUMIFS($E$5:$E$74,$S$5:$S$74,"="&amp;AE96)+SUMIFS($E$76:$E$145,$V$5:$V$74,"="&amp;AE96)+SUMIFS($E$147:$E$216,$Y$5:$Y$74,"="&amp;AE96)+SUMIFS($E$218:$E$287,$AB$5:$AB$74,"="&amp;AE96)</f>
        <v>0</v>
      </c>
      <c r="AH96" s="41">
        <f>SUMIFS($G$5:$G$74,$S$5:$S$74,"="&amp;AE96)+SUMIFS($G$76:$G$145,$V$5:$V$74,"="&amp;AE96)+SUMIFS($G$147:$G$216,$Y$5:$Y$74,"="&amp;AE96)+SUMIFS($G$218:$G$287,$AB$5:$AB$74,"="&amp;AE96)</f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>INT(AI96/AI$2*AG$2+AI96)</f>
        <v>77622</v>
      </c>
      <c r="AM96" s="41">
        <f>INT(AJ96/AJ$2*AH$2+AJ96)</f>
        <v>2862</v>
      </c>
      <c r="AN96" s="41">
        <f>INT(AK96/AK$2*AI$2+AK96)</f>
        <v>60499</v>
      </c>
    </row>
    <row r="97" spans="1:40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330</v>
      </c>
      <c r="O97" s="41">
        <v>150</v>
      </c>
      <c r="AE97" s="41">
        <v>93</v>
      </c>
      <c r="AF97" s="18">
        <f>MATCH(AE97,游戏节奏!$B$4:$B$103,1)</f>
        <v>100</v>
      </c>
      <c r="AG97" s="41">
        <f>SUMIFS($E$5:$E$74,$S$5:$S$74,"="&amp;AE97)+SUMIFS($E$76:$E$145,$V$5:$V$74,"="&amp;AE97)+SUMIFS($E$147:$E$216,$Y$5:$Y$74,"="&amp;AE97)+SUMIFS($E$218:$E$287,$AB$5:$AB$74,"="&amp;AE97)</f>
        <v>0</v>
      </c>
      <c r="AH97" s="41">
        <f>SUMIFS($G$5:$G$74,$S$5:$S$74,"="&amp;AE97)+SUMIFS($G$76:$G$145,$V$5:$V$74,"="&amp;AE97)+SUMIFS($G$147:$G$216,$Y$5:$Y$74,"="&amp;AE97)+SUMIFS($G$218:$G$287,$AB$5:$AB$74,"="&amp;AE97)</f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>INT(AI97/AI$2*AG$2+AI97)</f>
        <v>77622</v>
      </c>
      <c r="AM97" s="41">
        <f>INT(AJ97/AJ$2*AH$2+AJ97)</f>
        <v>2862</v>
      </c>
      <c r="AN97" s="41">
        <f>INT(AK97/AK$2*AI$2+AK97)</f>
        <v>60499</v>
      </c>
    </row>
    <row r="98" spans="1:40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992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330</v>
      </c>
      <c r="O98" s="41">
        <v>150</v>
      </c>
      <c r="AE98" s="41">
        <v>94</v>
      </c>
      <c r="AF98" s="18">
        <f>MATCH(AE98,游戏节奏!$B$4:$B$103,1)</f>
        <v>100</v>
      </c>
      <c r="AG98" s="41">
        <f>SUMIFS($E$5:$E$74,$S$5:$S$74,"="&amp;AE98)+SUMIFS($E$76:$E$145,$V$5:$V$74,"="&amp;AE98)+SUMIFS($E$147:$E$216,$Y$5:$Y$74,"="&amp;AE98)+SUMIFS($E$218:$E$287,$AB$5:$AB$74,"="&amp;AE98)</f>
        <v>0</v>
      </c>
      <c r="AH98" s="41">
        <f>SUMIFS($G$5:$G$74,$S$5:$S$74,"="&amp;AE98)+SUMIFS($G$76:$G$145,$V$5:$V$74,"="&amp;AE98)+SUMIFS($G$147:$G$216,$Y$5:$Y$74,"="&amp;AE98)+SUMIFS($G$218:$G$287,$AB$5:$AB$74,"="&amp;AE98)</f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>INT(AI98/AI$2*AG$2+AI98)</f>
        <v>77622</v>
      </c>
      <c r="AM98" s="41">
        <f>INT(AJ98/AJ$2*AH$2+AJ98)</f>
        <v>2862</v>
      </c>
      <c r="AN98" s="41">
        <f>INT(AK98/AK$2*AI$2+AK98)</f>
        <v>60499</v>
      </c>
    </row>
    <row r="99" spans="1:40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330</v>
      </c>
      <c r="O99" s="41">
        <v>150</v>
      </c>
      <c r="AE99" s="41">
        <v>95</v>
      </c>
      <c r="AF99" s="18">
        <f>MATCH(AE99,游戏节奏!$B$4:$B$103,1)</f>
        <v>100</v>
      </c>
      <c r="AG99" s="41">
        <f>SUMIFS($E$5:$E$74,$S$5:$S$74,"="&amp;AE99)+SUMIFS($E$76:$E$145,$V$5:$V$74,"="&amp;AE99)+SUMIFS($E$147:$E$216,$Y$5:$Y$74,"="&amp;AE99)+SUMIFS($E$218:$E$287,$AB$5:$AB$74,"="&amp;AE99)</f>
        <v>0</v>
      </c>
      <c r="AH99" s="41">
        <f>SUMIFS($G$5:$G$74,$S$5:$S$74,"="&amp;AE99)+SUMIFS($G$76:$G$145,$V$5:$V$74,"="&amp;AE99)+SUMIFS($G$147:$G$216,$Y$5:$Y$74,"="&amp;AE99)+SUMIFS($G$218:$G$287,$AB$5:$AB$74,"="&amp;AE99)</f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>INT(AI99/AI$2*AG$2+AI99)</f>
        <v>77622</v>
      </c>
      <c r="AM99" s="41">
        <f>INT(AJ99/AJ$2*AH$2+AJ99)</f>
        <v>2862</v>
      </c>
      <c r="AN99" s="41">
        <f>INT(AK99/AK$2*AI$2+AK99)</f>
        <v>60499</v>
      </c>
    </row>
    <row r="100" spans="1:40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993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330</v>
      </c>
      <c r="O100" s="41">
        <v>150</v>
      </c>
      <c r="AE100" s="41">
        <v>96</v>
      </c>
      <c r="AF100" s="18">
        <f>MATCH(AE100,游戏节奏!$B$4:$B$103,1)</f>
        <v>100</v>
      </c>
      <c r="AG100" s="41">
        <f>SUMIFS($E$5:$E$74,$S$5:$S$74,"="&amp;AE100)+SUMIFS($E$76:$E$145,$V$5:$V$74,"="&amp;AE100)+SUMIFS($E$147:$E$216,$Y$5:$Y$74,"="&amp;AE100)+SUMIFS($E$218:$E$287,$AB$5:$AB$74,"="&amp;AE100)</f>
        <v>0</v>
      </c>
      <c r="AH100" s="41">
        <f>SUMIFS($G$5:$G$74,$S$5:$S$74,"="&amp;AE100)+SUMIFS($G$76:$G$145,$V$5:$V$74,"="&amp;AE100)+SUMIFS($G$147:$G$216,$Y$5:$Y$74,"="&amp;AE100)+SUMIFS($G$218:$G$287,$AB$5:$AB$74,"="&amp;AE100)</f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>INT(AI100/AI$2*AG$2+AI100)</f>
        <v>77622</v>
      </c>
      <c r="AM100" s="41">
        <f>INT(AJ100/AJ$2*AH$2+AJ100)</f>
        <v>2862</v>
      </c>
      <c r="AN100" s="41">
        <f>INT(AK100/AK$2*AI$2+AK100)</f>
        <v>60499</v>
      </c>
    </row>
    <row r="101" spans="1:40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330</v>
      </c>
      <c r="O101" s="41">
        <v>150</v>
      </c>
      <c r="AE101" s="41">
        <v>97</v>
      </c>
      <c r="AF101" s="18">
        <f>MATCH(AE101,游戏节奏!$B$4:$B$103,1)</f>
        <v>100</v>
      </c>
      <c r="AG101" s="41">
        <f>SUMIFS($E$5:$E$74,$S$5:$S$74,"="&amp;AE101)+SUMIFS($E$76:$E$145,$V$5:$V$74,"="&amp;AE101)+SUMIFS($E$147:$E$216,$Y$5:$Y$74,"="&amp;AE101)+SUMIFS($E$218:$E$287,$AB$5:$AB$74,"="&amp;AE101)</f>
        <v>0</v>
      </c>
      <c r="AH101" s="41">
        <f>SUMIFS($G$5:$G$74,$S$5:$S$74,"="&amp;AE101)+SUMIFS($G$76:$G$145,$V$5:$V$74,"="&amp;AE101)+SUMIFS($G$147:$G$216,$Y$5:$Y$74,"="&amp;AE101)+SUMIFS($G$218:$G$287,$AB$5:$AB$74,"="&amp;AE101)</f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>INT(AI101/AI$2*AG$2+AI101)</f>
        <v>77622</v>
      </c>
      <c r="AM101" s="41">
        <f>INT(AJ101/AJ$2*AH$2+AJ101)</f>
        <v>2862</v>
      </c>
      <c r="AN101" s="41">
        <f>INT(AK101/AK$2*AI$2+AK101)</f>
        <v>60499</v>
      </c>
    </row>
    <row r="102" spans="1:40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987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330</v>
      </c>
      <c r="O102" s="41">
        <v>150</v>
      </c>
      <c r="AE102" s="41">
        <v>98</v>
      </c>
      <c r="AF102" s="18">
        <f>MATCH(AE102,游戏节奏!$B$4:$B$103,1)</f>
        <v>100</v>
      </c>
      <c r="AG102" s="41">
        <f>SUMIFS($E$5:$E$74,$S$5:$S$74,"="&amp;AE102)+SUMIFS($E$76:$E$145,$V$5:$V$74,"="&amp;AE102)+SUMIFS($E$147:$E$216,$Y$5:$Y$74,"="&amp;AE102)+SUMIFS($E$218:$E$287,$AB$5:$AB$74,"="&amp;AE102)</f>
        <v>0</v>
      </c>
      <c r="AH102" s="41">
        <f>SUMIFS($G$5:$G$74,$S$5:$S$74,"="&amp;AE102)+SUMIFS($G$76:$G$145,$V$5:$V$74,"="&amp;AE102)+SUMIFS($G$147:$G$216,$Y$5:$Y$74,"="&amp;AE102)+SUMIFS($G$218:$G$287,$AB$5:$AB$74,"="&amp;AE102)</f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>INT(AI102/AI$2*AG$2+AI102)</f>
        <v>77622</v>
      </c>
      <c r="AM102" s="41">
        <f>INT(AJ102/AJ$2*AH$2+AJ102)</f>
        <v>2862</v>
      </c>
      <c r="AN102" s="41">
        <f>INT(AK102/AK$2*AI$2+AK102)</f>
        <v>60499</v>
      </c>
    </row>
    <row r="103" spans="1:40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330</v>
      </c>
      <c r="O103" s="41">
        <v>150</v>
      </c>
      <c r="AE103" s="41">
        <v>99</v>
      </c>
      <c r="AF103" s="18">
        <f>MATCH(AE103,游戏节奏!$B$4:$B$103,1)</f>
        <v>100</v>
      </c>
      <c r="AG103" s="41">
        <f>SUMIFS($E$5:$E$74,$S$5:$S$74,"="&amp;AE103)+SUMIFS($E$76:$E$145,$V$5:$V$74,"="&amp;AE103)+SUMIFS($E$147:$E$216,$Y$5:$Y$74,"="&amp;AE103)+SUMIFS($E$218:$E$287,$AB$5:$AB$74,"="&amp;AE103)</f>
        <v>0</v>
      </c>
      <c r="AH103" s="41">
        <f>SUMIFS($G$5:$G$74,$S$5:$S$74,"="&amp;AE103)+SUMIFS($G$76:$G$145,$V$5:$V$74,"="&amp;AE103)+SUMIFS($G$147:$G$216,$Y$5:$Y$74,"="&amp;AE103)+SUMIFS($G$218:$G$287,$AB$5:$AB$74,"="&amp;AE103)</f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>INT(AI103/AI$2*AG$2+AI103)</f>
        <v>77622</v>
      </c>
      <c r="AM103" s="41">
        <f>INT(AJ103/AJ$2*AH$2+AJ103)</f>
        <v>2862</v>
      </c>
      <c r="AN103" s="41">
        <f>INT(AK103/AK$2*AI$2+AK103)</f>
        <v>60499</v>
      </c>
    </row>
    <row r="104" spans="1:40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985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330</v>
      </c>
      <c r="O104" s="41">
        <v>150</v>
      </c>
      <c r="AE104" s="41">
        <v>100</v>
      </c>
      <c r="AF104" s="18">
        <f>MATCH(AE104,游戏节奏!$B$4:$B$103,1)</f>
        <v>100</v>
      </c>
      <c r="AG104" s="41">
        <f>SUMIFS($E$5:$E$74,$S$5:$S$74,"="&amp;AE104)+SUMIFS($E$76:$E$145,$V$5:$V$74,"="&amp;AE104)+SUMIFS($E$147:$E$216,$Y$5:$Y$74,"="&amp;AE104)+SUMIFS($E$218:$E$287,$AB$5:$AB$74,"="&amp;AE104)</f>
        <v>0</v>
      </c>
      <c r="AH104" s="41">
        <f>SUMIFS($G$5:$G$74,$S$5:$S$74,"="&amp;AE104)+SUMIFS($G$76:$G$145,$V$5:$V$74,"="&amp;AE104)+SUMIFS($G$147:$G$216,$Y$5:$Y$74,"="&amp;AE104)+SUMIFS($G$218:$G$287,$AB$5:$AB$74,"="&amp;AE104)</f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>INT(AI104/AI$2*AG$2+AI104)</f>
        <v>77622</v>
      </c>
      <c r="AM104" s="41">
        <f>INT(AJ104/AJ$2*AH$2+AJ104)</f>
        <v>2862</v>
      </c>
      <c r="AN104" s="41">
        <f>INT(AK104/AK$2*AI$2+AK104)</f>
        <v>60499</v>
      </c>
    </row>
    <row r="105" spans="1:40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330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ref="AG105:AG168" si="10">SUMIFS($E$5:$E$74,$S$5:$S$74,"="&amp;AE105)+SUMIFS($E$76:$E$145,$V$5:$V$74,"="&amp;AE105)+SUMIFS($E$147:$E$216,$Y$5:$Y$74,"="&amp;AE105)+SUMIFS($E$218:$E$287,$AB$5:$AB$74,"="&amp;AE105)</f>
        <v>0</v>
      </c>
      <c r="AH105" s="41">
        <f t="shared" ref="AH105:AH168" si="11">SUMIFS($G$5:$G$74,$S$5:$S$74,"="&amp;AE105)+SUMIFS($G$76:$G$145,$V$5:$V$74,"="&amp;AE105)+SUMIFS($G$147:$G$216,$Y$5:$Y$74,"="&amp;AE105)+SUMIFS($G$218:$G$287,$AB$5:$AB$74,"="&amp;AE105)</f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12">INT(AI105/AI$2*AG$2+AI105)</f>
        <v>77622</v>
      </c>
      <c r="AM105" s="41">
        <f t="shared" ref="AM105:AM168" si="13">INT(AJ105/AJ$2*AH$2+AJ105)</f>
        <v>2862</v>
      </c>
      <c r="AN105" s="41">
        <f t="shared" ref="AN105:AN168" si="14">INT(AK105/AK$2*AI$2+AK105)</f>
        <v>60499</v>
      </c>
    </row>
    <row r="106" spans="1:40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994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330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10"/>
        <v>0</v>
      </c>
      <c r="AH106" s="41">
        <f t="shared" si="11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12"/>
        <v>77622</v>
      </c>
      <c r="AM106" s="41">
        <f t="shared" si="13"/>
        <v>2862</v>
      </c>
      <c r="AN106" s="41">
        <f t="shared" si="14"/>
        <v>60499</v>
      </c>
    </row>
    <row r="107" spans="1:40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330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10"/>
        <v>0</v>
      </c>
      <c r="AH107" s="41">
        <f t="shared" si="11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12"/>
        <v>77622</v>
      </c>
      <c r="AM107" s="41">
        <f t="shared" si="13"/>
        <v>2862</v>
      </c>
      <c r="AN107" s="41">
        <f t="shared" si="14"/>
        <v>60499</v>
      </c>
    </row>
    <row r="108" spans="1:40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995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330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10"/>
        <v>0</v>
      </c>
      <c r="AH108" s="41">
        <f t="shared" si="11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12"/>
        <v>77622</v>
      </c>
      <c r="AM108" s="41">
        <f t="shared" si="13"/>
        <v>2862</v>
      </c>
      <c r="AN108" s="41">
        <f t="shared" si="14"/>
        <v>60499</v>
      </c>
    </row>
    <row r="109" spans="1:40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330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10"/>
        <v>0</v>
      </c>
      <c r="AH109" s="41">
        <f t="shared" si="11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12"/>
        <v>77622</v>
      </c>
      <c r="AM109" s="41">
        <f t="shared" si="13"/>
        <v>2862</v>
      </c>
      <c r="AN109" s="41">
        <f t="shared" si="14"/>
        <v>60499</v>
      </c>
    </row>
    <row r="110" spans="1:40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996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330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10"/>
        <v>0</v>
      </c>
      <c r="AH110" s="41">
        <f t="shared" si="11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12"/>
        <v>77622</v>
      </c>
      <c r="AM110" s="41">
        <f t="shared" si="13"/>
        <v>2862</v>
      </c>
      <c r="AN110" s="41">
        <f t="shared" si="14"/>
        <v>60499</v>
      </c>
    </row>
    <row r="111" spans="1:40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330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10"/>
        <v>0</v>
      </c>
      <c r="AH111" s="41">
        <f t="shared" si="11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12"/>
        <v>77622</v>
      </c>
      <c r="AM111" s="41">
        <f t="shared" si="13"/>
        <v>2862</v>
      </c>
      <c r="AN111" s="41">
        <f t="shared" si="14"/>
        <v>60499</v>
      </c>
    </row>
    <row r="112" spans="1:40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997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330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10"/>
        <v>0</v>
      </c>
      <c r="AH112" s="41">
        <f t="shared" si="11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12"/>
        <v>77622</v>
      </c>
      <c r="AM112" s="41">
        <f t="shared" si="13"/>
        <v>2862</v>
      </c>
      <c r="AN112" s="41">
        <f t="shared" si="14"/>
        <v>60499</v>
      </c>
    </row>
    <row r="113" spans="1:40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330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10"/>
        <v>0</v>
      </c>
      <c r="AH113" s="41">
        <f t="shared" si="11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12"/>
        <v>77622</v>
      </c>
      <c r="AM113" s="41">
        <f t="shared" si="13"/>
        <v>2862</v>
      </c>
      <c r="AN113" s="41">
        <f t="shared" si="14"/>
        <v>60499</v>
      </c>
    </row>
    <row r="114" spans="1:40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998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330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10"/>
        <v>0</v>
      </c>
      <c r="AH114" s="41">
        <f t="shared" si="11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12"/>
        <v>77622</v>
      </c>
      <c r="AM114" s="41">
        <f t="shared" si="13"/>
        <v>2862</v>
      </c>
      <c r="AN114" s="41">
        <f t="shared" si="14"/>
        <v>60499</v>
      </c>
    </row>
    <row r="115" spans="1:40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330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10"/>
        <v>0</v>
      </c>
      <c r="AH115" s="41">
        <f t="shared" si="11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12"/>
        <v>77622</v>
      </c>
      <c r="AM115" s="41">
        <f t="shared" si="13"/>
        <v>2862</v>
      </c>
      <c r="AN115" s="41">
        <f t="shared" si="14"/>
        <v>60499</v>
      </c>
    </row>
    <row r="116" spans="1:40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999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330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10"/>
        <v>0</v>
      </c>
      <c r="AH116" s="41">
        <f t="shared" si="11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12"/>
        <v>77622</v>
      </c>
      <c r="AM116" s="41">
        <f t="shared" si="13"/>
        <v>2862</v>
      </c>
      <c r="AN116" s="41">
        <f t="shared" si="14"/>
        <v>60499</v>
      </c>
    </row>
    <row r="117" spans="1:40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330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10"/>
        <v>0</v>
      </c>
      <c r="AH117" s="41">
        <f t="shared" si="11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12"/>
        <v>77622</v>
      </c>
      <c r="AM117" s="41">
        <f t="shared" si="13"/>
        <v>2862</v>
      </c>
      <c r="AN117" s="41">
        <f t="shared" si="14"/>
        <v>60499</v>
      </c>
    </row>
    <row r="118" spans="1:40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1000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330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10"/>
        <v>0</v>
      </c>
      <c r="AH118" s="41">
        <f t="shared" si="11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12"/>
        <v>77622</v>
      </c>
      <c r="AM118" s="41">
        <f t="shared" si="13"/>
        <v>2862</v>
      </c>
      <c r="AN118" s="41">
        <f t="shared" si="14"/>
        <v>60499</v>
      </c>
    </row>
    <row r="119" spans="1:40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330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10"/>
        <v>0</v>
      </c>
      <c r="AH119" s="41">
        <f t="shared" si="11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12"/>
        <v>77622</v>
      </c>
      <c r="AM119" s="41">
        <f t="shared" si="13"/>
        <v>2862</v>
      </c>
      <c r="AN119" s="41">
        <f t="shared" si="14"/>
        <v>60499</v>
      </c>
    </row>
    <row r="120" spans="1:40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1001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330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10"/>
        <v>0</v>
      </c>
      <c r="AH120" s="41">
        <f t="shared" si="11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12"/>
        <v>77622</v>
      </c>
      <c r="AM120" s="41">
        <f t="shared" si="13"/>
        <v>2862</v>
      </c>
      <c r="AN120" s="41">
        <f t="shared" si="14"/>
        <v>60499</v>
      </c>
    </row>
    <row r="121" spans="1:40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330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10"/>
        <v>0</v>
      </c>
      <c r="AH121" s="41">
        <f t="shared" si="11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12"/>
        <v>77622</v>
      </c>
      <c r="AM121" s="41">
        <f t="shared" si="13"/>
        <v>2862</v>
      </c>
      <c r="AN121" s="41">
        <f t="shared" si="14"/>
        <v>60499</v>
      </c>
    </row>
    <row r="122" spans="1:40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1002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330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10"/>
        <v>0</v>
      </c>
      <c r="AH122" s="41">
        <f t="shared" si="11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12"/>
        <v>77622</v>
      </c>
      <c r="AM122" s="41">
        <f t="shared" si="13"/>
        <v>2862</v>
      </c>
      <c r="AN122" s="41">
        <f t="shared" si="14"/>
        <v>60499</v>
      </c>
    </row>
    <row r="123" spans="1:40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330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10"/>
        <v>0</v>
      </c>
      <c r="AH123" s="41">
        <f t="shared" si="11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12"/>
        <v>77622</v>
      </c>
      <c r="AM123" s="41">
        <f t="shared" si="13"/>
        <v>2862</v>
      </c>
      <c r="AN123" s="41">
        <f t="shared" si="14"/>
        <v>60499</v>
      </c>
    </row>
    <row r="124" spans="1:40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1003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330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10"/>
        <v>0</v>
      </c>
      <c r="AH124" s="41">
        <f t="shared" si="11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12"/>
        <v>77622</v>
      </c>
      <c r="AM124" s="41">
        <f t="shared" si="13"/>
        <v>2862</v>
      </c>
      <c r="AN124" s="41">
        <f t="shared" si="14"/>
        <v>60499</v>
      </c>
    </row>
    <row r="125" spans="1:40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330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10"/>
        <v>0</v>
      </c>
      <c r="AH125" s="41">
        <f t="shared" si="11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12"/>
        <v>77622</v>
      </c>
      <c r="AM125" s="41">
        <f t="shared" si="13"/>
        <v>2862</v>
      </c>
      <c r="AN125" s="41">
        <f t="shared" si="14"/>
        <v>60499</v>
      </c>
    </row>
    <row r="126" spans="1:40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1004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330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10"/>
        <v>0</v>
      </c>
      <c r="AH126" s="41">
        <f t="shared" si="11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12"/>
        <v>77622</v>
      </c>
      <c r="AM126" s="41">
        <f t="shared" si="13"/>
        <v>2862</v>
      </c>
      <c r="AN126" s="41">
        <f t="shared" si="14"/>
        <v>60499</v>
      </c>
    </row>
    <row r="127" spans="1:40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330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10"/>
        <v>0</v>
      </c>
      <c r="AH127" s="41">
        <f t="shared" si="11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12"/>
        <v>77622</v>
      </c>
      <c r="AM127" s="41">
        <f t="shared" si="13"/>
        <v>2862</v>
      </c>
      <c r="AN127" s="41">
        <f t="shared" si="14"/>
        <v>60499</v>
      </c>
    </row>
    <row r="128" spans="1:40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1004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330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10"/>
        <v>0</v>
      </c>
      <c r="AH128" s="41">
        <f t="shared" si="11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12"/>
        <v>77622</v>
      </c>
      <c r="AM128" s="41">
        <f t="shared" si="13"/>
        <v>2862</v>
      </c>
      <c r="AN128" s="41">
        <f t="shared" si="14"/>
        <v>60499</v>
      </c>
    </row>
    <row r="129" spans="1:40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330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10"/>
        <v>0</v>
      </c>
      <c r="AH129" s="41">
        <f t="shared" si="11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12"/>
        <v>77622</v>
      </c>
      <c r="AM129" s="41">
        <f t="shared" si="13"/>
        <v>2862</v>
      </c>
      <c r="AN129" s="41">
        <f t="shared" si="14"/>
        <v>60499</v>
      </c>
    </row>
    <row r="130" spans="1:40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1000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330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10"/>
        <v>0</v>
      </c>
      <c r="AH130" s="41">
        <f t="shared" si="11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12"/>
        <v>77622</v>
      </c>
      <c r="AM130" s="41">
        <f t="shared" si="13"/>
        <v>2862</v>
      </c>
      <c r="AN130" s="41">
        <f t="shared" si="14"/>
        <v>60499</v>
      </c>
    </row>
    <row r="131" spans="1:40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330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10"/>
        <v>0</v>
      </c>
      <c r="AH131" s="41">
        <f t="shared" si="11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12"/>
        <v>77622</v>
      </c>
      <c r="AM131" s="41">
        <f t="shared" si="13"/>
        <v>2862</v>
      </c>
      <c r="AN131" s="41">
        <f t="shared" si="14"/>
        <v>60499</v>
      </c>
    </row>
    <row r="132" spans="1:40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1005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330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10"/>
        <v>0</v>
      </c>
      <c r="AH132" s="41">
        <f t="shared" si="11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12"/>
        <v>77622</v>
      </c>
      <c r="AM132" s="41">
        <f t="shared" si="13"/>
        <v>2862</v>
      </c>
      <c r="AN132" s="41">
        <f t="shared" si="14"/>
        <v>60499</v>
      </c>
    </row>
    <row r="133" spans="1:40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330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10"/>
        <v>0</v>
      </c>
      <c r="AH133" s="41">
        <f t="shared" si="11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12"/>
        <v>77622</v>
      </c>
      <c r="AM133" s="41">
        <f t="shared" si="13"/>
        <v>2862</v>
      </c>
      <c r="AN133" s="41">
        <f t="shared" si="14"/>
        <v>60499</v>
      </c>
    </row>
    <row r="134" spans="1:40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1006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330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10"/>
        <v>0</v>
      </c>
      <c r="AH134" s="41">
        <f t="shared" si="11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12"/>
        <v>77622</v>
      </c>
      <c r="AM134" s="41">
        <f t="shared" si="13"/>
        <v>2862</v>
      </c>
      <c r="AN134" s="41">
        <f t="shared" si="14"/>
        <v>60499</v>
      </c>
    </row>
    <row r="135" spans="1:40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330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10"/>
        <v>0</v>
      </c>
      <c r="AH135" s="41">
        <f t="shared" si="11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12"/>
        <v>77622</v>
      </c>
      <c r="AM135" s="41">
        <f t="shared" si="13"/>
        <v>2862</v>
      </c>
      <c r="AN135" s="41">
        <f t="shared" si="14"/>
        <v>60499</v>
      </c>
    </row>
    <row r="136" spans="1:40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1007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330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10"/>
        <v>0</v>
      </c>
      <c r="AH136" s="41">
        <f t="shared" si="11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12"/>
        <v>77622</v>
      </c>
      <c r="AM136" s="41">
        <f t="shared" si="13"/>
        <v>2862</v>
      </c>
      <c r="AN136" s="41">
        <f t="shared" si="14"/>
        <v>60499</v>
      </c>
    </row>
    <row r="137" spans="1:40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330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10"/>
        <v>0</v>
      </c>
      <c r="AH137" s="41">
        <f t="shared" si="11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12"/>
        <v>77622</v>
      </c>
      <c r="AM137" s="41">
        <f t="shared" si="13"/>
        <v>2862</v>
      </c>
      <c r="AN137" s="41">
        <f t="shared" si="14"/>
        <v>60499</v>
      </c>
    </row>
    <row r="138" spans="1:40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1008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330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10"/>
        <v>0</v>
      </c>
      <c r="AH138" s="41">
        <f t="shared" si="11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12"/>
        <v>77622</v>
      </c>
      <c r="AM138" s="41">
        <f t="shared" si="13"/>
        <v>2862</v>
      </c>
      <c r="AN138" s="41">
        <f t="shared" si="14"/>
        <v>60499</v>
      </c>
    </row>
    <row r="139" spans="1:40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330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10"/>
        <v>0</v>
      </c>
      <c r="AH139" s="41">
        <f t="shared" si="11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12"/>
        <v>77622</v>
      </c>
      <c r="AM139" s="41">
        <f t="shared" si="13"/>
        <v>2862</v>
      </c>
      <c r="AN139" s="41">
        <f t="shared" si="14"/>
        <v>60499</v>
      </c>
    </row>
    <row r="140" spans="1:40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1009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330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si="10"/>
        <v>0</v>
      </c>
      <c r="AH140" s="41">
        <f t="shared" si="11"/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12"/>
        <v>77622</v>
      </c>
      <c r="AM140" s="41">
        <f t="shared" si="13"/>
        <v>2862</v>
      </c>
      <c r="AN140" s="41">
        <f t="shared" si="14"/>
        <v>60499</v>
      </c>
    </row>
    <row r="141" spans="1:40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330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10"/>
        <v>0</v>
      </c>
      <c r="AH141" s="41">
        <f t="shared" si="11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12"/>
        <v>77622</v>
      </c>
      <c r="AM141" s="41">
        <f t="shared" si="13"/>
        <v>2862</v>
      </c>
      <c r="AN141" s="41">
        <f t="shared" si="14"/>
        <v>60499</v>
      </c>
    </row>
    <row r="142" spans="1:40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1010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330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10"/>
        <v>0</v>
      </c>
      <c r="AH142" s="41">
        <f t="shared" si="11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12"/>
        <v>77622</v>
      </c>
      <c r="AM142" s="41">
        <f t="shared" si="13"/>
        <v>2862</v>
      </c>
      <c r="AN142" s="41">
        <f t="shared" si="14"/>
        <v>60499</v>
      </c>
    </row>
    <row r="143" spans="1:40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1011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330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10"/>
        <v>0</v>
      </c>
      <c r="AH143" s="41">
        <f t="shared" si="11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12"/>
        <v>77622</v>
      </c>
      <c r="AM143" s="41">
        <f t="shared" si="13"/>
        <v>2862</v>
      </c>
      <c r="AN143" s="41">
        <f t="shared" si="14"/>
        <v>60499</v>
      </c>
    </row>
    <row r="144" spans="1:40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1012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330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10"/>
        <v>0</v>
      </c>
      <c r="AH144" s="41">
        <f t="shared" si="11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12"/>
        <v>77622</v>
      </c>
      <c r="AM144" s="41">
        <f t="shared" si="13"/>
        <v>2862</v>
      </c>
      <c r="AN144" s="41">
        <f t="shared" si="14"/>
        <v>60499</v>
      </c>
    </row>
    <row r="145" spans="1:40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1013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330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10"/>
        <v>0</v>
      </c>
      <c r="AH145" s="41">
        <f t="shared" si="11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12"/>
        <v>77622</v>
      </c>
      <c r="AM145" s="41">
        <f t="shared" si="13"/>
        <v>2862</v>
      </c>
      <c r="AN145" s="41">
        <f t="shared" si="14"/>
        <v>60499</v>
      </c>
    </row>
    <row r="146" spans="1:40" ht="16.5" x14ac:dyDescent="0.2">
      <c r="A146" s="41">
        <v>3</v>
      </c>
      <c r="B146" s="81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10"/>
        <v>0</v>
      </c>
      <c r="AH146" s="41">
        <f t="shared" si="11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12"/>
        <v>77622</v>
      </c>
      <c r="AM146" s="41">
        <f t="shared" si="13"/>
        <v>2862</v>
      </c>
      <c r="AN146" s="41">
        <f t="shared" si="14"/>
        <v>60499</v>
      </c>
    </row>
    <row r="147" spans="1:40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10"/>
        <v>0</v>
      </c>
      <c r="AH147" s="41">
        <f t="shared" si="11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12"/>
        <v>77622</v>
      </c>
      <c r="AM147" s="41">
        <f t="shared" si="13"/>
        <v>2862</v>
      </c>
      <c r="AN147" s="41">
        <f t="shared" si="14"/>
        <v>60499</v>
      </c>
    </row>
    <row r="148" spans="1:40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10"/>
        <v>0</v>
      </c>
      <c r="AH148" s="41">
        <f t="shared" si="11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12"/>
        <v>77622</v>
      </c>
      <c r="AM148" s="41">
        <f t="shared" si="13"/>
        <v>2862</v>
      </c>
      <c r="AN148" s="41">
        <f t="shared" si="14"/>
        <v>60499</v>
      </c>
    </row>
    <row r="149" spans="1:40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1014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10"/>
        <v>0</v>
      </c>
      <c r="AH149" s="41">
        <f t="shared" si="11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12"/>
        <v>77622</v>
      </c>
      <c r="AM149" s="41">
        <f t="shared" si="13"/>
        <v>2862</v>
      </c>
      <c r="AN149" s="41">
        <f t="shared" si="14"/>
        <v>60499</v>
      </c>
    </row>
    <row r="150" spans="1:40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10"/>
        <v>0</v>
      </c>
      <c r="AH150" s="41">
        <f t="shared" si="11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12"/>
        <v>77622</v>
      </c>
      <c r="AM150" s="41">
        <f t="shared" si="13"/>
        <v>2862</v>
      </c>
      <c r="AN150" s="41">
        <f t="shared" si="14"/>
        <v>60499</v>
      </c>
    </row>
    <row r="151" spans="1:40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970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330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10"/>
        <v>0</v>
      </c>
      <c r="AH151" s="41">
        <f t="shared" si="11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12"/>
        <v>77622</v>
      </c>
      <c r="AM151" s="41">
        <f t="shared" si="13"/>
        <v>2862</v>
      </c>
      <c r="AN151" s="41">
        <f t="shared" si="14"/>
        <v>60499</v>
      </c>
    </row>
    <row r="152" spans="1:40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330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10"/>
        <v>0</v>
      </c>
      <c r="AH152" s="41">
        <f t="shared" si="11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12"/>
        <v>77622</v>
      </c>
      <c r="AM152" s="41">
        <f t="shared" si="13"/>
        <v>2862</v>
      </c>
      <c r="AN152" s="41">
        <f t="shared" si="14"/>
        <v>60499</v>
      </c>
    </row>
    <row r="153" spans="1:40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969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330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10"/>
        <v>0</v>
      </c>
      <c r="AH153" s="41">
        <f t="shared" si="11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12"/>
        <v>77622</v>
      </c>
      <c r="AM153" s="41">
        <f t="shared" si="13"/>
        <v>2862</v>
      </c>
      <c r="AN153" s="41">
        <f t="shared" si="14"/>
        <v>60499</v>
      </c>
    </row>
    <row r="154" spans="1:40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330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10"/>
        <v>0</v>
      </c>
      <c r="AH154" s="41">
        <f t="shared" si="11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12"/>
        <v>77622</v>
      </c>
      <c r="AM154" s="41">
        <f t="shared" si="13"/>
        <v>2862</v>
      </c>
      <c r="AN154" s="41">
        <f t="shared" si="14"/>
        <v>60499</v>
      </c>
    </row>
    <row r="155" spans="1:40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970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330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10"/>
        <v>0</v>
      </c>
      <c r="AH155" s="41">
        <f t="shared" si="11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12"/>
        <v>77622</v>
      </c>
      <c r="AM155" s="41">
        <f t="shared" si="13"/>
        <v>2862</v>
      </c>
      <c r="AN155" s="41">
        <f t="shared" si="14"/>
        <v>60499</v>
      </c>
    </row>
    <row r="156" spans="1:40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330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10"/>
        <v>0</v>
      </c>
      <c r="AH156" s="41">
        <f t="shared" si="11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12"/>
        <v>77622</v>
      </c>
      <c r="AM156" s="41">
        <f t="shared" si="13"/>
        <v>2862</v>
      </c>
      <c r="AN156" s="41">
        <f t="shared" si="14"/>
        <v>60499</v>
      </c>
    </row>
    <row r="157" spans="1:40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1015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330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10"/>
        <v>0</v>
      </c>
      <c r="AH157" s="41">
        <f t="shared" si="11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12"/>
        <v>77622</v>
      </c>
      <c r="AM157" s="41">
        <f t="shared" si="13"/>
        <v>2862</v>
      </c>
      <c r="AN157" s="41">
        <f t="shared" si="14"/>
        <v>60499</v>
      </c>
    </row>
    <row r="158" spans="1:40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330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10"/>
        <v>0</v>
      </c>
      <c r="AH158" s="41">
        <f t="shared" si="11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12"/>
        <v>77622</v>
      </c>
      <c r="AM158" s="41">
        <f t="shared" si="13"/>
        <v>2862</v>
      </c>
      <c r="AN158" s="41">
        <f t="shared" si="14"/>
        <v>60499</v>
      </c>
    </row>
    <row r="159" spans="1:40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1016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330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10"/>
        <v>0</v>
      </c>
      <c r="AH159" s="41">
        <f t="shared" si="11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12"/>
        <v>77622</v>
      </c>
      <c r="AM159" s="41">
        <f t="shared" si="13"/>
        <v>2862</v>
      </c>
      <c r="AN159" s="41">
        <f t="shared" si="14"/>
        <v>60499</v>
      </c>
    </row>
    <row r="160" spans="1:40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330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10"/>
        <v>0</v>
      </c>
      <c r="AH160" s="41">
        <f t="shared" si="11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12"/>
        <v>77622</v>
      </c>
      <c r="AM160" s="41">
        <f t="shared" si="13"/>
        <v>2862</v>
      </c>
      <c r="AN160" s="41">
        <f t="shared" si="14"/>
        <v>60499</v>
      </c>
    </row>
    <row r="161" spans="1:40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972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330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10"/>
        <v>0</v>
      </c>
      <c r="AH161" s="41">
        <f t="shared" si="11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12"/>
        <v>77622</v>
      </c>
      <c r="AM161" s="41">
        <f t="shared" si="13"/>
        <v>2862</v>
      </c>
      <c r="AN161" s="41">
        <f t="shared" si="14"/>
        <v>60499</v>
      </c>
    </row>
    <row r="162" spans="1:40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330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10"/>
        <v>0</v>
      </c>
      <c r="AH162" s="41">
        <f t="shared" si="11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12"/>
        <v>77622</v>
      </c>
      <c r="AM162" s="41">
        <f t="shared" si="13"/>
        <v>2862</v>
      </c>
      <c r="AN162" s="41">
        <f t="shared" si="14"/>
        <v>60499</v>
      </c>
    </row>
    <row r="163" spans="1:40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974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330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10"/>
        <v>0</v>
      </c>
      <c r="AH163" s="41">
        <f t="shared" si="11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12"/>
        <v>77622</v>
      </c>
      <c r="AM163" s="41">
        <f t="shared" si="13"/>
        <v>2862</v>
      </c>
      <c r="AN163" s="41">
        <f t="shared" si="14"/>
        <v>60499</v>
      </c>
    </row>
    <row r="164" spans="1:40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330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10"/>
        <v>0</v>
      </c>
      <c r="AH164" s="41">
        <f t="shared" si="11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12"/>
        <v>77622</v>
      </c>
      <c r="AM164" s="41">
        <f t="shared" si="13"/>
        <v>2862</v>
      </c>
      <c r="AN164" s="41">
        <f t="shared" si="14"/>
        <v>60499</v>
      </c>
    </row>
    <row r="165" spans="1:40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1017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330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10"/>
        <v>0</v>
      </c>
      <c r="AH165" s="41">
        <f t="shared" si="11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12"/>
        <v>77622</v>
      </c>
      <c r="AM165" s="41">
        <f t="shared" si="13"/>
        <v>2862</v>
      </c>
      <c r="AN165" s="41">
        <f t="shared" si="14"/>
        <v>60499</v>
      </c>
    </row>
    <row r="166" spans="1:40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330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10"/>
        <v>0</v>
      </c>
      <c r="AH166" s="41">
        <f t="shared" si="11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12"/>
        <v>77622</v>
      </c>
      <c r="AM166" s="41">
        <f t="shared" si="13"/>
        <v>2862</v>
      </c>
      <c r="AN166" s="41">
        <f t="shared" si="14"/>
        <v>60499</v>
      </c>
    </row>
    <row r="167" spans="1:40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1018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330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10"/>
        <v>0</v>
      </c>
      <c r="AH167" s="41">
        <f t="shared" si="11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12"/>
        <v>77622</v>
      </c>
      <c r="AM167" s="41">
        <f t="shared" si="13"/>
        <v>2862</v>
      </c>
      <c r="AN167" s="41">
        <f t="shared" si="14"/>
        <v>60499</v>
      </c>
    </row>
    <row r="168" spans="1:40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330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10"/>
        <v>0</v>
      </c>
      <c r="AH168" s="41">
        <f t="shared" si="11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12"/>
        <v>77622</v>
      </c>
      <c r="AM168" s="41">
        <f t="shared" si="13"/>
        <v>2862</v>
      </c>
      <c r="AN168" s="41">
        <f t="shared" si="14"/>
        <v>60499</v>
      </c>
    </row>
    <row r="169" spans="1:40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972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330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ref="AG169:AG232" si="15">SUMIFS($E$5:$E$74,$S$5:$S$74,"="&amp;AE169)+SUMIFS($E$76:$E$145,$V$5:$V$74,"="&amp;AE169)+SUMIFS($E$147:$E$216,$Y$5:$Y$74,"="&amp;AE169)+SUMIFS($E$218:$E$287,$AB$5:$AB$74,"="&amp;AE169)</f>
        <v>0</v>
      </c>
      <c r="AH169" s="41">
        <f t="shared" ref="AH169:AH232" si="16">SUMIFS($G$5:$G$74,$S$5:$S$74,"="&amp;AE169)+SUMIFS($G$76:$G$145,$V$5:$V$74,"="&amp;AE169)+SUMIFS($G$147:$G$216,$Y$5:$Y$74,"="&amp;AE169)+SUMIFS($G$218:$G$287,$AB$5:$AB$74,"="&amp;AE169)</f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17">INT(AI169/AI$2*AG$2+AI169)</f>
        <v>77622</v>
      </c>
      <c r="AM169" s="41">
        <f t="shared" ref="AM169:AM232" si="18">INT(AJ169/AJ$2*AH$2+AJ169)</f>
        <v>2862</v>
      </c>
      <c r="AN169" s="41">
        <f t="shared" ref="AN169:AN232" si="19">INT(AK169/AK$2*AI$2+AK169)</f>
        <v>60499</v>
      </c>
    </row>
    <row r="170" spans="1:40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330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15"/>
        <v>0</v>
      </c>
      <c r="AH170" s="41">
        <f t="shared" si="16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17"/>
        <v>77622</v>
      </c>
      <c r="AM170" s="41">
        <f t="shared" si="18"/>
        <v>2862</v>
      </c>
      <c r="AN170" s="41">
        <f t="shared" si="19"/>
        <v>60499</v>
      </c>
    </row>
    <row r="171" spans="1:40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1019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330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15"/>
        <v>0</v>
      </c>
      <c r="AH171" s="41">
        <f t="shared" si="16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17"/>
        <v>77622</v>
      </c>
      <c r="AM171" s="41">
        <f t="shared" si="18"/>
        <v>2862</v>
      </c>
      <c r="AN171" s="41">
        <f t="shared" si="19"/>
        <v>60499</v>
      </c>
    </row>
    <row r="172" spans="1:40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330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15"/>
        <v>0</v>
      </c>
      <c r="AH172" s="41">
        <f t="shared" si="16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17"/>
        <v>77622</v>
      </c>
      <c r="AM172" s="41">
        <f t="shared" si="18"/>
        <v>2862</v>
      </c>
      <c r="AN172" s="41">
        <f t="shared" si="19"/>
        <v>60499</v>
      </c>
    </row>
    <row r="173" spans="1:40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1020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330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15"/>
        <v>0</v>
      </c>
      <c r="AH173" s="41">
        <f t="shared" si="16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17"/>
        <v>77622</v>
      </c>
      <c r="AM173" s="41">
        <f t="shared" si="18"/>
        <v>2862</v>
      </c>
      <c r="AN173" s="41">
        <f t="shared" si="19"/>
        <v>60499</v>
      </c>
    </row>
    <row r="174" spans="1:40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330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15"/>
        <v>0</v>
      </c>
      <c r="AH174" s="41">
        <f t="shared" si="16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17"/>
        <v>77622</v>
      </c>
      <c r="AM174" s="41">
        <f t="shared" si="18"/>
        <v>2862</v>
      </c>
      <c r="AN174" s="41">
        <f t="shared" si="19"/>
        <v>60499</v>
      </c>
    </row>
    <row r="175" spans="1:40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1021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330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15"/>
        <v>0</v>
      </c>
      <c r="AH175" s="41">
        <f t="shared" si="16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17"/>
        <v>77622</v>
      </c>
      <c r="AM175" s="41">
        <f t="shared" si="18"/>
        <v>2862</v>
      </c>
      <c r="AN175" s="41">
        <f t="shared" si="19"/>
        <v>60499</v>
      </c>
    </row>
    <row r="176" spans="1:40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330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15"/>
        <v>0</v>
      </c>
      <c r="AH176" s="41">
        <f t="shared" si="16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17"/>
        <v>77622</v>
      </c>
      <c r="AM176" s="41">
        <f t="shared" si="18"/>
        <v>2862</v>
      </c>
      <c r="AN176" s="41">
        <f t="shared" si="19"/>
        <v>60499</v>
      </c>
    </row>
    <row r="177" spans="1:40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1037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330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15"/>
        <v>0</v>
      </c>
      <c r="AH177" s="41">
        <f t="shared" si="16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17"/>
        <v>77622</v>
      </c>
      <c r="AM177" s="41">
        <f t="shared" si="18"/>
        <v>2862</v>
      </c>
      <c r="AN177" s="41">
        <f t="shared" si="19"/>
        <v>60499</v>
      </c>
    </row>
    <row r="178" spans="1:40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330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15"/>
        <v>0</v>
      </c>
      <c r="AH178" s="41">
        <f t="shared" si="16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17"/>
        <v>77622</v>
      </c>
      <c r="AM178" s="41">
        <f t="shared" si="18"/>
        <v>2862</v>
      </c>
      <c r="AN178" s="41">
        <f t="shared" si="19"/>
        <v>60499</v>
      </c>
    </row>
    <row r="179" spans="1:40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1022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330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15"/>
        <v>0</v>
      </c>
      <c r="AH179" s="41">
        <f t="shared" si="16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17"/>
        <v>77622</v>
      </c>
      <c r="AM179" s="41">
        <f t="shared" si="18"/>
        <v>2862</v>
      </c>
      <c r="AN179" s="41">
        <f t="shared" si="19"/>
        <v>60499</v>
      </c>
    </row>
    <row r="180" spans="1:40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330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15"/>
        <v>0</v>
      </c>
      <c r="AH180" s="41">
        <f t="shared" si="16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17"/>
        <v>77622</v>
      </c>
      <c r="AM180" s="41">
        <f t="shared" si="18"/>
        <v>2862</v>
      </c>
      <c r="AN180" s="41">
        <f t="shared" si="19"/>
        <v>60499</v>
      </c>
    </row>
    <row r="181" spans="1:40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1023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330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15"/>
        <v>0</v>
      </c>
      <c r="AH181" s="41">
        <f t="shared" si="16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17"/>
        <v>77622</v>
      </c>
      <c r="AM181" s="41">
        <f t="shared" si="18"/>
        <v>2862</v>
      </c>
      <c r="AN181" s="41">
        <f t="shared" si="19"/>
        <v>60499</v>
      </c>
    </row>
    <row r="182" spans="1:40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330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15"/>
        <v>0</v>
      </c>
      <c r="AH182" s="41">
        <f t="shared" si="16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17"/>
        <v>77622</v>
      </c>
      <c r="AM182" s="41">
        <f t="shared" si="18"/>
        <v>2862</v>
      </c>
      <c r="AN182" s="41">
        <f t="shared" si="19"/>
        <v>60499</v>
      </c>
    </row>
    <row r="183" spans="1:40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1036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330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15"/>
        <v>0</v>
      </c>
      <c r="AH183" s="41">
        <f t="shared" si="16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17"/>
        <v>77622</v>
      </c>
      <c r="AM183" s="41">
        <f t="shared" si="18"/>
        <v>2862</v>
      </c>
      <c r="AN183" s="41">
        <f t="shared" si="19"/>
        <v>60499</v>
      </c>
    </row>
    <row r="184" spans="1:40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330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15"/>
        <v>0</v>
      </c>
      <c r="AH184" s="41">
        <f t="shared" si="16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17"/>
        <v>77622</v>
      </c>
      <c r="AM184" s="41">
        <f t="shared" si="18"/>
        <v>2862</v>
      </c>
      <c r="AN184" s="41">
        <f t="shared" si="19"/>
        <v>60499</v>
      </c>
    </row>
    <row r="185" spans="1:40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1024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330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15"/>
        <v>0</v>
      </c>
      <c r="AH185" s="41">
        <f t="shared" si="16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17"/>
        <v>77622</v>
      </c>
      <c r="AM185" s="41">
        <f t="shared" si="18"/>
        <v>2862</v>
      </c>
      <c r="AN185" s="41">
        <f t="shared" si="19"/>
        <v>60499</v>
      </c>
    </row>
    <row r="186" spans="1:40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330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15"/>
        <v>0</v>
      </c>
      <c r="AH186" s="41">
        <f t="shared" si="16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17"/>
        <v>77622</v>
      </c>
      <c r="AM186" s="41">
        <f t="shared" si="18"/>
        <v>2862</v>
      </c>
      <c r="AN186" s="41">
        <f t="shared" si="19"/>
        <v>60499</v>
      </c>
    </row>
    <row r="187" spans="1:40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1024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330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15"/>
        <v>0</v>
      </c>
      <c r="AH187" s="41">
        <f t="shared" si="16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17"/>
        <v>77622</v>
      </c>
      <c r="AM187" s="41">
        <f t="shared" si="18"/>
        <v>2862</v>
      </c>
      <c r="AN187" s="41">
        <f t="shared" si="19"/>
        <v>60499</v>
      </c>
    </row>
    <row r="188" spans="1:40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330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15"/>
        <v>0</v>
      </c>
      <c r="AH188" s="41">
        <f t="shared" si="16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17"/>
        <v>77622</v>
      </c>
      <c r="AM188" s="41">
        <f t="shared" si="18"/>
        <v>2862</v>
      </c>
      <c r="AN188" s="41">
        <f t="shared" si="19"/>
        <v>60499</v>
      </c>
    </row>
    <row r="189" spans="1:40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1035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330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15"/>
        <v>0</v>
      </c>
      <c r="AH189" s="41">
        <f t="shared" si="16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17"/>
        <v>77622</v>
      </c>
      <c r="AM189" s="41">
        <f t="shared" si="18"/>
        <v>2862</v>
      </c>
      <c r="AN189" s="41">
        <f t="shared" si="19"/>
        <v>60499</v>
      </c>
    </row>
    <row r="190" spans="1:40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330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15"/>
        <v>0</v>
      </c>
      <c r="AH190" s="41">
        <f t="shared" si="16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17"/>
        <v>77622</v>
      </c>
      <c r="AM190" s="41">
        <f t="shared" si="18"/>
        <v>2862</v>
      </c>
      <c r="AN190" s="41">
        <f t="shared" si="19"/>
        <v>60499</v>
      </c>
    </row>
    <row r="191" spans="1:40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1024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330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15"/>
        <v>0</v>
      </c>
      <c r="AH191" s="41">
        <f t="shared" si="16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17"/>
        <v>77622</v>
      </c>
      <c r="AM191" s="41">
        <f t="shared" si="18"/>
        <v>2862</v>
      </c>
      <c r="AN191" s="41">
        <f t="shared" si="19"/>
        <v>60499</v>
      </c>
    </row>
    <row r="192" spans="1:40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330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15"/>
        <v>0</v>
      </c>
      <c r="AH192" s="41">
        <f t="shared" si="16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17"/>
        <v>77622</v>
      </c>
      <c r="AM192" s="41">
        <f t="shared" si="18"/>
        <v>2862</v>
      </c>
      <c r="AN192" s="41">
        <f t="shared" si="19"/>
        <v>60499</v>
      </c>
    </row>
    <row r="193" spans="1:40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1024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330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15"/>
        <v>0</v>
      </c>
      <c r="AH193" s="41">
        <f t="shared" si="16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17"/>
        <v>77622</v>
      </c>
      <c r="AM193" s="41">
        <f t="shared" si="18"/>
        <v>2862</v>
      </c>
      <c r="AN193" s="41">
        <f t="shared" si="19"/>
        <v>60499</v>
      </c>
    </row>
    <row r="194" spans="1:40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330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15"/>
        <v>0</v>
      </c>
      <c r="AH194" s="41">
        <f t="shared" si="16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17"/>
        <v>77622</v>
      </c>
      <c r="AM194" s="41">
        <f t="shared" si="18"/>
        <v>2862</v>
      </c>
      <c r="AN194" s="41">
        <f t="shared" si="19"/>
        <v>60499</v>
      </c>
    </row>
    <row r="195" spans="1:40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1025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330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15"/>
        <v>0</v>
      </c>
      <c r="AH195" s="41">
        <f t="shared" si="16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17"/>
        <v>77622</v>
      </c>
      <c r="AM195" s="41">
        <f t="shared" si="18"/>
        <v>2862</v>
      </c>
      <c r="AN195" s="41">
        <f t="shared" si="19"/>
        <v>60499</v>
      </c>
    </row>
    <row r="196" spans="1:40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330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15"/>
        <v>0</v>
      </c>
      <c r="AH196" s="41">
        <f t="shared" si="16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17"/>
        <v>77622</v>
      </c>
      <c r="AM196" s="41">
        <f t="shared" si="18"/>
        <v>2862</v>
      </c>
      <c r="AN196" s="41">
        <f t="shared" si="19"/>
        <v>60499</v>
      </c>
    </row>
    <row r="197" spans="1:40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1026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330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15"/>
        <v>0</v>
      </c>
      <c r="AH197" s="41">
        <f t="shared" si="16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17"/>
        <v>77622</v>
      </c>
      <c r="AM197" s="41">
        <f t="shared" si="18"/>
        <v>2862</v>
      </c>
      <c r="AN197" s="41">
        <f t="shared" si="19"/>
        <v>60499</v>
      </c>
    </row>
    <row r="198" spans="1:40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330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15"/>
        <v>0</v>
      </c>
      <c r="AH198" s="41">
        <f t="shared" si="16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17"/>
        <v>77622</v>
      </c>
      <c r="AM198" s="41">
        <f t="shared" si="18"/>
        <v>2862</v>
      </c>
      <c r="AN198" s="41">
        <f t="shared" si="19"/>
        <v>60499</v>
      </c>
    </row>
    <row r="199" spans="1:40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1027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330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15"/>
        <v>0</v>
      </c>
      <c r="AH199" s="41">
        <f t="shared" si="16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17"/>
        <v>77622</v>
      </c>
      <c r="AM199" s="41">
        <f t="shared" si="18"/>
        <v>2862</v>
      </c>
      <c r="AN199" s="41">
        <f t="shared" si="19"/>
        <v>60499</v>
      </c>
    </row>
    <row r="200" spans="1:40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330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15"/>
        <v>0</v>
      </c>
      <c r="AH200" s="41">
        <f t="shared" si="16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17"/>
        <v>77622</v>
      </c>
      <c r="AM200" s="41">
        <f t="shared" si="18"/>
        <v>2862</v>
      </c>
      <c r="AN200" s="41">
        <f t="shared" si="19"/>
        <v>60499</v>
      </c>
    </row>
    <row r="201" spans="1:40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1025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330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15"/>
        <v>0</v>
      </c>
      <c r="AH201" s="41">
        <f t="shared" si="16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17"/>
        <v>77622</v>
      </c>
      <c r="AM201" s="41">
        <f t="shared" si="18"/>
        <v>2862</v>
      </c>
      <c r="AN201" s="41">
        <f t="shared" si="19"/>
        <v>60499</v>
      </c>
    </row>
    <row r="202" spans="1:40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330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15"/>
        <v>0</v>
      </c>
      <c r="AH202" s="41">
        <f t="shared" si="16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17"/>
        <v>77622</v>
      </c>
      <c r="AM202" s="41">
        <f t="shared" si="18"/>
        <v>2862</v>
      </c>
      <c r="AN202" s="41">
        <f t="shared" si="19"/>
        <v>60499</v>
      </c>
    </row>
    <row r="203" spans="1:40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1025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330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15"/>
        <v>0</v>
      </c>
      <c r="AH203" s="41">
        <f t="shared" si="16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17"/>
        <v>77622</v>
      </c>
      <c r="AM203" s="41">
        <f t="shared" si="18"/>
        <v>2862</v>
      </c>
      <c r="AN203" s="41">
        <f t="shared" si="19"/>
        <v>60499</v>
      </c>
    </row>
    <row r="204" spans="1:40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330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si="15"/>
        <v>0</v>
      </c>
      <c r="AH204" s="41">
        <f t="shared" si="16"/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17"/>
        <v>77622</v>
      </c>
      <c r="AM204" s="41">
        <f t="shared" si="18"/>
        <v>2862</v>
      </c>
      <c r="AN204" s="41">
        <f t="shared" si="19"/>
        <v>60499</v>
      </c>
    </row>
    <row r="205" spans="1:40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1028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330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5"/>
        <v>0</v>
      </c>
      <c r="AH205" s="41">
        <f t="shared" si="16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17"/>
        <v>77622</v>
      </c>
      <c r="AM205" s="41">
        <f t="shared" si="18"/>
        <v>2862</v>
      </c>
      <c r="AN205" s="41">
        <f t="shared" si="19"/>
        <v>60499</v>
      </c>
    </row>
    <row r="206" spans="1:40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330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5"/>
        <v>0</v>
      </c>
      <c r="AH206" s="41">
        <f t="shared" si="16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17"/>
        <v>77622</v>
      </c>
      <c r="AM206" s="41">
        <f t="shared" si="18"/>
        <v>2862</v>
      </c>
      <c r="AN206" s="41">
        <f t="shared" si="19"/>
        <v>60499</v>
      </c>
    </row>
    <row r="207" spans="1:40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1029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330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5"/>
        <v>0</v>
      </c>
      <c r="AH207" s="41">
        <f t="shared" si="16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17"/>
        <v>77622</v>
      </c>
      <c r="AM207" s="41">
        <f t="shared" si="18"/>
        <v>2862</v>
      </c>
      <c r="AN207" s="41">
        <f t="shared" si="19"/>
        <v>60499</v>
      </c>
    </row>
    <row r="208" spans="1:40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330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5"/>
        <v>0</v>
      </c>
      <c r="AH208" s="41">
        <f t="shared" si="16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17"/>
        <v>77622</v>
      </c>
      <c r="AM208" s="41">
        <f t="shared" si="18"/>
        <v>2862</v>
      </c>
      <c r="AN208" s="41">
        <f t="shared" si="19"/>
        <v>60499</v>
      </c>
    </row>
    <row r="209" spans="1:40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1030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330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5"/>
        <v>0</v>
      </c>
      <c r="AH209" s="41">
        <f t="shared" si="16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17"/>
        <v>77622</v>
      </c>
      <c r="AM209" s="41">
        <f t="shared" si="18"/>
        <v>2862</v>
      </c>
      <c r="AN209" s="41">
        <f t="shared" si="19"/>
        <v>60499</v>
      </c>
    </row>
    <row r="210" spans="1:40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330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5"/>
        <v>0</v>
      </c>
      <c r="AH210" s="41">
        <f t="shared" si="16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17"/>
        <v>77622</v>
      </c>
      <c r="AM210" s="41">
        <f t="shared" si="18"/>
        <v>2862</v>
      </c>
      <c r="AN210" s="41">
        <f t="shared" si="19"/>
        <v>60499</v>
      </c>
    </row>
    <row r="211" spans="1:40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1031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330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5"/>
        <v>0</v>
      </c>
      <c r="AH211" s="41">
        <f t="shared" si="16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17"/>
        <v>77622</v>
      </c>
      <c r="AM211" s="41">
        <f t="shared" si="18"/>
        <v>2862</v>
      </c>
      <c r="AN211" s="41">
        <f t="shared" si="19"/>
        <v>60499</v>
      </c>
    </row>
    <row r="212" spans="1:40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330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5"/>
        <v>0</v>
      </c>
      <c r="AH212" s="41">
        <f t="shared" si="16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17"/>
        <v>77622</v>
      </c>
      <c r="AM212" s="41">
        <f t="shared" si="18"/>
        <v>2862</v>
      </c>
      <c r="AN212" s="41">
        <f t="shared" si="19"/>
        <v>60499</v>
      </c>
    </row>
    <row r="213" spans="1:40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1032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330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5"/>
        <v>0</v>
      </c>
      <c r="AH213" s="41">
        <f t="shared" si="16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17"/>
        <v>77622</v>
      </c>
      <c r="AM213" s="41">
        <f t="shared" si="18"/>
        <v>2862</v>
      </c>
      <c r="AN213" s="41">
        <f t="shared" si="19"/>
        <v>60499</v>
      </c>
    </row>
    <row r="214" spans="1:40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1033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330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5"/>
        <v>0</v>
      </c>
      <c r="AH214" s="41">
        <f t="shared" si="16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17"/>
        <v>77622</v>
      </c>
      <c r="AM214" s="41">
        <f t="shared" si="18"/>
        <v>2862</v>
      </c>
      <c r="AN214" s="41">
        <f t="shared" si="19"/>
        <v>60499</v>
      </c>
    </row>
    <row r="215" spans="1:40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1034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330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5"/>
        <v>0</v>
      </c>
      <c r="AH215" s="41">
        <f t="shared" si="16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17"/>
        <v>77622</v>
      </c>
      <c r="AM215" s="41">
        <f t="shared" si="18"/>
        <v>2862</v>
      </c>
      <c r="AN215" s="41">
        <f t="shared" si="19"/>
        <v>60499</v>
      </c>
    </row>
    <row r="216" spans="1:40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1034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330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5"/>
        <v>0</v>
      </c>
      <c r="AH216" s="41">
        <f t="shared" si="16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17"/>
        <v>77622</v>
      </c>
      <c r="AM216" s="41">
        <f t="shared" si="18"/>
        <v>2862</v>
      </c>
      <c r="AN216" s="41">
        <f t="shared" si="19"/>
        <v>60499</v>
      </c>
    </row>
    <row r="217" spans="1:40" ht="16.5" x14ac:dyDescent="0.2">
      <c r="A217" s="41">
        <v>4</v>
      </c>
      <c r="B217" s="81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5"/>
        <v>0</v>
      </c>
      <c r="AH217" s="41">
        <f t="shared" si="16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17"/>
        <v>77622</v>
      </c>
      <c r="AM217" s="41">
        <f t="shared" si="18"/>
        <v>2862</v>
      </c>
      <c r="AN217" s="41">
        <f t="shared" si="19"/>
        <v>60499</v>
      </c>
    </row>
    <row r="218" spans="1:40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5"/>
        <v>0</v>
      </c>
      <c r="AH218" s="41">
        <f t="shared" si="16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17"/>
        <v>77622</v>
      </c>
      <c r="AM218" s="41">
        <f t="shared" si="18"/>
        <v>2862</v>
      </c>
      <c r="AN218" s="41">
        <f t="shared" si="19"/>
        <v>60499</v>
      </c>
    </row>
    <row r="219" spans="1:40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5"/>
        <v>0</v>
      </c>
      <c r="AH219" s="41">
        <f t="shared" si="16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17"/>
        <v>77622</v>
      </c>
      <c r="AM219" s="41">
        <f t="shared" si="18"/>
        <v>2862</v>
      </c>
      <c r="AN219" s="41">
        <f t="shared" si="19"/>
        <v>60499</v>
      </c>
    </row>
    <row r="220" spans="1:40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1038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5"/>
        <v>0</v>
      </c>
      <c r="AH220" s="41">
        <f t="shared" si="16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17"/>
        <v>77622</v>
      </c>
      <c r="AM220" s="41">
        <f t="shared" si="18"/>
        <v>2862</v>
      </c>
      <c r="AN220" s="41">
        <f t="shared" si="19"/>
        <v>60499</v>
      </c>
    </row>
    <row r="221" spans="1:40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5"/>
        <v>0</v>
      </c>
      <c r="AH221" s="41">
        <f t="shared" si="16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17"/>
        <v>77622</v>
      </c>
      <c r="AM221" s="41">
        <f t="shared" si="18"/>
        <v>2862</v>
      </c>
      <c r="AN221" s="41">
        <f t="shared" si="19"/>
        <v>60499</v>
      </c>
    </row>
    <row r="222" spans="1:40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1038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330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5"/>
        <v>0</v>
      </c>
      <c r="AH222" s="41">
        <f t="shared" si="16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17"/>
        <v>77622</v>
      </c>
      <c r="AM222" s="41">
        <f t="shared" si="18"/>
        <v>2862</v>
      </c>
      <c r="AN222" s="41">
        <f t="shared" si="19"/>
        <v>60499</v>
      </c>
    </row>
    <row r="223" spans="1:40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330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5"/>
        <v>0</v>
      </c>
      <c r="AH223" s="41">
        <f t="shared" si="16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17"/>
        <v>77622</v>
      </c>
      <c r="AM223" s="41">
        <f t="shared" si="18"/>
        <v>2862</v>
      </c>
      <c r="AN223" s="41">
        <f t="shared" si="19"/>
        <v>60499</v>
      </c>
    </row>
    <row r="224" spans="1:40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987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330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5"/>
        <v>0</v>
      </c>
      <c r="AH224" s="41">
        <f t="shared" si="16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17"/>
        <v>77622</v>
      </c>
      <c r="AM224" s="41">
        <f t="shared" si="18"/>
        <v>2862</v>
      </c>
      <c r="AN224" s="41">
        <f t="shared" si="19"/>
        <v>60499</v>
      </c>
    </row>
    <row r="225" spans="1:40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330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5"/>
        <v>0</v>
      </c>
      <c r="AH225" s="41">
        <f t="shared" si="16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17"/>
        <v>77622</v>
      </c>
      <c r="AM225" s="41">
        <f t="shared" si="18"/>
        <v>2862</v>
      </c>
      <c r="AN225" s="41">
        <f t="shared" si="19"/>
        <v>60499</v>
      </c>
    </row>
    <row r="226" spans="1:40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1039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330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5"/>
        <v>0</v>
      </c>
      <c r="AH226" s="41">
        <f t="shared" si="16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17"/>
        <v>77622</v>
      </c>
      <c r="AM226" s="41">
        <f t="shared" si="18"/>
        <v>2862</v>
      </c>
      <c r="AN226" s="41">
        <f t="shared" si="19"/>
        <v>60499</v>
      </c>
    </row>
    <row r="227" spans="1:40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330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5"/>
        <v>0</v>
      </c>
      <c r="AH227" s="41">
        <f t="shared" si="16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17"/>
        <v>77622</v>
      </c>
      <c r="AM227" s="41">
        <f t="shared" si="18"/>
        <v>2862</v>
      </c>
      <c r="AN227" s="41">
        <f t="shared" si="19"/>
        <v>60499</v>
      </c>
    </row>
    <row r="228" spans="1:40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983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330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5"/>
        <v>0</v>
      </c>
      <c r="AH228" s="41">
        <f t="shared" si="16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17"/>
        <v>77622</v>
      </c>
      <c r="AM228" s="41">
        <f t="shared" si="18"/>
        <v>2862</v>
      </c>
      <c r="AN228" s="41">
        <f t="shared" si="19"/>
        <v>60499</v>
      </c>
    </row>
    <row r="229" spans="1:40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330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5"/>
        <v>0</v>
      </c>
      <c r="AH229" s="41">
        <f t="shared" si="16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17"/>
        <v>77622</v>
      </c>
      <c r="AM229" s="41">
        <f t="shared" si="18"/>
        <v>2862</v>
      </c>
      <c r="AN229" s="41">
        <f t="shared" si="19"/>
        <v>60499</v>
      </c>
    </row>
    <row r="230" spans="1:40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987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330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5"/>
        <v>0</v>
      </c>
      <c r="AH230" s="41">
        <f t="shared" si="16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17"/>
        <v>77622</v>
      </c>
      <c r="AM230" s="41">
        <f t="shared" si="18"/>
        <v>2862</v>
      </c>
      <c r="AN230" s="41">
        <f t="shared" si="19"/>
        <v>60499</v>
      </c>
    </row>
    <row r="231" spans="1:40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330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5"/>
        <v>0</v>
      </c>
      <c r="AH231" s="41">
        <f t="shared" si="16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17"/>
        <v>77622</v>
      </c>
      <c r="AM231" s="41">
        <f t="shared" si="18"/>
        <v>2862</v>
      </c>
      <c r="AN231" s="41">
        <f t="shared" si="19"/>
        <v>60499</v>
      </c>
    </row>
    <row r="232" spans="1:40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992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330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5"/>
        <v>0</v>
      </c>
      <c r="AH232" s="41">
        <f t="shared" si="16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17"/>
        <v>77622</v>
      </c>
      <c r="AM232" s="41">
        <f t="shared" si="18"/>
        <v>2862</v>
      </c>
      <c r="AN232" s="41">
        <f t="shared" si="19"/>
        <v>60499</v>
      </c>
    </row>
    <row r="233" spans="1:40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330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ref="AG233:AG296" si="20">SUMIFS($E$5:$E$74,$S$5:$S$74,"="&amp;AE233)+SUMIFS($E$76:$E$145,$V$5:$V$74,"="&amp;AE233)+SUMIFS($E$147:$E$216,$Y$5:$Y$74,"="&amp;AE233)+SUMIFS($E$218:$E$287,$AB$5:$AB$74,"="&amp;AE233)</f>
        <v>0</v>
      </c>
      <c r="AH233" s="41">
        <f t="shared" ref="AH233:AH296" si="21">SUMIFS($G$5:$G$74,$S$5:$S$74,"="&amp;AE233)+SUMIFS($G$76:$G$145,$V$5:$V$74,"="&amp;AE233)+SUMIFS($G$147:$G$216,$Y$5:$Y$74,"="&amp;AE233)+SUMIFS($G$218:$G$287,$AB$5:$AB$74,"="&amp;AE233)</f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22">INT(AI233/AI$2*AG$2+AI233)</f>
        <v>77622</v>
      </c>
      <c r="AM233" s="41">
        <f t="shared" ref="AM233:AM296" si="23">INT(AJ233/AJ$2*AH$2+AJ233)</f>
        <v>2862</v>
      </c>
      <c r="AN233" s="41">
        <f t="shared" ref="AN233:AN296" si="24">INT(AK233/AK$2*AI$2+AK233)</f>
        <v>60499</v>
      </c>
    </row>
    <row r="234" spans="1:40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991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330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20"/>
        <v>0</v>
      </c>
      <c r="AH234" s="41">
        <f t="shared" si="21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22"/>
        <v>77622</v>
      </c>
      <c r="AM234" s="41">
        <f t="shared" si="23"/>
        <v>2862</v>
      </c>
      <c r="AN234" s="41">
        <f t="shared" si="24"/>
        <v>60499</v>
      </c>
    </row>
    <row r="235" spans="1:40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330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20"/>
        <v>0</v>
      </c>
      <c r="AH235" s="41">
        <f t="shared" si="21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22"/>
        <v>77622</v>
      </c>
      <c r="AM235" s="41">
        <f t="shared" si="23"/>
        <v>2862</v>
      </c>
      <c r="AN235" s="41">
        <f t="shared" si="24"/>
        <v>60499</v>
      </c>
    </row>
    <row r="236" spans="1:40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1002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330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20"/>
        <v>0</v>
      </c>
      <c r="AH236" s="41">
        <f t="shared" si="21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22"/>
        <v>77622</v>
      </c>
      <c r="AM236" s="41">
        <f t="shared" si="23"/>
        <v>2862</v>
      </c>
      <c r="AN236" s="41">
        <f t="shared" si="24"/>
        <v>60499</v>
      </c>
    </row>
    <row r="237" spans="1:40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330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20"/>
        <v>0</v>
      </c>
      <c r="AH237" s="41">
        <f t="shared" si="21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22"/>
        <v>77622</v>
      </c>
      <c r="AM237" s="41">
        <f t="shared" si="23"/>
        <v>2862</v>
      </c>
      <c r="AN237" s="41">
        <f t="shared" si="24"/>
        <v>60499</v>
      </c>
    </row>
    <row r="238" spans="1:40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1040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330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20"/>
        <v>0</v>
      </c>
      <c r="AH238" s="41">
        <f t="shared" si="21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22"/>
        <v>77622</v>
      </c>
      <c r="AM238" s="41">
        <f t="shared" si="23"/>
        <v>2862</v>
      </c>
      <c r="AN238" s="41">
        <f t="shared" si="24"/>
        <v>60499</v>
      </c>
    </row>
    <row r="239" spans="1:40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330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20"/>
        <v>0</v>
      </c>
      <c r="AH239" s="41">
        <f t="shared" si="21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22"/>
        <v>77622</v>
      </c>
      <c r="AM239" s="41">
        <f t="shared" si="23"/>
        <v>2862</v>
      </c>
      <c r="AN239" s="41">
        <f t="shared" si="24"/>
        <v>60499</v>
      </c>
    </row>
    <row r="240" spans="1:40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1041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330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20"/>
        <v>0</v>
      </c>
      <c r="AH240" s="41">
        <f t="shared" si="21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22"/>
        <v>77622</v>
      </c>
      <c r="AM240" s="41">
        <f t="shared" si="23"/>
        <v>2862</v>
      </c>
      <c r="AN240" s="41">
        <f t="shared" si="24"/>
        <v>60499</v>
      </c>
    </row>
    <row r="241" spans="1:40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330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20"/>
        <v>0</v>
      </c>
      <c r="AH241" s="41">
        <f t="shared" si="21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22"/>
        <v>77622</v>
      </c>
      <c r="AM241" s="41">
        <f t="shared" si="23"/>
        <v>2862</v>
      </c>
      <c r="AN241" s="41">
        <f t="shared" si="24"/>
        <v>60499</v>
      </c>
    </row>
    <row r="242" spans="1:40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1002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330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20"/>
        <v>0</v>
      </c>
      <c r="AH242" s="41">
        <f t="shared" si="21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22"/>
        <v>77622</v>
      </c>
      <c r="AM242" s="41">
        <f t="shared" si="23"/>
        <v>2862</v>
      </c>
      <c r="AN242" s="41">
        <f t="shared" si="24"/>
        <v>60499</v>
      </c>
    </row>
    <row r="243" spans="1:40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330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20"/>
        <v>0</v>
      </c>
      <c r="AH243" s="41">
        <f t="shared" si="21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22"/>
        <v>77622</v>
      </c>
      <c r="AM243" s="41">
        <f t="shared" si="23"/>
        <v>2862</v>
      </c>
      <c r="AN243" s="41">
        <f t="shared" si="24"/>
        <v>60499</v>
      </c>
    </row>
    <row r="244" spans="1:40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987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330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20"/>
        <v>0</v>
      </c>
      <c r="AH244" s="41">
        <f t="shared" si="21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22"/>
        <v>77622</v>
      </c>
      <c r="AM244" s="41">
        <f t="shared" si="23"/>
        <v>2862</v>
      </c>
      <c r="AN244" s="41">
        <f t="shared" si="24"/>
        <v>60499</v>
      </c>
    </row>
    <row r="245" spans="1:40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330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20"/>
        <v>0</v>
      </c>
      <c r="AH245" s="41">
        <f t="shared" si="21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22"/>
        <v>77622</v>
      </c>
      <c r="AM245" s="41">
        <f t="shared" si="23"/>
        <v>2862</v>
      </c>
      <c r="AN245" s="41">
        <f t="shared" si="24"/>
        <v>60499</v>
      </c>
    </row>
    <row r="246" spans="1:40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987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330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20"/>
        <v>0</v>
      </c>
      <c r="AH246" s="41">
        <f t="shared" si="21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22"/>
        <v>77622</v>
      </c>
      <c r="AM246" s="41">
        <f t="shared" si="23"/>
        <v>2862</v>
      </c>
      <c r="AN246" s="41">
        <f t="shared" si="24"/>
        <v>60499</v>
      </c>
    </row>
    <row r="247" spans="1:40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330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20"/>
        <v>0</v>
      </c>
      <c r="AH247" s="41">
        <f t="shared" si="21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22"/>
        <v>77622</v>
      </c>
      <c r="AM247" s="41">
        <f t="shared" si="23"/>
        <v>2862</v>
      </c>
      <c r="AN247" s="41">
        <f t="shared" si="24"/>
        <v>60499</v>
      </c>
    </row>
    <row r="248" spans="1:40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1046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330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20"/>
        <v>0</v>
      </c>
      <c r="AH248" s="41">
        <f t="shared" si="21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22"/>
        <v>77622</v>
      </c>
      <c r="AM248" s="41">
        <f t="shared" si="23"/>
        <v>2862</v>
      </c>
      <c r="AN248" s="41">
        <f t="shared" si="24"/>
        <v>60499</v>
      </c>
    </row>
    <row r="249" spans="1:40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330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20"/>
        <v>0</v>
      </c>
      <c r="AH249" s="41">
        <f t="shared" si="21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22"/>
        <v>77622</v>
      </c>
      <c r="AM249" s="41">
        <f t="shared" si="23"/>
        <v>2862</v>
      </c>
      <c r="AN249" s="41">
        <f t="shared" si="24"/>
        <v>60499</v>
      </c>
    </row>
    <row r="250" spans="1:40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1042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330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20"/>
        <v>0</v>
      </c>
      <c r="AH250" s="41">
        <f t="shared" si="21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22"/>
        <v>77622</v>
      </c>
      <c r="AM250" s="41">
        <f t="shared" si="23"/>
        <v>2862</v>
      </c>
      <c r="AN250" s="41">
        <f t="shared" si="24"/>
        <v>60499</v>
      </c>
    </row>
    <row r="251" spans="1:40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330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20"/>
        <v>0</v>
      </c>
      <c r="AH251" s="41">
        <f t="shared" si="21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22"/>
        <v>77622</v>
      </c>
      <c r="AM251" s="41">
        <f t="shared" si="23"/>
        <v>2862</v>
      </c>
      <c r="AN251" s="41">
        <f t="shared" si="24"/>
        <v>60499</v>
      </c>
    </row>
    <row r="252" spans="1:40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987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330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20"/>
        <v>0</v>
      </c>
      <c r="AH252" s="41">
        <f t="shared" si="21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22"/>
        <v>77622</v>
      </c>
      <c r="AM252" s="41">
        <f t="shared" si="23"/>
        <v>2862</v>
      </c>
      <c r="AN252" s="41">
        <f t="shared" si="24"/>
        <v>60499</v>
      </c>
    </row>
    <row r="253" spans="1:40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330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20"/>
        <v>0</v>
      </c>
      <c r="AH253" s="41">
        <f t="shared" si="21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22"/>
        <v>77622</v>
      </c>
      <c r="AM253" s="41">
        <f t="shared" si="23"/>
        <v>2862</v>
      </c>
      <c r="AN253" s="41">
        <f t="shared" si="24"/>
        <v>60499</v>
      </c>
    </row>
    <row r="254" spans="1:40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980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330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20"/>
        <v>0</v>
      </c>
      <c r="AH254" s="41">
        <f t="shared" si="21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22"/>
        <v>77622</v>
      </c>
      <c r="AM254" s="41">
        <f t="shared" si="23"/>
        <v>2862</v>
      </c>
      <c r="AN254" s="41">
        <f t="shared" si="24"/>
        <v>60499</v>
      </c>
    </row>
    <row r="255" spans="1:40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330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20"/>
        <v>0</v>
      </c>
      <c r="AH255" s="41">
        <f t="shared" si="21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22"/>
        <v>77622</v>
      </c>
      <c r="AM255" s="41">
        <f t="shared" si="23"/>
        <v>2862</v>
      </c>
      <c r="AN255" s="41">
        <f t="shared" si="24"/>
        <v>60499</v>
      </c>
    </row>
    <row r="256" spans="1:40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1043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330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20"/>
        <v>0</v>
      </c>
      <c r="AH256" s="41">
        <f t="shared" si="21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22"/>
        <v>77622</v>
      </c>
      <c r="AM256" s="41">
        <f t="shared" si="23"/>
        <v>2862</v>
      </c>
      <c r="AN256" s="41">
        <f t="shared" si="24"/>
        <v>60499</v>
      </c>
    </row>
    <row r="257" spans="1:40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330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20"/>
        <v>0</v>
      </c>
      <c r="AH257" s="41">
        <f t="shared" si="21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22"/>
        <v>77622</v>
      </c>
      <c r="AM257" s="41">
        <f t="shared" si="23"/>
        <v>2862</v>
      </c>
      <c r="AN257" s="41">
        <f t="shared" si="24"/>
        <v>60499</v>
      </c>
    </row>
    <row r="258" spans="1:40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1044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330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20"/>
        <v>0</v>
      </c>
      <c r="AH258" s="41">
        <f t="shared" si="21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22"/>
        <v>77622</v>
      </c>
      <c r="AM258" s="41">
        <f t="shared" si="23"/>
        <v>2862</v>
      </c>
      <c r="AN258" s="41">
        <f t="shared" si="24"/>
        <v>60499</v>
      </c>
    </row>
    <row r="259" spans="1:40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330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20"/>
        <v>0</v>
      </c>
      <c r="AH259" s="41">
        <f t="shared" si="21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22"/>
        <v>77622</v>
      </c>
      <c r="AM259" s="41">
        <f t="shared" si="23"/>
        <v>2862</v>
      </c>
      <c r="AN259" s="41">
        <f t="shared" si="24"/>
        <v>60499</v>
      </c>
    </row>
    <row r="260" spans="1:40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1007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330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20"/>
        <v>0</v>
      </c>
      <c r="AH260" s="41">
        <f t="shared" si="21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22"/>
        <v>77622</v>
      </c>
      <c r="AM260" s="41">
        <f t="shared" si="23"/>
        <v>2862</v>
      </c>
      <c r="AN260" s="41">
        <f t="shared" si="24"/>
        <v>60499</v>
      </c>
    </row>
    <row r="261" spans="1:40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330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20"/>
        <v>0</v>
      </c>
      <c r="AH261" s="41">
        <f t="shared" si="21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22"/>
        <v>77622</v>
      </c>
      <c r="AM261" s="41">
        <f t="shared" si="23"/>
        <v>2862</v>
      </c>
      <c r="AN261" s="41">
        <f t="shared" si="24"/>
        <v>60499</v>
      </c>
    </row>
    <row r="262" spans="1:40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990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330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20"/>
        <v>0</v>
      </c>
      <c r="AH262" s="41">
        <f t="shared" si="21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22"/>
        <v>77622</v>
      </c>
      <c r="AM262" s="41">
        <f t="shared" si="23"/>
        <v>2862</v>
      </c>
      <c r="AN262" s="41">
        <f t="shared" si="24"/>
        <v>60499</v>
      </c>
    </row>
    <row r="263" spans="1:40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330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20"/>
        <v>0</v>
      </c>
      <c r="AH263" s="41">
        <f t="shared" si="21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22"/>
        <v>77622</v>
      </c>
      <c r="AM263" s="41">
        <f t="shared" si="23"/>
        <v>2862</v>
      </c>
      <c r="AN263" s="41">
        <f t="shared" si="24"/>
        <v>60499</v>
      </c>
    </row>
    <row r="264" spans="1:40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993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330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20"/>
        <v>0</v>
      </c>
      <c r="AH264" s="41">
        <f t="shared" si="21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22"/>
        <v>77622</v>
      </c>
      <c r="AM264" s="41">
        <f t="shared" si="23"/>
        <v>2862</v>
      </c>
      <c r="AN264" s="41">
        <f t="shared" si="24"/>
        <v>60499</v>
      </c>
    </row>
    <row r="265" spans="1:40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330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20"/>
        <v>0</v>
      </c>
      <c r="AH265" s="41">
        <f t="shared" si="21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22"/>
        <v>77622</v>
      </c>
      <c r="AM265" s="41">
        <f t="shared" si="23"/>
        <v>2862</v>
      </c>
      <c r="AN265" s="41">
        <f t="shared" si="24"/>
        <v>60499</v>
      </c>
    </row>
    <row r="266" spans="1:40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1047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330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20"/>
        <v>0</v>
      </c>
      <c r="AH266" s="41">
        <f t="shared" si="21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22"/>
        <v>77622</v>
      </c>
      <c r="AM266" s="41">
        <f t="shared" si="23"/>
        <v>2862</v>
      </c>
      <c r="AN266" s="41">
        <f t="shared" si="24"/>
        <v>60499</v>
      </c>
    </row>
    <row r="267" spans="1:40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330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20"/>
        <v>0</v>
      </c>
      <c r="AH267" s="41">
        <f t="shared" si="21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22"/>
        <v>77622</v>
      </c>
      <c r="AM267" s="41">
        <f t="shared" si="23"/>
        <v>2862</v>
      </c>
      <c r="AN267" s="41">
        <f t="shared" si="24"/>
        <v>60499</v>
      </c>
    </row>
    <row r="268" spans="1:40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1048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330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si="20"/>
        <v>0</v>
      </c>
      <c r="AH268" s="41">
        <f t="shared" si="21"/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22"/>
        <v>77622</v>
      </c>
      <c r="AM268" s="41">
        <f t="shared" si="23"/>
        <v>2862</v>
      </c>
      <c r="AN268" s="41">
        <f t="shared" si="24"/>
        <v>60499</v>
      </c>
    </row>
    <row r="269" spans="1:40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330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20"/>
        <v>0</v>
      </c>
      <c r="AH269" s="41">
        <f t="shared" si="21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22"/>
        <v>77622</v>
      </c>
      <c r="AM269" s="41">
        <f t="shared" si="23"/>
        <v>2862</v>
      </c>
      <c r="AN269" s="41">
        <f t="shared" si="24"/>
        <v>60499</v>
      </c>
    </row>
    <row r="270" spans="1:40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1049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330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20"/>
        <v>0</v>
      </c>
      <c r="AH270" s="41">
        <f t="shared" si="21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22"/>
        <v>77622</v>
      </c>
      <c r="AM270" s="41">
        <f t="shared" si="23"/>
        <v>2862</v>
      </c>
      <c r="AN270" s="41">
        <f t="shared" si="24"/>
        <v>60499</v>
      </c>
    </row>
    <row r="271" spans="1:40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330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20"/>
        <v>0</v>
      </c>
      <c r="AH271" s="41">
        <f t="shared" si="21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22"/>
        <v>77622</v>
      </c>
      <c r="AM271" s="41">
        <f t="shared" si="23"/>
        <v>2862</v>
      </c>
      <c r="AN271" s="41">
        <f t="shared" si="24"/>
        <v>60499</v>
      </c>
    </row>
    <row r="272" spans="1:40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1045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330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20"/>
        <v>0</v>
      </c>
      <c r="AH272" s="41">
        <f t="shared" si="21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22"/>
        <v>77622</v>
      </c>
      <c r="AM272" s="41">
        <f t="shared" si="23"/>
        <v>2862</v>
      </c>
      <c r="AN272" s="41">
        <f t="shared" si="24"/>
        <v>60499</v>
      </c>
    </row>
    <row r="273" spans="1:40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330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20"/>
        <v>0</v>
      </c>
      <c r="AH273" s="41">
        <f t="shared" si="21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22"/>
        <v>77622</v>
      </c>
      <c r="AM273" s="41">
        <f t="shared" si="23"/>
        <v>2862</v>
      </c>
      <c r="AN273" s="41">
        <f t="shared" si="24"/>
        <v>60499</v>
      </c>
    </row>
    <row r="274" spans="1:40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1050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330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20"/>
        <v>0</v>
      </c>
      <c r="AH274" s="41">
        <f t="shared" si="21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22"/>
        <v>77622</v>
      </c>
      <c r="AM274" s="41">
        <f t="shared" si="23"/>
        <v>2862</v>
      </c>
      <c r="AN274" s="41">
        <f t="shared" si="24"/>
        <v>60499</v>
      </c>
    </row>
    <row r="275" spans="1:40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330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20"/>
        <v>0</v>
      </c>
      <c r="AH275" s="41">
        <f t="shared" si="21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22"/>
        <v>77622</v>
      </c>
      <c r="AM275" s="41">
        <f t="shared" si="23"/>
        <v>2862</v>
      </c>
      <c r="AN275" s="41">
        <f t="shared" si="24"/>
        <v>60499</v>
      </c>
    </row>
    <row r="276" spans="1:40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1051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330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20"/>
        <v>0</v>
      </c>
      <c r="AH276" s="41">
        <f t="shared" si="21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22"/>
        <v>77622</v>
      </c>
      <c r="AM276" s="41">
        <f t="shared" si="23"/>
        <v>2862</v>
      </c>
      <c r="AN276" s="41">
        <f t="shared" si="24"/>
        <v>60499</v>
      </c>
    </row>
    <row r="277" spans="1:40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330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20"/>
        <v>0</v>
      </c>
      <c r="AH277" s="41">
        <f t="shared" si="21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22"/>
        <v>77622</v>
      </c>
      <c r="AM277" s="41">
        <f t="shared" si="23"/>
        <v>2862</v>
      </c>
      <c r="AN277" s="41">
        <f t="shared" si="24"/>
        <v>60499</v>
      </c>
    </row>
    <row r="278" spans="1:40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1052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330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20"/>
        <v>0</v>
      </c>
      <c r="AH278" s="41">
        <f t="shared" si="21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22"/>
        <v>77622</v>
      </c>
      <c r="AM278" s="41">
        <f t="shared" si="23"/>
        <v>2862</v>
      </c>
      <c r="AN278" s="41">
        <f t="shared" si="24"/>
        <v>60499</v>
      </c>
    </row>
    <row r="279" spans="1:40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330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20"/>
        <v>0</v>
      </c>
      <c r="AH279" s="41">
        <f t="shared" si="21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22"/>
        <v>77622</v>
      </c>
      <c r="AM279" s="41">
        <f t="shared" si="23"/>
        <v>2862</v>
      </c>
      <c r="AN279" s="41">
        <f t="shared" si="24"/>
        <v>60499</v>
      </c>
    </row>
    <row r="280" spans="1:40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1053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330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20"/>
        <v>0</v>
      </c>
      <c r="AH280" s="41">
        <f t="shared" si="21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22"/>
        <v>77622</v>
      </c>
      <c r="AM280" s="41">
        <f t="shared" si="23"/>
        <v>2862</v>
      </c>
      <c r="AN280" s="41">
        <f t="shared" si="24"/>
        <v>60499</v>
      </c>
    </row>
    <row r="281" spans="1:40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330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20"/>
        <v>0</v>
      </c>
      <c r="AH281" s="41">
        <f t="shared" si="21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22"/>
        <v>77622</v>
      </c>
      <c r="AM281" s="41">
        <f t="shared" si="23"/>
        <v>2862</v>
      </c>
      <c r="AN281" s="41">
        <f t="shared" si="24"/>
        <v>60499</v>
      </c>
    </row>
    <row r="282" spans="1:40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1054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330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20"/>
        <v>0</v>
      </c>
      <c r="AH282" s="41">
        <f t="shared" si="21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22"/>
        <v>77622</v>
      </c>
      <c r="AM282" s="41">
        <f t="shared" si="23"/>
        <v>2862</v>
      </c>
      <c r="AN282" s="41">
        <f t="shared" si="24"/>
        <v>60499</v>
      </c>
    </row>
    <row r="283" spans="1:40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330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20"/>
        <v>0</v>
      </c>
      <c r="AH283" s="41">
        <f t="shared" si="21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22"/>
        <v>77622</v>
      </c>
      <c r="AM283" s="41">
        <f t="shared" si="23"/>
        <v>2862</v>
      </c>
      <c r="AN283" s="41">
        <f t="shared" si="24"/>
        <v>60499</v>
      </c>
    </row>
    <row r="284" spans="1:40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1055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330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20"/>
        <v>0</v>
      </c>
      <c r="AH284" s="41">
        <f t="shared" si="21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22"/>
        <v>77622</v>
      </c>
      <c r="AM284" s="41">
        <f t="shared" si="23"/>
        <v>2862</v>
      </c>
      <c r="AN284" s="41">
        <f t="shared" si="24"/>
        <v>60499</v>
      </c>
    </row>
    <row r="285" spans="1:40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1056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330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20"/>
        <v>0</v>
      </c>
      <c r="AH285" s="41">
        <f t="shared" si="21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22"/>
        <v>77622</v>
      </c>
      <c r="AM285" s="41">
        <f t="shared" si="23"/>
        <v>2862</v>
      </c>
      <c r="AN285" s="41">
        <f t="shared" si="24"/>
        <v>60499</v>
      </c>
    </row>
    <row r="286" spans="1:40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1013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330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20"/>
        <v>0</v>
      </c>
      <c r="AH286" s="41">
        <f t="shared" si="21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22"/>
        <v>77622</v>
      </c>
      <c r="AM286" s="41">
        <f t="shared" si="23"/>
        <v>2862</v>
      </c>
      <c r="AN286" s="41">
        <f t="shared" si="24"/>
        <v>60499</v>
      </c>
    </row>
    <row r="287" spans="1:40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1034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330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20"/>
        <v>0</v>
      </c>
      <c r="AH287" s="41">
        <f t="shared" si="21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22"/>
        <v>77622</v>
      </c>
      <c r="AM287" s="41">
        <f t="shared" si="23"/>
        <v>2862</v>
      </c>
      <c r="AN287" s="41">
        <f t="shared" si="24"/>
        <v>60499</v>
      </c>
    </row>
    <row r="288" spans="1:40" ht="16.5" x14ac:dyDescent="0.2">
      <c r="AE288" s="41">
        <v>284</v>
      </c>
      <c r="AF288" s="18">
        <f>MATCH(AE288,游戏节奏!$B$4:$B$103,1)</f>
        <v>100</v>
      </c>
      <c r="AG288" s="41">
        <f t="shared" si="20"/>
        <v>0</v>
      </c>
      <c r="AH288" s="41">
        <f t="shared" si="21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22"/>
        <v>77622</v>
      </c>
      <c r="AM288" s="41">
        <f t="shared" si="23"/>
        <v>2862</v>
      </c>
      <c r="AN288" s="41">
        <f t="shared" si="24"/>
        <v>60499</v>
      </c>
    </row>
    <row r="289" spans="31:40" ht="16.5" x14ac:dyDescent="0.2">
      <c r="AE289" s="41">
        <v>285</v>
      </c>
      <c r="AF289" s="18">
        <f>MATCH(AE289,游戏节奏!$B$4:$B$103,1)</f>
        <v>100</v>
      </c>
      <c r="AG289" s="41">
        <f t="shared" si="20"/>
        <v>0</v>
      </c>
      <c r="AH289" s="41">
        <f t="shared" si="21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22"/>
        <v>77622</v>
      </c>
      <c r="AM289" s="41">
        <f t="shared" si="23"/>
        <v>2862</v>
      </c>
      <c r="AN289" s="41">
        <f t="shared" si="24"/>
        <v>60499</v>
      </c>
    </row>
    <row r="290" spans="31:40" ht="16.5" x14ac:dyDescent="0.2">
      <c r="AE290" s="41">
        <v>286</v>
      </c>
      <c r="AF290" s="18">
        <f>MATCH(AE290,游戏节奏!$B$4:$B$103,1)</f>
        <v>100</v>
      </c>
      <c r="AG290" s="41">
        <f t="shared" si="20"/>
        <v>0</v>
      </c>
      <c r="AH290" s="41">
        <f t="shared" si="21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22"/>
        <v>77622</v>
      </c>
      <c r="AM290" s="41">
        <f t="shared" si="23"/>
        <v>2862</v>
      </c>
      <c r="AN290" s="41">
        <f t="shared" si="24"/>
        <v>60499</v>
      </c>
    </row>
    <row r="291" spans="31:40" ht="16.5" x14ac:dyDescent="0.2">
      <c r="AE291" s="41">
        <v>287</v>
      </c>
      <c r="AF291" s="18">
        <f>MATCH(AE291,游戏节奏!$B$4:$B$103,1)</f>
        <v>100</v>
      </c>
      <c r="AG291" s="41">
        <f t="shared" si="20"/>
        <v>0</v>
      </c>
      <c r="AH291" s="41">
        <f t="shared" si="21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22"/>
        <v>77622</v>
      </c>
      <c r="AM291" s="41">
        <f t="shared" si="23"/>
        <v>2862</v>
      </c>
      <c r="AN291" s="41">
        <f t="shared" si="24"/>
        <v>60499</v>
      </c>
    </row>
    <row r="292" spans="31:40" ht="16.5" x14ac:dyDescent="0.2">
      <c r="AE292" s="41">
        <v>288</v>
      </c>
      <c r="AF292" s="18">
        <f>MATCH(AE292,游戏节奏!$B$4:$B$103,1)</f>
        <v>100</v>
      </c>
      <c r="AG292" s="41">
        <f t="shared" si="20"/>
        <v>0</v>
      </c>
      <c r="AH292" s="41">
        <f t="shared" si="21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22"/>
        <v>77622</v>
      </c>
      <c r="AM292" s="41">
        <f t="shared" si="23"/>
        <v>2862</v>
      </c>
      <c r="AN292" s="41">
        <f t="shared" si="24"/>
        <v>60499</v>
      </c>
    </row>
    <row r="293" spans="31:40" ht="16.5" x14ac:dyDescent="0.2">
      <c r="AE293" s="41">
        <v>289</v>
      </c>
      <c r="AF293" s="18">
        <f>MATCH(AE293,游戏节奏!$B$4:$B$103,1)</f>
        <v>100</v>
      </c>
      <c r="AG293" s="41">
        <f t="shared" si="20"/>
        <v>0</v>
      </c>
      <c r="AH293" s="41">
        <f t="shared" si="21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22"/>
        <v>77622</v>
      </c>
      <c r="AM293" s="41">
        <f t="shared" si="23"/>
        <v>2862</v>
      </c>
      <c r="AN293" s="41">
        <f t="shared" si="24"/>
        <v>60499</v>
      </c>
    </row>
    <row r="294" spans="31:40" ht="16.5" x14ac:dyDescent="0.2">
      <c r="AE294" s="41">
        <v>290</v>
      </c>
      <c r="AF294" s="18">
        <f>MATCH(AE294,游戏节奏!$B$4:$B$103,1)</f>
        <v>100</v>
      </c>
      <c r="AG294" s="41">
        <f t="shared" si="20"/>
        <v>0</v>
      </c>
      <c r="AH294" s="41">
        <f t="shared" si="21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22"/>
        <v>77622</v>
      </c>
      <c r="AM294" s="41">
        <f t="shared" si="23"/>
        <v>2862</v>
      </c>
      <c r="AN294" s="41">
        <f t="shared" si="24"/>
        <v>60499</v>
      </c>
    </row>
    <row r="295" spans="31:40" ht="16.5" x14ac:dyDescent="0.2">
      <c r="AE295" s="41">
        <v>291</v>
      </c>
      <c r="AF295" s="18">
        <f>MATCH(AE295,游戏节奏!$B$4:$B$103,1)</f>
        <v>100</v>
      </c>
      <c r="AG295" s="41">
        <f t="shared" si="20"/>
        <v>0</v>
      </c>
      <c r="AH295" s="41">
        <f t="shared" si="21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22"/>
        <v>77622</v>
      </c>
      <c r="AM295" s="41">
        <f t="shared" si="23"/>
        <v>2862</v>
      </c>
      <c r="AN295" s="41">
        <f t="shared" si="24"/>
        <v>60499</v>
      </c>
    </row>
    <row r="296" spans="31:40" ht="16.5" x14ac:dyDescent="0.2">
      <c r="AE296" s="41">
        <v>292</v>
      </c>
      <c r="AF296" s="18">
        <f>MATCH(AE296,游戏节奏!$B$4:$B$103,1)</f>
        <v>100</v>
      </c>
      <c r="AG296" s="41">
        <f t="shared" si="20"/>
        <v>0</v>
      </c>
      <c r="AH296" s="41">
        <f t="shared" si="21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22"/>
        <v>77622</v>
      </c>
      <c r="AM296" s="41">
        <f t="shared" si="23"/>
        <v>2862</v>
      </c>
      <c r="AN296" s="41">
        <f t="shared" si="24"/>
        <v>60499</v>
      </c>
    </row>
    <row r="297" spans="31:40" ht="16.5" x14ac:dyDescent="0.2">
      <c r="AE297" s="41">
        <v>293</v>
      </c>
      <c r="AF297" s="18">
        <f>MATCH(AE297,游戏节奏!$B$4:$B$103,1)</f>
        <v>100</v>
      </c>
      <c r="AG297" s="41">
        <f t="shared" ref="AG297:AG360" si="25">SUMIFS($E$5:$E$74,$S$5:$S$74,"="&amp;AE297)+SUMIFS($E$76:$E$145,$V$5:$V$74,"="&amp;AE297)+SUMIFS($E$147:$E$216,$Y$5:$Y$74,"="&amp;AE297)+SUMIFS($E$218:$E$287,$AB$5:$AB$74,"="&amp;AE297)</f>
        <v>0</v>
      </c>
      <c r="AH297" s="41">
        <f t="shared" ref="AH297:AH360" si="26">SUMIFS($G$5:$G$74,$S$5:$S$74,"="&amp;AE297)+SUMIFS($G$76:$G$145,$V$5:$V$74,"="&amp;AE297)+SUMIFS($G$147:$G$216,$Y$5:$Y$74,"="&amp;AE297)+SUMIFS($G$218:$G$287,$AB$5:$AB$74,"="&amp;AE297)</f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27">INT(AI297/AI$2*AG$2+AI297)</f>
        <v>77622</v>
      </c>
      <c r="AM297" s="41">
        <f t="shared" ref="AM297:AM360" si="28">INT(AJ297/AJ$2*AH$2+AJ297)</f>
        <v>2862</v>
      </c>
      <c r="AN297" s="41">
        <f t="shared" ref="AN297:AN360" si="29">INT(AK297/AK$2*AI$2+AK297)</f>
        <v>60499</v>
      </c>
    </row>
    <row r="298" spans="31:40" ht="16.5" x14ac:dyDescent="0.2">
      <c r="AE298" s="41">
        <v>294</v>
      </c>
      <c r="AF298" s="18">
        <f>MATCH(AE298,游戏节奏!$B$4:$B$103,1)</f>
        <v>100</v>
      </c>
      <c r="AG298" s="41">
        <f t="shared" si="25"/>
        <v>0</v>
      </c>
      <c r="AH298" s="41">
        <f t="shared" si="26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27"/>
        <v>77622</v>
      </c>
      <c r="AM298" s="41">
        <f t="shared" si="28"/>
        <v>2862</v>
      </c>
      <c r="AN298" s="41">
        <f t="shared" si="29"/>
        <v>60499</v>
      </c>
    </row>
    <row r="299" spans="31:40" ht="16.5" x14ac:dyDescent="0.2">
      <c r="AE299" s="41">
        <v>295</v>
      </c>
      <c r="AF299" s="18">
        <f>MATCH(AE299,游戏节奏!$B$4:$B$103,1)</f>
        <v>100</v>
      </c>
      <c r="AG299" s="41">
        <f t="shared" si="25"/>
        <v>0</v>
      </c>
      <c r="AH299" s="41">
        <f t="shared" si="26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27"/>
        <v>77622</v>
      </c>
      <c r="AM299" s="41">
        <f t="shared" si="28"/>
        <v>2862</v>
      </c>
      <c r="AN299" s="41">
        <f t="shared" si="29"/>
        <v>60499</v>
      </c>
    </row>
    <row r="300" spans="31:40" ht="16.5" x14ac:dyDescent="0.2">
      <c r="AE300" s="41">
        <v>296</v>
      </c>
      <c r="AF300" s="18">
        <f>MATCH(AE300,游戏节奏!$B$4:$B$103,1)</f>
        <v>100</v>
      </c>
      <c r="AG300" s="41">
        <f t="shared" si="25"/>
        <v>0</v>
      </c>
      <c r="AH300" s="41">
        <f t="shared" si="26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27"/>
        <v>77622</v>
      </c>
      <c r="AM300" s="41">
        <f t="shared" si="28"/>
        <v>2862</v>
      </c>
      <c r="AN300" s="41">
        <f t="shared" si="29"/>
        <v>60499</v>
      </c>
    </row>
    <row r="301" spans="31:40" ht="16.5" x14ac:dyDescent="0.2">
      <c r="AE301" s="41">
        <v>297</v>
      </c>
      <c r="AF301" s="18">
        <f>MATCH(AE301,游戏节奏!$B$4:$B$103,1)</f>
        <v>100</v>
      </c>
      <c r="AG301" s="41">
        <f t="shared" si="25"/>
        <v>0</v>
      </c>
      <c r="AH301" s="41">
        <f t="shared" si="26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27"/>
        <v>77622</v>
      </c>
      <c r="AM301" s="41">
        <f t="shared" si="28"/>
        <v>2862</v>
      </c>
      <c r="AN301" s="41">
        <f t="shared" si="29"/>
        <v>60499</v>
      </c>
    </row>
    <row r="302" spans="31:40" ht="16.5" x14ac:dyDescent="0.2">
      <c r="AE302" s="41">
        <v>298</v>
      </c>
      <c r="AF302" s="18">
        <f>MATCH(AE302,游戏节奏!$B$4:$B$103,1)</f>
        <v>100</v>
      </c>
      <c r="AG302" s="41">
        <f t="shared" si="25"/>
        <v>0</v>
      </c>
      <c r="AH302" s="41">
        <f t="shared" si="26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27"/>
        <v>77622</v>
      </c>
      <c r="AM302" s="41">
        <f t="shared" si="28"/>
        <v>2862</v>
      </c>
      <c r="AN302" s="41">
        <f t="shared" si="29"/>
        <v>60499</v>
      </c>
    </row>
    <row r="303" spans="31:40" ht="16.5" x14ac:dyDescent="0.2">
      <c r="AE303" s="41">
        <v>299</v>
      </c>
      <c r="AF303" s="18">
        <f>MATCH(AE303,游戏节奏!$B$4:$B$103,1)</f>
        <v>100</v>
      </c>
      <c r="AG303" s="41">
        <f t="shared" si="25"/>
        <v>0</v>
      </c>
      <c r="AH303" s="41">
        <f t="shared" si="26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27"/>
        <v>77622</v>
      </c>
      <c r="AM303" s="41">
        <f t="shared" si="28"/>
        <v>2862</v>
      </c>
      <c r="AN303" s="41">
        <f t="shared" si="29"/>
        <v>60499</v>
      </c>
    </row>
    <row r="304" spans="31:40" ht="16.5" x14ac:dyDescent="0.2">
      <c r="AE304" s="41">
        <v>300</v>
      </c>
      <c r="AF304" s="18">
        <f>MATCH(AE304,游戏节奏!$B$4:$B$103,1)</f>
        <v>100</v>
      </c>
      <c r="AG304" s="41">
        <f t="shared" si="25"/>
        <v>0</v>
      </c>
      <c r="AH304" s="41">
        <f t="shared" si="26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27"/>
        <v>77622</v>
      </c>
      <c r="AM304" s="41">
        <f t="shared" si="28"/>
        <v>2862</v>
      </c>
      <c r="AN304" s="41">
        <f t="shared" si="29"/>
        <v>60499</v>
      </c>
    </row>
    <row r="305" spans="31:40" ht="16.5" x14ac:dyDescent="0.2">
      <c r="AE305" s="41">
        <v>301</v>
      </c>
      <c r="AF305" s="18">
        <f>MATCH(AE305,游戏节奏!$B$4:$B$103,1)</f>
        <v>100</v>
      </c>
      <c r="AG305" s="41">
        <f t="shared" si="25"/>
        <v>0</v>
      </c>
      <c r="AH305" s="41">
        <f t="shared" si="26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27"/>
        <v>77622</v>
      </c>
      <c r="AM305" s="41">
        <f t="shared" si="28"/>
        <v>2862</v>
      </c>
      <c r="AN305" s="41">
        <f t="shared" si="29"/>
        <v>60499</v>
      </c>
    </row>
    <row r="306" spans="31:40" ht="16.5" x14ac:dyDescent="0.2">
      <c r="AE306" s="41">
        <v>302</v>
      </c>
      <c r="AF306" s="18">
        <f>MATCH(AE306,游戏节奏!$B$4:$B$103,1)</f>
        <v>100</v>
      </c>
      <c r="AG306" s="41">
        <f t="shared" si="25"/>
        <v>0</v>
      </c>
      <c r="AH306" s="41">
        <f t="shared" si="26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27"/>
        <v>77622</v>
      </c>
      <c r="AM306" s="41">
        <f t="shared" si="28"/>
        <v>2862</v>
      </c>
      <c r="AN306" s="41">
        <f t="shared" si="29"/>
        <v>60499</v>
      </c>
    </row>
    <row r="307" spans="31:40" ht="16.5" x14ac:dyDescent="0.2">
      <c r="AE307" s="41">
        <v>303</v>
      </c>
      <c r="AF307" s="18">
        <f>MATCH(AE307,游戏节奏!$B$4:$B$103,1)</f>
        <v>100</v>
      </c>
      <c r="AG307" s="41">
        <f t="shared" si="25"/>
        <v>0</v>
      </c>
      <c r="AH307" s="41">
        <f t="shared" si="26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27"/>
        <v>77622</v>
      </c>
      <c r="AM307" s="41">
        <f t="shared" si="28"/>
        <v>2862</v>
      </c>
      <c r="AN307" s="41">
        <f t="shared" si="29"/>
        <v>60499</v>
      </c>
    </row>
    <row r="308" spans="31:40" ht="16.5" x14ac:dyDescent="0.2">
      <c r="AE308" s="41">
        <v>304</v>
      </c>
      <c r="AF308" s="18">
        <f>MATCH(AE308,游戏节奏!$B$4:$B$103,1)</f>
        <v>100</v>
      </c>
      <c r="AG308" s="41">
        <f t="shared" si="25"/>
        <v>0</v>
      </c>
      <c r="AH308" s="41">
        <f t="shared" si="26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27"/>
        <v>77622</v>
      </c>
      <c r="AM308" s="41">
        <f t="shared" si="28"/>
        <v>2862</v>
      </c>
      <c r="AN308" s="41">
        <f t="shared" si="29"/>
        <v>60499</v>
      </c>
    </row>
    <row r="309" spans="31:40" ht="16.5" x14ac:dyDescent="0.2">
      <c r="AE309" s="41">
        <v>305</v>
      </c>
      <c r="AF309" s="18">
        <f>MATCH(AE309,游戏节奏!$B$4:$B$103,1)</f>
        <v>100</v>
      </c>
      <c r="AG309" s="41">
        <f t="shared" si="25"/>
        <v>0</v>
      </c>
      <c r="AH309" s="41">
        <f t="shared" si="26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27"/>
        <v>77622</v>
      </c>
      <c r="AM309" s="41">
        <f t="shared" si="28"/>
        <v>2862</v>
      </c>
      <c r="AN309" s="41">
        <f t="shared" si="29"/>
        <v>60499</v>
      </c>
    </row>
    <row r="310" spans="31:40" ht="16.5" x14ac:dyDescent="0.2">
      <c r="AE310" s="41">
        <v>306</v>
      </c>
      <c r="AF310" s="18">
        <f>MATCH(AE310,游戏节奏!$B$4:$B$103,1)</f>
        <v>100</v>
      </c>
      <c r="AG310" s="41">
        <f t="shared" si="25"/>
        <v>0</v>
      </c>
      <c r="AH310" s="41">
        <f t="shared" si="26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27"/>
        <v>77622</v>
      </c>
      <c r="AM310" s="41">
        <f t="shared" si="28"/>
        <v>2862</v>
      </c>
      <c r="AN310" s="41">
        <f t="shared" si="29"/>
        <v>60499</v>
      </c>
    </row>
    <row r="311" spans="31:40" ht="16.5" x14ac:dyDescent="0.2">
      <c r="AE311" s="41">
        <v>307</v>
      </c>
      <c r="AF311" s="18">
        <f>MATCH(AE311,游戏节奏!$B$4:$B$103,1)</f>
        <v>100</v>
      </c>
      <c r="AG311" s="41">
        <f t="shared" si="25"/>
        <v>0</v>
      </c>
      <c r="AH311" s="41">
        <f t="shared" si="26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27"/>
        <v>77622</v>
      </c>
      <c r="AM311" s="41">
        <f t="shared" si="28"/>
        <v>2862</v>
      </c>
      <c r="AN311" s="41">
        <f t="shared" si="29"/>
        <v>60499</v>
      </c>
    </row>
    <row r="312" spans="31:40" ht="16.5" x14ac:dyDescent="0.2">
      <c r="AE312" s="41">
        <v>308</v>
      </c>
      <c r="AF312" s="18">
        <f>MATCH(AE312,游戏节奏!$B$4:$B$103,1)</f>
        <v>100</v>
      </c>
      <c r="AG312" s="41">
        <f t="shared" si="25"/>
        <v>0</v>
      </c>
      <c r="AH312" s="41">
        <f t="shared" si="26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27"/>
        <v>77622</v>
      </c>
      <c r="AM312" s="41">
        <f t="shared" si="28"/>
        <v>2862</v>
      </c>
      <c r="AN312" s="41">
        <f t="shared" si="29"/>
        <v>60499</v>
      </c>
    </row>
    <row r="313" spans="31:40" ht="16.5" x14ac:dyDescent="0.2">
      <c r="AE313" s="41">
        <v>309</v>
      </c>
      <c r="AF313" s="18">
        <f>MATCH(AE313,游戏节奏!$B$4:$B$103,1)</f>
        <v>100</v>
      </c>
      <c r="AG313" s="41">
        <f t="shared" si="25"/>
        <v>0</v>
      </c>
      <c r="AH313" s="41">
        <f t="shared" si="26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27"/>
        <v>77622</v>
      </c>
      <c r="AM313" s="41">
        <f t="shared" si="28"/>
        <v>2862</v>
      </c>
      <c r="AN313" s="41">
        <f t="shared" si="29"/>
        <v>60499</v>
      </c>
    </row>
    <row r="314" spans="31:40" ht="16.5" x14ac:dyDescent="0.2">
      <c r="AE314" s="41">
        <v>310</v>
      </c>
      <c r="AF314" s="18">
        <f>MATCH(AE314,游戏节奏!$B$4:$B$103,1)</f>
        <v>100</v>
      </c>
      <c r="AG314" s="41">
        <f t="shared" si="25"/>
        <v>0</v>
      </c>
      <c r="AH314" s="41">
        <f t="shared" si="26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27"/>
        <v>77622</v>
      </c>
      <c r="AM314" s="41">
        <f t="shared" si="28"/>
        <v>2862</v>
      </c>
      <c r="AN314" s="41">
        <f t="shared" si="29"/>
        <v>60499</v>
      </c>
    </row>
    <row r="315" spans="31:40" ht="16.5" x14ac:dyDescent="0.2">
      <c r="AE315" s="41">
        <v>311</v>
      </c>
      <c r="AF315" s="18">
        <f>MATCH(AE315,游戏节奏!$B$4:$B$103,1)</f>
        <v>100</v>
      </c>
      <c r="AG315" s="41">
        <f t="shared" si="25"/>
        <v>0</v>
      </c>
      <c r="AH315" s="41">
        <f t="shared" si="26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27"/>
        <v>77622</v>
      </c>
      <c r="AM315" s="41">
        <f t="shared" si="28"/>
        <v>2862</v>
      </c>
      <c r="AN315" s="41">
        <f t="shared" si="29"/>
        <v>60499</v>
      </c>
    </row>
    <row r="316" spans="31:40" ht="16.5" x14ac:dyDescent="0.2">
      <c r="AE316" s="41">
        <v>312</v>
      </c>
      <c r="AF316" s="18">
        <f>MATCH(AE316,游戏节奏!$B$4:$B$103,1)</f>
        <v>100</v>
      </c>
      <c r="AG316" s="41">
        <f t="shared" si="25"/>
        <v>0</v>
      </c>
      <c r="AH316" s="41">
        <f t="shared" si="26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27"/>
        <v>77622</v>
      </c>
      <c r="AM316" s="41">
        <f t="shared" si="28"/>
        <v>2862</v>
      </c>
      <c r="AN316" s="41">
        <f t="shared" si="29"/>
        <v>60499</v>
      </c>
    </row>
    <row r="317" spans="31:40" ht="16.5" x14ac:dyDescent="0.2">
      <c r="AE317" s="41">
        <v>313</v>
      </c>
      <c r="AF317" s="18">
        <f>MATCH(AE317,游戏节奏!$B$4:$B$103,1)</f>
        <v>100</v>
      </c>
      <c r="AG317" s="41">
        <f t="shared" si="25"/>
        <v>0</v>
      </c>
      <c r="AH317" s="41">
        <f t="shared" si="26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27"/>
        <v>77622</v>
      </c>
      <c r="AM317" s="41">
        <f t="shared" si="28"/>
        <v>2862</v>
      </c>
      <c r="AN317" s="41">
        <f t="shared" si="29"/>
        <v>60499</v>
      </c>
    </row>
    <row r="318" spans="31:40" ht="16.5" x14ac:dyDescent="0.2">
      <c r="AE318" s="41">
        <v>314</v>
      </c>
      <c r="AF318" s="18">
        <f>MATCH(AE318,游戏节奏!$B$4:$B$103,1)</f>
        <v>100</v>
      </c>
      <c r="AG318" s="41">
        <f t="shared" si="25"/>
        <v>0</v>
      </c>
      <c r="AH318" s="41">
        <f t="shared" si="26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27"/>
        <v>77622</v>
      </c>
      <c r="AM318" s="41">
        <f t="shared" si="28"/>
        <v>2862</v>
      </c>
      <c r="AN318" s="41">
        <f t="shared" si="29"/>
        <v>60499</v>
      </c>
    </row>
    <row r="319" spans="31:40" ht="16.5" x14ac:dyDescent="0.2">
      <c r="AE319" s="41">
        <v>315</v>
      </c>
      <c r="AF319" s="18">
        <f>MATCH(AE319,游戏节奏!$B$4:$B$103,1)</f>
        <v>100</v>
      </c>
      <c r="AG319" s="41">
        <f t="shared" si="25"/>
        <v>0</v>
      </c>
      <c r="AH319" s="41">
        <f t="shared" si="26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27"/>
        <v>77622</v>
      </c>
      <c r="AM319" s="41">
        <f t="shared" si="28"/>
        <v>2862</v>
      </c>
      <c r="AN319" s="41">
        <f t="shared" si="29"/>
        <v>60499</v>
      </c>
    </row>
    <row r="320" spans="31:40" ht="16.5" x14ac:dyDescent="0.2">
      <c r="AE320" s="41">
        <v>316</v>
      </c>
      <c r="AF320" s="18">
        <f>MATCH(AE320,游戏节奏!$B$4:$B$103,1)</f>
        <v>100</v>
      </c>
      <c r="AG320" s="41">
        <f t="shared" si="25"/>
        <v>0</v>
      </c>
      <c r="AH320" s="41">
        <f t="shared" si="26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27"/>
        <v>77622</v>
      </c>
      <c r="AM320" s="41">
        <f t="shared" si="28"/>
        <v>2862</v>
      </c>
      <c r="AN320" s="41">
        <f t="shared" si="29"/>
        <v>60499</v>
      </c>
    </row>
    <row r="321" spans="31:40" ht="16.5" x14ac:dyDescent="0.2">
      <c r="AE321" s="41">
        <v>317</v>
      </c>
      <c r="AF321" s="18">
        <f>MATCH(AE321,游戏节奏!$B$4:$B$103,1)</f>
        <v>100</v>
      </c>
      <c r="AG321" s="41">
        <f t="shared" si="25"/>
        <v>0</v>
      </c>
      <c r="AH321" s="41">
        <f t="shared" si="26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27"/>
        <v>77622</v>
      </c>
      <c r="AM321" s="41">
        <f t="shared" si="28"/>
        <v>2862</v>
      </c>
      <c r="AN321" s="41">
        <f t="shared" si="29"/>
        <v>60499</v>
      </c>
    </row>
    <row r="322" spans="31:40" ht="16.5" x14ac:dyDescent="0.2">
      <c r="AE322" s="41">
        <v>318</v>
      </c>
      <c r="AF322" s="18">
        <f>MATCH(AE322,游戏节奏!$B$4:$B$103,1)</f>
        <v>100</v>
      </c>
      <c r="AG322" s="41">
        <f t="shared" si="25"/>
        <v>0</v>
      </c>
      <c r="AH322" s="41">
        <f t="shared" si="26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27"/>
        <v>77622</v>
      </c>
      <c r="AM322" s="41">
        <f t="shared" si="28"/>
        <v>2862</v>
      </c>
      <c r="AN322" s="41">
        <f t="shared" si="29"/>
        <v>60499</v>
      </c>
    </row>
    <row r="323" spans="31:40" ht="16.5" x14ac:dyDescent="0.2">
      <c r="AE323" s="41">
        <v>319</v>
      </c>
      <c r="AF323" s="18">
        <f>MATCH(AE323,游戏节奏!$B$4:$B$103,1)</f>
        <v>100</v>
      </c>
      <c r="AG323" s="41">
        <f t="shared" si="25"/>
        <v>0</v>
      </c>
      <c r="AH323" s="41">
        <f t="shared" si="26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27"/>
        <v>77622</v>
      </c>
      <c r="AM323" s="41">
        <f t="shared" si="28"/>
        <v>2862</v>
      </c>
      <c r="AN323" s="41">
        <f t="shared" si="29"/>
        <v>60499</v>
      </c>
    </row>
    <row r="324" spans="31:40" ht="16.5" x14ac:dyDescent="0.2">
      <c r="AE324" s="41">
        <v>320</v>
      </c>
      <c r="AF324" s="18">
        <f>MATCH(AE324,游戏节奏!$B$4:$B$103,1)</f>
        <v>100</v>
      </c>
      <c r="AG324" s="41">
        <f t="shared" si="25"/>
        <v>0</v>
      </c>
      <c r="AH324" s="41">
        <f t="shared" si="26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27"/>
        <v>77622</v>
      </c>
      <c r="AM324" s="41">
        <f t="shared" si="28"/>
        <v>2862</v>
      </c>
      <c r="AN324" s="41">
        <f t="shared" si="29"/>
        <v>60499</v>
      </c>
    </row>
    <row r="325" spans="31:40" ht="16.5" x14ac:dyDescent="0.2">
      <c r="AE325" s="41">
        <v>321</v>
      </c>
      <c r="AF325" s="18">
        <f>MATCH(AE325,游戏节奏!$B$4:$B$103,1)</f>
        <v>100</v>
      </c>
      <c r="AG325" s="41">
        <f t="shared" si="25"/>
        <v>0</v>
      </c>
      <c r="AH325" s="41">
        <f t="shared" si="26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27"/>
        <v>77622</v>
      </c>
      <c r="AM325" s="41">
        <f t="shared" si="28"/>
        <v>2862</v>
      </c>
      <c r="AN325" s="41">
        <f t="shared" si="29"/>
        <v>60499</v>
      </c>
    </row>
    <row r="326" spans="31:40" ht="16.5" x14ac:dyDescent="0.2">
      <c r="AE326" s="41">
        <v>322</v>
      </c>
      <c r="AF326" s="18">
        <f>MATCH(AE326,游戏节奏!$B$4:$B$103,1)</f>
        <v>100</v>
      </c>
      <c r="AG326" s="41">
        <f t="shared" si="25"/>
        <v>0</v>
      </c>
      <c r="AH326" s="41">
        <f t="shared" si="26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27"/>
        <v>77622</v>
      </c>
      <c r="AM326" s="41">
        <f t="shared" si="28"/>
        <v>2862</v>
      </c>
      <c r="AN326" s="41">
        <f t="shared" si="29"/>
        <v>60499</v>
      </c>
    </row>
    <row r="327" spans="31:40" ht="16.5" x14ac:dyDescent="0.2">
      <c r="AE327" s="41">
        <v>323</v>
      </c>
      <c r="AF327" s="18">
        <f>MATCH(AE327,游戏节奏!$B$4:$B$103,1)</f>
        <v>100</v>
      </c>
      <c r="AG327" s="41">
        <f t="shared" si="25"/>
        <v>0</v>
      </c>
      <c r="AH327" s="41">
        <f t="shared" si="26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27"/>
        <v>77622</v>
      </c>
      <c r="AM327" s="41">
        <f t="shared" si="28"/>
        <v>2862</v>
      </c>
      <c r="AN327" s="41">
        <f t="shared" si="29"/>
        <v>60499</v>
      </c>
    </row>
    <row r="328" spans="31:40" ht="16.5" x14ac:dyDescent="0.2">
      <c r="AE328" s="41">
        <v>324</v>
      </c>
      <c r="AF328" s="18">
        <f>MATCH(AE328,游戏节奏!$B$4:$B$103,1)</f>
        <v>100</v>
      </c>
      <c r="AG328" s="41">
        <f t="shared" si="25"/>
        <v>0</v>
      </c>
      <c r="AH328" s="41">
        <f t="shared" si="26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27"/>
        <v>77622</v>
      </c>
      <c r="AM328" s="41">
        <f t="shared" si="28"/>
        <v>2862</v>
      </c>
      <c r="AN328" s="41">
        <f t="shared" si="29"/>
        <v>60499</v>
      </c>
    </row>
    <row r="329" spans="31:40" ht="16.5" x14ac:dyDescent="0.2">
      <c r="AE329" s="41">
        <v>325</v>
      </c>
      <c r="AF329" s="18">
        <f>MATCH(AE329,游戏节奏!$B$4:$B$103,1)</f>
        <v>100</v>
      </c>
      <c r="AG329" s="41">
        <f t="shared" si="25"/>
        <v>0</v>
      </c>
      <c r="AH329" s="41">
        <f t="shared" si="26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27"/>
        <v>77622</v>
      </c>
      <c r="AM329" s="41">
        <f t="shared" si="28"/>
        <v>2862</v>
      </c>
      <c r="AN329" s="41">
        <f t="shared" si="29"/>
        <v>60499</v>
      </c>
    </row>
    <row r="330" spans="31:40" ht="16.5" x14ac:dyDescent="0.2">
      <c r="AE330" s="41">
        <v>326</v>
      </c>
      <c r="AF330" s="18">
        <f>MATCH(AE330,游戏节奏!$B$4:$B$103,1)</f>
        <v>100</v>
      </c>
      <c r="AG330" s="41">
        <f t="shared" si="25"/>
        <v>0</v>
      </c>
      <c r="AH330" s="41">
        <f t="shared" si="26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27"/>
        <v>77622</v>
      </c>
      <c r="AM330" s="41">
        <f t="shared" si="28"/>
        <v>2862</v>
      </c>
      <c r="AN330" s="41">
        <f t="shared" si="29"/>
        <v>60499</v>
      </c>
    </row>
    <row r="331" spans="31:40" ht="16.5" x14ac:dyDescent="0.2">
      <c r="AE331" s="41">
        <v>327</v>
      </c>
      <c r="AF331" s="18">
        <f>MATCH(AE331,游戏节奏!$B$4:$B$103,1)</f>
        <v>100</v>
      </c>
      <c r="AG331" s="41">
        <f t="shared" si="25"/>
        <v>0</v>
      </c>
      <c r="AH331" s="41">
        <f t="shared" si="26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27"/>
        <v>77622</v>
      </c>
      <c r="AM331" s="41">
        <f t="shared" si="28"/>
        <v>2862</v>
      </c>
      <c r="AN331" s="41">
        <f t="shared" si="29"/>
        <v>60499</v>
      </c>
    </row>
    <row r="332" spans="31:40" ht="16.5" x14ac:dyDescent="0.2">
      <c r="AE332" s="41">
        <v>328</v>
      </c>
      <c r="AF332" s="18">
        <f>MATCH(AE332,游戏节奏!$B$4:$B$103,1)</f>
        <v>100</v>
      </c>
      <c r="AG332" s="41">
        <f t="shared" si="25"/>
        <v>0</v>
      </c>
      <c r="AH332" s="41">
        <f t="shared" si="26"/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27"/>
        <v>77622</v>
      </c>
      <c r="AM332" s="41">
        <f t="shared" si="28"/>
        <v>2862</v>
      </c>
      <c r="AN332" s="41">
        <f t="shared" si="29"/>
        <v>60499</v>
      </c>
    </row>
    <row r="333" spans="31:40" ht="16.5" x14ac:dyDescent="0.2">
      <c r="AE333" s="41">
        <v>329</v>
      </c>
      <c r="AF333" s="18">
        <f>MATCH(AE333,游戏节奏!$B$4:$B$103,1)</f>
        <v>100</v>
      </c>
      <c r="AG333" s="41">
        <f t="shared" si="25"/>
        <v>0</v>
      </c>
      <c r="AH333" s="41">
        <f t="shared" si="26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27"/>
        <v>77622</v>
      </c>
      <c r="AM333" s="41">
        <f t="shared" si="28"/>
        <v>2862</v>
      </c>
      <c r="AN333" s="41">
        <f t="shared" si="29"/>
        <v>60499</v>
      </c>
    </row>
    <row r="334" spans="31:40" ht="16.5" x14ac:dyDescent="0.2">
      <c r="AE334" s="41">
        <v>330</v>
      </c>
      <c r="AF334" s="18">
        <f>MATCH(AE334,游戏节奏!$B$4:$B$103,1)</f>
        <v>100</v>
      </c>
      <c r="AG334" s="41">
        <f t="shared" si="25"/>
        <v>0</v>
      </c>
      <c r="AH334" s="41">
        <f t="shared" si="26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27"/>
        <v>77622</v>
      </c>
      <c r="AM334" s="41">
        <f t="shared" si="28"/>
        <v>2862</v>
      </c>
      <c r="AN334" s="41">
        <f t="shared" si="29"/>
        <v>60499</v>
      </c>
    </row>
    <row r="335" spans="31:40" ht="16.5" x14ac:dyDescent="0.2">
      <c r="AE335" s="41">
        <v>331</v>
      </c>
      <c r="AF335" s="18">
        <f>MATCH(AE335,游戏节奏!$B$4:$B$103,1)</f>
        <v>100</v>
      </c>
      <c r="AG335" s="41">
        <f t="shared" si="25"/>
        <v>0</v>
      </c>
      <c r="AH335" s="41">
        <f t="shared" si="26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27"/>
        <v>77622</v>
      </c>
      <c r="AM335" s="41">
        <f t="shared" si="28"/>
        <v>2862</v>
      </c>
      <c r="AN335" s="41">
        <f t="shared" si="29"/>
        <v>60499</v>
      </c>
    </row>
    <row r="336" spans="31:40" ht="16.5" x14ac:dyDescent="0.2">
      <c r="AE336" s="41">
        <v>332</v>
      </c>
      <c r="AF336" s="18">
        <f>MATCH(AE336,游戏节奏!$B$4:$B$103,1)</f>
        <v>100</v>
      </c>
      <c r="AG336" s="41">
        <f t="shared" si="25"/>
        <v>0</v>
      </c>
      <c r="AH336" s="41">
        <f t="shared" si="26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27"/>
        <v>77622</v>
      </c>
      <c r="AM336" s="41">
        <f t="shared" si="28"/>
        <v>2862</v>
      </c>
      <c r="AN336" s="41">
        <f t="shared" si="29"/>
        <v>60499</v>
      </c>
    </row>
    <row r="337" spans="31:40" ht="16.5" x14ac:dyDescent="0.2">
      <c r="AE337" s="41">
        <v>333</v>
      </c>
      <c r="AF337" s="18">
        <f>MATCH(AE337,游戏节奏!$B$4:$B$103,1)</f>
        <v>100</v>
      </c>
      <c r="AG337" s="41">
        <f t="shared" si="25"/>
        <v>0</v>
      </c>
      <c r="AH337" s="41">
        <f t="shared" si="26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27"/>
        <v>77622</v>
      </c>
      <c r="AM337" s="41">
        <f t="shared" si="28"/>
        <v>2862</v>
      </c>
      <c r="AN337" s="41">
        <f t="shared" si="29"/>
        <v>60499</v>
      </c>
    </row>
    <row r="338" spans="31:40" ht="16.5" x14ac:dyDescent="0.2">
      <c r="AE338" s="41">
        <v>334</v>
      </c>
      <c r="AF338" s="18">
        <f>MATCH(AE338,游戏节奏!$B$4:$B$103,1)</f>
        <v>100</v>
      </c>
      <c r="AG338" s="41">
        <f t="shared" si="25"/>
        <v>0</v>
      </c>
      <c r="AH338" s="41">
        <f t="shared" si="26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27"/>
        <v>77622</v>
      </c>
      <c r="AM338" s="41">
        <f t="shared" si="28"/>
        <v>2862</v>
      </c>
      <c r="AN338" s="41">
        <f t="shared" si="29"/>
        <v>60499</v>
      </c>
    </row>
    <row r="339" spans="31:40" ht="16.5" x14ac:dyDescent="0.2">
      <c r="AE339" s="41">
        <v>335</v>
      </c>
      <c r="AF339" s="18">
        <f>MATCH(AE339,游戏节奏!$B$4:$B$103,1)</f>
        <v>100</v>
      </c>
      <c r="AG339" s="41">
        <f t="shared" si="25"/>
        <v>0</v>
      </c>
      <c r="AH339" s="41">
        <f t="shared" si="26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27"/>
        <v>77622</v>
      </c>
      <c r="AM339" s="41">
        <f t="shared" si="28"/>
        <v>2862</v>
      </c>
      <c r="AN339" s="41">
        <f t="shared" si="29"/>
        <v>60499</v>
      </c>
    </row>
    <row r="340" spans="31:40" ht="16.5" x14ac:dyDescent="0.2">
      <c r="AE340" s="41">
        <v>336</v>
      </c>
      <c r="AF340" s="18">
        <f>MATCH(AE340,游戏节奏!$B$4:$B$103,1)</f>
        <v>100</v>
      </c>
      <c r="AG340" s="41">
        <f t="shared" si="25"/>
        <v>0</v>
      </c>
      <c r="AH340" s="41">
        <f t="shared" si="26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27"/>
        <v>77622</v>
      </c>
      <c r="AM340" s="41">
        <f t="shared" si="28"/>
        <v>2862</v>
      </c>
      <c r="AN340" s="41">
        <f t="shared" si="29"/>
        <v>60499</v>
      </c>
    </row>
    <row r="341" spans="31:40" ht="16.5" x14ac:dyDescent="0.2">
      <c r="AE341" s="41">
        <v>337</v>
      </c>
      <c r="AF341" s="18">
        <f>MATCH(AE341,游戏节奏!$B$4:$B$103,1)</f>
        <v>100</v>
      </c>
      <c r="AG341" s="41">
        <f t="shared" si="25"/>
        <v>0</v>
      </c>
      <c r="AH341" s="41">
        <f t="shared" si="26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27"/>
        <v>77622</v>
      </c>
      <c r="AM341" s="41">
        <f t="shared" si="28"/>
        <v>2862</v>
      </c>
      <c r="AN341" s="41">
        <f t="shared" si="29"/>
        <v>60499</v>
      </c>
    </row>
    <row r="342" spans="31:40" ht="16.5" x14ac:dyDescent="0.2">
      <c r="AE342" s="41">
        <v>338</v>
      </c>
      <c r="AF342" s="18">
        <f>MATCH(AE342,游戏节奏!$B$4:$B$103,1)</f>
        <v>100</v>
      </c>
      <c r="AG342" s="41">
        <f t="shared" si="25"/>
        <v>0</v>
      </c>
      <c r="AH342" s="41">
        <f t="shared" si="26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27"/>
        <v>77622</v>
      </c>
      <c r="AM342" s="41">
        <f t="shared" si="28"/>
        <v>2862</v>
      </c>
      <c r="AN342" s="41">
        <f t="shared" si="29"/>
        <v>60499</v>
      </c>
    </row>
    <row r="343" spans="31:40" ht="16.5" x14ac:dyDescent="0.2">
      <c r="AE343" s="41">
        <v>339</v>
      </c>
      <c r="AF343" s="18">
        <f>MATCH(AE343,游戏节奏!$B$4:$B$103,1)</f>
        <v>100</v>
      </c>
      <c r="AG343" s="41">
        <f t="shared" si="25"/>
        <v>0</v>
      </c>
      <c r="AH343" s="41">
        <f t="shared" si="26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27"/>
        <v>77622</v>
      </c>
      <c r="AM343" s="41">
        <f t="shared" si="28"/>
        <v>2862</v>
      </c>
      <c r="AN343" s="41">
        <f t="shared" si="29"/>
        <v>60499</v>
      </c>
    </row>
    <row r="344" spans="31:40" ht="16.5" x14ac:dyDescent="0.2">
      <c r="AE344" s="41">
        <v>340</v>
      </c>
      <c r="AF344" s="18">
        <f>MATCH(AE344,游戏节奏!$B$4:$B$103,1)</f>
        <v>100</v>
      </c>
      <c r="AG344" s="41">
        <f t="shared" si="25"/>
        <v>0</v>
      </c>
      <c r="AH344" s="41">
        <f t="shared" si="26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27"/>
        <v>77622</v>
      </c>
      <c r="AM344" s="41">
        <f t="shared" si="28"/>
        <v>2862</v>
      </c>
      <c r="AN344" s="41">
        <f t="shared" si="29"/>
        <v>60499</v>
      </c>
    </row>
    <row r="345" spans="31:40" ht="16.5" x14ac:dyDescent="0.2">
      <c r="AE345" s="41">
        <v>341</v>
      </c>
      <c r="AF345" s="18">
        <f>MATCH(AE345,游戏节奏!$B$4:$B$103,1)</f>
        <v>100</v>
      </c>
      <c r="AG345" s="41">
        <f t="shared" si="25"/>
        <v>0</v>
      </c>
      <c r="AH345" s="41">
        <f t="shared" si="26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27"/>
        <v>77622</v>
      </c>
      <c r="AM345" s="41">
        <f t="shared" si="28"/>
        <v>2862</v>
      </c>
      <c r="AN345" s="41">
        <f t="shared" si="29"/>
        <v>60499</v>
      </c>
    </row>
    <row r="346" spans="31:40" ht="16.5" x14ac:dyDescent="0.2">
      <c r="AE346" s="41">
        <v>342</v>
      </c>
      <c r="AF346" s="18">
        <f>MATCH(AE346,游戏节奏!$B$4:$B$103,1)</f>
        <v>100</v>
      </c>
      <c r="AG346" s="41">
        <f t="shared" si="25"/>
        <v>0</v>
      </c>
      <c r="AH346" s="41">
        <f t="shared" si="26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27"/>
        <v>77622</v>
      </c>
      <c r="AM346" s="41">
        <f t="shared" si="28"/>
        <v>2862</v>
      </c>
      <c r="AN346" s="41">
        <f t="shared" si="29"/>
        <v>60499</v>
      </c>
    </row>
    <row r="347" spans="31:40" ht="16.5" x14ac:dyDescent="0.2">
      <c r="AE347" s="41">
        <v>343</v>
      </c>
      <c r="AF347" s="18">
        <f>MATCH(AE347,游戏节奏!$B$4:$B$103,1)</f>
        <v>100</v>
      </c>
      <c r="AG347" s="41">
        <f t="shared" si="25"/>
        <v>0</v>
      </c>
      <c r="AH347" s="41">
        <f t="shared" si="26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27"/>
        <v>77622</v>
      </c>
      <c r="AM347" s="41">
        <f t="shared" si="28"/>
        <v>2862</v>
      </c>
      <c r="AN347" s="41">
        <f t="shared" si="29"/>
        <v>60499</v>
      </c>
    </row>
    <row r="348" spans="31:40" ht="16.5" x14ac:dyDescent="0.2">
      <c r="AE348" s="41">
        <v>344</v>
      </c>
      <c r="AF348" s="18">
        <f>MATCH(AE348,游戏节奏!$B$4:$B$103,1)</f>
        <v>100</v>
      </c>
      <c r="AG348" s="41">
        <f t="shared" si="25"/>
        <v>0</v>
      </c>
      <c r="AH348" s="41">
        <f t="shared" si="26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27"/>
        <v>77622</v>
      </c>
      <c r="AM348" s="41">
        <f t="shared" si="28"/>
        <v>2862</v>
      </c>
      <c r="AN348" s="41">
        <f t="shared" si="29"/>
        <v>60499</v>
      </c>
    </row>
    <row r="349" spans="31:40" ht="16.5" x14ac:dyDescent="0.2">
      <c r="AE349" s="41">
        <v>345</v>
      </c>
      <c r="AF349" s="18">
        <f>MATCH(AE349,游戏节奏!$B$4:$B$103,1)</f>
        <v>100</v>
      </c>
      <c r="AG349" s="41">
        <f t="shared" si="25"/>
        <v>0</v>
      </c>
      <c r="AH349" s="41">
        <f t="shared" si="26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27"/>
        <v>77622</v>
      </c>
      <c r="AM349" s="41">
        <f t="shared" si="28"/>
        <v>2862</v>
      </c>
      <c r="AN349" s="41">
        <f t="shared" si="29"/>
        <v>60499</v>
      </c>
    </row>
    <row r="350" spans="31:40" ht="16.5" x14ac:dyDescent="0.2">
      <c r="AE350" s="41">
        <v>346</v>
      </c>
      <c r="AF350" s="18">
        <f>MATCH(AE350,游戏节奏!$B$4:$B$103,1)</f>
        <v>100</v>
      </c>
      <c r="AG350" s="41">
        <f t="shared" si="25"/>
        <v>0</v>
      </c>
      <c r="AH350" s="41">
        <f t="shared" si="26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27"/>
        <v>77622</v>
      </c>
      <c r="AM350" s="41">
        <f t="shared" si="28"/>
        <v>2862</v>
      </c>
      <c r="AN350" s="41">
        <f t="shared" si="29"/>
        <v>60499</v>
      </c>
    </row>
    <row r="351" spans="31:40" ht="16.5" x14ac:dyDescent="0.2">
      <c r="AE351" s="41">
        <v>347</v>
      </c>
      <c r="AF351" s="18">
        <f>MATCH(AE351,游戏节奏!$B$4:$B$103,1)</f>
        <v>100</v>
      </c>
      <c r="AG351" s="41">
        <f t="shared" si="25"/>
        <v>0</v>
      </c>
      <c r="AH351" s="41">
        <f t="shared" si="26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27"/>
        <v>77622</v>
      </c>
      <c r="AM351" s="41">
        <f t="shared" si="28"/>
        <v>2862</v>
      </c>
      <c r="AN351" s="41">
        <f t="shared" si="29"/>
        <v>60499</v>
      </c>
    </row>
    <row r="352" spans="31:40" ht="16.5" x14ac:dyDescent="0.2">
      <c r="AE352" s="41">
        <v>348</v>
      </c>
      <c r="AF352" s="18">
        <f>MATCH(AE352,游戏节奏!$B$4:$B$103,1)</f>
        <v>100</v>
      </c>
      <c r="AG352" s="41">
        <f t="shared" si="25"/>
        <v>0</v>
      </c>
      <c r="AH352" s="41">
        <f t="shared" si="26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27"/>
        <v>77622</v>
      </c>
      <c r="AM352" s="41">
        <f t="shared" si="28"/>
        <v>2862</v>
      </c>
      <c r="AN352" s="41">
        <f t="shared" si="29"/>
        <v>60499</v>
      </c>
    </row>
    <row r="353" spans="31:40" ht="16.5" x14ac:dyDescent="0.2">
      <c r="AE353" s="41">
        <v>349</v>
      </c>
      <c r="AF353" s="18">
        <f>MATCH(AE353,游戏节奏!$B$4:$B$103,1)</f>
        <v>100</v>
      </c>
      <c r="AG353" s="41">
        <f t="shared" si="25"/>
        <v>0</v>
      </c>
      <c r="AH353" s="41">
        <f t="shared" si="26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27"/>
        <v>77622</v>
      </c>
      <c r="AM353" s="41">
        <f t="shared" si="28"/>
        <v>2862</v>
      </c>
      <c r="AN353" s="41">
        <f t="shared" si="29"/>
        <v>60499</v>
      </c>
    </row>
    <row r="354" spans="31:40" ht="16.5" x14ac:dyDescent="0.2">
      <c r="AE354" s="41">
        <v>350</v>
      </c>
      <c r="AF354" s="18">
        <f>MATCH(AE354,游戏节奏!$B$4:$B$103,1)</f>
        <v>100</v>
      </c>
      <c r="AG354" s="41">
        <f t="shared" si="25"/>
        <v>0</v>
      </c>
      <c r="AH354" s="41">
        <f t="shared" si="26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27"/>
        <v>77622</v>
      </c>
      <c r="AM354" s="41">
        <f t="shared" si="28"/>
        <v>2862</v>
      </c>
      <c r="AN354" s="41">
        <f t="shared" si="29"/>
        <v>60499</v>
      </c>
    </row>
    <row r="355" spans="31:40" ht="16.5" x14ac:dyDescent="0.2">
      <c r="AE355" s="41">
        <v>351</v>
      </c>
      <c r="AF355" s="18">
        <f>MATCH(AE355,游戏节奏!$B$4:$B$103,1)</f>
        <v>100</v>
      </c>
      <c r="AG355" s="41">
        <f t="shared" si="25"/>
        <v>0</v>
      </c>
      <c r="AH355" s="41">
        <f t="shared" si="26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27"/>
        <v>77622</v>
      </c>
      <c r="AM355" s="41">
        <f t="shared" si="28"/>
        <v>2862</v>
      </c>
      <c r="AN355" s="41">
        <f t="shared" si="29"/>
        <v>60499</v>
      </c>
    </row>
    <row r="356" spans="31:40" ht="16.5" x14ac:dyDescent="0.2">
      <c r="AE356" s="41">
        <v>352</v>
      </c>
      <c r="AF356" s="18">
        <f>MATCH(AE356,游戏节奏!$B$4:$B$103,1)</f>
        <v>100</v>
      </c>
      <c r="AG356" s="41">
        <f t="shared" si="25"/>
        <v>0</v>
      </c>
      <c r="AH356" s="41">
        <f t="shared" si="26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27"/>
        <v>77622</v>
      </c>
      <c r="AM356" s="41">
        <f t="shared" si="28"/>
        <v>2862</v>
      </c>
      <c r="AN356" s="41">
        <f t="shared" si="29"/>
        <v>60499</v>
      </c>
    </row>
    <row r="357" spans="31:40" ht="16.5" x14ac:dyDescent="0.2">
      <c r="AE357" s="41">
        <v>353</v>
      </c>
      <c r="AF357" s="18">
        <f>MATCH(AE357,游戏节奏!$B$4:$B$103,1)</f>
        <v>100</v>
      </c>
      <c r="AG357" s="41">
        <f t="shared" si="25"/>
        <v>0</v>
      </c>
      <c r="AH357" s="41">
        <f t="shared" si="26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27"/>
        <v>77622</v>
      </c>
      <c r="AM357" s="41">
        <f t="shared" si="28"/>
        <v>2862</v>
      </c>
      <c r="AN357" s="41">
        <f t="shared" si="29"/>
        <v>60499</v>
      </c>
    </row>
    <row r="358" spans="31:40" ht="16.5" x14ac:dyDescent="0.2">
      <c r="AE358" s="41">
        <v>354</v>
      </c>
      <c r="AF358" s="18">
        <f>MATCH(AE358,游戏节奏!$B$4:$B$103,1)</f>
        <v>100</v>
      </c>
      <c r="AG358" s="41">
        <f t="shared" si="25"/>
        <v>0</v>
      </c>
      <c r="AH358" s="41">
        <f t="shared" si="26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27"/>
        <v>77622</v>
      </c>
      <c r="AM358" s="41">
        <f t="shared" si="28"/>
        <v>2862</v>
      </c>
      <c r="AN358" s="41">
        <f t="shared" si="29"/>
        <v>60499</v>
      </c>
    </row>
    <row r="359" spans="31:40" ht="16.5" x14ac:dyDescent="0.2">
      <c r="AE359" s="41">
        <v>355</v>
      </c>
      <c r="AF359" s="18">
        <f>MATCH(AE359,游戏节奏!$B$4:$B$103,1)</f>
        <v>100</v>
      </c>
      <c r="AG359" s="41">
        <f t="shared" si="25"/>
        <v>0</v>
      </c>
      <c r="AH359" s="41">
        <f t="shared" si="26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27"/>
        <v>77622</v>
      </c>
      <c r="AM359" s="41">
        <f t="shared" si="28"/>
        <v>2862</v>
      </c>
      <c r="AN359" s="41">
        <f t="shared" si="29"/>
        <v>60499</v>
      </c>
    </row>
    <row r="360" spans="31:40" ht="16.5" x14ac:dyDescent="0.2">
      <c r="AE360" s="41">
        <v>356</v>
      </c>
      <c r="AF360" s="18">
        <f>MATCH(AE360,游戏节奏!$B$4:$B$103,1)</f>
        <v>100</v>
      </c>
      <c r="AG360" s="41">
        <f t="shared" si="25"/>
        <v>0</v>
      </c>
      <c r="AH360" s="41">
        <f t="shared" si="26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27"/>
        <v>77622</v>
      </c>
      <c r="AM360" s="41">
        <f t="shared" si="28"/>
        <v>2862</v>
      </c>
      <c r="AN360" s="41">
        <f t="shared" si="29"/>
        <v>60499</v>
      </c>
    </row>
    <row r="361" spans="31:40" ht="16.5" x14ac:dyDescent="0.2">
      <c r="AE361" s="41">
        <v>357</v>
      </c>
      <c r="AF361" s="18">
        <f>MATCH(AE361,游戏节奏!$B$4:$B$103,1)</f>
        <v>100</v>
      </c>
      <c r="AG361" s="41">
        <f t="shared" ref="AG361:AG404" si="30">SUMIFS($E$5:$E$74,$S$5:$S$74,"="&amp;AE361)+SUMIFS($E$76:$E$145,$V$5:$V$74,"="&amp;AE361)+SUMIFS($E$147:$E$216,$Y$5:$Y$74,"="&amp;AE361)+SUMIFS($E$218:$E$287,$AB$5:$AB$74,"="&amp;AE361)</f>
        <v>0</v>
      </c>
      <c r="AH361" s="41">
        <f t="shared" ref="AH361:AH404" si="31">SUMIFS($G$5:$G$74,$S$5:$S$74,"="&amp;AE361)+SUMIFS($G$76:$G$145,$V$5:$V$74,"="&amp;AE361)+SUMIFS($G$147:$G$216,$Y$5:$Y$74,"="&amp;AE361)+SUMIFS($G$218:$G$287,$AB$5:$AB$74,"="&amp;AE361)</f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32">INT(AI361/AI$2*AG$2+AI361)</f>
        <v>77622</v>
      </c>
      <c r="AM361" s="41">
        <f t="shared" ref="AM361:AM404" si="33">INT(AJ361/AJ$2*AH$2+AJ361)</f>
        <v>2862</v>
      </c>
      <c r="AN361" s="41">
        <f t="shared" ref="AN361:AN404" si="34">INT(AK361/AK$2*AI$2+AK361)</f>
        <v>60499</v>
      </c>
    </row>
    <row r="362" spans="31:40" ht="16.5" x14ac:dyDescent="0.2">
      <c r="AE362" s="41">
        <v>358</v>
      </c>
      <c r="AF362" s="18">
        <f>MATCH(AE362,游戏节奏!$B$4:$B$103,1)</f>
        <v>100</v>
      </c>
      <c r="AG362" s="41">
        <f t="shared" si="30"/>
        <v>0</v>
      </c>
      <c r="AH362" s="41">
        <f t="shared" si="31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32"/>
        <v>77622</v>
      </c>
      <c r="AM362" s="41">
        <f t="shared" si="33"/>
        <v>2862</v>
      </c>
      <c r="AN362" s="41">
        <f t="shared" si="34"/>
        <v>60499</v>
      </c>
    </row>
    <row r="363" spans="31:40" ht="16.5" x14ac:dyDescent="0.2">
      <c r="AE363" s="41">
        <v>359</v>
      </c>
      <c r="AF363" s="18">
        <f>MATCH(AE363,游戏节奏!$B$4:$B$103,1)</f>
        <v>100</v>
      </c>
      <c r="AG363" s="41">
        <f t="shared" si="30"/>
        <v>0</v>
      </c>
      <c r="AH363" s="41">
        <f t="shared" si="31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32"/>
        <v>77622</v>
      </c>
      <c r="AM363" s="41">
        <f t="shared" si="33"/>
        <v>2862</v>
      </c>
      <c r="AN363" s="41">
        <f t="shared" si="34"/>
        <v>60499</v>
      </c>
    </row>
    <row r="364" spans="31:40" ht="16.5" x14ac:dyDescent="0.2">
      <c r="AE364" s="41">
        <v>360</v>
      </c>
      <c r="AF364" s="18">
        <f>MATCH(AE364,游戏节奏!$B$4:$B$103,1)</f>
        <v>100</v>
      </c>
      <c r="AG364" s="41">
        <f t="shared" si="30"/>
        <v>0</v>
      </c>
      <c r="AH364" s="41">
        <f t="shared" si="31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32"/>
        <v>77622</v>
      </c>
      <c r="AM364" s="41">
        <f t="shared" si="33"/>
        <v>2862</v>
      </c>
      <c r="AN364" s="41">
        <f t="shared" si="34"/>
        <v>60499</v>
      </c>
    </row>
    <row r="365" spans="31:40" ht="16.5" x14ac:dyDescent="0.2">
      <c r="AE365" s="41">
        <v>361</v>
      </c>
      <c r="AF365" s="18">
        <f>MATCH(AE365,游戏节奏!$B$4:$B$103,1)</f>
        <v>100</v>
      </c>
      <c r="AG365" s="41">
        <f t="shared" si="30"/>
        <v>0</v>
      </c>
      <c r="AH365" s="41">
        <f t="shared" si="31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32"/>
        <v>77622</v>
      </c>
      <c r="AM365" s="41">
        <f t="shared" si="33"/>
        <v>2862</v>
      </c>
      <c r="AN365" s="41">
        <f t="shared" si="34"/>
        <v>60499</v>
      </c>
    </row>
    <row r="366" spans="31:40" ht="16.5" x14ac:dyDescent="0.2">
      <c r="AE366" s="41">
        <v>362</v>
      </c>
      <c r="AF366" s="18">
        <f>MATCH(AE366,游戏节奏!$B$4:$B$103,1)</f>
        <v>100</v>
      </c>
      <c r="AG366" s="41">
        <f t="shared" si="30"/>
        <v>0</v>
      </c>
      <c r="AH366" s="41">
        <f t="shared" si="31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32"/>
        <v>77622</v>
      </c>
      <c r="AM366" s="41">
        <f t="shared" si="33"/>
        <v>2862</v>
      </c>
      <c r="AN366" s="41">
        <f t="shared" si="34"/>
        <v>60499</v>
      </c>
    </row>
    <row r="367" spans="31:40" ht="16.5" x14ac:dyDescent="0.2">
      <c r="AE367" s="41">
        <v>363</v>
      </c>
      <c r="AF367" s="18">
        <f>MATCH(AE367,游戏节奏!$B$4:$B$103,1)</f>
        <v>100</v>
      </c>
      <c r="AG367" s="41">
        <f t="shared" si="30"/>
        <v>0</v>
      </c>
      <c r="AH367" s="41">
        <f t="shared" si="31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32"/>
        <v>77622</v>
      </c>
      <c r="AM367" s="41">
        <f t="shared" si="33"/>
        <v>2862</v>
      </c>
      <c r="AN367" s="41">
        <f t="shared" si="34"/>
        <v>60499</v>
      </c>
    </row>
    <row r="368" spans="31:40" ht="16.5" x14ac:dyDescent="0.2">
      <c r="AE368" s="41">
        <v>364</v>
      </c>
      <c r="AF368" s="18">
        <f>MATCH(AE368,游戏节奏!$B$4:$B$103,1)</f>
        <v>100</v>
      </c>
      <c r="AG368" s="41">
        <f t="shared" si="30"/>
        <v>0</v>
      </c>
      <c r="AH368" s="41">
        <f t="shared" si="31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32"/>
        <v>77622</v>
      </c>
      <c r="AM368" s="41">
        <f t="shared" si="33"/>
        <v>2862</v>
      </c>
      <c r="AN368" s="41">
        <f t="shared" si="34"/>
        <v>60499</v>
      </c>
    </row>
    <row r="369" spans="31:40" ht="16.5" x14ac:dyDescent="0.2">
      <c r="AE369" s="41">
        <v>365</v>
      </c>
      <c r="AF369" s="18">
        <f>MATCH(AE369,游戏节奏!$B$4:$B$103,1)</f>
        <v>100</v>
      </c>
      <c r="AG369" s="41">
        <f t="shared" si="30"/>
        <v>0</v>
      </c>
      <c r="AH369" s="41">
        <f t="shared" si="31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32"/>
        <v>77622</v>
      </c>
      <c r="AM369" s="41">
        <f t="shared" si="33"/>
        <v>2862</v>
      </c>
      <c r="AN369" s="41">
        <f t="shared" si="34"/>
        <v>60499</v>
      </c>
    </row>
    <row r="370" spans="31:40" ht="16.5" x14ac:dyDescent="0.2">
      <c r="AE370" s="41">
        <v>366</v>
      </c>
      <c r="AF370" s="18">
        <f>MATCH(AE370,游戏节奏!$B$4:$B$103,1)</f>
        <v>100</v>
      </c>
      <c r="AG370" s="41">
        <f t="shared" si="30"/>
        <v>0</v>
      </c>
      <c r="AH370" s="41">
        <f t="shared" si="31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32"/>
        <v>77622</v>
      </c>
      <c r="AM370" s="41">
        <f t="shared" si="33"/>
        <v>2862</v>
      </c>
      <c r="AN370" s="41">
        <f t="shared" si="34"/>
        <v>60499</v>
      </c>
    </row>
    <row r="371" spans="31:40" ht="16.5" x14ac:dyDescent="0.2">
      <c r="AE371" s="41">
        <v>367</v>
      </c>
      <c r="AF371" s="18">
        <f>MATCH(AE371,游戏节奏!$B$4:$B$103,1)</f>
        <v>100</v>
      </c>
      <c r="AG371" s="41">
        <f t="shared" si="30"/>
        <v>0</v>
      </c>
      <c r="AH371" s="41">
        <f t="shared" si="31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32"/>
        <v>77622</v>
      </c>
      <c r="AM371" s="41">
        <f t="shared" si="33"/>
        <v>2862</v>
      </c>
      <c r="AN371" s="41">
        <f t="shared" si="34"/>
        <v>60499</v>
      </c>
    </row>
    <row r="372" spans="31:40" ht="16.5" x14ac:dyDescent="0.2">
      <c r="AE372" s="41">
        <v>368</v>
      </c>
      <c r="AF372" s="18">
        <f>MATCH(AE372,游戏节奏!$B$4:$B$103,1)</f>
        <v>100</v>
      </c>
      <c r="AG372" s="41">
        <f t="shared" si="30"/>
        <v>0</v>
      </c>
      <c r="AH372" s="41">
        <f t="shared" si="31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32"/>
        <v>77622</v>
      </c>
      <c r="AM372" s="41">
        <f t="shared" si="33"/>
        <v>2862</v>
      </c>
      <c r="AN372" s="41">
        <f t="shared" si="34"/>
        <v>60499</v>
      </c>
    </row>
    <row r="373" spans="31:40" ht="16.5" x14ac:dyDescent="0.2">
      <c r="AE373" s="41">
        <v>369</v>
      </c>
      <c r="AF373" s="18">
        <f>MATCH(AE373,游戏节奏!$B$4:$B$103,1)</f>
        <v>100</v>
      </c>
      <c r="AG373" s="41">
        <f t="shared" si="30"/>
        <v>0</v>
      </c>
      <c r="AH373" s="41">
        <f t="shared" si="31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32"/>
        <v>77622</v>
      </c>
      <c r="AM373" s="41">
        <f t="shared" si="33"/>
        <v>2862</v>
      </c>
      <c r="AN373" s="41">
        <f t="shared" si="34"/>
        <v>60499</v>
      </c>
    </row>
    <row r="374" spans="31:40" ht="16.5" x14ac:dyDescent="0.2">
      <c r="AE374" s="41">
        <v>370</v>
      </c>
      <c r="AF374" s="18">
        <f>MATCH(AE374,游戏节奏!$B$4:$B$103,1)</f>
        <v>100</v>
      </c>
      <c r="AG374" s="41">
        <f t="shared" si="30"/>
        <v>0</v>
      </c>
      <c r="AH374" s="41">
        <f t="shared" si="31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32"/>
        <v>77622</v>
      </c>
      <c r="AM374" s="41">
        <f t="shared" si="33"/>
        <v>2862</v>
      </c>
      <c r="AN374" s="41">
        <f t="shared" si="34"/>
        <v>60499</v>
      </c>
    </row>
    <row r="375" spans="31:40" ht="16.5" x14ac:dyDescent="0.2">
      <c r="AE375" s="41">
        <v>371</v>
      </c>
      <c r="AF375" s="18">
        <f>MATCH(AE375,游戏节奏!$B$4:$B$103,1)</f>
        <v>100</v>
      </c>
      <c r="AG375" s="41">
        <f t="shared" si="30"/>
        <v>0</v>
      </c>
      <c r="AH375" s="41">
        <f t="shared" si="31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32"/>
        <v>77622</v>
      </c>
      <c r="AM375" s="41">
        <f t="shared" si="33"/>
        <v>2862</v>
      </c>
      <c r="AN375" s="41">
        <f t="shared" si="34"/>
        <v>60499</v>
      </c>
    </row>
    <row r="376" spans="31:40" ht="16.5" x14ac:dyDescent="0.2">
      <c r="AE376" s="41">
        <v>372</v>
      </c>
      <c r="AF376" s="18">
        <f>MATCH(AE376,游戏节奏!$B$4:$B$103,1)</f>
        <v>100</v>
      </c>
      <c r="AG376" s="41">
        <f t="shared" si="30"/>
        <v>0</v>
      </c>
      <c r="AH376" s="41">
        <f t="shared" si="31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32"/>
        <v>77622</v>
      </c>
      <c r="AM376" s="41">
        <f t="shared" si="33"/>
        <v>2862</v>
      </c>
      <c r="AN376" s="41">
        <f t="shared" si="34"/>
        <v>60499</v>
      </c>
    </row>
    <row r="377" spans="31:40" ht="16.5" x14ac:dyDescent="0.2">
      <c r="AE377" s="41">
        <v>373</v>
      </c>
      <c r="AF377" s="18">
        <f>MATCH(AE377,游戏节奏!$B$4:$B$103,1)</f>
        <v>100</v>
      </c>
      <c r="AG377" s="41">
        <f t="shared" si="30"/>
        <v>0</v>
      </c>
      <c r="AH377" s="41">
        <f t="shared" si="31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32"/>
        <v>77622</v>
      </c>
      <c r="AM377" s="41">
        <f t="shared" si="33"/>
        <v>2862</v>
      </c>
      <c r="AN377" s="41">
        <f t="shared" si="34"/>
        <v>60499</v>
      </c>
    </row>
    <row r="378" spans="31:40" ht="16.5" x14ac:dyDescent="0.2">
      <c r="AE378" s="41">
        <v>374</v>
      </c>
      <c r="AF378" s="18">
        <f>MATCH(AE378,游戏节奏!$B$4:$B$103,1)</f>
        <v>100</v>
      </c>
      <c r="AG378" s="41">
        <f t="shared" si="30"/>
        <v>0</v>
      </c>
      <c r="AH378" s="41">
        <f t="shared" si="31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32"/>
        <v>77622</v>
      </c>
      <c r="AM378" s="41">
        <f t="shared" si="33"/>
        <v>2862</v>
      </c>
      <c r="AN378" s="41">
        <f t="shared" si="34"/>
        <v>60499</v>
      </c>
    </row>
    <row r="379" spans="31:40" ht="16.5" x14ac:dyDescent="0.2">
      <c r="AE379" s="41">
        <v>375</v>
      </c>
      <c r="AF379" s="18">
        <f>MATCH(AE379,游戏节奏!$B$4:$B$103,1)</f>
        <v>100</v>
      </c>
      <c r="AG379" s="41">
        <f t="shared" si="30"/>
        <v>0</v>
      </c>
      <c r="AH379" s="41">
        <f t="shared" si="31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32"/>
        <v>77622</v>
      </c>
      <c r="AM379" s="41">
        <f t="shared" si="33"/>
        <v>2862</v>
      </c>
      <c r="AN379" s="41">
        <f t="shared" si="34"/>
        <v>60499</v>
      </c>
    </row>
    <row r="380" spans="31:40" ht="16.5" x14ac:dyDescent="0.2">
      <c r="AE380" s="41">
        <v>376</v>
      </c>
      <c r="AF380" s="18">
        <f>MATCH(AE380,游戏节奏!$B$4:$B$103,1)</f>
        <v>100</v>
      </c>
      <c r="AG380" s="41">
        <f t="shared" si="30"/>
        <v>0</v>
      </c>
      <c r="AH380" s="41">
        <f t="shared" si="31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32"/>
        <v>77622</v>
      </c>
      <c r="AM380" s="41">
        <f t="shared" si="33"/>
        <v>2862</v>
      </c>
      <c r="AN380" s="41">
        <f t="shared" si="34"/>
        <v>60499</v>
      </c>
    </row>
    <row r="381" spans="31:40" ht="16.5" x14ac:dyDescent="0.2">
      <c r="AE381" s="41">
        <v>377</v>
      </c>
      <c r="AF381" s="18">
        <f>MATCH(AE381,游戏节奏!$B$4:$B$103,1)</f>
        <v>100</v>
      </c>
      <c r="AG381" s="41">
        <f t="shared" si="30"/>
        <v>0</v>
      </c>
      <c r="AH381" s="41">
        <f t="shared" si="31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32"/>
        <v>77622</v>
      </c>
      <c r="AM381" s="41">
        <f t="shared" si="33"/>
        <v>2862</v>
      </c>
      <c r="AN381" s="41">
        <f t="shared" si="34"/>
        <v>60499</v>
      </c>
    </row>
    <row r="382" spans="31:40" ht="16.5" x14ac:dyDescent="0.2">
      <c r="AE382" s="41">
        <v>378</v>
      </c>
      <c r="AF382" s="18">
        <f>MATCH(AE382,游戏节奏!$B$4:$B$103,1)</f>
        <v>100</v>
      </c>
      <c r="AG382" s="41">
        <f t="shared" si="30"/>
        <v>0</v>
      </c>
      <c r="AH382" s="41">
        <f t="shared" si="31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32"/>
        <v>77622</v>
      </c>
      <c r="AM382" s="41">
        <f t="shared" si="33"/>
        <v>2862</v>
      </c>
      <c r="AN382" s="41">
        <f t="shared" si="34"/>
        <v>60499</v>
      </c>
    </row>
    <row r="383" spans="31:40" ht="16.5" x14ac:dyDescent="0.2">
      <c r="AE383" s="41">
        <v>379</v>
      </c>
      <c r="AF383" s="18">
        <f>MATCH(AE383,游戏节奏!$B$4:$B$103,1)</f>
        <v>100</v>
      </c>
      <c r="AG383" s="41">
        <f t="shared" si="30"/>
        <v>0</v>
      </c>
      <c r="AH383" s="41">
        <f t="shared" si="31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32"/>
        <v>77622</v>
      </c>
      <c r="AM383" s="41">
        <f t="shared" si="33"/>
        <v>2862</v>
      </c>
      <c r="AN383" s="41">
        <f t="shared" si="34"/>
        <v>60499</v>
      </c>
    </row>
    <row r="384" spans="31:40" ht="16.5" x14ac:dyDescent="0.2">
      <c r="AE384" s="41">
        <v>380</v>
      </c>
      <c r="AF384" s="18">
        <f>MATCH(AE384,游戏节奏!$B$4:$B$103,1)</f>
        <v>100</v>
      </c>
      <c r="AG384" s="41">
        <f t="shared" si="30"/>
        <v>0</v>
      </c>
      <c r="AH384" s="41">
        <f t="shared" si="31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32"/>
        <v>77622</v>
      </c>
      <c r="AM384" s="41">
        <f t="shared" si="33"/>
        <v>2862</v>
      </c>
      <c r="AN384" s="41">
        <f t="shared" si="34"/>
        <v>60499</v>
      </c>
    </row>
    <row r="385" spans="31:40" ht="16.5" x14ac:dyDescent="0.2">
      <c r="AE385" s="41">
        <v>381</v>
      </c>
      <c r="AF385" s="18">
        <f>MATCH(AE385,游戏节奏!$B$4:$B$103,1)</f>
        <v>100</v>
      </c>
      <c r="AG385" s="41">
        <f t="shared" si="30"/>
        <v>0</v>
      </c>
      <c r="AH385" s="41">
        <f t="shared" si="31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32"/>
        <v>77622</v>
      </c>
      <c r="AM385" s="41">
        <f t="shared" si="33"/>
        <v>2862</v>
      </c>
      <c r="AN385" s="41">
        <f t="shared" si="34"/>
        <v>60499</v>
      </c>
    </row>
    <row r="386" spans="31:40" ht="16.5" x14ac:dyDescent="0.2">
      <c r="AE386" s="41">
        <v>382</v>
      </c>
      <c r="AF386" s="18">
        <f>MATCH(AE386,游戏节奏!$B$4:$B$103,1)</f>
        <v>100</v>
      </c>
      <c r="AG386" s="41">
        <f t="shared" si="30"/>
        <v>0</v>
      </c>
      <c r="AH386" s="41">
        <f t="shared" si="31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32"/>
        <v>77622</v>
      </c>
      <c r="AM386" s="41">
        <f t="shared" si="33"/>
        <v>2862</v>
      </c>
      <c r="AN386" s="41">
        <f t="shared" si="34"/>
        <v>60499</v>
      </c>
    </row>
    <row r="387" spans="31:40" ht="16.5" x14ac:dyDescent="0.2">
      <c r="AE387" s="41">
        <v>383</v>
      </c>
      <c r="AF387" s="18">
        <f>MATCH(AE387,游戏节奏!$B$4:$B$103,1)</f>
        <v>100</v>
      </c>
      <c r="AG387" s="41">
        <f t="shared" si="30"/>
        <v>0</v>
      </c>
      <c r="AH387" s="41">
        <f t="shared" si="31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32"/>
        <v>77622</v>
      </c>
      <c r="AM387" s="41">
        <f t="shared" si="33"/>
        <v>2862</v>
      </c>
      <c r="AN387" s="41">
        <f t="shared" si="34"/>
        <v>60499</v>
      </c>
    </row>
    <row r="388" spans="31:40" ht="16.5" x14ac:dyDescent="0.2">
      <c r="AE388" s="41">
        <v>384</v>
      </c>
      <c r="AF388" s="18">
        <f>MATCH(AE388,游戏节奏!$B$4:$B$103,1)</f>
        <v>100</v>
      </c>
      <c r="AG388" s="41">
        <f t="shared" si="30"/>
        <v>0</v>
      </c>
      <c r="AH388" s="41">
        <f t="shared" si="31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32"/>
        <v>77622</v>
      </c>
      <c r="AM388" s="41">
        <f t="shared" si="33"/>
        <v>2862</v>
      </c>
      <c r="AN388" s="41">
        <f t="shared" si="34"/>
        <v>60499</v>
      </c>
    </row>
    <row r="389" spans="31:40" ht="16.5" x14ac:dyDescent="0.2">
      <c r="AE389" s="41">
        <v>385</v>
      </c>
      <c r="AF389" s="18">
        <f>MATCH(AE389,游戏节奏!$B$4:$B$103,1)</f>
        <v>100</v>
      </c>
      <c r="AG389" s="41">
        <f t="shared" si="30"/>
        <v>0</v>
      </c>
      <c r="AH389" s="41">
        <f t="shared" si="31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32"/>
        <v>77622</v>
      </c>
      <c r="AM389" s="41">
        <f t="shared" si="33"/>
        <v>2862</v>
      </c>
      <c r="AN389" s="41">
        <f t="shared" si="34"/>
        <v>60499</v>
      </c>
    </row>
    <row r="390" spans="31:40" ht="16.5" x14ac:dyDescent="0.2">
      <c r="AE390" s="41">
        <v>386</v>
      </c>
      <c r="AF390" s="18">
        <f>MATCH(AE390,游戏节奏!$B$4:$B$103,1)</f>
        <v>100</v>
      </c>
      <c r="AG390" s="41">
        <f t="shared" si="30"/>
        <v>0</v>
      </c>
      <c r="AH390" s="41">
        <f t="shared" si="31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32"/>
        <v>77622</v>
      </c>
      <c r="AM390" s="41">
        <f t="shared" si="33"/>
        <v>2862</v>
      </c>
      <c r="AN390" s="41">
        <f t="shared" si="34"/>
        <v>60499</v>
      </c>
    </row>
    <row r="391" spans="31:40" ht="16.5" x14ac:dyDescent="0.2">
      <c r="AE391" s="41">
        <v>387</v>
      </c>
      <c r="AF391" s="18">
        <f>MATCH(AE391,游戏节奏!$B$4:$B$103,1)</f>
        <v>100</v>
      </c>
      <c r="AG391" s="41">
        <f t="shared" si="30"/>
        <v>0</v>
      </c>
      <c r="AH391" s="41">
        <f t="shared" si="31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32"/>
        <v>77622</v>
      </c>
      <c r="AM391" s="41">
        <f t="shared" si="33"/>
        <v>2862</v>
      </c>
      <c r="AN391" s="41">
        <f t="shared" si="34"/>
        <v>60499</v>
      </c>
    </row>
    <row r="392" spans="31:40" ht="16.5" x14ac:dyDescent="0.2">
      <c r="AE392" s="41">
        <v>388</v>
      </c>
      <c r="AF392" s="18">
        <f>MATCH(AE392,游戏节奏!$B$4:$B$103,1)</f>
        <v>100</v>
      </c>
      <c r="AG392" s="41">
        <f t="shared" si="30"/>
        <v>0</v>
      </c>
      <c r="AH392" s="41">
        <f t="shared" si="31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32"/>
        <v>77622</v>
      </c>
      <c r="AM392" s="41">
        <f t="shared" si="33"/>
        <v>2862</v>
      </c>
      <c r="AN392" s="41">
        <f t="shared" si="34"/>
        <v>60499</v>
      </c>
    </row>
    <row r="393" spans="31:40" ht="16.5" x14ac:dyDescent="0.2">
      <c r="AE393" s="41">
        <v>389</v>
      </c>
      <c r="AF393" s="18">
        <f>MATCH(AE393,游戏节奏!$B$4:$B$103,1)</f>
        <v>100</v>
      </c>
      <c r="AG393" s="41">
        <f t="shared" si="30"/>
        <v>0</v>
      </c>
      <c r="AH393" s="41">
        <f t="shared" si="31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32"/>
        <v>77622</v>
      </c>
      <c r="AM393" s="41">
        <f t="shared" si="33"/>
        <v>2862</v>
      </c>
      <c r="AN393" s="41">
        <f t="shared" si="34"/>
        <v>60499</v>
      </c>
    </row>
    <row r="394" spans="31:40" ht="16.5" x14ac:dyDescent="0.2">
      <c r="AE394" s="41">
        <v>390</v>
      </c>
      <c r="AF394" s="18">
        <f>MATCH(AE394,游戏节奏!$B$4:$B$103,1)</f>
        <v>100</v>
      </c>
      <c r="AG394" s="41">
        <f t="shared" si="30"/>
        <v>0</v>
      </c>
      <c r="AH394" s="41">
        <f t="shared" si="31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32"/>
        <v>77622</v>
      </c>
      <c r="AM394" s="41">
        <f t="shared" si="33"/>
        <v>2862</v>
      </c>
      <c r="AN394" s="41">
        <f t="shared" si="34"/>
        <v>60499</v>
      </c>
    </row>
    <row r="395" spans="31:40" ht="16.5" x14ac:dyDescent="0.2">
      <c r="AE395" s="41">
        <v>391</v>
      </c>
      <c r="AF395" s="18">
        <f>MATCH(AE395,游戏节奏!$B$4:$B$103,1)</f>
        <v>100</v>
      </c>
      <c r="AG395" s="41">
        <f t="shared" si="30"/>
        <v>0</v>
      </c>
      <c r="AH395" s="41">
        <f t="shared" si="31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32"/>
        <v>77622</v>
      </c>
      <c r="AM395" s="41">
        <f t="shared" si="33"/>
        <v>2862</v>
      </c>
      <c r="AN395" s="41">
        <f t="shared" si="34"/>
        <v>60499</v>
      </c>
    </row>
    <row r="396" spans="31:40" ht="16.5" x14ac:dyDescent="0.2">
      <c r="AE396" s="41">
        <v>392</v>
      </c>
      <c r="AF396" s="18">
        <f>MATCH(AE396,游戏节奏!$B$4:$B$103,1)</f>
        <v>100</v>
      </c>
      <c r="AG396" s="41">
        <f t="shared" si="30"/>
        <v>0</v>
      </c>
      <c r="AH396" s="41">
        <f t="shared" si="31"/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32"/>
        <v>77622</v>
      </c>
      <c r="AM396" s="41">
        <f t="shared" si="33"/>
        <v>2862</v>
      </c>
      <c r="AN396" s="41">
        <f t="shared" si="34"/>
        <v>60499</v>
      </c>
    </row>
    <row r="397" spans="31:40" ht="16.5" x14ac:dyDescent="0.2">
      <c r="AE397" s="41">
        <v>393</v>
      </c>
      <c r="AF397" s="18">
        <f>MATCH(AE397,游戏节奏!$B$4:$B$103,1)</f>
        <v>100</v>
      </c>
      <c r="AG397" s="41">
        <f t="shared" si="30"/>
        <v>0</v>
      </c>
      <c r="AH397" s="41">
        <f t="shared" si="31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32"/>
        <v>77622</v>
      </c>
      <c r="AM397" s="41">
        <f t="shared" si="33"/>
        <v>2862</v>
      </c>
      <c r="AN397" s="41">
        <f t="shared" si="34"/>
        <v>60499</v>
      </c>
    </row>
    <row r="398" spans="31:40" ht="16.5" x14ac:dyDescent="0.2">
      <c r="AE398" s="41">
        <v>394</v>
      </c>
      <c r="AF398" s="18">
        <f>MATCH(AE398,游戏节奏!$B$4:$B$103,1)</f>
        <v>100</v>
      </c>
      <c r="AG398" s="41">
        <f t="shared" si="30"/>
        <v>0</v>
      </c>
      <c r="AH398" s="41">
        <f t="shared" si="31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32"/>
        <v>77622</v>
      </c>
      <c r="AM398" s="41">
        <f t="shared" si="33"/>
        <v>2862</v>
      </c>
      <c r="AN398" s="41">
        <f t="shared" si="34"/>
        <v>60499</v>
      </c>
    </row>
    <row r="399" spans="31:40" ht="16.5" x14ac:dyDescent="0.2">
      <c r="AE399" s="41">
        <v>395</v>
      </c>
      <c r="AF399" s="18">
        <f>MATCH(AE399,游戏节奏!$B$4:$B$103,1)</f>
        <v>100</v>
      </c>
      <c r="AG399" s="41">
        <f t="shared" si="30"/>
        <v>0</v>
      </c>
      <c r="AH399" s="41">
        <f t="shared" si="31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32"/>
        <v>77622</v>
      </c>
      <c r="AM399" s="41">
        <f t="shared" si="33"/>
        <v>2862</v>
      </c>
      <c r="AN399" s="41">
        <f t="shared" si="34"/>
        <v>60499</v>
      </c>
    </row>
    <row r="400" spans="31:40" ht="16.5" x14ac:dyDescent="0.2">
      <c r="AE400" s="41">
        <v>396</v>
      </c>
      <c r="AF400" s="18">
        <f>MATCH(AE400,游戏节奏!$B$4:$B$103,1)</f>
        <v>100</v>
      </c>
      <c r="AG400" s="41">
        <f t="shared" si="30"/>
        <v>0</v>
      </c>
      <c r="AH400" s="41">
        <f t="shared" si="31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32"/>
        <v>77622</v>
      </c>
      <c r="AM400" s="41">
        <f t="shared" si="33"/>
        <v>2862</v>
      </c>
      <c r="AN400" s="41">
        <f t="shared" si="34"/>
        <v>60499</v>
      </c>
    </row>
    <row r="401" spans="31:40" ht="16.5" x14ac:dyDescent="0.2">
      <c r="AE401" s="41">
        <v>397</v>
      </c>
      <c r="AF401" s="18">
        <f>MATCH(AE401,游戏节奏!$B$4:$B$103,1)</f>
        <v>100</v>
      </c>
      <c r="AG401" s="41">
        <f t="shared" si="30"/>
        <v>0</v>
      </c>
      <c r="AH401" s="41">
        <f t="shared" si="31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32"/>
        <v>77622</v>
      </c>
      <c r="AM401" s="41">
        <f t="shared" si="33"/>
        <v>2862</v>
      </c>
      <c r="AN401" s="41">
        <f t="shared" si="34"/>
        <v>60499</v>
      </c>
    </row>
    <row r="402" spans="31:40" ht="16.5" x14ac:dyDescent="0.2">
      <c r="AE402" s="41">
        <v>398</v>
      </c>
      <c r="AF402" s="18">
        <f>MATCH(AE402,游戏节奏!$B$4:$B$103,1)</f>
        <v>100</v>
      </c>
      <c r="AG402" s="41">
        <f t="shared" si="30"/>
        <v>0</v>
      </c>
      <c r="AH402" s="41">
        <f t="shared" si="31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32"/>
        <v>77622</v>
      </c>
      <c r="AM402" s="41">
        <f t="shared" si="33"/>
        <v>2862</v>
      </c>
      <c r="AN402" s="41">
        <f t="shared" si="34"/>
        <v>60499</v>
      </c>
    </row>
    <row r="403" spans="31:40" ht="16.5" x14ac:dyDescent="0.2">
      <c r="AE403" s="41">
        <v>399</v>
      </c>
      <c r="AF403" s="18">
        <f>MATCH(AE403,游戏节奏!$B$4:$B$103,1)</f>
        <v>100</v>
      </c>
      <c r="AG403" s="41">
        <f t="shared" si="30"/>
        <v>0</v>
      </c>
      <c r="AH403" s="41">
        <f t="shared" si="31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32"/>
        <v>77622</v>
      </c>
      <c r="AM403" s="41">
        <f t="shared" si="33"/>
        <v>2862</v>
      </c>
      <c r="AN403" s="41">
        <f t="shared" si="34"/>
        <v>60499</v>
      </c>
    </row>
    <row r="404" spans="31:40" ht="16.5" x14ac:dyDescent="0.2">
      <c r="AE404" s="41">
        <v>400</v>
      </c>
      <c r="AF404" s="18">
        <f>MATCH(AE404,游戏节奏!$B$4:$B$103,1)</f>
        <v>100</v>
      </c>
      <c r="AG404" s="41">
        <f t="shared" si="30"/>
        <v>0</v>
      </c>
      <c r="AH404" s="41">
        <f t="shared" si="31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32"/>
        <v>77622</v>
      </c>
      <c r="AM404" s="41">
        <f t="shared" si="33"/>
        <v>2862</v>
      </c>
      <c r="AN404" s="41">
        <f t="shared" si="34"/>
        <v>60499</v>
      </c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787</v>
      </c>
      <c r="N3" s="13" t="s">
        <v>788</v>
      </c>
      <c r="O3" s="13" t="s">
        <v>790</v>
      </c>
      <c r="P3" s="13" t="s">
        <v>791</v>
      </c>
      <c r="Q3" s="13" t="s">
        <v>792</v>
      </c>
      <c r="R3" s="13" t="s">
        <v>793</v>
      </c>
      <c r="S3" s="13" t="s">
        <v>800</v>
      </c>
      <c r="T3" s="13" t="s">
        <v>801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794</v>
      </c>
      <c r="AC3" s="13" t="s">
        <v>795</v>
      </c>
      <c r="AD3" s="13" t="s">
        <v>796</v>
      </c>
      <c r="AE3" s="13" t="s">
        <v>797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462</v>
      </c>
      <c r="AR3" s="13" t="s">
        <v>463</v>
      </c>
      <c r="AS3" s="13" t="s">
        <v>464</v>
      </c>
      <c r="AT3" s="13" t="s">
        <v>465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414</v>
      </c>
      <c r="F4" s="18">
        <f t="shared" ref="F4:F35" si="1">INDEX($Z$4:$Z$13,$A4)</f>
        <v>300</v>
      </c>
      <c r="G4" s="14" t="s">
        <v>454</v>
      </c>
      <c r="H4" s="18">
        <f t="shared" ref="H4:H35" si="2">INDEX($AA$4:$AA$13,$A4)</f>
        <v>300</v>
      </c>
      <c r="I4" s="39" t="s">
        <v>959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414</v>
      </c>
      <c r="AL4" s="18">
        <f t="shared" ref="AL4:AL35" si="4">INDEX($AZ$4:$AZ$13,$AG4)</f>
        <v>600</v>
      </c>
      <c r="AM4" s="14" t="s">
        <v>454</v>
      </c>
      <c r="AN4" s="18">
        <f t="shared" ref="AN4:AN35" si="5">INDEX($BA$4:$BA$13,$AG4)</f>
        <v>450</v>
      </c>
      <c r="AO4" s="14" t="s">
        <v>959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游戏节奏!W4*AZ$2</f>
        <v>600</v>
      </c>
      <c r="BA4" s="18">
        <f>游戏节奏!V4*$BA$2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414</v>
      </c>
      <c r="F5" s="18">
        <f t="shared" si="1"/>
        <v>300</v>
      </c>
      <c r="G5" s="14" t="s">
        <v>455</v>
      </c>
      <c r="H5" s="18">
        <f t="shared" si="2"/>
        <v>300</v>
      </c>
      <c r="I5" s="39" t="s">
        <v>959</v>
      </c>
      <c r="J5" s="18">
        <f>挂机派遣!$C$2*章节!$J$2*INDEX(挂机派遣!$C$5:$C$14,章节!A5)</f>
        <v>6</v>
      </c>
      <c r="K5" s="39" t="s">
        <v>965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414</v>
      </c>
      <c r="AL5" s="18">
        <f t="shared" si="4"/>
        <v>600</v>
      </c>
      <c r="AM5" s="14" t="s">
        <v>455</v>
      </c>
      <c r="AN5" s="18">
        <f t="shared" si="5"/>
        <v>450</v>
      </c>
      <c r="AO5" s="39" t="s">
        <v>959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414</v>
      </c>
      <c r="F6" s="18">
        <f t="shared" si="1"/>
        <v>300</v>
      </c>
      <c r="G6" s="14" t="s">
        <v>454</v>
      </c>
      <c r="H6" s="18">
        <f t="shared" si="2"/>
        <v>300</v>
      </c>
      <c r="I6" s="39" t="s">
        <v>959</v>
      </c>
      <c r="J6" s="18">
        <f>挂机派遣!$C$2*章节!$J$2*INDEX(挂机派遣!$C$5:$C$14,章节!A6)</f>
        <v>6</v>
      </c>
      <c r="K6" s="39" t="s">
        <v>966</v>
      </c>
      <c r="L6" s="39">
        <v>1</v>
      </c>
      <c r="M6" s="14" t="s">
        <v>789</v>
      </c>
      <c r="N6" s="18">
        <f>INDEX($Z$20:$AE$29,章节!$A6,MATCH(M6,$Z$19:$AE$19,0))</f>
        <v>150</v>
      </c>
      <c r="O6" s="14" t="s">
        <v>799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39" t="s">
        <v>959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414</v>
      </c>
      <c r="F7" s="18">
        <f t="shared" si="1"/>
        <v>300</v>
      </c>
      <c r="G7" s="14" t="s">
        <v>455</v>
      </c>
      <c r="H7" s="18">
        <f t="shared" si="2"/>
        <v>300</v>
      </c>
      <c r="I7" s="39" t="s">
        <v>959</v>
      </c>
      <c r="J7" s="18">
        <f>挂机派遣!$C$2*章节!$J$2*INDEX(挂机派遣!$C$5:$C$14,章节!A7)</f>
        <v>6</v>
      </c>
      <c r="K7" s="39" t="s">
        <v>965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39" t="s">
        <v>959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414</v>
      </c>
      <c r="F8" s="18">
        <f t="shared" si="1"/>
        <v>300</v>
      </c>
      <c r="G8" s="14" t="s">
        <v>454</v>
      </c>
      <c r="H8" s="18">
        <f t="shared" si="2"/>
        <v>300</v>
      </c>
      <c r="I8" s="39" t="s">
        <v>959</v>
      </c>
      <c r="J8" s="18">
        <f>挂机派遣!$C$2*章节!$J$2*INDEX(挂机派遣!$C$5:$C$14,章节!A8)</f>
        <v>6</v>
      </c>
      <c r="K8" s="39" t="s">
        <v>966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39" t="s">
        <v>959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414</v>
      </c>
      <c r="F9" s="18">
        <f t="shared" si="1"/>
        <v>300</v>
      </c>
      <c r="G9" s="14" t="s">
        <v>455</v>
      </c>
      <c r="H9" s="18">
        <f t="shared" si="2"/>
        <v>300</v>
      </c>
      <c r="I9" s="39" t="s">
        <v>959</v>
      </c>
      <c r="J9" s="18">
        <f>挂机派遣!$C$2*章节!$J$2*INDEX(挂机派遣!$C$5:$C$14,章节!A9)</f>
        <v>6</v>
      </c>
      <c r="K9" s="39"/>
      <c r="L9" s="39"/>
      <c r="M9" s="14" t="s">
        <v>789</v>
      </c>
      <c r="N9" s="18">
        <f>INDEX($Z$20:$AE$29,章节!$A9,MATCH(M9,$Z$19:$AE$19,0))</f>
        <v>150</v>
      </c>
      <c r="O9" s="14" t="s">
        <v>799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39" t="s">
        <v>959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419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414</v>
      </c>
      <c r="F10" s="18">
        <f t="shared" si="1"/>
        <v>300</v>
      </c>
      <c r="G10" s="39" t="s">
        <v>455</v>
      </c>
      <c r="H10" s="18">
        <f t="shared" si="2"/>
        <v>300</v>
      </c>
      <c r="I10" s="39" t="s">
        <v>959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414</v>
      </c>
      <c r="AL10" s="18">
        <f t="shared" si="4"/>
        <v>600</v>
      </c>
      <c r="AM10" s="39" t="s">
        <v>455</v>
      </c>
      <c r="AN10" s="18">
        <f t="shared" si="5"/>
        <v>450</v>
      </c>
      <c r="AO10" s="39" t="s">
        <v>959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419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414</v>
      </c>
      <c r="F11" s="18">
        <f t="shared" si="1"/>
        <v>300</v>
      </c>
      <c r="G11" s="39" t="s">
        <v>455</v>
      </c>
      <c r="H11" s="18">
        <f t="shared" si="2"/>
        <v>300</v>
      </c>
      <c r="I11" s="39" t="s">
        <v>959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414</v>
      </c>
      <c r="AL11" s="18">
        <f t="shared" si="4"/>
        <v>600</v>
      </c>
      <c r="AM11" s="39" t="s">
        <v>455</v>
      </c>
      <c r="AN11" s="18">
        <f t="shared" si="5"/>
        <v>450</v>
      </c>
      <c r="AO11" s="39" t="s">
        <v>959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419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414</v>
      </c>
      <c r="F12" s="18">
        <f t="shared" si="1"/>
        <v>300</v>
      </c>
      <c r="G12" s="39" t="s">
        <v>455</v>
      </c>
      <c r="H12" s="18">
        <f t="shared" si="2"/>
        <v>300</v>
      </c>
      <c r="I12" s="39" t="s">
        <v>959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414</v>
      </c>
      <c r="AL12" s="18">
        <f t="shared" si="4"/>
        <v>600</v>
      </c>
      <c r="AM12" s="39" t="s">
        <v>455</v>
      </c>
      <c r="AN12" s="18">
        <f t="shared" si="5"/>
        <v>450</v>
      </c>
      <c r="AO12" s="39" t="s">
        <v>959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420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414</v>
      </c>
      <c r="F13" s="18">
        <f t="shared" si="1"/>
        <v>360</v>
      </c>
      <c r="G13" s="14" t="s">
        <v>454</v>
      </c>
      <c r="H13" s="18">
        <f t="shared" si="2"/>
        <v>360</v>
      </c>
      <c r="I13" s="39" t="s">
        <v>959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414</v>
      </c>
      <c r="AL13" s="18">
        <f t="shared" si="4"/>
        <v>720</v>
      </c>
      <c r="AM13" s="14" t="s">
        <v>454</v>
      </c>
      <c r="AN13" s="18">
        <f t="shared" si="5"/>
        <v>540</v>
      </c>
      <c r="AO13" s="39" t="s">
        <v>959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420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414</v>
      </c>
      <c r="F14" s="18">
        <f t="shared" si="1"/>
        <v>360</v>
      </c>
      <c r="G14" s="14" t="s">
        <v>455</v>
      </c>
      <c r="H14" s="18">
        <f t="shared" si="2"/>
        <v>360</v>
      </c>
      <c r="I14" s="39" t="s">
        <v>959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414</v>
      </c>
      <c r="AL14" s="18">
        <f t="shared" si="4"/>
        <v>720</v>
      </c>
      <c r="AM14" s="14" t="s">
        <v>455</v>
      </c>
      <c r="AN14" s="18">
        <f t="shared" si="5"/>
        <v>540</v>
      </c>
      <c r="AO14" s="39" t="s">
        <v>959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421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414</v>
      </c>
      <c r="F15" s="18">
        <f t="shared" si="1"/>
        <v>360</v>
      </c>
      <c r="G15" s="14" t="s">
        <v>454</v>
      </c>
      <c r="H15" s="18">
        <f t="shared" si="2"/>
        <v>360</v>
      </c>
      <c r="I15" s="39" t="s">
        <v>959</v>
      </c>
      <c r="J15" s="18">
        <f>挂机派遣!$C$2*章节!$J$2*INDEX(挂机派遣!$C$5:$C$14,章节!A15)</f>
        <v>10</v>
      </c>
      <c r="K15" s="39"/>
      <c r="L15" s="39"/>
      <c r="M15" s="14" t="s">
        <v>789</v>
      </c>
      <c r="N15" s="18">
        <f>INDEX($Z$20:$AE$29,章节!$A15,MATCH(M15,$Z$19:$AE$19,0))</f>
        <v>180</v>
      </c>
      <c r="O15" s="14" t="s">
        <v>799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414</v>
      </c>
      <c r="AL15" s="18">
        <f t="shared" si="4"/>
        <v>720</v>
      </c>
      <c r="AM15" s="14" t="s">
        <v>454</v>
      </c>
      <c r="AN15" s="18">
        <f t="shared" si="5"/>
        <v>540</v>
      </c>
      <c r="AO15" s="39" t="s">
        <v>959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421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414</v>
      </c>
      <c r="F16" s="18">
        <f t="shared" si="1"/>
        <v>360</v>
      </c>
      <c r="G16" s="14" t="s">
        <v>455</v>
      </c>
      <c r="H16" s="18">
        <f t="shared" si="2"/>
        <v>360</v>
      </c>
      <c r="I16" s="39" t="s">
        <v>959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414</v>
      </c>
      <c r="AL16" s="18">
        <f t="shared" si="4"/>
        <v>720</v>
      </c>
      <c r="AM16" s="14" t="s">
        <v>455</v>
      </c>
      <c r="AN16" s="18">
        <f t="shared" si="5"/>
        <v>540</v>
      </c>
      <c r="AO16" s="39" t="s">
        <v>959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958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414</v>
      </c>
      <c r="F17" s="18">
        <f t="shared" si="1"/>
        <v>360</v>
      </c>
      <c r="G17" s="14" t="s">
        <v>454</v>
      </c>
      <c r="H17" s="18">
        <f t="shared" si="2"/>
        <v>360</v>
      </c>
      <c r="I17" s="39" t="s">
        <v>959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414</v>
      </c>
      <c r="AL17" s="18">
        <f t="shared" si="4"/>
        <v>720</v>
      </c>
      <c r="AM17" s="14" t="s">
        <v>454</v>
      </c>
      <c r="AN17" s="18">
        <f t="shared" si="5"/>
        <v>540</v>
      </c>
      <c r="AO17" s="39" t="s">
        <v>959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958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414</v>
      </c>
      <c r="F18" s="18">
        <f t="shared" si="1"/>
        <v>360</v>
      </c>
      <c r="G18" s="14" t="s">
        <v>455</v>
      </c>
      <c r="H18" s="18">
        <f t="shared" si="2"/>
        <v>360</v>
      </c>
      <c r="I18" s="39" t="s">
        <v>959</v>
      </c>
      <c r="J18" s="18">
        <f>挂机派遣!$C$2*章节!$J$2*INDEX(挂机派遣!$C$5:$C$14,章节!A18)</f>
        <v>10</v>
      </c>
      <c r="K18" s="39"/>
      <c r="L18" s="39"/>
      <c r="M18" s="14" t="s">
        <v>789</v>
      </c>
      <c r="N18" s="18">
        <f>INDEX($Z$20:$AE$29,章节!$A18,MATCH(M18,$Z$19:$AE$19,0))</f>
        <v>180</v>
      </c>
      <c r="O18" s="14" t="s">
        <v>799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39" t="s">
        <v>959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414</v>
      </c>
      <c r="F19" s="18">
        <f t="shared" si="1"/>
        <v>360</v>
      </c>
      <c r="G19" s="14" t="s">
        <v>454</v>
      </c>
      <c r="H19" s="18">
        <f t="shared" si="2"/>
        <v>360</v>
      </c>
      <c r="I19" s="39" t="s">
        <v>959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416</v>
      </c>
      <c r="X19" s="13" t="s">
        <v>446</v>
      </c>
      <c r="Y19" s="13" t="s">
        <v>448</v>
      </c>
      <c r="Z19" s="13" t="s">
        <v>414</v>
      </c>
      <c r="AA19" s="13" t="s">
        <v>457</v>
      </c>
      <c r="AB19" s="13" t="s">
        <v>794</v>
      </c>
      <c r="AC19" s="13" t="s">
        <v>795</v>
      </c>
      <c r="AD19" s="13" t="s">
        <v>796</v>
      </c>
      <c r="AE19" s="13" t="s">
        <v>797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414</v>
      </c>
      <c r="AL19" s="18">
        <f t="shared" si="4"/>
        <v>720</v>
      </c>
      <c r="AM19" s="14" t="s">
        <v>454</v>
      </c>
      <c r="AN19" s="18">
        <f t="shared" si="5"/>
        <v>540</v>
      </c>
      <c r="AO19" s="39" t="s">
        <v>959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416</v>
      </c>
      <c r="AX19" s="13" t="s">
        <v>446</v>
      </c>
      <c r="AY19" s="13" t="s">
        <v>448</v>
      </c>
      <c r="AZ19" s="13" t="s">
        <v>414</v>
      </c>
      <c r="BA19" s="13" t="s">
        <v>457</v>
      </c>
      <c r="BB19" s="13" t="s">
        <v>802</v>
      </c>
      <c r="BC19" s="13" t="s">
        <v>803</v>
      </c>
      <c r="BD19" s="13" t="s">
        <v>804</v>
      </c>
      <c r="BE19" s="13" t="s">
        <v>805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414</v>
      </c>
      <c r="F20" s="18">
        <f t="shared" si="1"/>
        <v>360</v>
      </c>
      <c r="G20" s="14" t="s">
        <v>455</v>
      </c>
      <c r="H20" s="18">
        <f t="shared" si="2"/>
        <v>360</v>
      </c>
      <c r="I20" s="39" t="s">
        <v>959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游戏节奏!V4*Z$18</f>
        <v>150</v>
      </c>
      <c r="AA20" s="18">
        <f>游戏节奏!W4*AA$18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414</v>
      </c>
      <c r="AL20" s="18">
        <f t="shared" si="4"/>
        <v>720</v>
      </c>
      <c r="AM20" s="14" t="s">
        <v>455</v>
      </c>
      <c r="AN20" s="18">
        <f t="shared" si="5"/>
        <v>540</v>
      </c>
      <c r="AO20" s="39" t="s">
        <v>959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游戏节奏!W4*AZ$18</f>
        <v>300</v>
      </c>
      <c r="BA20" s="18">
        <f>游戏节奏!V4*BA$18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414</v>
      </c>
      <c r="F21" s="18">
        <f t="shared" si="1"/>
        <v>360</v>
      </c>
      <c r="G21" s="14" t="s">
        <v>455</v>
      </c>
      <c r="H21" s="18">
        <f t="shared" si="2"/>
        <v>360</v>
      </c>
      <c r="I21" s="39" t="s">
        <v>959</v>
      </c>
      <c r="J21" s="18">
        <f>挂机派遣!$C$2*章节!$J$2*INDEX(挂机派遣!$C$5:$C$14,章节!A21)</f>
        <v>10</v>
      </c>
      <c r="K21" s="39"/>
      <c r="L21" s="39"/>
      <c r="M21" s="14" t="s">
        <v>789</v>
      </c>
      <c r="N21" s="18">
        <f>INDEX($Z$20:$AE$29,章节!$A21,MATCH(M21,$Z$19:$AE$19,0))</f>
        <v>180</v>
      </c>
      <c r="O21" s="14" t="s">
        <v>799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游戏节奏!V5*Z$18</f>
        <v>180</v>
      </c>
      <c r="AA21" s="18">
        <f>游戏节奏!W5*AA$18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414</v>
      </c>
      <c r="AL21" s="18">
        <f t="shared" si="4"/>
        <v>720</v>
      </c>
      <c r="AM21" s="14" t="s">
        <v>455</v>
      </c>
      <c r="AN21" s="18">
        <f t="shared" si="5"/>
        <v>540</v>
      </c>
      <c r="AO21" s="39" t="s">
        <v>959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游戏节奏!W5*AZ$18</f>
        <v>360</v>
      </c>
      <c r="BA21" s="18">
        <f>游戏节奏!V5*BA$18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414</v>
      </c>
      <c r="F22" s="18">
        <f t="shared" si="1"/>
        <v>480</v>
      </c>
      <c r="G22" s="14" t="s">
        <v>454</v>
      </c>
      <c r="H22" s="18">
        <f t="shared" si="2"/>
        <v>420</v>
      </c>
      <c r="I22" s="39" t="s">
        <v>959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游戏节奏!V6*Z$18</f>
        <v>210</v>
      </c>
      <c r="AA22" s="18">
        <f>游戏节奏!W6*AA$18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414</v>
      </c>
      <c r="AL22" s="18">
        <f t="shared" si="4"/>
        <v>960</v>
      </c>
      <c r="AM22" s="14" t="s">
        <v>454</v>
      </c>
      <c r="AN22" s="18">
        <f t="shared" si="5"/>
        <v>630</v>
      </c>
      <c r="AO22" s="39" t="s">
        <v>959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游戏节奏!W6*AZ$18</f>
        <v>480</v>
      </c>
      <c r="BA22" s="18">
        <f>游戏节奏!V6*BA$18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414</v>
      </c>
      <c r="F23" s="18">
        <f t="shared" si="1"/>
        <v>480</v>
      </c>
      <c r="G23" s="14" t="s">
        <v>455</v>
      </c>
      <c r="H23" s="18">
        <f t="shared" si="2"/>
        <v>420</v>
      </c>
      <c r="I23" s="39" t="s">
        <v>959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游戏节奏!V7*Z$18</f>
        <v>270</v>
      </c>
      <c r="AA23" s="18">
        <f>游戏节奏!W7*AA$18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414</v>
      </c>
      <c r="AL23" s="18">
        <f t="shared" si="4"/>
        <v>960</v>
      </c>
      <c r="AM23" s="14" t="s">
        <v>455</v>
      </c>
      <c r="AN23" s="18">
        <f t="shared" si="5"/>
        <v>630</v>
      </c>
      <c r="AO23" s="39" t="s">
        <v>959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游戏节奏!W7*AZ$18</f>
        <v>540</v>
      </c>
      <c r="BA23" s="18">
        <f>游戏节奏!V7*BA$18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414</v>
      </c>
      <c r="F24" s="18">
        <f t="shared" si="1"/>
        <v>480</v>
      </c>
      <c r="G24" s="14" t="s">
        <v>454</v>
      </c>
      <c r="H24" s="18">
        <f t="shared" si="2"/>
        <v>420</v>
      </c>
      <c r="I24" s="39" t="s">
        <v>959</v>
      </c>
      <c r="J24" s="18">
        <f>挂机派遣!$C$2*章节!$J$2*INDEX(挂机派遣!$C$5:$C$14,章节!A24)</f>
        <v>20</v>
      </c>
      <c r="K24" s="39"/>
      <c r="L24" s="39"/>
      <c r="M24" s="14" t="s">
        <v>789</v>
      </c>
      <c r="N24" s="18">
        <f>INDEX($Z$20:$AE$29,章节!$A24,MATCH(M24,$Z$19:$AE$19,0))</f>
        <v>210</v>
      </c>
      <c r="O24" s="14" t="s">
        <v>799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游戏节奏!V8*Z$18</f>
        <v>330</v>
      </c>
      <c r="AA24" s="18">
        <f>游戏节奏!W8*AA$18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414</v>
      </c>
      <c r="AL24" s="18">
        <f t="shared" si="4"/>
        <v>960</v>
      </c>
      <c r="AM24" s="14" t="s">
        <v>454</v>
      </c>
      <c r="AN24" s="18">
        <f t="shared" si="5"/>
        <v>630</v>
      </c>
      <c r="AO24" s="39" t="s">
        <v>959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游戏节奏!W8*AZ$18</f>
        <v>600</v>
      </c>
      <c r="BA24" s="18">
        <f>游戏节奏!V8*BA$18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414</v>
      </c>
      <c r="F25" s="18">
        <f t="shared" si="1"/>
        <v>480</v>
      </c>
      <c r="G25" s="14" t="s">
        <v>455</v>
      </c>
      <c r="H25" s="18">
        <f t="shared" si="2"/>
        <v>420</v>
      </c>
      <c r="I25" s="39" t="s">
        <v>959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游戏节奏!V9*Z$18</f>
        <v>390</v>
      </c>
      <c r="AA25" s="18">
        <f>游戏节奏!W9*AA$18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414</v>
      </c>
      <c r="AL25" s="18">
        <f t="shared" si="4"/>
        <v>960</v>
      </c>
      <c r="AM25" s="14" t="s">
        <v>455</v>
      </c>
      <c r="AN25" s="18">
        <f t="shared" si="5"/>
        <v>630</v>
      </c>
      <c r="AO25" s="39" t="s">
        <v>959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游戏节奏!W9*AZ$18</f>
        <v>720</v>
      </c>
      <c r="BA25" s="18">
        <f>游戏节奏!V9*BA$18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414</v>
      </c>
      <c r="F26" s="18">
        <f t="shared" si="1"/>
        <v>480</v>
      </c>
      <c r="G26" s="14" t="s">
        <v>454</v>
      </c>
      <c r="H26" s="18">
        <f t="shared" si="2"/>
        <v>420</v>
      </c>
      <c r="I26" s="39" t="s">
        <v>959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游戏节奏!V10*Z$18</f>
        <v>450</v>
      </c>
      <c r="AA26" s="18">
        <f>游戏节奏!W10*AA$18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414</v>
      </c>
      <c r="AL26" s="18">
        <f t="shared" si="4"/>
        <v>960</v>
      </c>
      <c r="AM26" s="14" t="s">
        <v>454</v>
      </c>
      <c r="AN26" s="18">
        <f t="shared" si="5"/>
        <v>630</v>
      </c>
      <c r="AO26" s="39" t="s">
        <v>959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游戏节奏!W10*AZ$18</f>
        <v>840</v>
      </c>
      <c r="BA26" s="18">
        <f>游戏节奏!V10*BA$18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414</v>
      </c>
      <c r="F27" s="18">
        <f t="shared" si="1"/>
        <v>480</v>
      </c>
      <c r="G27" s="14" t="s">
        <v>455</v>
      </c>
      <c r="H27" s="18">
        <f t="shared" si="2"/>
        <v>420</v>
      </c>
      <c r="I27" s="39" t="s">
        <v>959</v>
      </c>
      <c r="J27" s="18">
        <f>挂机派遣!$C$2*章节!$J$2*INDEX(挂机派遣!$C$5:$C$14,章节!A27)</f>
        <v>20</v>
      </c>
      <c r="K27" s="39"/>
      <c r="L27" s="39"/>
      <c r="M27" s="14" t="s">
        <v>789</v>
      </c>
      <c r="N27" s="18">
        <f>INDEX($Z$20:$AE$29,章节!$A27,MATCH(M27,$Z$19:$AE$19,0))</f>
        <v>210</v>
      </c>
      <c r="O27" s="14" t="s">
        <v>799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游戏节奏!V11*Z$18</f>
        <v>510</v>
      </c>
      <c r="AA27" s="18">
        <f>游戏节奏!W11*AA$18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414</v>
      </c>
      <c r="AL27" s="18">
        <f t="shared" si="4"/>
        <v>960</v>
      </c>
      <c r="AM27" s="14" t="s">
        <v>455</v>
      </c>
      <c r="AN27" s="18">
        <f t="shared" si="5"/>
        <v>630</v>
      </c>
      <c r="AO27" s="39" t="s">
        <v>959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游戏节奏!W11*AZ$18</f>
        <v>960</v>
      </c>
      <c r="BA27" s="18">
        <f>游戏节奏!V11*BA$18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414</v>
      </c>
      <c r="F28" s="18">
        <f t="shared" si="1"/>
        <v>480</v>
      </c>
      <c r="G28" s="14" t="s">
        <v>454</v>
      </c>
      <c r="H28" s="18">
        <f t="shared" si="2"/>
        <v>420</v>
      </c>
      <c r="I28" s="39" t="s">
        <v>959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游戏节奏!V12*Z$18</f>
        <v>570</v>
      </c>
      <c r="AA28" s="18">
        <f>游戏节奏!W12*AA$18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414</v>
      </c>
      <c r="AL28" s="18">
        <f t="shared" si="4"/>
        <v>960</v>
      </c>
      <c r="AM28" s="14" t="s">
        <v>454</v>
      </c>
      <c r="AN28" s="18">
        <f t="shared" si="5"/>
        <v>630</v>
      </c>
      <c r="AO28" s="39" t="s">
        <v>959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游戏节奏!W12*AZ$18</f>
        <v>1080</v>
      </c>
      <c r="BA28" s="18">
        <f>游戏节奏!V12*BA$18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414</v>
      </c>
      <c r="F29" s="18">
        <f t="shared" si="1"/>
        <v>480</v>
      </c>
      <c r="G29" s="14" t="s">
        <v>455</v>
      </c>
      <c r="H29" s="18">
        <f t="shared" si="2"/>
        <v>420</v>
      </c>
      <c r="I29" s="39" t="s">
        <v>959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游戏节奏!V13*Z$18</f>
        <v>660</v>
      </c>
      <c r="AA29" s="18">
        <f>游戏节奏!W13*AA$18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414</v>
      </c>
      <c r="AL29" s="18">
        <f t="shared" si="4"/>
        <v>960</v>
      </c>
      <c r="AM29" s="14" t="s">
        <v>455</v>
      </c>
      <c r="AN29" s="18">
        <f t="shared" si="5"/>
        <v>630</v>
      </c>
      <c r="AO29" s="39" t="s">
        <v>959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游戏节奏!W13*AZ$18</f>
        <v>1200</v>
      </c>
      <c r="BA29" s="18">
        <f>游戏节奏!V13*BA$18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414</v>
      </c>
      <c r="F30" s="18">
        <f t="shared" si="1"/>
        <v>480</v>
      </c>
      <c r="G30" s="14" t="s">
        <v>454</v>
      </c>
      <c r="H30" s="18">
        <f t="shared" si="2"/>
        <v>420</v>
      </c>
      <c r="I30" s="39" t="s">
        <v>959</v>
      </c>
      <c r="J30" s="18">
        <f>挂机派遣!$C$2*章节!$J$2*INDEX(挂机派遣!$C$5:$C$14,章节!A30)</f>
        <v>20</v>
      </c>
      <c r="K30" s="39"/>
      <c r="L30" s="39"/>
      <c r="M30" s="14" t="s">
        <v>789</v>
      </c>
      <c r="N30" s="18">
        <f>INDEX($Z$20:$AE$29,章节!$A30,MATCH(M30,$Z$19:$AE$19,0))</f>
        <v>210</v>
      </c>
      <c r="O30" s="14" t="s">
        <v>799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414</v>
      </c>
      <c r="AL30" s="18">
        <f t="shared" si="4"/>
        <v>960</v>
      </c>
      <c r="AM30" s="14" t="s">
        <v>454</v>
      </c>
      <c r="AN30" s="18">
        <f t="shared" si="5"/>
        <v>630</v>
      </c>
      <c r="AO30" s="39" t="s">
        <v>959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414</v>
      </c>
      <c r="F31" s="18">
        <f t="shared" si="1"/>
        <v>480</v>
      </c>
      <c r="G31" s="14" t="s">
        <v>455</v>
      </c>
      <c r="H31" s="18">
        <f t="shared" si="2"/>
        <v>420</v>
      </c>
      <c r="I31" s="39" t="s">
        <v>959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414</v>
      </c>
      <c r="AL31" s="18">
        <f t="shared" si="4"/>
        <v>960</v>
      </c>
      <c r="AM31" s="14" t="s">
        <v>455</v>
      </c>
      <c r="AN31" s="18">
        <f t="shared" si="5"/>
        <v>630</v>
      </c>
      <c r="AO31" s="39" t="s">
        <v>959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414</v>
      </c>
      <c r="F32" s="18">
        <f t="shared" si="1"/>
        <v>480</v>
      </c>
      <c r="G32" s="14" t="s">
        <v>454</v>
      </c>
      <c r="H32" s="18">
        <f t="shared" si="2"/>
        <v>420</v>
      </c>
      <c r="I32" s="39" t="s">
        <v>959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414</v>
      </c>
      <c r="AL32" s="18">
        <f t="shared" si="4"/>
        <v>960</v>
      </c>
      <c r="AM32" s="14" t="s">
        <v>454</v>
      </c>
      <c r="AN32" s="18">
        <f t="shared" si="5"/>
        <v>630</v>
      </c>
      <c r="AO32" s="39" t="s">
        <v>959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414</v>
      </c>
      <c r="F33" s="18">
        <f t="shared" si="1"/>
        <v>480</v>
      </c>
      <c r="G33" s="14" t="s">
        <v>455</v>
      </c>
      <c r="H33" s="18">
        <f t="shared" si="2"/>
        <v>420</v>
      </c>
      <c r="I33" s="39" t="s">
        <v>959</v>
      </c>
      <c r="J33" s="18">
        <f>挂机派遣!$C$2*章节!$J$2*INDEX(挂机派遣!$C$5:$C$14,章节!A33)</f>
        <v>20</v>
      </c>
      <c r="K33" s="39"/>
      <c r="L33" s="39"/>
      <c r="M33" s="14" t="s">
        <v>789</v>
      </c>
      <c r="N33" s="18">
        <f>INDEX($Z$20:$AE$29,章节!$A33,MATCH(M33,$Z$19:$AE$19,0))</f>
        <v>210</v>
      </c>
      <c r="O33" s="14" t="s">
        <v>799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39" t="s">
        <v>959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414</v>
      </c>
      <c r="F34" s="18">
        <f t="shared" si="1"/>
        <v>480</v>
      </c>
      <c r="G34" s="14" t="s">
        <v>454</v>
      </c>
      <c r="H34" s="18">
        <f t="shared" si="2"/>
        <v>420</v>
      </c>
      <c r="I34" s="39" t="s">
        <v>959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414</v>
      </c>
      <c r="AL34" s="18">
        <f t="shared" si="4"/>
        <v>960</v>
      </c>
      <c r="AM34" s="14" t="s">
        <v>454</v>
      </c>
      <c r="AN34" s="18">
        <f t="shared" si="5"/>
        <v>630</v>
      </c>
      <c r="AO34" s="39" t="s">
        <v>959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414</v>
      </c>
      <c r="F35" s="18">
        <f t="shared" si="1"/>
        <v>480</v>
      </c>
      <c r="G35" s="14" t="s">
        <v>455</v>
      </c>
      <c r="H35" s="18">
        <f t="shared" si="2"/>
        <v>420</v>
      </c>
      <c r="I35" s="39" t="s">
        <v>959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414</v>
      </c>
      <c r="AL35" s="18">
        <f t="shared" si="4"/>
        <v>960</v>
      </c>
      <c r="AM35" s="14" t="s">
        <v>455</v>
      </c>
      <c r="AN35" s="18">
        <f t="shared" si="5"/>
        <v>630</v>
      </c>
      <c r="AO35" s="39" t="s">
        <v>959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414</v>
      </c>
      <c r="F36" s="18">
        <f t="shared" ref="F36:F67" si="9">INDEX($Z$4:$Z$13,$A36)</f>
        <v>480</v>
      </c>
      <c r="G36" s="14" t="s">
        <v>455</v>
      </c>
      <c r="H36" s="18">
        <f t="shared" ref="H36:H67" si="10">INDEX($AA$4:$AA$13,$A36)</f>
        <v>420</v>
      </c>
      <c r="I36" s="39" t="s">
        <v>959</v>
      </c>
      <c r="J36" s="18">
        <f>挂机派遣!$C$2*章节!$J$2*INDEX(挂机派遣!$C$5:$C$14,章节!A36)</f>
        <v>20</v>
      </c>
      <c r="K36" s="39"/>
      <c r="L36" s="39"/>
      <c r="M36" s="14" t="s">
        <v>789</v>
      </c>
      <c r="N36" s="18">
        <f>INDEX($Z$20:$AE$29,章节!$A36,MATCH(M36,$Z$19:$AE$19,0))</f>
        <v>210</v>
      </c>
      <c r="O36" s="14" t="s">
        <v>799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414</v>
      </c>
      <c r="AL36" s="18">
        <f t="shared" ref="AL36:AL67" si="12">INDEX($AZ$4:$AZ$13,$AG36)</f>
        <v>960</v>
      </c>
      <c r="AM36" s="14" t="s">
        <v>455</v>
      </c>
      <c r="AN36" s="18">
        <f t="shared" ref="AN36:AN67" si="13">INDEX($BA$4:$BA$13,$AG36)</f>
        <v>630</v>
      </c>
      <c r="AO36" s="39" t="s">
        <v>959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414</v>
      </c>
      <c r="F37" s="18">
        <f t="shared" si="9"/>
        <v>540</v>
      </c>
      <c r="G37" s="14" t="s">
        <v>454</v>
      </c>
      <c r="H37" s="18">
        <f t="shared" si="10"/>
        <v>540</v>
      </c>
      <c r="I37" s="39" t="s">
        <v>959</v>
      </c>
      <c r="J37" s="18">
        <f>挂机派遣!$C$2*章节!$J$2*INDEX(挂机派遣!$C$5:$C$14,章节!A37)</f>
        <v>20</v>
      </c>
      <c r="K37" s="39" t="s">
        <v>962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414</v>
      </c>
      <c r="AL37" s="18">
        <f t="shared" si="12"/>
        <v>1080</v>
      </c>
      <c r="AM37" s="14" t="s">
        <v>454</v>
      </c>
      <c r="AN37" s="18">
        <f t="shared" si="13"/>
        <v>810</v>
      </c>
      <c r="AO37" s="39" t="s">
        <v>959</v>
      </c>
      <c r="AP37" s="18">
        <f>挂机派遣!$C$2*章节!$AP$2*INDEX(挂机派遣!$C$5:$C$14,章节!A37)</f>
        <v>60</v>
      </c>
      <c r="AQ37" s="39" t="s">
        <v>962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414</v>
      </c>
      <c r="F38" s="18">
        <f t="shared" si="9"/>
        <v>540</v>
      </c>
      <c r="G38" s="14" t="s">
        <v>455</v>
      </c>
      <c r="H38" s="18">
        <f t="shared" si="10"/>
        <v>540</v>
      </c>
      <c r="I38" s="39" t="s">
        <v>959</v>
      </c>
      <c r="J38" s="18">
        <f>挂机派遣!$C$2*章节!$J$2*INDEX(挂机派遣!$C$5:$C$14,章节!A38)</f>
        <v>20</v>
      </c>
      <c r="K38" s="39" t="s">
        <v>962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414</v>
      </c>
      <c r="AL38" s="18">
        <f t="shared" si="12"/>
        <v>1080</v>
      </c>
      <c r="AM38" s="14" t="s">
        <v>455</v>
      </c>
      <c r="AN38" s="18">
        <f t="shared" si="13"/>
        <v>810</v>
      </c>
      <c r="AO38" s="39" t="s">
        <v>959</v>
      </c>
      <c r="AP38" s="18">
        <f>挂机派遣!$C$2*章节!$AP$2*INDEX(挂机派遣!$C$5:$C$14,章节!A38)</f>
        <v>60</v>
      </c>
      <c r="AQ38" s="39" t="s">
        <v>962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414</v>
      </c>
      <c r="F39" s="18">
        <f t="shared" si="9"/>
        <v>540</v>
      </c>
      <c r="G39" s="14" t="s">
        <v>454</v>
      </c>
      <c r="H39" s="18">
        <f t="shared" si="10"/>
        <v>540</v>
      </c>
      <c r="I39" s="39" t="s">
        <v>959</v>
      </c>
      <c r="J39" s="18">
        <f>挂机派遣!$C$2*章节!$J$2*INDEX(挂机派遣!$C$5:$C$14,章节!A39)</f>
        <v>20</v>
      </c>
      <c r="K39" s="39" t="s">
        <v>962</v>
      </c>
      <c r="L39" s="18">
        <f>挂机派遣!$C$2*章节!$J$2*INDEX(挂机派遣!$D$5:$D$14,章节!A39)</f>
        <v>10</v>
      </c>
      <c r="M39" s="14" t="s">
        <v>789</v>
      </c>
      <c r="N39" s="18">
        <f>INDEX($Z$20:$AE$29,章节!$A39,MATCH(M39,$Z$19:$AE$19,0))</f>
        <v>270</v>
      </c>
      <c r="O39" s="14" t="s">
        <v>799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414</v>
      </c>
      <c r="AL39" s="18">
        <f t="shared" si="12"/>
        <v>1080</v>
      </c>
      <c r="AM39" s="14" t="s">
        <v>454</v>
      </c>
      <c r="AN39" s="18">
        <f t="shared" si="13"/>
        <v>810</v>
      </c>
      <c r="AO39" s="39" t="s">
        <v>959</v>
      </c>
      <c r="AP39" s="18">
        <f>挂机派遣!$C$2*章节!$AP$2*INDEX(挂机派遣!$C$5:$C$14,章节!A39)</f>
        <v>60</v>
      </c>
      <c r="AQ39" s="39" t="s">
        <v>962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414</v>
      </c>
      <c r="F40" s="18">
        <f t="shared" si="9"/>
        <v>540</v>
      </c>
      <c r="G40" s="14" t="s">
        <v>455</v>
      </c>
      <c r="H40" s="18">
        <f t="shared" si="10"/>
        <v>540</v>
      </c>
      <c r="I40" s="39" t="s">
        <v>959</v>
      </c>
      <c r="J40" s="18">
        <f>挂机派遣!$C$2*章节!$J$2*INDEX(挂机派遣!$C$5:$C$14,章节!A40)</f>
        <v>20</v>
      </c>
      <c r="K40" s="39" t="s">
        <v>962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414</v>
      </c>
      <c r="AL40" s="18">
        <f t="shared" si="12"/>
        <v>1080</v>
      </c>
      <c r="AM40" s="14" t="s">
        <v>455</v>
      </c>
      <c r="AN40" s="18">
        <f t="shared" si="13"/>
        <v>810</v>
      </c>
      <c r="AO40" s="39" t="s">
        <v>959</v>
      </c>
      <c r="AP40" s="18">
        <f>挂机派遣!$C$2*章节!$AP$2*INDEX(挂机派遣!$C$5:$C$14,章节!A40)</f>
        <v>60</v>
      </c>
      <c r="AQ40" s="39" t="s">
        <v>962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414</v>
      </c>
      <c r="F41" s="18">
        <f t="shared" si="9"/>
        <v>540</v>
      </c>
      <c r="G41" s="14" t="s">
        <v>454</v>
      </c>
      <c r="H41" s="18">
        <f t="shared" si="10"/>
        <v>540</v>
      </c>
      <c r="I41" s="39" t="s">
        <v>959</v>
      </c>
      <c r="J41" s="18">
        <f>挂机派遣!$C$2*章节!$J$2*INDEX(挂机派遣!$C$5:$C$14,章节!A41)</f>
        <v>20</v>
      </c>
      <c r="K41" s="39" t="s">
        <v>962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414</v>
      </c>
      <c r="AL41" s="18">
        <f t="shared" si="12"/>
        <v>1080</v>
      </c>
      <c r="AM41" s="14" t="s">
        <v>454</v>
      </c>
      <c r="AN41" s="18">
        <f t="shared" si="13"/>
        <v>810</v>
      </c>
      <c r="AO41" s="39" t="s">
        <v>959</v>
      </c>
      <c r="AP41" s="18">
        <f>挂机派遣!$C$2*章节!$AP$2*INDEX(挂机派遣!$C$5:$C$14,章节!A41)</f>
        <v>60</v>
      </c>
      <c r="AQ41" s="39" t="s">
        <v>962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414</v>
      </c>
      <c r="F42" s="18">
        <f t="shared" si="9"/>
        <v>540</v>
      </c>
      <c r="G42" s="14" t="s">
        <v>455</v>
      </c>
      <c r="H42" s="18">
        <f t="shared" si="10"/>
        <v>540</v>
      </c>
      <c r="I42" s="39" t="s">
        <v>959</v>
      </c>
      <c r="J42" s="18">
        <f>挂机派遣!$C$2*章节!$J$2*INDEX(挂机派遣!$C$5:$C$14,章节!A42)</f>
        <v>20</v>
      </c>
      <c r="K42" s="39" t="s">
        <v>962</v>
      </c>
      <c r="L42" s="18">
        <f>挂机派遣!$C$2*章节!$J$2*INDEX(挂机派遣!$D$5:$D$14,章节!A42)</f>
        <v>10</v>
      </c>
      <c r="M42" s="14" t="s">
        <v>789</v>
      </c>
      <c r="N42" s="18">
        <f>INDEX($Z$20:$AE$29,章节!$A42,MATCH(M42,$Z$19:$AE$19,0))</f>
        <v>270</v>
      </c>
      <c r="O42" s="14" t="s">
        <v>799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414</v>
      </c>
      <c r="AL42" s="18">
        <f t="shared" si="12"/>
        <v>1080</v>
      </c>
      <c r="AM42" s="14" t="s">
        <v>455</v>
      </c>
      <c r="AN42" s="18">
        <f t="shared" si="13"/>
        <v>810</v>
      </c>
      <c r="AO42" s="39" t="s">
        <v>959</v>
      </c>
      <c r="AP42" s="18">
        <f>挂机派遣!$C$2*章节!$AP$2*INDEX(挂机派遣!$C$5:$C$14,章节!A42)</f>
        <v>60</v>
      </c>
      <c r="AQ42" s="39" t="s">
        <v>962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414</v>
      </c>
      <c r="F43" s="18">
        <f t="shared" si="9"/>
        <v>540</v>
      </c>
      <c r="G43" s="14" t="s">
        <v>454</v>
      </c>
      <c r="H43" s="18">
        <f t="shared" si="10"/>
        <v>540</v>
      </c>
      <c r="I43" s="39" t="s">
        <v>959</v>
      </c>
      <c r="J43" s="18">
        <f>挂机派遣!$C$2*章节!$J$2*INDEX(挂机派遣!$C$5:$C$14,章节!A43)</f>
        <v>20</v>
      </c>
      <c r="K43" s="39" t="s">
        <v>962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414</v>
      </c>
      <c r="AL43" s="18">
        <f t="shared" si="12"/>
        <v>1080</v>
      </c>
      <c r="AM43" s="14" t="s">
        <v>454</v>
      </c>
      <c r="AN43" s="18">
        <f t="shared" si="13"/>
        <v>810</v>
      </c>
      <c r="AO43" s="39" t="s">
        <v>959</v>
      </c>
      <c r="AP43" s="18">
        <f>挂机派遣!$C$2*章节!$AP$2*INDEX(挂机派遣!$C$5:$C$14,章节!A43)</f>
        <v>60</v>
      </c>
      <c r="AQ43" s="39" t="s">
        <v>962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414</v>
      </c>
      <c r="F44" s="18">
        <f t="shared" si="9"/>
        <v>540</v>
      </c>
      <c r="G44" s="14" t="s">
        <v>455</v>
      </c>
      <c r="H44" s="18">
        <f t="shared" si="10"/>
        <v>540</v>
      </c>
      <c r="I44" s="39" t="s">
        <v>959</v>
      </c>
      <c r="J44" s="18">
        <f>挂机派遣!$C$2*章节!$J$2*INDEX(挂机派遣!$C$5:$C$14,章节!A44)</f>
        <v>20</v>
      </c>
      <c r="K44" s="39" t="s">
        <v>962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414</v>
      </c>
      <c r="AL44" s="18">
        <f t="shared" si="12"/>
        <v>1080</v>
      </c>
      <c r="AM44" s="14" t="s">
        <v>455</v>
      </c>
      <c r="AN44" s="18">
        <f t="shared" si="13"/>
        <v>810</v>
      </c>
      <c r="AO44" s="39" t="s">
        <v>959</v>
      </c>
      <c r="AP44" s="18">
        <f>挂机派遣!$C$2*章节!$AP$2*INDEX(挂机派遣!$C$5:$C$14,章节!A44)</f>
        <v>60</v>
      </c>
      <c r="AQ44" s="39" t="s">
        <v>962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414</v>
      </c>
      <c r="F45" s="18">
        <f t="shared" si="9"/>
        <v>540</v>
      </c>
      <c r="G45" s="14" t="s">
        <v>454</v>
      </c>
      <c r="H45" s="18">
        <f t="shared" si="10"/>
        <v>540</v>
      </c>
      <c r="I45" s="39" t="s">
        <v>959</v>
      </c>
      <c r="J45" s="18">
        <f>挂机派遣!$C$2*章节!$J$2*INDEX(挂机派遣!$C$5:$C$14,章节!A45)</f>
        <v>20</v>
      </c>
      <c r="K45" s="39" t="s">
        <v>962</v>
      </c>
      <c r="L45" s="18">
        <f>挂机派遣!$C$2*章节!$J$2*INDEX(挂机派遣!$D$5:$D$14,章节!A45)</f>
        <v>10</v>
      </c>
      <c r="M45" s="14" t="s">
        <v>789</v>
      </c>
      <c r="N45" s="18">
        <f>INDEX($Z$20:$AE$29,章节!$A45,MATCH(M45,$Z$19:$AE$19,0))</f>
        <v>270</v>
      </c>
      <c r="O45" s="14" t="s">
        <v>799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414</v>
      </c>
      <c r="AL45" s="18">
        <f t="shared" si="12"/>
        <v>1080</v>
      </c>
      <c r="AM45" s="14" t="s">
        <v>454</v>
      </c>
      <c r="AN45" s="18">
        <f t="shared" si="13"/>
        <v>810</v>
      </c>
      <c r="AO45" s="39" t="s">
        <v>959</v>
      </c>
      <c r="AP45" s="18">
        <f>挂机派遣!$C$2*章节!$AP$2*INDEX(挂机派遣!$C$5:$C$14,章节!A45)</f>
        <v>60</v>
      </c>
      <c r="AQ45" s="39" t="s">
        <v>962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414</v>
      </c>
      <c r="F46" s="18">
        <f t="shared" si="9"/>
        <v>540</v>
      </c>
      <c r="G46" s="14" t="s">
        <v>455</v>
      </c>
      <c r="H46" s="18">
        <f t="shared" si="10"/>
        <v>540</v>
      </c>
      <c r="I46" s="39" t="s">
        <v>959</v>
      </c>
      <c r="J46" s="18">
        <f>挂机派遣!$C$2*章节!$J$2*INDEX(挂机派遣!$C$5:$C$14,章节!A46)</f>
        <v>20</v>
      </c>
      <c r="K46" s="39" t="s">
        <v>962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414</v>
      </c>
      <c r="AL46" s="18">
        <f t="shared" si="12"/>
        <v>1080</v>
      </c>
      <c r="AM46" s="14" t="s">
        <v>455</v>
      </c>
      <c r="AN46" s="18">
        <f t="shared" si="13"/>
        <v>810</v>
      </c>
      <c r="AO46" s="39" t="s">
        <v>959</v>
      </c>
      <c r="AP46" s="18">
        <f>挂机派遣!$C$2*章节!$AP$2*INDEX(挂机派遣!$C$5:$C$14,章节!A46)</f>
        <v>60</v>
      </c>
      <c r="AQ46" s="39" t="s">
        <v>962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414</v>
      </c>
      <c r="F47" s="18">
        <f t="shared" si="9"/>
        <v>540</v>
      </c>
      <c r="G47" s="14" t="s">
        <v>454</v>
      </c>
      <c r="H47" s="18">
        <f t="shared" si="10"/>
        <v>540</v>
      </c>
      <c r="I47" s="39" t="s">
        <v>959</v>
      </c>
      <c r="J47" s="18">
        <f>挂机派遣!$C$2*章节!$J$2*INDEX(挂机派遣!$C$5:$C$14,章节!A47)</f>
        <v>20</v>
      </c>
      <c r="K47" s="39" t="s">
        <v>962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414</v>
      </c>
      <c r="AL47" s="18">
        <f t="shared" si="12"/>
        <v>1080</v>
      </c>
      <c r="AM47" s="14" t="s">
        <v>454</v>
      </c>
      <c r="AN47" s="18">
        <f t="shared" si="13"/>
        <v>810</v>
      </c>
      <c r="AO47" s="39" t="s">
        <v>959</v>
      </c>
      <c r="AP47" s="18">
        <f>挂机派遣!$C$2*章节!$AP$2*INDEX(挂机派遣!$C$5:$C$14,章节!A47)</f>
        <v>60</v>
      </c>
      <c r="AQ47" s="39" t="s">
        <v>962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414</v>
      </c>
      <c r="F48" s="18">
        <f t="shared" si="9"/>
        <v>540</v>
      </c>
      <c r="G48" s="14" t="s">
        <v>455</v>
      </c>
      <c r="H48" s="18">
        <f t="shared" si="10"/>
        <v>540</v>
      </c>
      <c r="I48" s="39" t="s">
        <v>959</v>
      </c>
      <c r="J48" s="18">
        <f>挂机派遣!$C$2*章节!$J$2*INDEX(挂机派遣!$C$5:$C$14,章节!A48)</f>
        <v>20</v>
      </c>
      <c r="K48" s="39" t="s">
        <v>962</v>
      </c>
      <c r="L48" s="18">
        <f>挂机派遣!$C$2*章节!$J$2*INDEX(挂机派遣!$D$5:$D$14,章节!A48)</f>
        <v>10</v>
      </c>
      <c r="M48" s="14" t="s">
        <v>789</v>
      </c>
      <c r="N48" s="18">
        <f>INDEX($Z$20:$AE$29,章节!$A48,MATCH(M48,$Z$19:$AE$19,0))</f>
        <v>270</v>
      </c>
      <c r="O48" s="14" t="s">
        <v>799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414</v>
      </c>
      <c r="AL48" s="18">
        <f t="shared" si="12"/>
        <v>1080</v>
      </c>
      <c r="AM48" s="14" t="s">
        <v>455</v>
      </c>
      <c r="AN48" s="18">
        <f t="shared" si="13"/>
        <v>810</v>
      </c>
      <c r="AO48" s="39" t="s">
        <v>959</v>
      </c>
      <c r="AP48" s="18">
        <f>挂机派遣!$C$2*章节!$AP$2*INDEX(挂机派遣!$C$5:$C$14,章节!A48)</f>
        <v>60</v>
      </c>
      <c r="AQ48" s="39" t="s">
        <v>962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414</v>
      </c>
      <c r="F49" s="18">
        <f t="shared" si="9"/>
        <v>540</v>
      </c>
      <c r="G49" s="14" t="s">
        <v>454</v>
      </c>
      <c r="H49" s="18">
        <f t="shared" si="10"/>
        <v>540</v>
      </c>
      <c r="I49" s="39" t="s">
        <v>959</v>
      </c>
      <c r="J49" s="18">
        <f>挂机派遣!$C$2*章节!$J$2*INDEX(挂机派遣!$C$5:$C$14,章节!A49)</f>
        <v>20</v>
      </c>
      <c r="K49" s="39" t="s">
        <v>962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414</v>
      </c>
      <c r="AL49" s="18">
        <f t="shared" si="12"/>
        <v>1080</v>
      </c>
      <c r="AM49" s="14" t="s">
        <v>454</v>
      </c>
      <c r="AN49" s="18">
        <f t="shared" si="13"/>
        <v>810</v>
      </c>
      <c r="AO49" s="39" t="s">
        <v>959</v>
      </c>
      <c r="AP49" s="18">
        <f>挂机派遣!$C$2*章节!$AP$2*INDEX(挂机派遣!$C$5:$C$14,章节!A49)</f>
        <v>60</v>
      </c>
      <c r="AQ49" s="39" t="s">
        <v>962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414</v>
      </c>
      <c r="F50" s="18">
        <f t="shared" si="9"/>
        <v>540</v>
      </c>
      <c r="G50" s="14" t="s">
        <v>455</v>
      </c>
      <c r="H50" s="18">
        <f t="shared" si="10"/>
        <v>540</v>
      </c>
      <c r="I50" s="39" t="s">
        <v>959</v>
      </c>
      <c r="J50" s="18">
        <f>挂机派遣!$C$2*章节!$J$2*INDEX(挂机派遣!$C$5:$C$14,章节!A50)</f>
        <v>20</v>
      </c>
      <c r="K50" s="39" t="s">
        <v>962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414</v>
      </c>
      <c r="AL50" s="18">
        <f t="shared" si="12"/>
        <v>1080</v>
      </c>
      <c r="AM50" s="14" t="s">
        <v>455</v>
      </c>
      <c r="AN50" s="18">
        <f t="shared" si="13"/>
        <v>810</v>
      </c>
      <c r="AO50" s="39" t="s">
        <v>959</v>
      </c>
      <c r="AP50" s="18">
        <f>挂机派遣!$C$2*章节!$AP$2*INDEX(挂机派遣!$C$5:$C$14,章节!A50)</f>
        <v>60</v>
      </c>
      <c r="AQ50" s="39" t="s">
        <v>962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414</v>
      </c>
      <c r="F51" s="18">
        <f t="shared" si="9"/>
        <v>540</v>
      </c>
      <c r="G51" s="14" t="s">
        <v>455</v>
      </c>
      <c r="H51" s="18">
        <f t="shared" si="10"/>
        <v>540</v>
      </c>
      <c r="I51" s="39" t="s">
        <v>959</v>
      </c>
      <c r="J51" s="18">
        <f>挂机派遣!$C$2*章节!$J$2*INDEX(挂机派遣!$C$5:$C$14,章节!A51)</f>
        <v>20</v>
      </c>
      <c r="K51" s="39" t="s">
        <v>962</v>
      </c>
      <c r="L51" s="18">
        <f>挂机派遣!$C$2*章节!$J$2*INDEX(挂机派遣!$D$5:$D$14,章节!A51)</f>
        <v>10</v>
      </c>
      <c r="M51" s="14" t="s">
        <v>789</v>
      </c>
      <c r="N51" s="18">
        <f>INDEX($Z$20:$AE$29,章节!$A51,MATCH(M51,$Z$19:$AE$19,0))</f>
        <v>270</v>
      </c>
      <c r="O51" s="14" t="s">
        <v>799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414</v>
      </c>
      <c r="AL51" s="18">
        <f t="shared" si="12"/>
        <v>1080</v>
      </c>
      <c r="AM51" s="14" t="s">
        <v>455</v>
      </c>
      <c r="AN51" s="18">
        <f t="shared" si="13"/>
        <v>810</v>
      </c>
      <c r="AO51" s="39" t="s">
        <v>959</v>
      </c>
      <c r="AP51" s="18">
        <f>挂机派遣!$C$2*章节!$AP$2*INDEX(挂机派遣!$C$5:$C$14,章节!A51)</f>
        <v>60</v>
      </c>
      <c r="AQ51" s="39" t="s">
        <v>962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414</v>
      </c>
      <c r="F52" s="18">
        <f t="shared" si="9"/>
        <v>600</v>
      </c>
      <c r="G52" s="14" t="s">
        <v>454</v>
      </c>
      <c r="H52" s="18">
        <f t="shared" si="10"/>
        <v>660</v>
      </c>
      <c r="I52" s="39" t="s">
        <v>959</v>
      </c>
      <c r="J52" s="18">
        <f>挂机派遣!$C$2*章节!$J$2*INDEX(挂机派遣!$C$5:$C$14,章节!A52)</f>
        <v>10</v>
      </c>
      <c r="K52" s="39" t="s">
        <v>962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414</v>
      </c>
      <c r="AL52" s="18">
        <f t="shared" si="12"/>
        <v>1200</v>
      </c>
      <c r="AM52" s="14" t="s">
        <v>454</v>
      </c>
      <c r="AN52" s="18">
        <f t="shared" si="13"/>
        <v>990</v>
      </c>
      <c r="AO52" s="39" t="s">
        <v>959</v>
      </c>
      <c r="AP52" s="18">
        <f>挂机派遣!$C$2*章节!$AP$2*INDEX(挂机派遣!$C$5:$C$14,章节!A52)</f>
        <v>30</v>
      </c>
      <c r="AQ52" s="39" t="s">
        <v>962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414</v>
      </c>
      <c r="F53" s="18">
        <f t="shared" si="9"/>
        <v>600</v>
      </c>
      <c r="G53" s="14" t="s">
        <v>455</v>
      </c>
      <c r="H53" s="18">
        <f t="shared" si="10"/>
        <v>660</v>
      </c>
      <c r="I53" s="39" t="s">
        <v>959</v>
      </c>
      <c r="J53" s="18">
        <f>挂机派遣!$C$2*章节!$J$2*INDEX(挂机派遣!$C$5:$C$14,章节!A53)</f>
        <v>10</v>
      </c>
      <c r="K53" s="39" t="s">
        <v>962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414</v>
      </c>
      <c r="AL53" s="18">
        <f t="shared" si="12"/>
        <v>1200</v>
      </c>
      <c r="AM53" s="14" t="s">
        <v>455</v>
      </c>
      <c r="AN53" s="18">
        <f t="shared" si="13"/>
        <v>990</v>
      </c>
      <c r="AO53" s="39" t="s">
        <v>959</v>
      </c>
      <c r="AP53" s="18">
        <f>挂机派遣!$C$2*章节!$AP$2*INDEX(挂机派遣!$C$5:$C$14,章节!A53)</f>
        <v>30</v>
      </c>
      <c r="AQ53" s="39" t="s">
        <v>962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414</v>
      </c>
      <c r="F54" s="18">
        <f t="shared" si="9"/>
        <v>600</v>
      </c>
      <c r="G54" s="14" t="s">
        <v>454</v>
      </c>
      <c r="H54" s="18">
        <f t="shared" si="10"/>
        <v>660</v>
      </c>
      <c r="I54" s="39" t="s">
        <v>959</v>
      </c>
      <c r="J54" s="18">
        <f>挂机派遣!$C$2*章节!$J$2*INDEX(挂机派遣!$C$5:$C$14,章节!A54)</f>
        <v>10</v>
      </c>
      <c r="K54" s="39" t="s">
        <v>962</v>
      </c>
      <c r="L54" s="18">
        <f>挂机派遣!$C$2*章节!$J$2*INDEX(挂机派遣!$D$5:$D$14,章节!A54)</f>
        <v>20</v>
      </c>
      <c r="M54" s="14" t="s">
        <v>789</v>
      </c>
      <c r="N54" s="18">
        <f>INDEX($Z$20:$AE$29,章节!$A54,MATCH(M54,$Z$19:$AE$19,0))</f>
        <v>330</v>
      </c>
      <c r="O54" s="14" t="s">
        <v>799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414</v>
      </c>
      <c r="AL54" s="18">
        <f t="shared" si="12"/>
        <v>1200</v>
      </c>
      <c r="AM54" s="14" t="s">
        <v>454</v>
      </c>
      <c r="AN54" s="18">
        <f t="shared" si="13"/>
        <v>990</v>
      </c>
      <c r="AO54" s="39" t="s">
        <v>959</v>
      </c>
      <c r="AP54" s="18">
        <f>挂机派遣!$C$2*章节!$AP$2*INDEX(挂机派遣!$C$5:$C$14,章节!A54)</f>
        <v>30</v>
      </c>
      <c r="AQ54" s="39" t="s">
        <v>962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414</v>
      </c>
      <c r="F55" s="18">
        <f t="shared" si="9"/>
        <v>600</v>
      </c>
      <c r="G55" s="14" t="s">
        <v>455</v>
      </c>
      <c r="H55" s="18">
        <f t="shared" si="10"/>
        <v>660</v>
      </c>
      <c r="I55" s="39" t="s">
        <v>959</v>
      </c>
      <c r="J55" s="18">
        <f>挂机派遣!$C$2*章节!$J$2*INDEX(挂机派遣!$C$5:$C$14,章节!A55)</f>
        <v>10</v>
      </c>
      <c r="K55" s="39" t="s">
        <v>962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414</v>
      </c>
      <c r="AL55" s="18">
        <f t="shared" si="12"/>
        <v>1200</v>
      </c>
      <c r="AM55" s="14" t="s">
        <v>455</v>
      </c>
      <c r="AN55" s="18">
        <f t="shared" si="13"/>
        <v>990</v>
      </c>
      <c r="AO55" s="39" t="s">
        <v>959</v>
      </c>
      <c r="AP55" s="18">
        <f>挂机派遣!$C$2*章节!$AP$2*INDEX(挂机派遣!$C$5:$C$14,章节!A55)</f>
        <v>30</v>
      </c>
      <c r="AQ55" s="39" t="s">
        <v>962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414</v>
      </c>
      <c r="F56" s="18">
        <f t="shared" si="9"/>
        <v>600</v>
      </c>
      <c r="G56" s="14" t="s">
        <v>454</v>
      </c>
      <c r="H56" s="18">
        <f t="shared" si="10"/>
        <v>660</v>
      </c>
      <c r="I56" s="39" t="s">
        <v>959</v>
      </c>
      <c r="J56" s="18">
        <f>挂机派遣!$C$2*章节!$J$2*INDEX(挂机派遣!$C$5:$C$14,章节!A56)</f>
        <v>10</v>
      </c>
      <c r="K56" s="39" t="s">
        <v>962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414</v>
      </c>
      <c r="AL56" s="18">
        <f t="shared" si="12"/>
        <v>1200</v>
      </c>
      <c r="AM56" s="14" t="s">
        <v>454</v>
      </c>
      <c r="AN56" s="18">
        <f t="shared" si="13"/>
        <v>990</v>
      </c>
      <c r="AO56" s="39" t="s">
        <v>959</v>
      </c>
      <c r="AP56" s="18">
        <f>挂机派遣!$C$2*章节!$AP$2*INDEX(挂机派遣!$C$5:$C$14,章节!A56)</f>
        <v>30</v>
      </c>
      <c r="AQ56" s="39" t="s">
        <v>962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414</v>
      </c>
      <c r="F57" s="18">
        <f t="shared" si="9"/>
        <v>600</v>
      </c>
      <c r="G57" s="14" t="s">
        <v>455</v>
      </c>
      <c r="H57" s="18">
        <f t="shared" si="10"/>
        <v>660</v>
      </c>
      <c r="I57" s="39" t="s">
        <v>959</v>
      </c>
      <c r="J57" s="18">
        <f>挂机派遣!$C$2*章节!$J$2*INDEX(挂机派遣!$C$5:$C$14,章节!A57)</f>
        <v>10</v>
      </c>
      <c r="K57" s="39" t="s">
        <v>962</v>
      </c>
      <c r="L57" s="18">
        <f>挂机派遣!$C$2*章节!$J$2*INDEX(挂机派遣!$D$5:$D$14,章节!A57)</f>
        <v>20</v>
      </c>
      <c r="M57" s="14" t="s">
        <v>789</v>
      </c>
      <c r="N57" s="18">
        <f>INDEX($Z$20:$AE$29,章节!$A57,MATCH(M57,$Z$19:$AE$19,0))</f>
        <v>330</v>
      </c>
      <c r="O57" s="14" t="s">
        <v>799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414</v>
      </c>
      <c r="AL57" s="18">
        <f t="shared" si="12"/>
        <v>1200</v>
      </c>
      <c r="AM57" s="14" t="s">
        <v>455</v>
      </c>
      <c r="AN57" s="18">
        <f t="shared" si="13"/>
        <v>990</v>
      </c>
      <c r="AO57" s="39" t="s">
        <v>959</v>
      </c>
      <c r="AP57" s="18">
        <f>挂机派遣!$C$2*章节!$AP$2*INDEX(挂机派遣!$C$5:$C$14,章节!A57)</f>
        <v>30</v>
      </c>
      <c r="AQ57" s="39" t="s">
        <v>962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414</v>
      </c>
      <c r="F58" s="18">
        <f t="shared" si="9"/>
        <v>600</v>
      </c>
      <c r="G58" s="14" t="s">
        <v>454</v>
      </c>
      <c r="H58" s="18">
        <f t="shared" si="10"/>
        <v>660</v>
      </c>
      <c r="I58" s="39" t="s">
        <v>959</v>
      </c>
      <c r="J58" s="18">
        <f>挂机派遣!$C$2*章节!$J$2*INDEX(挂机派遣!$C$5:$C$14,章节!A58)</f>
        <v>10</v>
      </c>
      <c r="K58" s="39" t="s">
        <v>962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414</v>
      </c>
      <c r="AL58" s="18">
        <f t="shared" si="12"/>
        <v>1200</v>
      </c>
      <c r="AM58" s="14" t="s">
        <v>454</v>
      </c>
      <c r="AN58" s="18">
        <f t="shared" si="13"/>
        <v>990</v>
      </c>
      <c r="AO58" s="39" t="s">
        <v>959</v>
      </c>
      <c r="AP58" s="18">
        <f>挂机派遣!$C$2*章节!$AP$2*INDEX(挂机派遣!$C$5:$C$14,章节!A58)</f>
        <v>30</v>
      </c>
      <c r="AQ58" s="39" t="s">
        <v>962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414</v>
      </c>
      <c r="F59" s="18">
        <f t="shared" si="9"/>
        <v>600</v>
      </c>
      <c r="G59" s="14" t="s">
        <v>455</v>
      </c>
      <c r="H59" s="18">
        <f t="shared" si="10"/>
        <v>660</v>
      </c>
      <c r="I59" s="39" t="s">
        <v>959</v>
      </c>
      <c r="J59" s="18">
        <f>挂机派遣!$C$2*章节!$J$2*INDEX(挂机派遣!$C$5:$C$14,章节!A59)</f>
        <v>10</v>
      </c>
      <c r="K59" s="39" t="s">
        <v>962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414</v>
      </c>
      <c r="AL59" s="18">
        <f t="shared" si="12"/>
        <v>1200</v>
      </c>
      <c r="AM59" s="14" t="s">
        <v>455</v>
      </c>
      <c r="AN59" s="18">
        <f t="shared" si="13"/>
        <v>990</v>
      </c>
      <c r="AO59" s="39" t="s">
        <v>959</v>
      </c>
      <c r="AP59" s="18">
        <f>挂机派遣!$C$2*章节!$AP$2*INDEX(挂机派遣!$C$5:$C$14,章节!A59)</f>
        <v>30</v>
      </c>
      <c r="AQ59" s="39" t="s">
        <v>962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414</v>
      </c>
      <c r="F60" s="18">
        <f t="shared" si="9"/>
        <v>600</v>
      </c>
      <c r="G60" s="14" t="s">
        <v>454</v>
      </c>
      <c r="H60" s="18">
        <f t="shared" si="10"/>
        <v>660</v>
      </c>
      <c r="I60" s="39" t="s">
        <v>959</v>
      </c>
      <c r="J60" s="18">
        <f>挂机派遣!$C$2*章节!$J$2*INDEX(挂机派遣!$C$5:$C$14,章节!A60)</f>
        <v>10</v>
      </c>
      <c r="K60" s="39" t="s">
        <v>962</v>
      </c>
      <c r="L60" s="18">
        <f>挂机派遣!$C$2*章节!$J$2*INDEX(挂机派遣!$D$5:$D$14,章节!A60)</f>
        <v>20</v>
      </c>
      <c r="M60" s="14" t="s">
        <v>789</v>
      </c>
      <c r="N60" s="18">
        <f>INDEX($Z$20:$AE$29,章节!$A60,MATCH(M60,$Z$19:$AE$19,0))</f>
        <v>330</v>
      </c>
      <c r="O60" s="14" t="s">
        <v>799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414</v>
      </c>
      <c r="AL60" s="18">
        <f t="shared" si="12"/>
        <v>1200</v>
      </c>
      <c r="AM60" s="14" t="s">
        <v>454</v>
      </c>
      <c r="AN60" s="18">
        <f t="shared" si="13"/>
        <v>990</v>
      </c>
      <c r="AO60" s="39" t="s">
        <v>959</v>
      </c>
      <c r="AP60" s="18">
        <f>挂机派遣!$C$2*章节!$AP$2*INDEX(挂机派遣!$C$5:$C$14,章节!A60)</f>
        <v>30</v>
      </c>
      <c r="AQ60" s="39" t="s">
        <v>962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414</v>
      </c>
      <c r="F61" s="18">
        <f t="shared" si="9"/>
        <v>600</v>
      </c>
      <c r="G61" s="14" t="s">
        <v>455</v>
      </c>
      <c r="H61" s="18">
        <f t="shared" si="10"/>
        <v>660</v>
      </c>
      <c r="I61" s="39" t="s">
        <v>959</v>
      </c>
      <c r="J61" s="18">
        <f>挂机派遣!$C$2*章节!$J$2*INDEX(挂机派遣!$C$5:$C$14,章节!A61)</f>
        <v>10</v>
      </c>
      <c r="K61" s="39" t="s">
        <v>962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414</v>
      </c>
      <c r="AL61" s="18">
        <f t="shared" si="12"/>
        <v>1200</v>
      </c>
      <c r="AM61" s="14" t="s">
        <v>455</v>
      </c>
      <c r="AN61" s="18">
        <f t="shared" si="13"/>
        <v>990</v>
      </c>
      <c r="AO61" s="39" t="s">
        <v>959</v>
      </c>
      <c r="AP61" s="18">
        <f>挂机派遣!$C$2*章节!$AP$2*INDEX(挂机派遣!$C$5:$C$14,章节!A61)</f>
        <v>30</v>
      </c>
      <c r="AQ61" s="39" t="s">
        <v>962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414</v>
      </c>
      <c r="F62" s="18">
        <f t="shared" si="9"/>
        <v>600</v>
      </c>
      <c r="G62" s="14" t="s">
        <v>454</v>
      </c>
      <c r="H62" s="18">
        <f t="shared" si="10"/>
        <v>660</v>
      </c>
      <c r="I62" s="39" t="s">
        <v>959</v>
      </c>
      <c r="J62" s="18">
        <f>挂机派遣!$C$2*章节!$J$2*INDEX(挂机派遣!$C$5:$C$14,章节!A62)</f>
        <v>10</v>
      </c>
      <c r="K62" s="39" t="s">
        <v>962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414</v>
      </c>
      <c r="AL62" s="18">
        <f t="shared" si="12"/>
        <v>1200</v>
      </c>
      <c r="AM62" s="14" t="s">
        <v>454</v>
      </c>
      <c r="AN62" s="18">
        <f t="shared" si="13"/>
        <v>990</v>
      </c>
      <c r="AO62" s="39" t="s">
        <v>959</v>
      </c>
      <c r="AP62" s="18">
        <f>挂机派遣!$C$2*章节!$AP$2*INDEX(挂机派遣!$C$5:$C$14,章节!A62)</f>
        <v>30</v>
      </c>
      <c r="AQ62" s="39" t="s">
        <v>962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414</v>
      </c>
      <c r="F63" s="18">
        <f t="shared" si="9"/>
        <v>600</v>
      </c>
      <c r="G63" s="14" t="s">
        <v>455</v>
      </c>
      <c r="H63" s="18">
        <f t="shared" si="10"/>
        <v>660</v>
      </c>
      <c r="I63" s="39" t="s">
        <v>959</v>
      </c>
      <c r="J63" s="18">
        <f>挂机派遣!$C$2*章节!$J$2*INDEX(挂机派遣!$C$5:$C$14,章节!A63)</f>
        <v>10</v>
      </c>
      <c r="K63" s="39" t="s">
        <v>962</v>
      </c>
      <c r="L63" s="18">
        <f>挂机派遣!$C$2*章节!$J$2*INDEX(挂机派遣!$D$5:$D$14,章节!A63)</f>
        <v>20</v>
      </c>
      <c r="M63" s="14" t="s">
        <v>789</v>
      </c>
      <c r="N63" s="18">
        <f>INDEX($Z$20:$AE$29,章节!$A63,MATCH(M63,$Z$19:$AE$19,0))</f>
        <v>330</v>
      </c>
      <c r="O63" s="14" t="s">
        <v>799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414</v>
      </c>
      <c r="AL63" s="18">
        <f t="shared" si="12"/>
        <v>1200</v>
      </c>
      <c r="AM63" s="14" t="s">
        <v>455</v>
      </c>
      <c r="AN63" s="18">
        <f t="shared" si="13"/>
        <v>990</v>
      </c>
      <c r="AO63" s="39" t="s">
        <v>959</v>
      </c>
      <c r="AP63" s="18">
        <f>挂机派遣!$C$2*章节!$AP$2*INDEX(挂机派遣!$C$5:$C$14,章节!A63)</f>
        <v>30</v>
      </c>
      <c r="AQ63" s="39" t="s">
        <v>962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414</v>
      </c>
      <c r="F64" s="18">
        <f t="shared" si="9"/>
        <v>600</v>
      </c>
      <c r="G64" s="14" t="s">
        <v>454</v>
      </c>
      <c r="H64" s="18">
        <f t="shared" si="10"/>
        <v>660</v>
      </c>
      <c r="I64" s="39" t="s">
        <v>959</v>
      </c>
      <c r="J64" s="18">
        <f>挂机派遣!$C$2*章节!$J$2*INDEX(挂机派遣!$C$5:$C$14,章节!A64)</f>
        <v>10</v>
      </c>
      <c r="K64" s="39" t="s">
        <v>962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414</v>
      </c>
      <c r="AL64" s="18">
        <f t="shared" si="12"/>
        <v>1200</v>
      </c>
      <c r="AM64" s="14" t="s">
        <v>454</v>
      </c>
      <c r="AN64" s="18">
        <f t="shared" si="13"/>
        <v>990</v>
      </c>
      <c r="AO64" s="39" t="s">
        <v>959</v>
      </c>
      <c r="AP64" s="18">
        <f>挂机派遣!$C$2*章节!$AP$2*INDEX(挂机派遣!$C$5:$C$14,章节!A64)</f>
        <v>30</v>
      </c>
      <c r="AQ64" s="39" t="s">
        <v>962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414</v>
      </c>
      <c r="F65" s="18">
        <f t="shared" si="9"/>
        <v>600</v>
      </c>
      <c r="G65" s="14" t="s">
        <v>455</v>
      </c>
      <c r="H65" s="18">
        <f t="shared" si="10"/>
        <v>660</v>
      </c>
      <c r="I65" s="39" t="s">
        <v>959</v>
      </c>
      <c r="J65" s="18">
        <f>挂机派遣!$C$2*章节!$J$2*INDEX(挂机派遣!$C$5:$C$14,章节!A65)</f>
        <v>10</v>
      </c>
      <c r="K65" s="39" t="s">
        <v>962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414</v>
      </c>
      <c r="AL65" s="18">
        <f t="shared" si="12"/>
        <v>1200</v>
      </c>
      <c r="AM65" s="14" t="s">
        <v>455</v>
      </c>
      <c r="AN65" s="18">
        <f t="shared" si="13"/>
        <v>990</v>
      </c>
      <c r="AO65" s="39" t="s">
        <v>959</v>
      </c>
      <c r="AP65" s="18">
        <f>挂机派遣!$C$2*章节!$AP$2*INDEX(挂机派遣!$C$5:$C$14,章节!A65)</f>
        <v>30</v>
      </c>
      <c r="AQ65" s="39" t="s">
        <v>962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414</v>
      </c>
      <c r="F66" s="18">
        <f t="shared" si="9"/>
        <v>600</v>
      </c>
      <c r="G66" s="14" t="s">
        <v>455</v>
      </c>
      <c r="H66" s="18">
        <f t="shared" si="10"/>
        <v>660</v>
      </c>
      <c r="I66" s="39" t="s">
        <v>959</v>
      </c>
      <c r="J66" s="18">
        <f>挂机派遣!$C$2*章节!$J$2*INDEX(挂机派遣!$C$5:$C$14,章节!A66)</f>
        <v>10</v>
      </c>
      <c r="K66" s="39" t="s">
        <v>962</v>
      </c>
      <c r="L66" s="18">
        <f>挂机派遣!$C$2*章节!$J$2*INDEX(挂机派遣!$D$5:$D$14,章节!A66)</f>
        <v>20</v>
      </c>
      <c r="M66" s="14" t="s">
        <v>789</v>
      </c>
      <c r="N66" s="18">
        <f>INDEX($Z$20:$AE$29,章节!$A66,MATCH(M66,$Z$19:$AE$19,0))</f>
        <v>330</v>
      </c>
      <c r="O66" s="14" t="s">
        <v>799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414</v>
      </c>
      <c r="AL66" s="18">
        <f t="shared" si="12"/>
        <v>1200</v>
      </c>
      <c r="AM66" s="14" t="s">
        <v>455</v>
      </c>
      <c r="AN66" s="18">
        <f t="shared" si="13"/>
        <v>990</v>
      </c>
      <c r="AO66" s="39" t="s">
        <v>959</v>
      </c>
      <c r="AP66" s="18">
        <f>挂机派遣!$C$2*章节!$AP$2*INDEX(挂机派遣!$C$5:$C$14,章节!A66)</f>
        <v>30</v>
      </c>
      <c r="AQ66" s="39" t="s">
        <v>962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414</v>
      </c>
      <c r="F67" s="18">
        <f t="shared" si="9"/>
        <v>720</v>
      </c>
      <c r="G67" s="14" t="s">
        <v>454</v>
      </c>
      <c r="H67" s="18">
        <f t="shared" si="10"/>
        <v>780</v>
      </c>
      <c r="I67" s="39" t="s">
        <v>960</v>
      </c>
      <c r="J67" s="18">
        <f>挂机派遣!$C$2*章节!$J$2*INDEX(挂机派遣!$D$5:$D$14,章节!A67)</f>
        <v>20</v>
      </c>
      <c r="K67" s="39" t="s">
        <v>963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414</v>
      </c>
      <c r="AL67" s="18">
        <f t="shared" si="12"/>
        <v>1440</v>
      </c>
      <c r="AM67" s="14" t="s">
        <v>454</v>
      </c>
      <c r="AN67" s="18">
        <f t="shared" si="13"/>
        <v>1170</v>
      </c>
      <c r="AO67" s="39" t="s">
        <v>960</v>
      </c>
      <c r="AP67" s="18">
        <f>挂机派遣!$C$2*章节!$AP$2*INDEX(挂机派遣!$D$5:$D$14,章节!A67)</f>
        <v>60</v>
      </c>
      <c r="AQ67" s="39" t="s">
        <v>963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414</v>
      </c>
      <c r="F68" s="18">
        <f t="shared" ref="F68:F99" si="15">INDEX($Z$4:$Z$13,$A68)</f>
        <v>720</v>
      </c>
      <c r="G68" s="14" t="s">
        <v>455</v>
      </c>
      <c r="H68" s="18">
        <f t="shared" ref="H68:H99" si="16">INDEX($AA$4:$AA$13,$A68)</f>
        <v>780</v>
      </c>
      <c r="I68" s="39" t="s">
        <v>960</v>
      </c>
      <c r="J68" s="18">
        <f>挂机派遣!$C$2*章节!$J$2*INDEX(挂机派遣!$D$5:$D$14,章节!A68)</f>
        <v>20</v>
      </c>
      <c r="K68" s="39" t="s">
        <v>963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414</v>
      </c>
      <c r="AL68" s="18">
        <f t="shared" ref="AL68:AL99" si="18">INDEX($AZ$4:$AZ$13,$AG68)</f>
        <v>1440</v>
      </c>
      <c r="AM68" s="14" t="s">
        <v>455</v>
      </c>
      <c r="AN68" s="18">
        <f t="shared" ref="AN68:AN99" si="19">INDEX($BA$4:$BA$13,$AG68)</f>
        <v>1170</v>
      </c>
      <c r="AO68" s="39" t="s">
        <v>960</v>
      </c>
      <c r="AP68" s="18">
        <f>挂机派遣!$C$2*章节!$AP$2*INDEX(挂机派遣!$D$5:$D$14,章节!A68)</f>
        <v>60</v>
      </c>
      <c r="AQ68" s="39" t="s">
        <v>963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414</v>
      </c>
      <c r="F69" s="18">
        <f t="shared" si="15"/>
        <v>720</v>
      </c>
      <c r="G69" s="14" t="s">
        <v>454</v>
      </c>
      <c r="H69" s="18">
        <f t="shared" si="16"/>
        <v>780</v>
      </c>
      <c r="I69" s="39" t="s">
        <v>960</v>
      </c>
      <c r="J69" s="18">
        <f>挂机派遣!$C$2*章节!$J$2*INDEX(挂机派遣!$D$5:$D$14,章节!A69)</f>
        <v>20</v>
      </c>
      <c r="K69" s="39" t="s">
        <v>963</v>
      </c>
      <c r="L69" s="18">
        <f>挂机派遣!$C$2*章节!$J$2*INDEX(挂机派遣!$E$5:$E$14,章节!A69)</f>
        <v>10</v>
      </c>
      <c r="M69" s="14" t="s">
        <v>789</v>
      </c>
      <c r="N69" s="18">
        <f>INDEX($Z$20:$AE$29,章节!$A69,MATCH(M69,$Z$19:$AE$19,0))</f>
        <v>390</v>
      </c>
      <c r="O69" s="14" t="s">
        <v>799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414</v>
      </c>
      <c r="AL69" s="18">
        <f t="shared" si="18"/>
        <v>1440</v>
      </c>
      <c r="AM69" s="14" t="s">
        <v>454</v>
      </c>
      <c r="AN69" s="18">
        <f t="shared" si="19"/>
        <v>1170</v>
      </c>
      <c r="AO69" s="39" t="s">
        <v>960</v>
      </c>
      <c r="AP69" s="18">
        <f>挂机派遣!$C$2*章节!$AP$2*INDEX(挂机派遣!$D$5:$D$14,章节!A69)</f>
        <v>60</v>
      </c>
      <c r="AQ69" s="39" t="s">
        <v>963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414</v>
      </c>
      <c r="F70" s="18">
        <f t="shared" si="15"/>
        <v>720</v>
      </c>
      <c r="G70" s="14" t="s">
        <v>455</v>
      </c>
      <c r="H70" s="18">
        <f t="shared" si="16"/>
        <v>780</v>
      </c>
      <c r="I70" s="39" t="s">
        <v>960</v>
      </c>
      <c r="J70" s="18">
        <f>挂机派遣!$C$2*章节!$J$2*INDEX(挂机派遣!$D$5:$D$14,章节!A70)</f>
        <v>20</v>
      </c>
      <c r="K70" s="39" t="s">
        <v>963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414</v>
      </c>
      <c r="AL70" s="18">
        <f t="shared" si="18"/>
        <v>1440</v>
      </c>
      <c r="AM70" s="14" t="s">
        <v>455</v>
      </c>
      <c r="AN70" s="18">
        <f t="shared" si="19"/>
        <v>1170</v>
      </c>
      <c r="AO70" s="39" t="s">
        <v>960</v>
      </c>
      <c r="AP70" s="18">
        <f>挂机派遣!$C$2*章节!$AP$2*INDEX(挂机派遣!$D$5:$D$14,章节!A70)</f>
        <v>60</v>
      </c>
      <c r="AQ70" s="39" t="s">
        <v>963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414</v>
      </c>
      <c r="F71" s="18">
        <f t="shared" si="15"/>
        <v>720</v>
      </c>
      <c r="G71" s="14" t="s">
        <v>454</v>
      </c>
      <c r="H71" s="18">
        <f t="shared" si="16"/>
        <v>780</v>
      </c>
      <c r="I71" s="39" t="s">
        <v>960</v>
      </c>
      <c r="J71" s="18">
        <f>挂机派遣!$C$2*章节!$J$2*INDEX(挂机派遣!$D$5:$D$14,章节!A71)</f>
        <v>20</v>
      </c>
      <c r="K71" s="39" t="s">
        <v>963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414</v>
      </c>
      <c r="AL71" s="18">
        <f t="shared" si="18"/>
        <v>1440</v>
      </c>
      <c r="AM71" s="14" t="s">
        <v>454</v>
      </c>
      <c r="AN71" s="18">
        <f t="shared" si="19"/>
        <v>1170</v>
      </c>
      <c r="AO71" s="39" t="s">
        <v>960</v>
      </c>
      <c r="AP71" s="18">
        <f>挂机派遣!$C$2*章节!$AP$2*INDEX(挂机派遣!$D$5:$D$14,章节!A71)</f>
        <v>60</v>
      </c>
      <c r="AQ71" s="39" t="s">
        <v>963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414</v>
      </c>
      <c r="F72" s="18">
        <f t="shared" si="15"/>
        <v>720</v>
      </c>
      <c r="G72" s="14" t="s">
        <v>455</v>
      </c>
      <c r="H72" s="18">
        <f t="shared" si="16"/>
        <v>780</v>
      </c>
      <c r="I72" s="39" t="s">
        <v>960</v>
      </c>
      <c r="J72" s="18">
        <f>挂机派遣!$C$2*章节!$J$2*INDEX(挂机派遣!$D$5:$D$14,章节!A72)</f>
        <v>20</v>
      </c>
      <c r="K72" s="39" t="s">
        <v>963</v>
      </c>
      <c r="L72" s="18">
        <f>挂机派遣!$C$2*章节!$J$2*INDEX(挂机派遣!$E$5:$E$14,章节!A72)</f>
        <v>10</v>
      </c>
      <c r="M72" s="14" t="s">
        <v>789</v>
      </c>
      <c r="N72" s="18">
        <f>INDEX($Z$20:$AE$29,章节!$A72,MATCH(M72,$Z$19:$AE$19,0))</f>
        <v>390</v>
      </c>
      <c r="O72" s="14" t="s">
        <v>799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414</v>
      </c>
      <c r="AL72" s="18">
        <f t="shared" si="18"/>
        <v>1440</v>
      </c>
      <c r="AM72" s="14" t="s">
        <v>455</v>
      </c>
      <c r="AN72" s="18">
        <f t="shared" si="19"/>
        <v>1170</v>
      </c>
      <c r="AO72" s="39" t="s">
        <v>960</v>
      </c>
      <c r="AP72" s="18">
        <f>挂机派遣!$C$2*章节!$AP$2*INDEX(挂机派遣!$D$5:$D$14,章节!A72)</f>
        <v>60</v>
      </c>
      <c r="AQ72" s="39" t="s">
        <v>963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414</v>
      </c>
      <c r="F73" s="18">
        <f t="shared" si="15"/>
        <v>720</v>
      </c>
      <c r="G73" s="14" t="s">
        <v>454</v>
      </c>
      <c r="H73" s="18">
        <f t="shared" si="16"/>
        <v>780</v>
      </c>
      <c r="I73" s="39" t="s">
        <v>960</v>
      </c>
      <c r="J73" s="18">
        <f>挂机派遣!$C$2*章节!$J$2*INDEX(挂机派遣!$D$5:$D$14,章节!A73)</f>
        <v>20</v>
      </c>
      <c r="K73" s="39" t="s">
        <v>963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414</v>
      </c>
      <c r="AL73" s="18">
        <f t="shared" si="18"/>
        <v>1440</v>
      </c>
      <c r="AM73" s="14" t="s">
        <v>454</v>
      </c>
      <c r="AN73" s="18">
        <f t="shared" si="19"/>
        <v>1170</v>
      </c>
      <c r="AO73" s="39" t="s">
        <v>960</v>
      </c>
      <c r="AP73" s="18">
        <f>挂机派遣!$C$2*章节!$AP$2*INDEX(挂机派遣!$D$5:$D$14,章节!A73)</f>
        <v>60</v>
      </c>
      <c r="AQ73" s="39" t="s">
        <v>963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414</v>
      </c>
      <c r="F74" s="18">
        <f t="shared" si="15"/>
        <v>720</v>
      </c>
      <c r="G74" s="14" t="s">
        <v>455</v>
      </c>
      <c r="H74" s="18">
        <f t="shared" si="16"/>
        <v>780</v>
      </c>
      <c r="I74" s="39" t="s">
        <v>960</v>
      </c>
      <c r="J74" s="18">
        <f>挂机派遣!$C$2*章节!$J$2*INDEX(挂机派遣!$D$5:$D$14,章节!A74)</f>
        <v>20</v>
      </c>
      <c r="K74" s="39" t="s">
        <v>963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414</v>
      </c>
      <c r="AL74" s="18">
        <f t="shared" si="18"/>
        <v>1440</v>
      </c>
      <c r="AM74" s="14" t="s">
        <v>455</v>
      </c>
      <c r="AN74" s="18">
        <f t="shared" si="19"/>
        <v>1170</v>
      </c>
      <c r="AO74" s="39" t="s">
        <v>960</v>
      </c>
      <c r="AP74" s="18">
        <f>挂机派遣!$C$2*章节!$AP$2*INDEX(挂机派遣!$D$5:$D$14,章节!A74)</f>
        <v>60</v>
      </c>
      <c r="AQ74" s="39" t="s">
        <v>963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414</v>
      </c>
      <c r="F75" s="18">
        <f t="shared" si="15"/>
        <v>720</v>
      </c>
      <c r="G75" s="14" t="s">
        <v>454</v>
      </c>
      <c r="H75" s="18">
        <f t="shared" si="16"/>
        <v>780</v>
      </c>
      <c r="I75" s="39" t="s">
        <v>960</v>
      </c>
      <c r="J75" s="18">
        <f>挂机派遣!$C$2*章节!$J$2*INDEX(挂机派遣!$D$5:$D$14,章节!A75)</f>
        <v>20</v>
      </c>
      <c r="K75" s="39" t="s">
        <v>963</v>
      </c>
      <c r="L75" s="18">
        <f>挂机派遣!$C$2*章节!$J$2*INDEX(挂机派遣!$E$5:$E$14,章节!A75)</f>
        <v>10</v>
      </c>
      <c r="M75" s="14" t="s">
        <v>789</v>
      </c>
      <c r="N75" s="18">
        <f>INDEX($Z$20:$AE$29,章节!$A75,MATCH(M75,$Z$19:$AE$19,0))</f>
        <v>390</v>
      </c>
      <c r="O75" s="14" t="s">
        <v>799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414</v>
      </c>
      <c r="AL75" s="18">
        <f t="shared" si="18"/>
        <v>1440</v>
      </c>
      <c r="AM75" s="14" t="s">
        <v>454</v>
      </c>
      <c r="AN75" s="18">
        <f t="shared" si="19"/>
        <v>1170</v>
      </c>
      <c r="AO75" s="39" t="s">
        <v>960</v>
      </c>
      <c r="AP75" s="18">
        <f>挂机派遣!$C$2*章节!$AP$2*INDEX(挂机派遣!$D$5:$D$14,章节!A75)</f>
        <v>60</v>
      </c>
      <c r="AQ75" s="39" t="s">
        <v>963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414</v>
      </c>
      <c r="F76" s="18">
        <f t="shared" si="15"/>
        <v>720</v>
      </c>
      <c r="G76" s="14" t="s">
        <v>455</v>
      </c>
      <c r="H76" s="18">
        <f t="shared" si="16"/>
        <v>780</v>
      </c>
      <c r="I76" s="39" t="s">
        <v>960</v>
      </c>
      <c r="J76" s="18">
        <f>挂机派遣!$C$2*章节!$J$2*INDEX(挂机派遣!$D$5:$D$14,章节!A76)</f>
        <v>20</v>
      </c>
      <c r="K76" s="39" t="s">
        <v>963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414</v>
      </c>
      <c r="AL76" s="18">
        <f t="shared" si="18"/>
        <v>1440</v>
      </c>
      <c r="AM76" s="14" t="s">
        <v>455</v>
      </c>
      <c r="AN76" s="18">
        <f t="shared" si="19"/>
        <v>1170</v>
      </c>
      <c r="AO76" s="39" t="s">
        <v>960</v>
      </c>
      <c r="AP76" s="18">
        <f>挂机派遣!$C$2*章节!$AP$2*INDEX(挂机派遣!$D$5:$D$14,章节!A76)</f>
        <v>60</v>
      </c>
      <c r="AQ76" s="39" t="s">
        <v>963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414</v>
      </c>
      <c r="F77" s="18">
        <f t="shared" si="15"/>
        <v>720</v>
      </c>
      <c r="G77" s="14" t="s">
        <v>454</v>
      </c>
      <c r="H77" s="18">
        <f t="shared" si="16"/>
        <v>780</v>
      </c>
      <c r="I77" s="39" t="s">
        <v>960</v>
      </c>
      <c r="J77" s="18">
        <f>挂机派遣!$C$2*章节!$J$2*INDEX(挂机派遣!$D$5:$D$14,章节!A77)</f>
        <v>20</v>
      </c>
      <c r="K77" s="39" t="s">
        <v>963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414</v>
      </c>
      <c r="AL77" s="18">
        <f t="shared" si="18"/>
        <v>1440</v>
      </c>
      <c r="AM77" s="14" t="s">
        <v>454</v>
      </c>
      <c r="AN77" s="18">
        <f t="shared" si="19"/>
        <v>1170</v>
      </c>
      <c r="AO77" s="39" t="s">
        <v>960</v>
      </c>
      <c r="AP77" s="18">
        <f>挂机派遣!$C$2*章节!$AP$2*INDEX(挂机派遣!$D$5:$D$14,章节!A77)</f>
        <v>60</v>
      </c>
      <c r="AQ77" s="39" t="s">
        <v>963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414</v>
      </c>
      <c r="F78" s="18">
        <f t="shared" si="15"/>
        <v>720</v>
      </c>
      <c r="G78" s="14" t="s">
        <v>455</v>
      </c>
      <c r="H78" s="18">
        <f t="shared" si="16"/>
        <v>780</v>
      </c>
      <c r="I78" s="39" t="s">
        <v>960</v>
      </c>
      <c r="J78" s="18">
        <f>挂机派遣!$C$2*章节!$J$2*INDEX(挂机派遣!$D$5:$D$14,章节!A78)</f>
        <v>20</v>
      </c>
      <c r="K78" s="39" t="s">
        <v>963</v>
      </c>
      <c r="L78" s="18">
        <f>挂机派遣!$C$2*章节!$J$2*INDEX(挂机派遣!$E$5:$E$14,章节!A78)</f>
        <v>10</v>
      </c>
      <c r="M78" s="14" t="s">
        <v>789</v>
      </c>
      <c r="N78" s="18">
        <f>INDEX($Z$20:$AE$29,章节!$A78,MATCH(M78,$Z$19:$AE$19,0))</f>
        <v>390</v>
      </c>
      <c r="O78" s="14" t="s">
        <v>799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414</v>
      </c>
      <c r="AL78" s="18">
        <f t="shared" si="18"/>
        <v>1440</v>
      </c>
      <c r="AM78" s="14" t="s">
        <v>455</v>
      </c>
      <c r="AN78" s="18">
        <f t="shared" si="19"/>
        <v>1170</v>
      </c>
      <c r="AO78" s="39" t="s">
        <v>960</v>
      </c>
      <c r="AP78" s="18">
        <f>挂机派遣!$C$2*章节!$AP$2*INDEX(挂机派遣!$D$5:$D$14,章节!A78)</f>
        <v>60</v>
      </c>
      <c r="AQ78" s="39" t="s">
        <v>963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414</v>
      </c>
      <c r="F79" s="18">
        <f t="shared" si="15"/>
        <v>720</v>
      </c>
      <c r="G79" s="14" t="s">
        <v>454</v>
      </c>
      <c r="H79" s="18">
        <f t="shared" si="16"/>
        <v>780</v>
      </c>
      <c r="I79" s="39" t="s">
        <v>960</v>
      </c>
      <c r="J79" s="18">
        <f>挂机派遣!$C$2*章节!$J$2*INDEX(挂机派遣!$D$5:$D$14,章节!A79)</f>
        <v>20</v>
      </c>
      <c r="K79" s="39" t="s">
        <v>963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414</v>
      </c>
      <c r="AL79" s="18">
        <f t="shared" si="18"/>
        <v>1440</v>
      </c>
      <c r="AM79" s="14" t="s">
        <v>454</v>
      </c>
      <c r="AN79" s="18">
        <f t="shared" si="19"/>
        <v>1170</v>
      </c>
      <c r="AO79" s="39" t="s">
        <v>960</v>
      </c>
      <c r="AP79" s="18">
        <f>挂机派遣!$C$2*章节!$AP$2*INDEX(挂机派遣!$D$5:$D$14,章节!A79)</f>
        <v>60</v>
      </c>
      <c r="AQ79" s="39" t="s">
        <v>963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414</v>
      </c>
      <c r="F80" s="18">
        <f t="shared" si="15"/>
        <v>720</v>
      </c>
      <c r="G80" s="14" t="s">
        <v>455</v>
      </c>
      <c r="H80" s="18">
        <f t="shared" si="16"/>
        <v>780</v>
      </c>
      <c r="I80" s="39" t="s">
        <v>960</v>
      </c>
      <c r="J80" s="18">
        <f>挂机派遣!$C$2*章节!$J$2*INDEX(挂机派遣!$D$5:$D$14,章节!A80)</f>
        <v>20</v>
      </c>
      <c r="K80" s="39" t="s">
        <v>963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414</v>
      </c>
      <c r="AL80" s="18">
        <f t="shared" si="18"/>
        <v>1440</v>
      </c>
      <c r="AM80" s="14" t="s">
        <v>455</v>
      </c>
      <c r="AN80" s="18">
        <f t="shared" si="19"/>
        <v>1170</v>
      </c>
      <c r="AO80" s="39" t="s">
        <v>960</v>
      </c>
      <c r="AP80" s="18">
        <f>挂机派遣!$C$2*章节!$AP$2*INDEX(挂机派遣!$D$5:$D$14,章节!A80)</f>
        <v>60</v>
      </c>
      <c r="AQ80" s="39" t="s">
        <v>963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414</v>
      </c>
      <c r="F81" s="18">
        <f t="shared" si="15"/>
        <v>720</v>
      </c>
      <c r="G81" s="14" t="s">
        <v>455</v>
      </c>
      <c r="H81" s="18">
        <f t="shared" si="16"/>
        <v>780</v>
      </c>
      <c r="I81" s="39" t="s">
        <v>960</v>
      </c>
      <c r="J81" s="18">
        <f>挂机派遣!$C$2*章节!$J$2*INDEX(挂机派遣!$D$5:$D$14,章节!A81)</f>
        <v>20</v>
      </c>
      <c r="K81" s="39" t="s">
        <v>963</v>
      </c>
      <c r="L81" s="18">
        <f>挂机派遣!$C$2*章节!$J$2*INDEX(挂机派遣!$E$5:$E$14,章节!A81)</f>
        <v>10</v>
      </c>
      <c r="M81" s="14" t="s">
        <v>789</v>
      </c>
      <c r="N81" s="18">
        <f>INDEX($Z$20:$AE$29,章节!$A81,MATCH(M81,$Z$19:$AE$19,0))</f>
        <v>390</v>
      </c>
      <c r="O81" s="14" t="s">
        <v>799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414</v>
      </c>
      <c r="AL81" s="18">
        <f t="shared" si="18"/>
        <v>1440</v>
      </c>
      <c r="AM81" s="14" t="s">
        <v>455</v>
      </c>
      <c r="AN81" s="18">
        <f t="shared" si="19"/>
        <v>1170</v>
      </c>
      <c r="AO81" s="39" t="s">
        <v>960</v>
      </c>
      <c r="AP81" s="18">
        <f>挂机派遣!$C$2*章节!$AP$2*INDEX(挂机派遣!$D$5:$D$14,章节!A81)</f>
        <v>60</v>
      </c>
      <c r="AQ81" s="39" t="s">
        <v>963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414</v>
      </c>
      <c r="F82" s="18">
        <f t="shared" si="15"/>
        <v>840</v>
      </c>
      <c r="G82" s="14" t="s">
        <v>454</v>
      </c>
      <c r="H82" s="18">
        <f t="shared" si="16"/>
        <v>900</v>
      </c>
      <c r="I82" s="39" t="s">
        <v>960</v>
      </c>
      <c r="J82" s="18">
        <f>挂机派遣!$C$2*章节!$J$2*INDEX(挂机派遣!$D$5:$D$14,章节!A82)</f>
        <v>10</v>
      </c>
      <c r="K82" s="39" t="s">
        <v>963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414</v>
      </c>
      <c r="AL82" s="18">
        <f t="shared" si="18"/>
        <v>1680</v>
      </c>
      <c r="AM82" s="14" t="s">
        <v>454</v>
      </c>
      <c r="AN82" s="18">
        <f t="shared" si="19"/>
        <v>1350</v>
      </c>
      <c r="AO82" s="39" t="s">
        <v>960</v>
      </c>
      <c r="AP82" s="18">
        <f>挂机派遣!$C$2*章节!$AP$2*INDEX(挂机派遣!$D$5:$D$14,章节!A82)</f>
        <v>30</v>
      </c>
      <c r="AQ82" s="39" t="s">
        <v>963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414</v>
      </c>
      <c r="F83" s="18">
        <f t="shared" si="15"/>
        <v>840</v>
      </c>
      <c r="G83" s="14" t="s">
        <v>455</v>
      </c>
      <c r="H83" s="18">
        <f t="shared" si="16"/>
        <v>900</v>
      </c>
      <c r="I83" s="39" t="s">
        <v>960</v>
      </c>
      <c r="J83" s="18">
        <f>挂机派遣!$C$2*章节!$J$2*INDEX(挂机派遣!$D$5:$D$14,章节!A83)</f>
        <v>10</v>
      </c>
      <c r="K83" s="39" t="s">
        <v>963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414</v>
      </c>
      <c r="AL83" s="18">
        <f t="shared" si="18"/>
        <v>1680</v>
      </c>
      <c r="AM83" s="14" t="s">
        <v>455</v>
      </c>
      <c r="AN83" s="18">
        <f t="shared" si="19"/>
        <v>1350</v>
      </c>
      <c r="AO83" s="39" t="s">
        <v>960</v>
      </c>
      <c r="AP83" s="18">
        <f>挂机派遣!$C$2*章节!$AP$2*INDEX(挂机派遣!$D$5:$D$14,章节!A83)</f>
        <v>30</v>
      </c>
      <c r="AQ83" s="39" t="s">
        <v>963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414</v>
      </c>
      <c r="F84" s="18">
        <f t="shared" si="15"/>
        <v>840</v>
      </c>
      <c r="G84" s="14" t="s">
        <v>454</v>
      </c>
      <c r="H84" s="18">
        <f t="shared" si="16"/>
        <v>900</v>
      </c>
      <c r="I84" s="39" t="s">
        <v>960</v>
      </c>
      <c r="J84" s="18">
        <f>挂机派遣!$C$2*章节!$J$2*INDEX(挂机派遣!$D$5:$D$14,章节!A84)</f>
        <v>10</v>
      </c>
      <c r="K84" s="39" t="s">
        <v>963</v>
      </c>
      <c r="L84" s="18">
        <f>挂机派遣!$C$2*章节!$J$2*INDEX(挂机派遣!$E$5:$E$14,章节!A84)</f>
        <v>20</v>
      </c>
      <c r="M84" s="14" t="s">
        <v>789</v>
      </c>
      <c r="N84" s="18">
        <f>INDEX($Z$20:$AE$29,章节!$A84,MATCH(M84,$Z$19:$AE$19,0))</f>
        <v>450</v>
      </c>
      <c r="O84" s="14" t="s">
        <v>799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414</v>
      </c>
      <c r="AL84" s="18">
        <f t="shared" si="18"/>
        <v>1680</v>
      </c>
      <c r="AM84" s="14" t="s">
        <v>454</v>
      </c>
      <c r="AN84" s="18">
        <f t="shared" si="19"/>
        <v>1350</v>
      </c>
      <c r="AO84" s="39" t="s">
        <v>960</v>
      </c>
      <c r="AP84" s="18">
        <f>挂机派遣!$C$2*章节!$AP$2*INDEX(挂机派遣!$D$5:$D$14,章节!A84)</f>
        <v>30</v>
      </c>
      <c r="AQ84" s="39" t="s">
        <v>963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414</v>
      </c>
      <c r="F85" s="18">
        <f t="shared" si="15"/>
        <v>840</v>
      </c>
      <c r="G85" s="14" t="s">
        <v>455</v>
      </c>
      <c r="H85" s="18">
        <f t="shared" si="16"/>
        <v>900</v>
      </c>
      <c r="I85" s="39" t="s">
        <v>960</v>
      </c>
      <c r="J85" s="18">
        <f>挂机派遣!$C$2*章节!$J$2*INDEX(挂机派遣!$D$5:$D$14,章节!A85)</f>
        <v>10</v>
      </c>
      <c r="K85" s="39" t="s">
        <v>963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414</v>
      </c>
      <c r="AL85" s="18">
        <f t="shared" si="18"/>
        <v>1680</v>
      </c>
      <c r="AM85" s="14" t="s">
        <v>455</v>
      </c>
      <c r="AN85" s="18">
        <f t="shared" si="19"/>
        <v>1350</v>
      </c>
      <c r="AO85" s="39" t="s">
        <v>960</v>
      </c>
      <c r="AP85" s="18">
        <f>挂机派遣!$C$2*章节!$AP$2*INDEX(挂机派遣!$D$5:$D$14,章节!A85)</f>
        <v>30</v>
      </c>
      <c r="AQ85" s="39" t="s">
        <v>963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414</v>
      </c>
      <c r="F86" s="18">
        <f t="shared" si="15"/>
        <v>840</v>
      </c>
      <c r="G86" s="14" t="s">
        <v>454</v>
      </c>
      <c r="H86" s="18">
        <f t="shared" si="16"/>
        <v>900</v>
      </c>
      <c r="I86" s="39" t="s">
        <v>960</v>
      </c>
      <c r="J86" s="18">
        <f>挂机派遣!$C$2*章节!$J$2*INDEX(挂机派遣!$D$5:$D$14,章节!A86)</f>
        <v>10</v>
      </c>
      <c r="K86" s="39" t="s">
        <v>963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414</v>
      </c>
      <c r="AL86" s="18">
        <f t="shared" si="18"/>
        <v>1680</v>
      </c>
      <c r="AM86" s="14" t="s">
        <v>454</v>
      </c>
      <c r="AN86" s="18">
        <f t="shared" si="19"/>
        <v>1350</v>
      </c>
      <c r="AO86" s="39" t="s">
        <v>960</v>
      </c>
      <c r="AP86" s="18">
        <f>挂机派遣!$C$2*章节!$AP$2*INDEX(挂机派遣!$D$5:$D$14,章节!A86)</f>
        <v>30</v>
      </c>
      <c r="AQ86" s="39" t="s">
        <v>963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414</v>
      </c>
      <c r="F87" s="18">
        <f t="shared" si="15"/>
        <v>840</v>
      </c>
      <c r="G87" s="14" t="s">
        <v>455</v>
      </c>
      <c r="H87" s="18">
        <f t="shared" si="16"/>
        <v>900</v>
      </c>
      <c r="I87" s="39" t="s">
        <v>960</v>
      </c>
      <c r="J87" s="18">
        <f>挂机派遣!$C$2*章节!$J$2*INDEX(挂机派遣!$D$5:$D$14,章节!A87)</f>
        <v>10</v>
      </c>
      <c r="K87" s="39" t="s">
        <v>963</v>
      </c>
      <c r="L87" s="18">
        <f>挂机派遣!$C$2*章节!$J$2*INDEX(挂机派遣!$E$5:$E$14,章节!A87)</f>
        <v>20</v>
      </c>
      <c r="M87" s="14" t="s">
        <v>789</v>
      </c>
      <c r="N87" s="18">
        <f>INDEX($Z$20:$AE$29,章节!$A87,MATCH(M87,$Z$19:$AE$19,0))</f>
        <v>450</v>
      </c>
      <c r="O87" s="14" t="s">
        <v>799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414</v>
      </c>
      <c r="AL87" s="18">
        <f t="shared" si="18"/>
        <v>1680</v>
      </c>
      <c r="AM87" s="14" t="s">
        <v>455</v>
      </c>
      <c r="AN87" s="18">
        <f t="shared" si="19"/>
        <v>1350</v>
      </c>
      <c r="AO87" s="39" t="s">
        <v>960</v>
      </c>
      <c r="AP87" s="18">
        <f>挂机派遣!$C$2*章节!$AP$2*INDEX(挂机派遣!$D$5:$D$14,章节!A87)</f>
        <v>30</v>
      </c>
      <c r="AQ87" s="39" t="s">
        <v>963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414</v>
      </c>
      <c r="F88" s="18">
        <f t="shared" si="15"/>
        <v>840</v>
      </c>
      <c r="G88" s="14" t="s">
        <v>454</v>
      </c>
      <c r="H88" s="18">
        <f t="shared" si="16"/>
        <v>900</v>
      </c>
      <c r="I88" s="39" t="s">
        <v>960</v>
      </c>
      <c r="J88" s="18">
        <f>挂机派遣!$C$2*章节!$J$2*INDEX(挂机派遣!$D$5:$D$14,章节!A88)</f>
        <v>10</v>
      </c>
      <c r="K88" s="39" t="s">
        <v>963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414</v>
      </c>
      <c r="AL88" s="18">
        <f t="shared" si="18"/>
        <v>1680</v>
      </c>
      <c r="AM88" s="14" t="s">
        <v>454</v>
      </c>
      <c r="AN88" s="18">
        <f t="shared" si="19"/>
        <v>1350</v>
      </c>
      <c r="AO88" s="39" t="s">
        <v>960</v>
      </c>
      <c r="AP88" s="18">
        <f>挂机派遣!$C$2*章节!$AP$2*INDEX(挂机派遣!$D$5:$D$14,章节!A88)</f>
        <v>30</v>
      </c>
      <c r="AQ88" s="39" t="s">
        <v>963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414</v>
      </c>
      <c r="F89" s="18">
        <f t="shared" si="15"/>
        <v>840</v>
      </c>
      <c r="G89" s="14" t="s">
        <v>455</v>
      </c>
      <c r="H89" s="18">
        <f t="shared" si="16"/>
        <v>900</v>
      </c>
      <c r="I89" s="39" t="s">
        <v>960</v>
      </c>
      <c r="J89" s="18">
        <f>挂机派遣!$C$2*章节!$J$2*INDEX(挂机派遣!$D$5:$D$14,章节!A89)</f>
        <v>10</v>
      </c>
      <c r="K89" s="39" t="s">
        <v>963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414</v>
      </c>
      <c r="AL89" s="18">
        <f t="shared" si="18"/>
        <v>1680</v>
      </c>
      <c r="AM89" s="14" t="s">
        <v>455</v>
      </c>
      <c r="AN89" s="18">
        <f t="shared" si="19"/>
        <v>1350</v>
      </c>
      <c r="AO89" s="39" t="s">
        <v>960</v>
      </c>
      <c r="AP89" s="18">
        <f>挂机派遣!$C$2*章节!$AP$2*INDEX(挂机派遣!$D$5:$D$14,章节!A89)</f>
        <v>30</v>
      </c>
      <c r="AQ89" s="39" t="s">
        <v>963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414</v>
      </c>
      <c r="F90" s="18">
        <f t="shared" si="15"/>
        <v>840</v>
      </c>
      <c r="G90" s="14" t="s">
        <v>454</v>
      </c>
      <c r="H90" s="18">
        <f t="shared" si="16"/>
        <v>900</v>
      </c>
      <c r="I90" s="39" t="s">
        <v>960</v>
      </c>
      <c r="J90" s="18">
        <f>挂机派遣!$C$2*章节!$J$2*INDEX(挂机派遣!$D$5:$D$14,章节!A90)</f>
        <v>10</v>
      </c>
      <c r="K90" s="39" t="s">
        <v>963</v>
      </c>
      <c r="L90" s="18">
        <f>挂机派遣!$C$2*章节!$J$2*INDEX(挂机派遣!$E$5:$E$14,章节!A90)</f>
        <v>20</v>
      </c>
      <c r="M90" s="14" t="s">
        <v>789</v>
      </c>
      <c r="N90" s="18">
        <f>INDEX($Z$20:$AE$29,章节!$A90,MATCH(M90,$Z$19:$AE$19,0))</f>
        <v>450</v>
      </c>
      <c r="O90" s="14" t="s">
        <v>799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414</v>
      </c>
      <c r="AL90" s="18">
        <f t="shared" si="18"/>
        <v>1680</v>
      </c>
      <c r="AM90" s="14" t="s">
        <v>454</v>
      </c>
      <c r="AN90" s="18">
        <f t="shared" si="19"/>
        <v>1350</v>
      </c>
      <c r="AO90" s="39" t="s">
        <v>960</v>
      </c>
      <c r="AP90" s="18">
        <f>挂机派遣!$C$2*章节!$AP$2*INDEX(挂机派遣!$D$5:$D$14,章节!A90)</f>
        <v>30</v>
      </c>
      <c r="AQ90" s="39" t="s">
        <v>963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414</v>
      </c>
      <c r="F91" s="18">
        <f t="shared" si="15"/>
        <v>840</v>
      </c>
      <c r="G91" s="14" t="s">
        <v>455</v>
      </c>
      <c r="H91" s="18">
        <f t="shared" si="16"/>
        <v>900</v>
      </c>
      <c r="I91" s="39" t="s">
        <v>960</v>
      </c>
      <c r="J91" s="18">
        <f>挂机派遣!$C$2*章节!$J$2*INDEX(挂机派遣!$D$5:$D$14,章节!A91)</f>
        <v>10</v>
      </c>
      <c r="K91" s="39" t="s">
        <v>963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414</v>
      </c>
      <c r="AL91" s="18">
        <f t="shared" si="18"/>
        <v>1680</v>
      </c>
      <c r="AM91" s="14" t="s">
        <v>455</v>
      </c>
      <c r="AN91" s="18">
        <f t="shared" si="19"/>
        <v>1350</v>
      </c>
      <c r="AO91" s="39" t="s">
        <v>960</v>
      </c>
      <c r="AP91" s="18">
        <f>挂机派遣!$C$2*章节!$AP$2*INDEX(挂机派遣!$D$5:$D$14,章节!A91)</f>
        <v>30</v>
      </c>
      <c r="AQ91" s="39" t="s">
        <v>963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414</v>
      </c>
      <c r="F92" s="18">
        <f t="shared" si="15"/>
        <v>840</v>
      </c>
      <c r="G92" s="14" t="s">
        <v>454</v>
      </c>
      <c r="H92" s="18">
        <f t="shared" si="16"/>
        <v>900</v>
      </c>
      <c r="I92" s="39" t="s">
        <v>960</v>
      </c>
      <c r="J92" s="18">
        <f>挂机派遣!$C$2*章节!$J$2*INDEX(挂机派遣!$D$5:$D$14,章节!A92)</f>
        <v>10</v>
      </c>
      <c r="K92" s="39" t="s">
        <v>963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414</v>
      </c>
      <c r="AL92" s="18">
        <f t="shared" si="18"/>
        <v>1680</v>
      </c>
      <c r="AM92" s="14" t="s">
        <v>454</v>
      </c>
      <c r="AN92" s="18">
        <f t="shared" si="19"/>
        <v>1350</v>
      </c>
      <c r="AO92" s="39" t="s">
        <v>960</v>
      </c>
      <c r="AP92" s="18">
        <f>挂机派遣!$C$2*章节!$AP$2*INDEX(挂机派遣!$D$5:$D$14,章节!A92)</f>
        <v>30</v>
      </c>
      <c r="AQ92" s="39" t="s">
        <v>963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414</v>
      </c>
      <c r="F93" s="18">
        <f t="shared" si="15"/>
        <v>840</v>
      </c>
      <c r="G93" s="14" t="s">
        <v>455</v>
      </c>
      <c r="H93" s="18">
        <f t="shared" si="16"/>
        <v>900</v>
      </c>
      <c r="I93" s="39" t="s">
        <v>960</v>
      </c>
      <c r="J93" s="18">
        <f>挂机派遣!$C$2*章节!$J$2*INDEX(挂机派遣!$D$5:$D$14,章节!A93)</f>
        <v>10</v>
      </c>
      <c r="K93" s="39" t="s">
        <v>963</v>
      </c>
      <c r="L93" s="18">
        <f>挂机派遣!$C$2*章节!$J$2*INDEX(挂机派遣!$E$5:$E$14,章节!A93)</f>
        <v>20</v>
      </c>
      <c r="M93" s="14" t="s">
        <v>789</v>
      </c>
      <c r="N93" s="18">
        <f>INDEX($Z$20:$AE$29,章节!$A93,MATCH(M93,$Z$19:$AE$19,0))</f>
        <v>450</v>
      </c>
      <c r="O93" s="14" t="s">
        <v>799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414</v>
      </c>
      <c r="AL93" s="18">
        <f t="shared" si="18"/>
        <v>1680</v>
      </c>
      <c r="AM93" s="14" t="s">
        <v>455</v>
      </c>
      <c r="AN93" s="18">
        <f t="shared" si="19"/>
        <v>1350</v>
      </c>
      <c r="AO93" s="39" t="s">
        <v>960</v>
      </c>
      <c r="AP93" s="18">
        <f>挂机派遣!$C$2*章节!$AP$2*INDEX(挂机派遣!$D$5:$D$14,章节!A93)</f>
        <v>30</v>
      </c>
      <c r="AQ93" s="39" t="s">
        <v>963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414</v>
      </c>
      <c r="F94" s="18">
        <f t="shared" si="15"/>
        <v>840</v>
      </c>
      <c r="G94" s="14" t="s">
        <v>454</v>
      </c>
      <c r="H94" s="18">
        <f t="shared" si="16"/>
        <v>900</v>
      </c>
      <c r="I94" s="39" t="s">
        <v>960</v>
      </c>
      <c r="J94" s="18">
        <f>挂机派遣!$C$2*章节!$J$2*INDEX(挂机派遣!$D$5:$D$14,章节!A94)</f>
        <v>10</v>
      </c>
      <c r="K94" s="39" t="s">
        <v>963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414</v>
      </c>
      <c r="AL94" s="18">
        <f t="shared" si="18"/>
        <v>1680</v>
      </c>
      <c r="AM94" s="14" t="s">
        <v>454</v>
      </c>
      <c r="AN94" s="18">
        <f t="shared" si="19"/>
        <v>1350</v>
      </c>
      <c r="AO94" s="39" t="s">
        <v>960</v>
      </c>
      <c r="AP94" s="18">
        <f>挂机派遣!$C$2*章节!$AP$2*INDEX(挂机派遣!$D$5:$D$14,章节!A94)</f>
        <v>30</v>
      </c>
      <c r="AQ94" s="39" t="s">
        <v>963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414</v>
      </c>
      <c r="F95" s="18">
        <f t="shared" si="15"/>
        <v>840</v>
      </c>
      <c r="G95" s="14" t="s">
        <v>455</v>
      </c>
      <c r="H95" s="18">
        <f t="shared" si="16"/>
        <v>900</v>
      </c>
      <c r="I95" s="39" t="s">
        <v>960</v>
      </c>
      <c r="J95" s="18">
        <f>挂机派遣!$C$2*章节!$J$2*INDEX(挂机派遣!$D$5:$D$14,章节!A95)</f>
        <v>10</v>
      </c>
      <c r="K95" s="39" t="s">
        <v>963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414</v>
      </c>
      <c r="AL95" s="18">
        <f t="shared" si="18"/>
        <v>1680</v>
      </c>
      <c r="AM95" s="14" t="s">
        <v>455</v>
      </c>
      <c r="AN95" s="18">
        <f t="shared" si="19"/>
        <v>1350</v>
      </c>
      <c r="AO95" s="39" t="s">
        <v>960</v>
      </c>
      <c r="AP95" s="18">
        <f>挂机派遣!$C$2*章节!$AP$2*INDEX(挂机派遣!$D$5:$D$14,章节!A95)</f>
        <v>30</v>
      </c>
      <c r="AQ95" s="39" t="s">
        <v>963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414</v>
      </c>
      <c r="F96" s="18">
        <f t="shared" si="15"/>
        <v>840</v>
      </c>
      <c r="G96" s="14" t="s">
        <v>455</v>
      </c>
      <c r="H96" s="18">
        <f t="shared" si="16"/>
        <v>900</v>
      </c>
      <c r="I96" s="39" t="s">
        <v>960</v>
      </c>
      <c r="J96" s="18">
        <f>挂机派遣!$C$2*章节!$J$2*INDEX(挂机派遣!$D$5:$D$14,章节!A96)</f>
        <v>10</v>
      </c>
      <c r="K96" s="39" t="s">
        <v>963</v>
      </c>
      <c r="L96" s="18">
        <f>挂机派遣!$C$2*章节!$J$2*INDEX(挂机派遣!$E$5:$E$14,章节!A96)</f>
        <v>20</v>
      </c>
      <c r="M96" s="14" t="s">
        <v>789</v>
      </c>
      <c r="N96" s="18">
        <f>INDEX($Z$20:$AE$29,章节!$A96,MATCH(M96,$Z$19:$AE$19,0))</f>
        <v>450</v>
      </c>
      <c r="O96" s="14" t="s">
        <v>799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414</v>
      </c>
      <c r="AL96" s="18">
        <f t="shared" si="18"/>
        <v>1680</v>
      </c>
      <c r="AM96" s="14" t="s">
        <v>455</v>
      </c>
      <c r="AN96" s="18">
        <f t="shared" si="19"/>
        <v>1350</v>
      </c>
      <c r="AO96" s="39" t="s">
        <v>960</v>
      </c>
      <c r="AP96" s="18">
        <f>挂机派遣!$C$2*章节!$AP$2*INDEX(挂机派遣!$D$5:$D$14,章节!A96)</f>
        <v>30</v>
      </c>
      <c r="AQ96" s="39" t="s">
        <v>963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414</v>
      </c>
      <c r="F97" s="18">
        <f t="shared" si="15"/>
        <v>960</v>
      </c>
      <c r="G97" s="14" t="s">
        <v>454</v>
      </c>
      <c r="H97" s="18">
        <f t="shared" si="16"/>
        <v>1020</v>
      </c>
      <c r="I97" s="39" t="s">
        <v>961</v>
      </c>
      <c r="J97" s="18">
        <f>挂机派遣!$C$2*章节!$J$2*INDEX(挂机派遣!$E$5:$E$14,章节!A97)</f>
        <v>20</v>
      </c>
      <c r="K97" s="39" t="s">
        <v>964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414</v>
      </c>
      <c r="AL97" s="18">
        <f t="shared" si="18"/>
        <v>1920</v>
      </c>
      <c r="AM97" s="14" t="s">
        <v>454</v>
      </c>
      <c r="AN97" s="18">
        <f t="shared" si="19"/>
        <v>1530</v>
      </c>
      <c r="AO97" s="39" t="s">
        <v>961</v>
      </c>
      <c r="AP97" s="18">
        <f>挂机派遣!$C$2*章节!$AP$2*INDEX(挂机派遣!$E$5:$E$14,章节!A97)</f>
        <v>60</v>
      </c>
      <c r="AQ97" s="39" t="s">
        <v>964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414</v>
      </c>
      <c r="F98" s="18">
        <f t="shared" si="15"/>
        <v>960</v>
      </c>
      <c r="G98" s="14" t="s">
        <v>455</v>
      </c>
      <c r="H98" s="18">
        <f t="shared" si="16"/>
        <v>1020</v>
      </c>
      <c r="I98" s="39" t="s">
        <v>961</v>
      </c>
      <c r="J98" s="18">
        <f>挂机派遣!$C$2*章节!$J$2*INDEX(挂机派遣!$E$5:$E$14,章节!A98)</f>
        <v>20</v>
      </c>
      <c r="K98" s="39" t="s">
        <v>964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414</v>
      </c>
      <c r="AL98" s="18">
        <f t="shared" si="18"/>
        <v>1920</v>
      </c>
      <c r="AM98" s="14" t="s">
        <v>455</v>
      </c>
      <c r="AN98" s="18">
        <f t="shared" si="19"/>
        <v>1530</v>
      </c>
      <c r="AO98" s="39" t="s">
        <v>961</v>
      </c>
      <c r="AP98" s="18">
        <f>挂机派遣!$C$2*章节!$AP$2*INDEX(挂机派遣!$E$5:$E$14,章节!A98)</f>
        <v>60</v>
      </c>
      <c r="AQ98" s="39" t="s">
        <v>964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414</v>
      </c>
      <c r="F99" s="18">
        <f t="shared" si="15"/>
        <v>960</v>
      </c>
      <c r="G99" s="14" t="s">
        <v>454</v>
      </c>
      <c r="H99" s="18">
        <f t="shared" si="16"/>
        <v>1020</v>
      </c>
      <c r="I99" s="39" t="s">
        <v>961</v>
      </c>
      <c r="J99" s="18">
        <f>挂机派遣!$C$2*章节!$J$2*INDEX(挂机派遣!$E$5:$E$14,章节!A99)</f>
        <v>20</v>
      </c>
      <c r="K99" s="39" t="s">
        <v>964</v>
      </c>
      <c r="L99" s="18">
        <f>挂机派遣!$C$2*章节!$J$2*INDEX(挂机派遣!$F$5:$F$14,章节!A99)</f>
        <v>10</v>
      </c>
      <c r="M99" s="14" t="s">
        <v>789</v>
      </c>
      <c r="N99" s="18">
        <f>INDEX($Z$20:$AE$29,章节!$A99,MATCH(M99,$Z$19:$AE$19,0))</f>
        <v>510</v>
      </c>
      <c r="O99" s="14" t="s">
        <v>799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414</v>
      </c>
      <c r="AL99" s="18">
        <f t="shared" si="18"/>
        <v>1920</v>
      </c>
      <c r="AM99" s="14" t="s">
        <v>454</v>
      </c>
      <c r="AN99" s="18">
        <f t="shared" si="19"/>
        <v>1530</v>
      </c>
      <c r="AO99" s="39" t="s">
        <v>961</v>
      </c>
      <c r="AP99" s="18">
        <f>挂机派遣!$C$2*章节!$AP$2*INDEX(挂机派遣!$E$5:$E$14,章节!A99)</f>
        <v>60</v>
      </c>
      <c r="AQ99" s="39" t="s">
        <v>964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414</v>
      </c>
      <c r="F100" s="18">
        <f t="shared" ref="F100:F126" si="21">INDEX($Z$4:$Z$13,$A100)</f>
        <v>960</v>
      </c>
      <c r="G100" s="14" t="s">
        <v>455</v>
      </c>
      <c r="H100" s="18">
        <f t="shared" ref="H100:H126" si="22">INDEX($AA$4:$AA$13,$A100)</f>
        <v>1020</v>
      </c>
      <c r="I100" s="39" t="s">
        <v>961</v>
      </c>
      <c r="J100" s="18">
        <f>挂机派遣!$C$2*章节!$J$2*INDEX(挂机派遣!$E$5:$E$14,章节!A100)</f>
        <v>20</v>
      </c>
      <c r="K100" s="39" t="s">
        <v>964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414</v>
      </c>
      <c r="AL100" s="18">
        <f t="shared" ref="AL100:AL126" si="24">INDEX($AZ$4:$AZ$13,$AG100)</f>
        <v>1920</v>
      </c>
      <c r="AM100" s="14" t="s">
        <v>455</v>
      </c>
      <c r="AN100" s="18">
        <f t="shared" ref="AN100:AN126" si="25">INDEX($BA$4:$BA$13,$AG100)</f>
        <v>1530</v>
      </c>
      <c r="AO100" s="39" t="s">
        <v>961</v>
      </c>
      <c r="AP100" s="18">
        <f>挂机派遣!$C$2*章节!$AP$2*INDEX(挂机派遣!$E$5:$E$14,章节!A100)</f>
        <v>60</v>
      </c>
      <c r="AQ100" s="39" t="s">
        <v>964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414</v>
      </c>
      <c r="F101" s="18">
        <f t="shared" si="21"/>
        <v>960</v>
      </c>
      <c r="G101" s="14" t="s">
        <v>454</v>
      </c>
      <c r="H101" s="18">
        <f t="shared" si="22"/>
        <v>1020</v>
      </c>
      <c r="I101" s="39" t="s">
        <v>961</v>
      </c>
      <c r="J101" s="18">
        <f>挂机派遣!$C$2*章节!$J$2*INDEX(挂机派遣!$E$5:$E$14,章节!A101)</f>
        <v>20</v>
      </c>
      <c r="K101" s="39" t="s">
        <v>964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414</v>
      </c>
      <c r="AL101" s="18">
        <f t="shared" si="24"/>
        <v>1920</v>
      </c>
      <c r="AM101" s="14" t="s">
        <v>454</v>
      </c>
      <c r="AN101" s="18">
        <f t="shared" si="25"/>
        <v>1530</v>
      </c>
      <c r="AO101" s="39" t="s">
        <v>961</v>
      </c>
      <c r="AP101" s="18">
        <f>挂机派遣!$C$2*章节!$AP$2*INDEX(挂机派遣!$E$5:$E$14,章节!A101)</f>
        <v>60</v>
      </c>
      <c r="AQ101" s="39" t="s">
        <v>964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414</v>
      </c>
      <c r="F102" s="18">
        <f t="shared" si="21"/>
        <v>960</v>
      </c>
      <c r="G102" s="14" t="s">
        <v>455</v>
      </c>
      <c r="H102" s="18">
        <f t="shared" si="22"/>
        <v>1020</v>
      </c>
      <c r="I102" s="39" t="s">
        <v>961</v>
      </c>
      <c r="J102" s="18">
        <f>挂机派遣!$C$2*章节!$J$2*INDEX(挂机派遣!$E$5:$E$14,章节!A102)</f>
        <v>20</v>
      </c>
      <c r="K102" s="39" t="s">
        <v>964</v>
      </c>
      <c r="L102" s="18">
        <f>挂机派遣!$C$2*章节!$J$2*INDEX(挂机派遣!$F$5:$F$14,章节!A102)</f>
        <v>10</v>
      </c>
      <c r="M102" s="14" t="s">
        <v>789</v>
      </c>
      <c r="N102" s="18">
        <f>INDEX($Z$20:$AE$29,章节!$A102,MATCH(M102,$Z$19:$AE$19,0))</f>
        <v>510</v>
      </c>
      <c r="O102" s="14" t="s">
        <v>799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414</v>
      </c>
      <c r="AL102" s="18">
        <f t="shared" si="24"/>
        <v>1920</v>
      </c>
      <c r="AM102" s="14" t="s">
        <v>455</v>
      </c>
      <c r="AN102" s="18">
        <f t="shared" si="25"/>
        <v>1530</v>
      </c>
      <c r="AO102" s="39" t="s">
        <v>961</v>
      </c>
      <c r="AP102" s="18">
        <f>挂机派遣!$C$2*章节!$AP$2*INDEX(挂机派遣!$E$5:$E$14,章节!A102)</f>
        <v>60</v>
      </c>
      <c r="AQ102" s="39" t="s">
        <v>964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414</v>
      </c>
      <c r="F103" s="18">
        <f t="shared" si="21"/>
        <v>960</v>
      </c>
      <c r="G103" s="14" t="s">
        <v>454</v>
      </c>
      <c r="H103" s="18">
        <f t="shared" si="22"/>
        <v>1020</v>
      </c>
      <c r="I103" s="39" t="s">
        <v>961</v>
      </c>
      <c r="J103" s="18">
        <f>挂机派遣!$C$2*章节!$J$2*INDEX(挂机派遣!$E$5:$E$14,章节!A103)</f>
        <v>20</v>
      </c>
      <c r="K103" s="39" t="s">
        <v>964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414</v>
      </c>
      <c r="AL103" s="18">
        <f t="shared" si="24"/>
        <v>1920</v>
      </c>
      <c r="AM103" s="14" t="s">
        <v>454</v>
      </c>
      <c r="AN103" s="18">
        <f t="shared" si="25"/>
        <v>1530</v>
      </c>
      <c r="AO103" s="39" t="s">
        <v>961</v>
      </c>
      <c r="AP103" s="18">
        <f>挂机派遣!$C$2*章节!$AP$2*INDEX(挂机派遣!$E$5:$E$14,章节!A103)</f>
        <v>60</v>
      </c>
      <c r="AQ103" s="39" t="s">
        <v>964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414</v>
      </c>
      <c r="F104" s="18">
        <f t="shared" si="21"/>
        <v>960</v>
      </c>
      <c r="G104" s="14" t="s">
        <v>455</v>
      </c>
      <c r="H104" s="18">
        <f t="shared" si="22"/>
        <v>1020</v>
      </c>
      <c r="I104" s="39" t="s">
        <v>961</v>
      </c>
      <c r="J104" s="18">
        <f>挂机派遣!$C$2*章节!$J$2*INDEX(挂机派遣!$E$5:$E$14,章节!A104)</f>
        <v>20</v>
      </c>
      <c r="K104" s="39" t="s">
        <v>964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414</v>
      </c>
      <c r="AL104" s="18">
        <f t="shared" si="24"/>
        <v>1920</v>
      </c>
      <c r="AM104" s="14" t="s">
        <v>455</v>
      </c>
      <c r="AN104" s="18">
        <f t="shared" si="25"/>
        <v>1530</v>
      </c>
      <c r="AO104" s="39" t="s">
        <v>961</v>
      </c>
      <c r="AP104" s="18">
        <f>挂机派遣!$C$2*章节!$AP$2*INDEX(挂机派遣!$E$5:$E$14,章节!A104)</f>
        <v>60</v>
      </c>
      <c r="AQ104" s="39" t="s">
        <v>964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414</v>
      </c>
      <c r="F105" s="18">
        <f t="shared" si="21"/>
        <v>960</v>
      </c>
      <c r="G105" s="14" t="s">
        <v>454</v>
      </c>
      <c r="H105" s="18">
        <f t="shared" si="22"/>
        <v>1020</v>
      </c>
      <c r="I105" s="39" t="s">
        <v>961</v>
      </c>
      <c r="J105" s="18">
        <f>挂机派遣!$C$2*章节!$J$2*INDEX(挂机派遣!$E$5:$E$14,章节!A105)</f>
        <v>20</v>
      </c>
      <c r="K105" s="39" t="s">
        <v>964</v>
      </c>
      <c r="L105" s="18">
        <f>挂机派遣!$C$2*章节!$J$2*INDEX(挂机派遣!$F$5:$F$14,章节!A105)</f>
        <v>10</v>
      </c>
      <c r="M105" s="14" t="s">
        <v>789</v>
      </c>
      <c r="N105" s="18">
        <f>INDEX($Z$20:$AE$29,章节!$A105,MATCH(M105,$Z$19:$AE$19,0))</f>
        <v>510</v>
      </c>
      <c r="O105" s="14" t="s">
        <v>799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414</v>
      </c>
      <c r="AL105" s="18">
        <f t="shared" si="24"/>
        <v>1920</v>
      </c>
      <c r="AM105" s="14" t="s">
        <v>454</v>
      </c>
      <c r="AN105" s="18">
        <f t="shared" si="25"/>
        <v>1530</v>
      </c>
      <c r="AO105" s="39" t="s">
        <v>961</v>
      </c>
      <c r="AP105" s="18">
        <f>挂机派遣!$C$2*章节!$AP$2*INDEX(挂机派遣!$E$5:$E$14,章节!A105)</f>
        <v>60</v>
      </c>
      <c r="AQ105" s="39" t="s">
        <v>964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414</v>
      </c>
      <c r="F106" s="18">
        <f t="shared" si="21"/>
        <v>960</v>
      </c>
      <c r="G106" s="14" t="s">
        <v>455</v>
      </c>
      <c r="H106" s="18">
        <f t="shared" si="22"/>
        <v>1020</v>
      </c>
      <c r="I106" s="39" t="s">
        <v>961</v>
      </c>
      <c r="J106" s="18">
        <f>挂机派遣!$C$2*章节!$J$2*INDEX(挂机派遣!$E$5:$E$14,章节!A106)</f>
        <v>20</v>
      </c>
      <c r="K106" s="39" t="s">
        <v>964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414</v>
      </c>
      <c r="AL106" s="18">
        <f t="shared" si="24"/>
        <v>1920</v>
      </c>
      <c r="AM106" s="14" t="s">
        <v>455</v>
      </c>
      <c r="AN106" s="18">
        <f t="shared" si="25"/>
        <v>1530</v>
      </c>
      <c r="AO106" s="39" t="s">
        <v>961</v>
      </c>
      <c r="AP106" s="18">
        <f>挂机派遣!$C$2*章节!$AP$2*INDEX(挂机派遣!$E$5:$E$14,章节!A106)</f>
        <v>60</v>
      </c>
      <c r="AQ106" s="39" t="s">
        <v>964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414</v>
      </c>
      <c r="F107" s="18">
        <f t="shared" si="21"/>
        <v>960</v>
      </c>
      <c r="G107" s="14" t="s">
        <v>454</v>
      </c>
      <c r="H107" s="18">
        <f t="shared" si="22"/>
        <v>1020</v>
      </c>
      <c r="I107" s="39" t="s">
        <v>961</v>
      </c>
      <c r="J107" s="18">
        <f>挂机派遣!$C$2*章节!$J$2*INDEX(挂机派遣!$E$5:$E$14,章节!A107)</f>
        <v>20</v>
      </c>
      <c r="K107" s="39" t="s">
        <v>964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414</v>
      </c>
      <c r="AL107" s="18">
        <f t="shared" si="24"/>
        <v>1920</v>
      </c>
      <c r="AM107" s="14" t="s">
        <v>454</v>
      </c>
      <c r="AN107" s="18">
        <f t="shared" si="25"/>
        <v>1530</v>
      </c>
      <c r="AO107" s="39" t="s">
        <v>961</v>
      </c>
      <c r="AP107" s="18">
        <f>挂机派遣!$C$2*章节!$AP$2*INDEX(挂机派遣!$E$5:$E$14,章节!A107)</f>
        <v>60</v>
      </c>
      <c r="AQ107" s="39" t="s">
        <v>964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414</v>
      </c>
      <c r="F108" s="18">
        <f t="shared" si="21"/>
        <v>960</v>
      </c>
      <c r="G108" s="14" t="s">
        <v>455</v>
      </c>
      <c r="H108" s="18">
        <f t="shared" si="22"/>
        <v>1020</v>
      </c>
      <c r="I108" s="39" t="s">
        <v>961</v>
      </c>
      <c r="J108" s="18">
        <f>挂机派遣!$C$2*章节!$J$2*INDEX(挂机派遣!$E$5:$E$14,章节!A108)</f>
        <v>20</v>
      </c>
      <c r="K108" s="39" t="s">
        <v>964</v>
      </c>
      <c r="L108" s="18">
        <f>挂机派遣!$C$2*章节!$J$2*INDEX(挂机派遣!$F$5:$F$14,章节!A108)</f>
        <v>10</v>
      </c>
      <c r="M108" s="14" t="s">
        <v>789</v>
      </c>
      <c r="N108" s="18">
        <f>INDEX($Z$20:$AE$29,章节!$A108,MATCH(M108,$Z$19:$AE$19,0))</f>
        <v>510</v>
      </c>
      <c r="O108" s="14" t="s">
        <v>799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414</v>
      </c>
      <c r="AL108" s="18">
        <f t="shared" si="24"/>
        <v>1920</v>
      </c>
      <c r="AM108" s="14" t="s">
        <v>455</v>
      </c>
      <c r="AN108" s="18">
        <f t="shared" si="25"/>
        <v>1530</v>
      </c>
      <c r="AO108" s="39" t="s">
        <v>961</v>
      </c>
      <c r="AP108" s="18">
        <f>挂机派遣!$C$2*章节!$AP$2*INDEX(挂机派遣!$E$5:$E$14,章节!A108)</f>
        <v>60</v>
      </c>
      <c r="AQ108" s="39" t="s">
        <v>964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414</v>
      </c>
      <c r="F109" s="18">
        <f t="shared" si="21"/>
        <v>960</v>
      </c>
      <c r="G109" s="14" t="s">
        <v>454</v>
      </c>
      <c r="H109" s="18">
        <f t="shared" si="22"/>
        <v>1020</v>
      </c>
      <c r="I109" s="39" t="s">
        <v>961</v>
      </c>
      <c r="J109" s="18">
        <f>挂机派遣!$C$2*章节!$J$2*INDEX(挂机派遣!$E$5:$E$14,章节!A109)</f>
        <v>20</v>
      </c>
      <c r="K109" s="39" t="s">
        <v>964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414</v>
      </c>
      <c r="AL109" s="18">
        <f t="shared" si="24"/>
        <v>1920</v>
      </c>
      <c r="AM109" s="14" t="s">
        <v>454</v>
      </c>
      <c r="AN109" s="18">
        <f t="shared" si="25"/>
        <v>1530</v>
      </c>
      <c r="AO109" s="39" t="s">
        <v>961</v>
      </c>
      <c r="AP109" s="18">
        <f>挂机派遣!$C$2*章节!$AP$2*INDEX(挂机派遣!$E$5:$E$14,章节!A109)</f>
        <v>60</v>
      </c>
      <c r="AQ109" s="39" t="s">
        <v>964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414</v>
      </c>
      <c r="F110" s="18">
        <f t="shared" si="21"/>
        <v>960</v>
      </c>
      <c r="G110" s="14" t="s">
        <v>455</v>
      </c>
      <c r="H110" s="18">
        <f t="shared" si="22"/>
        <v>1020</v>
      </c>
      <c r="I110" s="39" t="s">
        <v>961</v>
      </c>
      <c r="J110" s="18">
        <f>挂机派遣!$C$2*章节!$J$2*INDEX(挂机派遣!$E$5:$E$14,章节!A110)</f>
        <v>20</v>
      </c>
      <c r="K110" s="39" t="s">
        <v>964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414</v>
      </c>
      <c r="AL110" s="18">
        <f t="shared" si="24"/>
        <v>1920</v>
      </c>
      <c r="AM110" s="14" t="s">
        <v>455</v>
      </c>
      <c r="AN110" s="18">
        <f t="shared" si="25"/>
        <v>1530</v>
      </c>
      <c r="AO110" s="39" t="s">
        <v>961</v>
      </c>
      <c r="AP110" s="18">
        <f>挂机派遣!$C$2*章节!$AP$2*INDEX(挂机派遣!$E$5:$E$14,章节!A110)</f>
        <v>60</v>
      </c>
      <c r="AQ110" s="39" t="s">
        <v>964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414</v>
      </c>
      <c r="F111" s="18">
        <f t="shared" si="21"/>
        <v>960</v>
      </c>
      <c r="G111" s="14" t="s">
        <v>455</v>
      </c>
      <c r="H111" s="18">
        <f t="shared" si="22"/>
        <v>1020</v>
      </c>
      <c r="I111" s="39" t="s">
        <v>961</v>
      </c>
      <c r="J111" s="18">
        <f>挂机派遣!$C$2*章节!$J$2*INDEX(挂机派遣!$E$5:$E$14,章节!A111)</f>
        <v>20</v>
      </c>
      <c r="K111" s="39" t="s">
        <v>964</v>
      </c>
      <c r="L111" s="18">
        <f>挂机派遣!$C$2*章节!$J$2*INDEX(挂机派遣!$F$5:$F$14,章节!A111)</f>
        <v>10</v>
      </c>
      <c r="M111" s="14" t="s">
        <v>789</v>
      </c>
      <c r="N111" s="18">
        <f>INDEX($Z$20:$AE$29,章节!$A111,MATCH(M111,$Z$19:$AE$19,0))</f>
        <v>510</v>
      </c>
      <c r="O111" s="14" t="s">
        <v>799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414</v>
      </c>
      <c r="AL111" s="18">
        <f t="shared" si="24"/>
        <v>1920</v>
      </c>
      <c r="AM111" s="14" t="s">
        <v>455</v>
      </c>
      <c r="AN111" s="18">
        <f t="shared" si="25"/>
        <v>1530</v>
      </c>
      <c r="AO111" s="39" t="s">
        <v>961</v>
      </c>
      <c r="AP111" s="18">
        <f>挂机派遣!$C$2*章节!$AP$2*INDEX(挂机派遣!$E$5:$E$14,章节!A111)</f>
        <v>60</v>
      </c>
      <c r="AQ111" s="39" t="s">
        <v>964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414</v>
      </c>
      <c r="F112" s="18">
        <f t="shared" si="21"/>
        <v>1080</v>
      </c>
      <c r="G112" s="14" t="s">
        <v>454</v>
      </c>
      <c r="H112" s="18">
        <f t="shared" si="22"/>
        <v>1140</v>
      </c>
      <c r="I112" s="39" t="s">
        <v>961</v>
      </c>
      <c r="J112" s="18">
        <f>挂机派遣!$C$2*章节!$J$2*INDEX(挂机派遣!$E$5:$E$14,章节!A112)</f>
        <v>20</v>
      </c>
      <c r="K112" s="39" t="s">
        <v>964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414</v>
      </c>
      <c r="AL112" s="18">
        <f t="shared" si="24"/>
        <v>2160</v>
      </c>
      <c r="AM112" s="14" t="s">
        <v>454</v>
      </c>
      <c r="AN112" s="18">
        <f t="shared" si="25"/>
        <v>1710</v>
      </c>
      <c r="AO112" s="39" t="s">
        <v>961</v>
      </c>
      <c r="AP112" s="18">
        <f>挂机派遣!$C$2*章节!$AP$2*INDEX(挂机派遣!$E$5:$E$14,章节!A112)</f>
        <v>60</v>
      </c>
      <c r="AQ112" s="39" t="s">
        <v>964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414</v>
      </c>
      <c r="F113" s="18">
        <f t="shared" si="21"/>
        <v>1080</v>
      </c>
      <c r="G113" s="14" t="s">
        <v>455</v>
      </c>
      <c r="H113" s="18">
        <f t="shared" si="22"/>
        <v>1140</v>
      </c>
      <c r="I113" s="39" t="s">
        <v>961</v>
      </c>
      <c r="J113" s="18">
        <f>挂机派遣!$C$2*章节!$J$2*INDEX(挂机派遣!$E$5:$E$14,章节!A113)</f>
        <v>20</v>
      </c>
      <c r="K113" s="39" t="s">
        <v>964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414</v>
      </c>
      <c r="AL113" s="18">
        <f t="shared" si="24"/>
        <v>2160</v>
      </c>
      <c r="AM113" s="14" t="s">
        <v>455</v>
      </c>
      <c r="AN113" s="18">
        <f t="shared" si="25"/>
        <v>1710</v>
      </c>
      <c r="AO113" s="39" t="s">
        <v>961</v>
      </c>
      <c r="AP113" s="18">
        <f>挂机派遣!$C$2*章节!$AP$2*INDEX(挂机派遣!$E$5:$E$14,章节!A113)</f>
        <v>60</v>
      </c>
      <c r="AQ113" s="39" t="s">
        <v>964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414</v>
      </c>
      <c r="F114" s="18">
        <f t="shared" si="21"/>
        <v>1080</v>
      </c>
      <c r="G114" s="14" t="s">
        <v>454</v>
      </c>
      <c r="H114" s="18">
        <f t="shared" si="22"/>
        <v>1140</v>
      </c>
      <c r="I114" s="39" t="s">
        <v>961</v>
      </c>
      <c r="J114" s="18">
        <f>挂机派遣!$C$2*章节!$J$2*INDEX(挂机派遣!$E$5:$E$14,章节!A114)</f>
        <v>20</v>
      </c>
      <c r="K114" s="39" t="s">
        <v>964</v>
      </c>
      <c r="L114" s="18">
        <f>挂机派遣!$C$2*章节!$J$2*INDEX(挂机派遣!$F$5:$F$14,章节!A114)</f>
        <v>20</v>
      </c>
      <c r="M114" s="14" t="s">
        <v>789</v>
      </c>
      <c r="N114" s="18">
        <f>INDEX($Z$20:$AE$29,章节!$A114,MATCH(M114,$Z$19:$AE$19,0))</f>
        <v>570</v>
      </c>
      <c r="O114" s="14" t="s">
        <v>799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414</v>
      </c>
      <c r="AL114" s="18">
        <f t="shared" si="24"/>
        <v>2160</v>
      </c>
      <c r="AM114" s="14" t="s">
        <v>454</v>
      </c>
      <c r="AN114" s="18">
        <f t="shared" si="25"/>
        <v>1710</v>
      </c>
      <c r="AO114" s="39" t="s">
        <v>961</v>
      </c>
      <c r="AP114" s="18">
        <f>挂机派遣!$C$2*章节!$AP$2*INDEX(挂机派遣!$E$5:$E$14,章节!A114)</f>
        <v>60</v>
      </c>
      <c r="AQ114" s="39" t="s">
        <v>964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414</v>
      </c>
      <c r="F115" s="18">
        <f t="shared" si="21"/>
        <v>1080</v>
      </c>
      <c r="G115" s="14" t="s">
        <v>455</v>
      </c>
      <c r="H115" s="18">
        <f t="shared" si="22"/>
        <v>1140</v>
      </c>
      <c r="I115" s="39" t="s">
        <v>961</v>
      </c>
      <c r="J115" s="18">
        <f>挂机派遣!$C$2*章节!$J$2*INDEX(挂机派遣!$E$5:$E$14,章节!A115)</f>
        <v>20</v>
      </c>
      <c r="K115" s="39" t="s">
        <v>964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414</v>
      </c>
      <c r="AL115" s="18">
        <f t="shared" si="24"/>
        <v>2160</v>
      </c>
      <c r="AM115" s="14" t="s">
        <v>455</v>
      </c>
      <c r="AN115" s="18">
        <f t="shared" si="25"/>
        <v>1710</v>
      </c>
      <c r="AO115" s="39" t="s">
        <v>961</v>
      </c>
      <c r="AP115" s="18">
        <f>挂机派遣!$C$2*章节!$AP$2*INDEX(挂机派遣!$E$5:$E$14,章节!A115)</f>
        <v>60</v>
      </c>
      <c r="AQ115" s="39" t="s">
        <v>964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414</v>
      </c>
      <c r="F116" s="18">
        <f t="shared" si="21"/>
        <v>1080</v>
      </c>
      <c r="G116" s="14" t="s">
        <v>454</v>
      </c>
      <c r="H116" s="18">
        <f t="shared" si="22"/>
        <v>1140</v>
      </c>
      <c r="I116" s="39" t="s">
        <v>961</v>
      </c>
      <c r="J116" s="18">
        <f>挂机派遣!$C$2*章节!$J$2*INDEX(挂机派遣!$E$5:$E$14,章节!A116)</f>
        <v>20</v>
      </c>
      <c r="K116" s="39" t="s">
        <v>964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414</v>
      </c>
      <c r="AL116" s="18">
        <f t="shared" si="24"/>
        <v>2160</v>
      </c>
      <c r="AM116" s="14" t="s">
        <v>454</v>
      </c>
      <c r="AN116" s="18">
        <f t="shared" si="25"/>
        <v>1710</v>
      </c>
      <c r="AO116" s="39" t="s">
        <v>961</v>
      </c>
      <c r="AP116" s="18">
        <f>挂机派遣!$C$2*章节!$AP$2*INDEX(挂机派遣!$E$5:$E$14,章节!A116)</f>
        <v>60</v>
      </c>
      <c r="AQ116" s="39" t="s">
        <v>964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414</v>
      </c>
      <c r="F117" s="18">
        <f t="shared" si="21"/>
        <v>1080</v>
      </c>
      <c r="G117" s="14" t="s">
        <v>455</v>
      </c>
      <c r="H117" s="18">
        <f t="shared" si="22"/>
        <v>1140</v>
      </c>
      <c r="I117" s="39" t="s">
        <v>961</v>
      </c>
      <c r="J117" s="18">
        <f>挂机派遣!$C$2*章节!$J$2*INDEX(挂机派遣!$E$5:$E$14,章节!A117)</f>
        <v>20</v>
      </c>
      <c r="K117" s="39" t="s">
        <v>964</v>
      </c>
      <c r="L117" s="18">
        <f>挂机派遣!$C$2*章节!$J$2*INDEX(挂机派遣!$F$5:$F$14,章节!A117)</f>
        <v>20</v>
      </c>
      <c r="M117" s="14" t="s">
        <v>789</v>
      </c>
      <c r="N117" s="18">
        <f>INDEX($Z$20:$AE$29,章节!$A117,MATCH(M117,$Z$19:$AE$19,0))</f>
        <v>570</v>
      </c>
      <c r="O117" s="14" t="s">
        <v>799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414</v>
      </c>
      <c r="AL117" s="18">
        <f t="shared" si="24"/>
        <v>2160</v>
      </c>
      <c r="AM117" s="14" t="s">
        <v>455</v>
      </c>
      <c r="AN117" s="18">
        <f t="shared" si="25"/>
        <v>1710</v>
      </c>
      <c r="AO117" s="39" t="s">
        <v>961</v>
      </c>
      <c r="AP117" s="18">
        <f>挂机派遣!$C$2*章节!$AP$2*INDEX(挂机派遣!$E$5:$E$14,章节!A117)</f>
        <v>60</v>
      </c>
      <c r="AQ117" s="39" t="s">
        <v>964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414</v>
      </c>
      <c r="F118" s="18">
        <f t="shared" si="21"/>
        <v>1080</v>
      </c>
      <c r="G118" s="14" t="s">
        <v>454</v>
      </c>
      <c r="H118" s="18">
        <f t="shared" si="22"/>
        <v>1140</v>
      </c>
      <c r="I118" s="39" t="s">
        <v>961</v>
      </c>
      <c r="J118" s="18">
        <f>挂机派遣!$C$2*章节!$J$2*INDEX(挂机派遣!$E$5:$E$14,章节!A118)</f>
        <v>20</v>
      </c>
      <c r="K118" s="39" t="s">
        <v>964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414</v>
      </c>
      <c r="AL118" s="18">
        <f t="shared" si="24"/>
        <v>2160</v>
      </c>
      <c r="AM118" s="14" t="s">
        <v>454</v>
      </c>
      <c r="AN118" s="18">
        <f t="shared" si="25"/>
        <v>1710</v>
      </c>
      <c r="AO118" s="39" t="s">
        <v>961</v>
      </c>
      <c r="AP118" s="18">
        <f>挂机派遣!$C$2*章节!$AP$2*INDEX(挂机派遣!$E$5:$E$14,章节!A118)</f>
        <v>60</v>
      </c>
      <c r="AQ118" s="39" t="s">
        <v>964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414</v>
      </c>
      <c r="F119" s="18">
        <f t="shared" si="21"/>
        <v>1080</v>
      </c>
      <c r="G119" s="14" t="s">
        <v>455</v>
      </c>
      <c r="H119" s="18">
        <f t="shared" si="22"/>
        <v>1140</v>
      </c>
      <c r="I119" s="39" t="s">
        <v>961</v>
      </c>
      <c r="J119" s="18">
        <f>挂机派遣!$C$2*章节!$J$2*INDEX(挂机派遣!$E$5:$E$14,章节!A119)</f>
        <v>20</v>
      </c>
      <c r="K119" s="39" t="s">
        <v>964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414</v>
      </c>
      <c r="AL119" s="18">
        <f t="shared" si="24"/>
        <v>2160</v>
      </c>
      <c r="AM119" s="14" t="s">
        <v>455</v>
      </c>
      <c r="AN119" s="18">
        <f t="shared" si="25"/>
        <v>1710</v>
      </c>
      <c r="AO119" s="39" t="s">
        <v>961</v>
      </c>
      <c r="AP119" s="18">
        <f>挂机派遣!$C$2*章节!$AP$2*INDEX(挂机派遣!$E$5:$E$14,章节!A119)</f>
        <v>60</v>
      </c>
      <c r="AQ119" s="39" t="s">
        <v>964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414</v>
      </c>
      <c r="F120" s="18">
        <f t="shared" si="21"/>
        <v>1080</v>
      </c>
      <c r="G120" s="14" t="s">
        <v>454</v>
      </c>
      <c r="H120" s="18">
        <f t="shared" si="22"/>
        <v>1140</v>
      </c>
      <c r="I120" s="39" t="s">
        <v>961</v>
      </c>
      <c r="J120" s="18">
        <f>挂机派遣!$C$2*章节!$J$2*INDEX(挂机派遣!$E$5:$E$14,章节!A120)</f>
        <v>20</v>
      </c>
      <c r="K120" s="39" t="s">
        <v>964</v>
      </c>
      <c r="L120" s="18">
        <f>挂机派遣!$C$2*章节!$J$2*INDEX(挂机派遣!$F$5:$F$14,章节!A120)</f>
        <v>20</v>
      </c>
      <c r="M120" s="14" t="s">
        <v>789</v>
      </c>
      <c r="N120" s="18">
        <f>INDEX($Z$20:$AE$29,章节!$A120,MATCH(M120,$Z$19:$AE$19,0))</f>
        <v>570</v>
      </c>
      <c r="O120" s="14" t="s">
        <v>799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414</v>
      </c>
      <c r="AL120" s="18">
        <f t="shared" si="24"/>
        <v>2160</v>
      </c>
      <c r="AM120" s="14" t="s">
        <v>454</v>
      </c>
      <c r="AN120" s="18">
        <f t="shared" si="25"/>
        <v>1710</v>
      </c>
      <c r="AO120" s="39" t="s">
        <v>961</v>
      </c>
      <c r="AP120" s="18">
        <f>挂机派遣!$C$2*章节!$AP$2*INDEX(挂机派遣!$E$5:$E$14,章节!A120)</f>
        <v>60</v>
      </c>
      <c r="AQ120" s="39" t="s">
        <v>964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414</v>
      </c>
      <c r="F121" s="18">
        <f t="shared" si="21"/>
        <v>1080</v>
      </c>
      <c r="G121" s="14" t="s">
        <v>455</v>
      </c>
      <c r="H121" s="18">
        <f t="shared" si="22"/>
        <v>1140</v>
      </c>
      <c r="I121" s="39" t="s">
        <v>961</v>
      </c>
      <c r="J121" s="18">
        <f>挂机派遣!$C$2*章节!$J$2*INDEX(挂机派遣!$E$5:$E$14,章节!A121)</f>
        <v>20</v>
      </c>
      <c r="K121" s="39" t="s">
        <v>964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414</v>
      </c>
      <c r="AL121" s="18">
        <f t="shared" si="24"/>
        <v>2160</v>
      </c>
      <c r="AM121" s="14" t="s">
        <v>455</v>
      </c>
      <c r="AN121" s="18">
        <f t="shared" si="25"/>
        <v>1710</v>
      </c>
      <c r="AO121" s="39" t="s">
        <v>961</v>
      </c>
      <c r="AP121" s="18">
        <f>挂机派遣!$C$2*章节!$AP$2*INDEX(挂机派遣!$E$5:$E$14,章节!A121)</f>
        <v>60</v>
      </c>
      <c r="AQ121" s="39" t="s">
        <v>964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414</v>
      </c>
      <c r="F122" s="18">
        <f t="shared" si="21"/>
        <v>1080</v>
      </c>
      <c r="G122" s="14" t="s">
        <v>454</v>
      </c>
      <c r="H122" s="18">
        <f t="shared" si="22"/>
        <v>1140</v>
      </c>
      <c r="I122" s="39" t="s">
        <v>961</v>
      </c>
      <c r="J122" s="18">
        <f>挂机派遣!$C$2*章节!$J$2*INDEX(挂机派遣!$E$5:$E$14,章节!A122)</f>
        <v>20</v>
      </c>
      <c r="K122" s="39" t="s">
        <v>964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414</v>
      </c>
      <c r="AL122" s="18">
        <f t="shared" si="24"/>
        <v>2160</v>
      </c>
      <c r="AM122" s="14" t="s">
        <v>454</v>
      </c>
      <c r="AN122" s="18">
        <f t="shared" si="25"/>
        <v>1710</v>
      </c>
      <c r="AO122" s="39" t="s">
        <v>961</v>
      </c>
      <c r="AP122" s="18">
        <f>挂机派遣!$C$2*章节!$AP$2*INDEX(挂机派遣!$E$5:$E$14,章节!A122)</f>
        <v>60</v>
      </c>
      <c r="AQ122" s="39" t="s">
        <v>964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414</v>
      </c>
      <c r="F123" s="18">
        <f t="shared" si="21"/>
        <v>1080</v>
      </c>
      <c r="G123" s="14" t="s">
        <v>455</v>
      </c>
      <c r="H123" s="18">
        <f t="shared" si="22"/>
        <v>1140</v>
      </c>
      <c r="I123" s="39" t="s">
        <v>961</v>
      </c>
      <c r="J123" s="18">
        <f>挂机派遣!$C$2*章节!$J$2*INDEX(挂机派遣!$E$5:$E$14,章节!A123)</f>
        <v>20</v>
      </c>
      <c r="K123" s="39" t="s">
        <v>964</v>
      </c>
      <c r="L123" s="18">
        <f>挂机派遣!$C$2*章节!$J$2*INDEX(挂机派遣!$F$5:$F$14,章节!A123)</f>
        <v>20</v>
      </c>
      <c r="M123" s="14" t="s">
        <v>789</v>
      </c>
      <c r="N123" s="18">
        <f>INDEX($Z$20:$AE$29,章节!$A123,MATCH(M123,$Z$19:$AE$19,0))</f>
        <v>570</v>
      </c>
      <c r="O123" s="14" t="s">
        <v>799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414</v>
      </c>
      <c r="AL123" s="18">
        <f t="shared" si="24"/>
        <v>2160</v>
      </c>
      <c r="AM123" s="14" t="s">
        <v>455</v>
      </c>
      <c r="AN123" s="18">
        <f t="shared" si="25"/>
        <v>1710</v>
      </c>
      <c r="AO123" s="39" t="s">
        <v>961</v>
      </c>
      <c r="AP123" s="18">
        <f>挂机派遣!$C$2*章节!$AP$2*INDEX(挂机派遣!$E$5:$E$14,章节!A123)</f>
        <v>60</v>
      </c>
      <c r="AQ123" s="39" t="s">
        <v>964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414</v>
      </c>
      <c r="F124" s="18">
        <f t="shared" si="21"/>
        <v>1080</v>
      </c>
      <c r="G124" s="14" t="s">
        <v>454</v>
      </c>
      <c r="H124" s="18">
        <f t="shared" si="22"/>
        <v>1140</v>
      </c>
      <c r="I124" s="39" t="s">
        <v>961</v>
      </c>
      <c r="J124" s="18">
        <f>挂机派遣!$C$2*章节!$J$2*INDEX(挂机派遣!$E$5:$E$14,章节!A124)</f>
        <v>20</v>
      </c>
      <c r="K124" s="39" t="s">
        <v>964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414</v>
      </c>
      <c r="AL124" s="18">
        <f t="shared" si="24"/>
        <v>2160</v>
      </c>
      <c r="AM124" s="14" t="s">
        <v>454</v>
      </c>
      <c r="AN124" s="18">
        <f t="shared" si="25"/>
        <v>1710</v>
      </c>
      <c r="AO124" s="39" t="s">
        <v>961</v>
      </c>
      <c r="AP124" s="18">
        <f>挂机派遣!$C$2*章节!$AP$2*INDEX(挂机派遣!$E$5:$E$14,章节!A124)</f>
        <v>60</v>
      </c>
      <c r="AQ124" s="39" t="s">
        <v>964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414</v>
      </c>
      <c r="F125" s="18">
        <f t="shared" si="21"/>
        <v>1080</v>
      </c>
      <c r="G125" s="14" t="s">
        <v>455</v>
      </c>
      <c r="H125" s="18">
        <f t="shared" si="22"/>
        <v>1140</v>
      </c>
      <c r="I125" s="39" t="s">
        <v>961</v>
      </c>
      <c r="J125" s="18">
        <f>挂机派遣!$C$2*章节!$J$2*INDEX(挂机派遣!$E$5:$E$14,章节!A125)</f>
        <v>20</v>
      </c>
      <c r="K125" s="39" t="s">
        <v>964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414</v>
      </c>
      <c r="AL125" s="18">
        <f t="shared" si="24"/>
        <v>2160</v>
      </c>
      <c r="AM125" s="14" t="s">
        <v>455</v>
      </c>
      <c r="AN125" s="18">
        <f t="shared" si="25"/>
        <v>1710</v>
      </c>
      <c r="AO125" s="39" t="s">
        <v>961</v>
      </c>
      <c r="AP125" s="18">
        <f>挂机派遣!$C$2*章节!$AP$2*INDEX(挂机派遣!$E$5:$E$14,章节!A125)</f>
        <v>60</v>
      </c>
      <c r="AQ125" s="39" t="s">
        <v>964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414</v>
      </c>
      <c r="F126" s="18">
        <f t="shared" si="21"/>
        <v>1080</v>
      </c>
      <c r="G126" s="14" t="s">
        <v>455</v>
      </c>
      <c r="H126" s="18">
        <f t="shared" si="22"/>
        <v>1140</v>
      </c>
      <c r="I126" s="39" t="s">
        <v>961</v>
      </c>
      <c r="J126" s="18">
        <f>挂机派遣!$C$2*章节!$J$2*INDEX(挂机派遣!$E$5:$E$14,章节!A126)</f>
        <v>20</v>
      </c>
      <c r="K126" s="39" t="s">
        <v>964</v>
      </c>
      <c r="L126" s="18">
        <f>挂机派遣!$C$2*章节!$J$2*INDEX(挂机派遣!$F$5:$F$14,章节!A126)</f>
        <v>20</v>
      </c>
      <c r="M126" s="14" t="s">
        <v>789</v>
      </c>
      <c r="N126" s="18">
        <f>INDEX($Z$20:$AE$29,章节!$A126,MATCH(M126,$Z$19:$AE$19,0))</f>
        <v>570</v>
      </c>
      <c r="O126" s="14" t="s">
        <v>799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414</v>
      </c>
      <c r="AL126" s="18">
        <f t="shared" si="24"/>
        <v>2160</v>
      </c>
      <c r="AM126" s="14" t="s">
        <v>455</v>
      </c>
      <c r="AN126" s="18">
        <f t="shared" si="25"/>
        <v>1710</v>
      </c>
      <c r="AO126" s="39" t="s">
        <v>961</v>
      </c>
      <c r="AP126" s="18">
        <f>挂机派遣!$C$2*章节!$AP$2*INDEX(挂机派遣!$E$5:$E$14,章节!A126)</f>
        <v>60</v>
      </c>
      <c r="AQ126" s="39" t="s">
        <v>964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BC136" sqref="BC136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708</v>
      </c>
      <c r="B1" s="18">
        <f>D1+F1+H1</f>
        <v>40</v>
      </c>
      <c r="C1" s="17" t="s">
        <v>709</v>
      </c>
      <c r="D1" s="18">
        <v>24</v>
      </c>
      <c r="E1" s="17" t="s">
        <v>710</v>
      </c>
      <c r="F1" s="14">
        <v>6</v>
      </c>
      <c r="G1" s="17" t="s">
        <v>711</v>
      </c>
      <c r="H1" s="14">
        <v>10</v>
      </c>
      <c r="I1" s="17" t="s">
        <v>716</v>
      </c>
      <c r="J1" s="14">
        <v>3</v>
      </c>
      <c r="AW1" s="17" t="s">
        <v>717</v>
      </c>
      <c r="AX1" s="14">
        <v>1</v>
      </c>
      <c r="AY1" s="17" t="s">
        <v>718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2" t="s">
        <v>670</v>
      </c>
      <c r="R2" s="62"/>
      <c r="S2" s="62"/>
      <c r="T2" s="62"/>
      <c r="U2" s="13" t="s">
        <v>685</v>
      </c>
      <c r="V2" s="13" t="s">
        <v>687</v>
      </c>
      <c r="W2" s="13" t="s">
        <v>689</v>
      </c>
      <c r="X2" s="13" t="s">
        <v>691</v>
      </c>
      <c r="Y2" s="13" t="s">
        <v>693</v>
      </c>
      <c r="Z2" s="13" t="s">
        <v>695</v>
      </c>
      <c r="AA2" s="13" t="s">
        <v>697</v>
      </c>
      <c r="AB2" s="13" t="s">
        <v>424</v>
      </c>
      <c r="AD2" s="13" t="s">
        <v>715</v>
      </c>
      <c r="AE2" s="13" t="s">
        <v>685</v>
      </c>
      <c r="AF2" s="13" t="s">
        <v>687</v>
      </c>
      <c r="AG2" s="13" t="s">
        <v>689</v>
      </c>
      <c r="AH2" s="13" t="s">
        <v>691</v>
      </c>
      <c r="AI2" s="13" t="s">
        <v>693</v>
      </c>
      <c r="AJ2" s="13" t="s">
        <v>695</v>
      </c>
      <c r="AK2" s="13" t="s">
        <v>697</v>
      </c>
      <c r="AL2" s="13" t="s">
        <v>424</v>
      </c>
      <c r="AN2" s="13" t="s">
        <v>685</v>
      </c>
      <c r="AO2" s="13" t="s">
        <v>687</v>
      </c>
      <c r="AP2" s="13" t="s">
        <v>689</v>
      </c>
      <c r="AQ2" s="13" t="s">
        <v>691</v>
      </c>
      <c r="AR2" s="13" t="s">
        <v>693</v>
      </c>
      <c r="AS2" s="13" t="s">
        <v>695</v>
      </c>
      <c r="AT2" s="13" t="s">
        <v>697</v>
      </c>
      <c r="AU2" s="13" t="s">
        <v>424</v>
      </c>
      <c r="AW2" s="13" t="s">
        <v>685</v>
      </c>
      <c r="AX2" s="13" t="s">
        <v>687</v>
      </c>
      <c r="AY2" s="13" t="s">
        <v>689</v>
      </c>
      <c r="AZ2" s="13" t="s">
        <v>691</v>
      </c>
      <c r="BA2" s="13" t="s">
        <v>693</v>
      </c>
      <c r="BB2" s="13" t="s">
        <v>695</v>
      </c>
      <c r="BC2" s="13" t="s">
        <v>697</v>
      </c>
      <c r="BD2" s="13" t="s">
        <v>424</v>
      </c>
      <c r="BG2" s="13" t="s">
        <v>685</v>
      </c>
      <c r="BH2" s="13" t="s">
        <v>687</v>
      </c>
      <c r="BI2" s="13" t="s">
        <v>689</v>
      </c>
      <c r="BJ2" s="13" t="s">
        <v>691</v>
      </c>
      <c r="BK2" s="13" t="s">
        <v>693</v>
      </c>
      <c r="BL2" s="13" t="s">
        <v>695</v>
      </c>
      <c r="BM2" s="13" t="s">
        <v>697</v>
      </c>
      <c r="BN2" s="13" t="s">
        <v>424</v>
      </c>
    </row>
    <row r="3" spans="1:67" ht="17.25" x14ac:dyDescent="0.2">
      <c r="A3" s="13" t="s">
        <v>628</v>
      </c>
      <c r="B3" s="13" t="s">
        <v>704</v>
      </c>
      <c r="C3" s="13" t="s">
        <v>700</v>
      </c>
      <c r="D3" s="13" t="s">
        <v>701</v>
      </c>
      <c r="E3" s="13" t="s">
        <v>702</v>
      </c>
      <c r="F3" s="13" t="s">
        <v>703</v>
      </c>
      <c r="G3" s="13" t="s">
        <v>667</v>
      </c>
      <c r="H3" s="13" t="s">
        <v>629</v>
      </c>
      <c r="I3" s="13" t="s">
        <v>630</v>
      </c>
      <c r="J3" s="13" t="s">
        <v>631</v>
      </c>
      <c r="M3" t="s">
        <v>683</v>
      </c>
      <c r="Q3" s="14">
        <v>2</v>
      </c>
      <c r="R3" s="14" t="s">
        <v>671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798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680</v>
      </c>
      <c r="Q4" s="14">
        <v>3</v>
      </c>
      <c r="R4" s="14" t="s">
        <v>672</v>
      </c>
      <c r="S4" s="14" t="s">
        <v>679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681</v>
      </c>
      <c r="Q5" s="14">
        <v>4</v>
      </c>
      <c r="R5" s="14" t="s">
        <v>673</v>
      </c>
      <c r="S5" s="14" t="s">
        <v>679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668</v>
      </c>
      <c r="Q6" s="14">
        <v>5</v>
      </c>
      <c r="R6" s="14" t="s">
        <v>673</v>
      </c>
      <c r="S6" s="14" t="s">
        <v>674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669</v>
      </c>
      <c r="Q7" s="14">
        <v>6</v>
      </c>
      <c r="R7" s="14" t="s">
        <v>677</v>
      </c>
      <c r="S7" s="14" t="s">
        <v>674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684</v>
      </c>
      <c r="Q8" s="14">
        <v>7</v>
      </c>
      <c r="R8" s="14" t="s">
        <v>677</v>
      </c>
      <c r="S8" s="14" t="s">
        <v>675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682</v>
      </c>
      <c r="Q9" s="14">
        <v>8</v>
      </c>
      <c r="R9" s="14" t="s">
        <v>676</v>
      </c>
      <c r="S9" s="14" t="s">
        <v>675</v>
      </c>
      <c r="T9" s="14" t="s">
        <v>678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676</v>
      </c>
      <c r="S10" s="14" t="s">
        <v>675</v>
      </c>
      <c r="T10" s="14" t="s">
        <v>678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714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735</v>
      </c>
      <c r="AE15" t="s">
        <v>736</v>
      </c>
      <c r="AF15" t="s">
        <v>737</v>
      </c>
      <c r="AG15" t="s">
        <v>738</v>
      </c>
      <c r="AH15" t="s">
        <v>754</v>
      </c>
      <c r="AI15" t="s">
        <v>755</v>
      </c>
      <c r="AJ15" t="s">
        <v>756</v>
      </c>
      <c r="AK15" t="s">
        <v>757</v>
      </c>
      <c r="AL15" t="s">
        <v>758</v>
      </c>
      <c r="AM15" t="s">
        <v>759</v>
      </c>
      <c r="AN15" t="s">
        <v>760</v>
      </c>
      <c r="AO15" t="s">
        <v>761</v>
      </c>
      <c r="AP15" t="s">
        <v>762</v>
      </c>
      <c r="AQ15" t="s">
        <v>763</v>
      </c>
      <c r="AR15" t="s">
        <v>764</v>
      </c>
      <c r="AS15" t="s">
        <v>765</v>
      </c>
      <c r="AT15" t="s">
        <v>766</v>
      </c>
      <c r="AU15" t="s">
        <v>767</v>
      </c>
      <c r="AV15" t="s">
        <v>768</v>
      </c>
      <c r="AW15" t="s">
        <v>769</v>
      </c>
    </row>
    <row r="16" spans="1:67" ht="17.25" x14ac:dyDescent="0.2">
      <c r="A16" s="13" t="s">
        <v>632</v>
      </c>
      <c r="B16" s="13" t="s">
        <v>633</v>
      </c>
      <c r="C16" s="13" t="s">
        <v>634</v>
      </c>
      <c r="D16" s="13" t="s">
        <v>635</v>
      </c>
      <c r="E16" s="13" t="s">
        <v>636</v>
      </c>
      <c r="F16" s="13" t="s">
        <v>686</v>
      </c>
      <c r="G16" s="13" t="s">
        <v>688</v>
      </c>
      <c r="H16" s="13" t="s">
        <v>690</v>
      </c>
      <c r="I16" s="13" t="s">
        <v>692</v>
      </c>
      <c r="J16" s="13" t="s">
        <v>694</v>
      </c>
      <c r="K16" s="13" t="s">
        <v>696</v>
      </c>
      <c r="L16" s="13" t="s">
        <v>698</v>
      </c>
      <c r="M16" s="13" t="s">
        <v>699</v>
      </c>
      <c r="O16" s="13" t="s">
        <v>705</v>
      </c>
      <c r="P16" s="13" t="s">
        <v>411</v>
      </c>
      <c r="Q16" s="13" t="s">
        <v>416</v>
      </c>
      <c r="R16" s="13" t="s">
        <v>706</v>
      </c>
      <c r="S16" s="13" t="s">
        <v>707</v>
      </c>
      <c r="T16" s="13" t="s">
        <v>686</v>
      </c>
      <c r="U16" s="13" t="s">
        <v>688</v>
      </c>
      <c r="V16" s="13" t="s">
        <v>690</v>
      </c>
      <c r="W16" s="13" t="s">
        <v>692</v>
      </c>
      <c r="X16" s="13" t="s">
        <v>694</v>
      </c>
      <c r="Y16" s="13" t="s">
        <v>696</v>
      </c>
      <c r="Z16" s="13" t="s">
        <v>698</v>
      </c>
      <c r="AA16" s="13" t="s">
        <v>699</v>
      </c>
      <c r="AB16" s="13" t="s">
        <v>784</v>
      </c>
      <c r="AD16" s="13" t="s">
        <v>685</v>
      </c>
      <c r="AE16" s="13" t="s">
        <v>687</v>
      </c>
      <c r="AF16" s="13" t="s">
        <v>689</v>
      </c>
      <c r="AG16" s="13" t="s">
        <v>691</v>
      </c>
      <c r="AH16" s="13" t="s">
        <v>719</v>
      </c>
      <c r="AI16" s="13" t="s">
        <v>720</v>
      </c>
      <c r="AJ16" s="13" t="s">
        <v>721</v>
      </c>
      <c r="AK16" s="13" t="s">
        <v>722</v>
      </c>
      <c r="AL16" s="13" t="s">
        <v>723</v>
      </c>
      <c r="AM16" s="13" t="s">
        <v>724</v>
      </c>
      <c r="AN16" s="13" t="s">
        <v>725</v>
      </c>
      <c r="AO16" s="13" t="s">
        <v>726</v>
      </c>
      <c r="AP16" s="13" t="s">
        <v>727</v>
      </c>
      <c r="AQ16" s="13" t="s">
        <v>728</v>
      </c>
      <c r="AR16" s="13" t="s">
        <v>729</v>
      </c>
      <c r="AS16" s="13" t="s">
        <v>730</v>
      </c>
      <c r="AT16" s="13" t="s">
        <v>731</v>
      </c>
      <c r="AU16" s="13" t="s">
        <v>732</v>
      </c>
      <c r="AV16" s="13" t="s">
        <v>733</v>
      </c>
      <c r="AW16" s="13" t="s">
        <v>734</v>
      </c>
      <c r="AX16" s="13" t="s">
        <v>770</v>
      </c>
      <c r="AY16" s="13" t="s">
        <v>771</v>
      </c>
      <c r="AZ16" s="13" t="s">
        <v>772</v>
      </c>
      <c r="BC16" s="13" t="s">
        <v>739</v>
      </c>
      <c r="BD16" s="13" t="s">
        <v>740</v>
      </c>
      <c r="BE16" s="13" t="s">
        <v>741</v>
      </c>
      <c r="BF16" s="13" t="s">
        <v>742</v>
      </c>
      <c r="BG16" s="13" t="s">
        <v>743</v>
      </c>
      <c r="BH16" s="13" t="s">
        <v>744</v>
      </c>
      <c r="BJ16" s="13" t="s">
        <v>748</v>
      </c>
      <c r="BK16" s="13" t="s">
        <v>749</v>
      </c>
      <c r="BL16" s="13" t="s">
        <v>750</v>
      </c>
      <c r="BM16" s="13" t="s">
        <v>751</v>
      </c>
      <c r="BN16" s="13" t="s">
        <v>752</v>
      </c>
      <c r="BO16" s="13" t="s">
        <v>753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637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745</v>
      </c>
      <c r="BD17" s="18" t="str">
        <f t="shared" ref="BD17:BD48" si="35">AW17*60&amp;"/h"</f>
        <v>300/h</v>
      </c>
      <c r="BE17" s="18" t="s">
        <v>746</v>
      </c>
      <c r="BF17" s="18" t="str">
        <f t="shared" ref="BF17:BF48" si="36">AU17*60&amp;"/h"</f>
        <v>300/h</v>
      </c>
      <c r="BG17" s="18" t="s">
        <v>747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638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745</v>
      </c>
      <c r="BD18" s="18" t="str">
        <f t="shared" si="35"/>
        <v>300/h</v>
      </c>
      <c r="BE18" s="18" t="s">
        <v>746</v>
      </c>
      <c r="BF18" s="18" t="str">
        <f t="shared" si="36"/>
        <v>300/h</v>
      </c>
      <c r="BG18" s="18" t="s">
        <v>747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639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745</v>
      </c>
      <c r="BD19" s="18" t="str">
        <f t="shared" si="35"/>
        <v>300/h</v>
      </c>
      <c r="BE19" s="18" t="s">
        <v>746</v>
      </c>
      <c r="BF19" s="18" t="str">
        <f t="shared" si="36"/>
        <v>300/h</v>
      </c>
      <c r="BG19" s="18" t="s">
        <v>747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745</v>
      </c>
      <c r="BD20" s="18" t="str">
        <f t="shared" si="35"/>
        <v>300/h</v>
      </c>
      <c r="BE20" s="18" t="s">
        <v>746</v>
      </c>
      <c r="BF20" s="18" t="str">
        <f t="shared" si="36"/>
        <v>300/h</v>
      </c>
      <c r="BG20" s="18" t="s">
        <v>747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745</v>
      </c>
      <c r="BD21" s="18" t="str">
        <f t="shared" si="35"/>
        <v>360/h</v>
      </c>
      <c r="BE21" s="18" t="s">
        <v>746</v>
      </c>
      <c r="BF21" s="18" t="str">
        <f t="shared" si="36"/>
        <v>360/h</v>
      </c>
      <c r="BG21" s="18" t="s">
        <v>747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745</v>
      </c>
      <c r="BD22" s="18" t="str">
        <f t="shared" si="35"/>
        <v>360/h</v>
      </c>
      <c r="BE22" s="18" t="s">
        <v>746</v>
      </c>
      <c r="BF22" s="18" t="str">
        <f t="shared" si="36"/>
        <v>360/h</v>
      </c>
      <c r="BG22" s="18" t="s">
        <v>747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745</v>
      </c>
      <c r="BD23" s="18" t="str">
        <f t="shared" si="35"/>
        <v>360/h</v>
      </c>
      <c r="BE23" s="18" t="s">
        <v>746</v>
      </c>
      <c r="BF23" s="18" t="str">
        <f t="shared" si="36"/>
        <v>360/h</v>
      </c>
      <c r="BG23" s="18" t="s">
        <v>747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644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745</v>
      </c>
      <c r="BD24" s="18" t="str">
        <f t="shared" si="35"/>
        <v>360/h</v>
      </c>
      <c r="BE24" s="18" t="s">
        <v>746</v>
      </c>
      <c r="BF24" s="18" t="str">
        <f t="shared" si="36"/>
        <v>360/h</v>
      </c>
      <c r="BG24" s="18" t="s">
        <v>747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745</v>
      </c>
      <c r="BD25" s="18" t="str">
        <f t="shared" si="35"/>
        <v>360/h</v>
      </c>
      <c r="BE25" s="18" t="s">
        <v>746</v>
      </c>
      <c r="BF25" s="18" t="str">
        <f t="shared" si="36"/>
        <v>360/h</v>
      </c>
      <c r="BG25" s="18" t="s">
        <v>747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745</v>
      </c>
      <c r="BD26" s="18" t="str">
        <f t="shared" si="35"/>
        <v>360/h</v>
      </c>
      <c r="BE26" s="18" t="s">
        <v>746</v>
      </c>
      <c r="BF26" s="18" t="str">
        <f t="shared" si="36"/>
        <v>360/h</v>
      </c>
      <c r="BG26" s="18" t="s">
        <v>747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745</v>
      </c>
      <c r="BD27" s="18" t="str">
        <f t="shared" si="35"/>
        <v>360/h</v>
      </c>
      <c r="BE27" s="18" t="s">
        <v>746</v>
      </c>
      <c r="BF27" s="18" t="str">
        <f t="shared" si="36"/>
        <v>360/h</v>
      </c>
      <c r="BG27" s="18" t="s">
        <v>747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745</v>
      </c>
      <c r="BD28" s="18" t="str">
        <f t="shared" si="35"/>
        <v>360/h</v>
      </c>
      <c r="BE28" s="18" t="s">
        <v>746</v>
      </c>
      <c r="BF28" s="18" t="str">
        <f t="shared" si="36"/>
        <v>360/h</v>
      </c>
      <c r="BG28" s="18" t="s">
        <v>747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745</v>
      </c>
      <c r="BD29" s="18" t="str">
        <f t="shared" si="35"/>
        <v>480/h</v>
      </c>
      <c r="BE29" s="18" t="s">
        <v>746</v>
      </c>
      <c r="BF29" s="18" t="str">
        <f t="shared" si="36"/>
        <v>420/h</v>
      </c>
      <c r="BG29" s="18" t="s">
        <v>747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745</v>
      </c>
      <c r="BD30" s="18" t="str">
        <f t="shared" si="35"/>
        <v>480/h</v>
      </c>
      <c r="BE30" s="18" t="s">
        <v>746</v>
      </c>
      <c r="BF30" s="18" t="str">
        <f t="shared" si="36"/>
        <v>420/h</v>
      </c>
      <c r="BG30" s="18" t="s">
        <v>747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745</v>
      </c>
      <c r="BD31" s="18" t="str">
        <f t="shared" si="35"/>
        <v>480/h</v>
      </c>
      <c r="BE31" s="18" t="s">
        <v>746</v>
      </c>
      <c r="BF31" s="18" t="str">
        <f t="shared" si="36"/>
        <v>420/h</v>
      </c>
      <c r="BG31" s="18" t="s">
        <v>747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644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745</v>
      </c>
      <c r="BD32" s="18" t="str">
        <f t="shared" si="35"/>
        <v>480/h</v>
      </c>
      <c r="BE32" s="18" t="s">
        <v>746</v>
      </c>
      <c r="BF32" s="18" t="str">
        <f t="shared" si="36"/>
        <v>420/h</v>
      </c>
      <c r="BG32" s="18" t="s">
        <v>747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645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745</v>
      </c>
      <c r="BD33" s="18" t="str">
        <f t="shared" si="35"/>
        <v>480/h</v>
      </c>
      <c r="BE33" s="18" t="s">
        <v>746</v>
      </c>
      <c r="BF33" s="18" t="str">
        <f t="shared" si="36"/>
        <v>420/h</v>
      </c>
      <c r="BG33" s="18" t="s">
        <v>747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646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745</v>
      </c>
      <c r="BD34" s="18" t="str">
        <f t="shared" si="35"/>
        <v>480/h</v>
      </c>
      <c r="BE34" s="18" t="s">
        <v>746</v>
      </c>
      <c r="BF34" s="18" t="str">
        <f t="shared" si="36"/>
        <v>420/h</v>
      </c>
      <c r="BG34" s="18" t="s">
        <v>747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745</v>
      </c>
      <c r="BD35" s="18" t="str">
        <f t="shared" si="35"/>
        <v>480/h</v>
      </c>
      <c r="BE35" s="18" t="s">
        <v>746</v>
      </c>
      <c r="BF35" s="18" t="str">
        <f t="shared" si="36"/>
        <v>420/h</v>
      </c>
      <c r="BG35" s="18" t="s">
        <v>747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745</v>
      </c>
      <c r="BD36" s="18" t="str">
        <f t="shared" si="35"/>
        <v>480/h</v>
      </c>
      <c r="BE36" s="18" t="s">
        <v>746</v>
      </c>
      <c r="BF36" s="18" t="str">
        <f t="shared" si="36"/>
        <v>420/h</v>
      </c>
      <c r="BG36" s="18" t="s">
        <v>747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654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745</v>
      </c>
      <c r="BD37" s="18" t="str">
        <f t="shared" si="35"/>
        <v>480/h</v>
      </c>
      <c r="BE37" s="18" t="s">
        <v>746</v>
      </c>
      <c r="BF37" s="18" t="str">
        <f t="shared" si="36"/>
        <v>420/h</v>
      </c>
      <c r="BG37" s="18" t="s">
        <v>747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655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745</v>
      </c>
      <c r="BD38" s="18" t="str">
        <f t="shared" si="35"/>
        <v>480/h</v>
      </c>
      <c r="BE38" s="18" t="s">
        <v>746</v>
      </c>
      <c r="BF38" s="18" t="str">
        <f t="shared" si="36"/>
        <v>420/h</v>
      </c>
      <c r="BG38" s="18" t="s">
        <v>747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657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745</v>
      </c>
      <c r="BD39" s="18" t="str">
        <f t="shared" si="35"/>
        <v>480/h</v>
      </c>
      <c r="BE39" s="18" t="s">
        <v>746</v>
      </c>
      <c r="BF39" s="18" t="str">
        <f t="shared" si="36"/>
        <v>420/h</v>
      </c>
      <c r="BG39" s="18" t="s">
        <v>747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659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745</v>
      </c>
      <c r="BD40" s="18" t="str">
        <f t="shared" si="35"/>
        <v>480/h</v>
      </c>
      <c r="BE40" s="18" t="s">
        <v>746</v>
      </c>
      <c r="BF40" s="18" t="str">
        <f t="shared" si="36"/>
        <v>420/h</v>
      </c>
      <c r="BG40" s="18" t="s">
        <v>747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745</v>
      </c>
      <c r="BD41" s="18" t="str">
        <f t="shared" si="35"/>
        <v>540/h</v>
      </c>
      <c r="BE41" s="18" t="s">
        <v>746</v>
      </c>
      <c r="BF41" s="18" t="str">
        <f t="shared" si="36"/>
        <v>540/h</v>
      </c>
      <c r="BG41" s="18" t="s">
        <v>747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745</v>
      </c>
      <c r="BD42" s="18" t="str">
        <f t="shared" si="35"/>
        <v>540/h</v>
      </c>
      <c r="BE42" s="18" t="s">
        <v>746</v>
      </c>
      <c r="BF42" s="18" t="str">
        <f t="shared" si="36"/>
        <v>540/h</v>
      </c>
      <c r="BG42" s="18" t="s">
        <v>747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638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745</v>
      </c>
      <c r="BD43" s="18" t="str">
        <f t="shared" si="35"/>
        <v>540/h</v>
      </c>
      <c r="BE43" s="18" t="s">
        <v>746</v>
      </c>
      <c r="BF43" s="18" t="str">
        <f t="shared" si="36"/>
        <v>540/h</v>
      </c>
      <c r="BG43" s="18" t="s">
        <v>747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644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745</v>
      </c>
      <c r="BD44" s="18" t="str">
        <f t="shared" si="35"/>
        <v>540/h</v>
      </c>
      <c r="BE44" s="18" t="s">
        <v>746</v>
      </c>
      <c r="BF44" s="18" t="str">
        <f t="shared" si="36"/>
        <v>540/h</v>
      </c>
      <c r="BG44" s="18" t="s">
        <v>747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647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745</v>
      </c>
      <c r="BD45" s="18" t="str">
        <f t="shared" si="35"/>
        <v>540/h</v>
      </c>
      <c r="BE45" s="18" t="s">
        <v>746</v>
      </c>
      <c r="BF45" s="18" t="str">
        <f t="shared" si="36"/>
        <v>540/h</v>
      </c>
      <c r="BG45" s="18" t="s">
        <v>747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648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745</v>
      </c>
      <c r="BD46" s="18" t="str">
        <f t="shared" si="35"/>
        <v>540/h</v>
      </c>
      <c r="BE46" s="18" t="s">
        <v>746</v>
      </c>
      <c r="BF46" s="18" t="str">
        <f t="shared" si="36"/>
        <v>540/h</v>
      </c>
      <c r="BG46" s="18" t="s">
        <v>747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649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745</v>
      </c>
      <c r="BD47" s="18" t="str">
        <f t="shared" si="35"/>
        <v>540/h</v>
      </c>
      <c r="BE47" s="18" t="s">
        <v>746</v>
      </c>
      <c r="BF47" s="18" t="str">
        <f t="shared" si="36"/>
        <v>540/h</v>
      </c>
      <c r="BG47" s="18" t="s">
        <v>747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664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745</v>
      </c>
      <c r="BD48" s="18" t="str">
        <f t="shared" si="35"/>
        <v>540/h</v>
      </c>
      <c r="BE48" s="18" t="s">
        <v>746</v>
      </c>
      <c r="BF48" s="18" t="str">
        <f t="shared" si="36"/>
        <v>540/h</v>
      </c>
      <c r="BG48" s="18" t="s">
        <v>747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745</v>
      </c>
      <c r="BD49" s="18" t="str">
        <f t="shared" ref="BD49:BD80" si="62">AW49*60&amp;"/h"</f>
        <v>540/h</v>
      </c>
      <c r="BE49" s="18" t="s">
        <v>746</v>
      </c>
      <c r="BF49" s="18" t="str">
        <f t="shared" ref="BF49:BF80" si="63">AU49*60&amp;"/h"</f>
        <v>540/h</v>
      </c>
      <c r="BG49" s="18" t="s">
        <v>747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745</v>
      </c>
      <c r="BD50" s="18" t="str">
        <f t="shared" si="62"/>
        <v>540/h</v>
      </c>
      <c r="BE50" s="18" t="s">
        <v>746</v>
      </c>
      <c r="BF50" s="18" t="str">
        <f t="shared" si="63"/>
        <v>540/h</v>
      </c>
      <c r="BG50" s="18" t="s">
        <v>747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745</v>
      </c>
      <c r="BD51" s="18" t="str">
        <f t="shared" si="62"/>
        <v>540/h</v>
      </c>
      <c r="BE51" s="18" t="s">
        <v>746</v>
      </c>
      <c r="BF51" s="18" t="str">
        <f t="shared" si="63"/>
        <v>540/h</v>
      </c>
      <c r="BG51" s="18" t="s">
        <v>747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665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745</v>
      </c>
      <c r="BD52" s="18" t="str">
        <f t="shared" si="62"/>
        <v>540/h</v>
      </c>
      <c r="BE52" s="18" t="s">
        <v>746</v>
      </c>
      <c r="BF52" s="18" t="str">
        <f t="shared" si="63"/>
        <v>540/h</v>
      </c>
      <c r="BG52" s="18" t="s">
        <v>747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656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745</v>
      </c>
      <c r="BD53" s="18" t="str">
        <f t="shared" si="62"/>
        <v>540/h</v>
      </c>
      <c r="BE53" s="18" t="s">
        <v>746</v>
      </c>
      <c r="BF53" s="18" t="str">
        <f t="shared" si="63"/>
        <v>540/h</v>
      </c>
      <c r="BG53" s="18" t="s">
        <v>747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658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745</v>
      </c>
      <c r="BD54" s="18" t="str">
        <f t="shared" si="62"/>
        <v>540/h</v>
      </c>
      <c r="BE54" s="18" t="s">
        <v>746</v>
      </c>
      <c r="BF54" s="18" t="str">
        <f t="shared" si="63"/>
        <v>540/h</v>
      </c>
      <c r="BG54" s="18" t="s">
        <v>747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666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745</v>
      </c>
      <c r="BD55" s="18" t="str">
        <f t="shared" si="62"/>
        <v>540/h</v>
      </c>
      <c r="BE55" s="18" t="s">
        <v>746</v>
      </c>
      <c r="BF55" s="18" t="str">
        <f t="shared" si="63"/>
        <v>540/h</v>
      </c>
      <c r="BG55" s="18" t="s">
        <v>747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745</v>
      </c>
      <c r="BD56" s="18" t="str">
        <f t="shared" si="62"/>
        <v>600/h</v>
      </c>
      <c r="BE56" s="18" t="s">
        <v>746</v>
      </c>
      <c r="BF56" s="18" t="str">
        <f t="shared" si="63"/>
        <v>660/h</v>
      </c>
      <c r="BG56" s="18" t="s">
        <v>747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745</v>
      </c>
      <c r="BD57" s="18" t="str">
        <f t="shared" si="62"/>
        <v>600/h</v>
      </c>
      <c r="BE57" s="18" t="s">
        <v>746</v>
      </c>
      <c r="BF57" s="18" t="str">
        <f t="shared" si="63"/>
        <v>660/h</v>
      </c>
      <c r="BG57" s="18" t="s">
        <v>747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638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745</v>
      </c>
      <c r="BD58" s="18" t="str">
        <f t="shared" si="62"/>
        <v>600/h</v>
      </c>
      <c r="BE58" s="18" t="s">
        <v>746</v>
      </c>
      <c r="BF58" s="18" t="str">
        <f t="shared" si="63"/>
        <v>660/h</v>
      </c>
      <c r="BG58" s="18" t="s">
        <v>747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644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745</v>
      </c>
      <c r="BD59" s="18" t="str">
        <f t="shared" si="62"/>
        <v>600/h</v>
      </c>
      <c r="BE59" s="18" t="s">
        <v>746</v>
      </c>
      <c r="BF59" s="18" t="str">
        <f t="shared" si="63"/>
        <v>660/h</v>
      </c>
      <c r="BG59" s="18" t="s">
        <v>747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647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745</v>
      </c>
      <c r="BD60" s="18" t="str">
        <f t="shared" si="62"/>
        <v>600/h</v>
      </c>
      <c r="BE60" s="18" t="s">
        <v>746</v>
      </c>
      <c r="BF60" s="18" t="str">
        <f t="shared" si="63"/>
        <v>660/h</v>
      </c>
      <c r="BG60" s="18" t="s">
        <v>747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648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745</v>
      </c>
      <c r="BD61" s="18" t="str">
        <f t="shared" si="62"/>
        <v>600/h</v>
      </c>
      <c r="BE61" s="18" t="s">
        <v>746</v>
      </c>
      <c r="BF61" s="18" t="str">
        <f t="shared" si="63"/>
        <v>660/h</v>
      </c>
      <c r="BG61" s="18" t="s">
        <v>747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649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745</v>
      </c>
      <c r="BD62" s="18" t="str">
        <f t="shared" si="62"/>
        <v>600/h</v>
      </c>
      <c r="BE62" s="18" t="s">
        <v>746</v>
      </c>
      <c r="BF62" s="18" t="str">
        <f t="shared" si="63"/>
        <v>660/h</v>
      </c>
      <c r="BG62" s="18" t="s">
        <v>747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664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745</v>
      </c>
      <c r="BD63" s="18" t="str">
        <f t="shared" si="62"/>
        <v>600/h</v>
      </c>
      <c r="BE63" s="18" t="s">
        <v>746</v>
      </c>
      <c r="BF63" s="18" t="str">
        <f t="shared" si="63"/>
        <v>660/h</v>
      </c>
      <c r="BG63" s="18" t="s">
        <v>747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745</v>
      </c>
      <c r="BD64" s="18" t="str">
        <f t="shared" si="62"/>
        <v>600/h</v>
      </c>
      <c r="BE64" s="18" t="s">
        <v>746</v>
      </c>
      <c r="BF64" s="18" t="str">
        <f t="shared" si="63"/>
        <v>660/h</v>
      </c>
      <c r="BG64" s="18" t="s">
        <v>747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745</v>
      </c>
      <c r="BD65" s="18" t="str">
        <f t="shared" si="62"/>
        <v>600/h</v>
      </c>
      <c r="BE65" s="18" t="s">
        <v>746</v>
      </c>
      <c r="BF65" s="18" t="str">
        <f t="shared" si="63"/>
        <v>660/h</v>
      </c>
      <c r="BG65" s="18" t="s">
        <v>747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745</v>
      </c>
      <c r="BD66" s="18" t="str">
        <f t="shared" si="62"/>
        <v>600/h</v>
      </c>
      <c r="BE66" s="18" t="s">
        <v>746</v>
      </c>
      <c r="BF66" s="18" t="str">
        <f t="shared" si="63"/>
        <v>660/h</v>
      </c>
      <c r="BG66" s="18" t="s">
        <v>747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665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745</v>
      </c>
      <c r="BD67" s="18" t="str">
        <f t="shared" si="62"/>
        <v>600/h</v>
      </c>
      <c r="BE67" s="18" t="s">
        <v>746</v>
      </c>
      <c r="BF67" s="18" t="str">
        <f t="shared" si="63"/>
        <v>660/h</v>
      </c>
      <c r="BG67" s="18" t="s">
        <v>747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656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745</v>
      </c>
      <c r="BD68" s="18" t="str">
        <f t="shared" si="62"/>
        <v>600/h</v>
      </c>
      <c r="BE68" s="18" t="s">
        <v>746</v>
      </c>
      <c r="BF68" s="18" t="str">
        <f t="shared" si="63"/>
        <v>660/h</v>
      </c>
      <c r="BG68" s="18" t="s">
        <v>747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658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745</v>
      </c>
      <c r="BD69" s="18" t="str">
        <f t="shared" si="62"/>
        <v>600/h</v>
      </c>
      <c r="BE69" s="18" t="s">
        <v>746</v>
      </c>
      <c r="BF69" s="18" t="str">
        <f t="shared" si="63"/>
        <v>660/h</v>
      </c>
      <c r="BG69" s="18" t="s">
        <v>747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666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745</v>
      </c>
      <c r="BD70" s="18" t="str">
        <f t="shared" si="62"/>
        <v>600/h</v>
      </c>
      <c r="BE70" s="18" t="s">
        <v>746</v>
      </c>
      <c r="BF70" s="18" t="str">
        <f t="shared" si="63"/>
        <v>660/h</v>
      </c>
      <c r="BG70" s="18" t="s">
        <v>747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745</v>
      </c>
      <c r="BD71" s="18" t="str">
        <f t="shared" si="62"/>
        <v>720/h</v>
      </c>
      <c r="BE71" s="18" t="s">
        <v>746</v>
      </c>
      <c r="BF71" s="18" t="str">
        <f t="shared" si="63"/>
        <v>780/h</v>
      </c>
      <c r="BG71" s="18" t="s">
        <v>747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745</v>
      </c>
      <c r="BD72" s="18" t="str">
        <f t="shared" si="62"/>
        <v>720/h</v>
      </c>
      <c r="BE72" s="18" t="s">
        <v>746</v>
      </c>
      <c r="BF72" s="18" t="str">
        <f t="shared" si="63"/>
        <v>780/h</v>
      </c>
      <c r="BG72" s="18" t="s">
        <v>747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638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745</v>
      </c>
      <c r="BD73" s="18" t="str">
        <f t="shared" si="62"/>
        <v>720/h</v>
      </c>
      <c r="BE73" s="18" t="s">
        <v>746</v>
      </c>
      <c r="BF73" s="18" t="str">
        <f t="shared" si="63"/>
        <v>780/h</v>
      </c>
      <c r="BG73" s="18" t="s">
        <v>747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644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745</v>
      </c>
      <c r="BD74" s="18" t="str">
        <f t="shared" si="62"/>
        <v>720/h</v>
      </c>
      <c r="BE74" s="18" t="s">
        <v>746</v>
      </c>
      <c r="BF74" s="18" t="str">
        <f t="shared" si="63"/>
        <v>780/h</v>
      </c>
      <c r="BG74" s="18" t="s">
        <v>747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647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745</v>
      </c>
      <c r="BD75" s="18" t="str">
        <f t="shared" si="62"/>
        <v>720/h</v>
      </c>
      <c r="BE75" s="18" t="s">
        <v>746</v>
      </c>
      <c r="BF75" s="18" t="str">
        <f t="shared" si="63"/>
        <v>780/h</v>
      </c>
      <c r="BG75" s="18" t="s">
        <v>747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648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745</v>
      </c>
      <c r="BD76" s="18" t="str">
        <f t="shared" si="62"/>
        <v>720/h</v>
      </c>
      <c r="BE76" s="18" t="s">
        <v>746</v>
      </c>
      <c r="BF76" s="18" t="str">
        <f t="shared" si="63"/>
        <v>780/h</v>
      </c>
      <c r="BG76" s="18" t="s">
        <v>747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649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745</v>
      </c>
      <c r="BD77" s="18" t="str">
        <f t="shared" si="62"/>
        <v>720/h</v>
      </c>
      <c r="BE77" s="18" t="s">
        <v>746</v>
      </c>
      <c r="BF77" s="18" t="str">
        <f t="shared" si="63"/>
        <v>780/h</v>
      </c>
      <c r="BG77" s="18" t="s">
        <v>747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664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745</v>
      </c>
      <c r="BD78" s="18" t="str">
        <f t="shared" si="62"/>
        <v>720/h</v>
      </c>
      <c r="BE78" s="18" t="s">
        <v>746</v>
      </c>
      <c r="BF78" s="18" t="str">
        <f t="shared" si="63"/>
        <v>780/h</v>
      </c>
      <c r="BG78" s="18" t="s">
        <v>747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745</v>
      </c>
      <c r="BD79" s="18" t="str">
        <f t="shared" si="62"/>
        <v>720/h</v>
      </c>
      <c r="BE79" s="18" t="s">
        <v>746</v>
      </c>
      <c r="BF79" s="18" t="str">
        <f t="shared" si="63"/>
        <v>780/h</v>
      </c>
      <c r="BG79" s="18" t="s">
        <v>747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745</v>
      </c>
      <c r="BD80" s="18" t="str">
        <f t="shared" si="62"/>
        <v>720/h</v>
      </c>
      <c r="BE80" s="18" t="s">
        <v>746</v>
      </c>
      <c r="BF80" s="18" t="str">
        <f t="shared" si="63"/>
        <v>780/h</v>
      </c>
      <c r="BG80" s="18" t="s">
        <v>747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745</v>
      </c>
      <c r="BD81" s="18" t="str">
        <f t="shared" ref="BD81:BD112" si="88">AW81*60&amp;"/h"</f>
        <v>720/h</v>
      </c>
      <c r="BE81" s="18" t="s">
        <v>746</v>
      </c>
      <c r="BF81" s="18" t="str">
        <f t="shared" ref="BF81:BF112" si="89">AU81*60&amp;"/h"</f>
        <v>780/h</v>
      </c>
      <c r="BG81" s="18" t="s">
        <v>747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665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745</v>
      </c>
      <c r="BD82" s="18" t="str">
        <f t="shared" si="88"/>
        <v>720/h</v>
      </c>
      <c r="BE82" s="18" t="s">
        <v>746</v>
      </c>
      <c r="BF82" s="18" t="str">
        <f t="shared" si="89"/>
        <v>780/h</v>
      </c>
      <c r="BG82" s="18" t="s">
        <v>747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656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745</v>
      </c>
      <c r="BD83" s="18" t="str">
        <f t="shared" si="88"/>
        <v>720/h</v>
      </c>
      <c r="BE83" s="18" t="s">
        <v>746</v>
      </c>
      <c r="BF83" s="18" t="str">
        <f t="shared" si="89"/>
        <v>780/h</v>
      </c>
      <c r="BG83" s="18" t="s">
        <v>747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658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745</v>
      </c>
      <c r="BD84" s="18" t="str">
        <f t="shared" si="88"/>
        <v>720/h</v>
      </c>
      <c r="BE84" s="18" t="s">
        <v>746</v>
      </c>
      <c r="BF84" s="18" t="str">
        <f t="shared" si="89"/>
        <v>780/h</v>
      </c>
      <c r="BG84" s="18" t="s">
        <v>747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666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745</v>
      </c>
      <c r="BD85" s="18" t="str">
        <f t="shared" si="88"/>
        <v>720/h</v>
      </c>
      <c r="BE85" s="18" t="s">
        <v>746</v>
      </c>
      <c r="BF85" s="18" t="str">
        <f t="shared" si="89"/>
        <v>780/h</v>
      </c>
      <c r="BG85" s="18" t="s">
        <v>747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745</v>
      </c>
      <c r="BD86" s="18" t="str">
        <f t="shared" si="88"/>
        <v>840/h</v>
      </c>
      <c r="BE86" s="18" t="s">
        <v>746</v>
      </c>
      <c r="BF86" s="18" t="str">
        <f t="shared" si="89"/>
        <v>900/h</v>
      </c>
      <c r="BG86" s="18" t="s">
        <v>747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745</v>
      </c>
      <c r="BD87" s="18" t="str">
        <f t="shared" si="88"/>
        <v>840/h</v>
      </c>
      <c r="BE87" s="18" t="s">
        <v>746</v>
      </c>
      <c r="BF87" s="18" t="str">
        <f t="shared" si="89"/>
        <v>900/h</v>
      </c>
      <c r="BG87" s="18" t="s">
        <v>747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638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745</v>
      </c>
      <c r="BD88" s="18" t="str">
        <f t="shared" si="88"/>
        <v>840/h</v>
      </c>
      <c r="BE88" s="18" t="s">
        <v>746</v>
      </c>
      <c r="BF88" s="18" t="str">
        <f t="shared" si="89"/>
        <v>900/h</v>
      </c>
      <c r="BG88" s="18" t="s">
        <v>747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644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745</v>
      </c>
      <c r="BD89" s="18" t="str">
        <f t="shared" si="88"/>
        <v>840/h</v>
      </c>
      <c r="BE89" s="18" t="s">
        <v>746</v>
      </c>
      <c r="BF89" s="18" t="str">
        <f t="shared" si="89"/>
        <v>900/h</v>
      </c>
      <c r="BG89" s="18" t="s">
        <v>747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647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745</v>
      </c>
      <c r="BD90" s="18" t="str">
        <f t="shared" si="88"/>
        <v>840/h</v>
      </c>
      <c r="BE90" s="18" t="s">
        <v>746</v>
      </c>
      <c r="BF90" s="18" t="str">
        <f t="shared" si="89"/>
        <v>900/h</v>
      </c>
      <c r="BG90" s="18" t="s">
        <v>747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648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745</v>
      </c>
      <c r="BD91" s="18" t="str">
        <f t="shared" si="88"/>
        <v>840/h</v>
      </c>
      <c r="BE91" s="18" t="s">
        <v>746</v>
      </c>
      <c r="BF91" s="18" t="str">
        <f t="shared" si="89"/>
        <v>900/h</v>
      </c>
      <c r="BG91" s="18" t="s">
        <v>747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649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745</v>
      </c>
      <c r="BD92" s="18" t="str">
        <f t="shared" si="88"/>
        <v>840/h</v>
      </c>
      <c r="BE92" s="18" t="s">
        <v>746</v>
      </c>
      <c r="BF92" s="18" t="str">
        <f t="shared" si="89"/>
        <v>900/h</v>
      </c>
      <c r="BG92" s="18" t="s">
        <v>747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664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745</v>
      </c>
      <c r="BD93" s="18" t="str">
        <f t="shared" si="88"/>
        <v>840/h</v>
      </c>
      <c r="BE93" s="18" t="s">
        <v>746</v>
      </c>
      <c r="BF93" s="18" t="str">
        <f t="shared" si="89"/>
        <v>900/h</v>
      </c>
      <c r="BG93" s="18" t="s">
        <v>747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745</v>
      </c>
      <c r="BD94" s="18" t="str">
        <f t="shared" si="88"/>
        <v>840/h</v>
      </c>
      <c r="BE94" s="18" t="s">
        <v>746</v>
      </c>
      <c r="BF94" s="18" t="str">
        <f t="shared" si="89"/>
        <v>900/h</v>
      </c>
      <c r="BG94" s="18" t="s">
        <v>747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745</v>
      </c>
      <c r="BD95" s="18" t="str">
        <f t="shared" si="88"/>
        <v>840/h</v>
      </c>
      <c r="BE95" s="18" t="s">
        <v>746</v>
      </c>
      <c r="BF95" s="18" t="str">
        <f t="shared" si="89"/>
        <v>900/h</v>
      </c>
      <c r="BG95" s="18" t="s">
        <v>747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745</v>
      </c>
      <c r="BD96" s="18" t="str">
        <f t="shared" si="88"/>
        <v>840/h</v>
      </c>
      <c r="BE96" s="18" t="s">
        <v>746</v>
      </c>
      <c r="BF96" s="18" t="str">
        <f t="shared" si="89"/>
        <v>900/h</v>
      </c>
      <c r="BG96" s="18" t="s">
        <v>747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665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745</v>
      </c>
      <c r="BD97" s="18" t="str">
        <f t="shared" si="88"/>
        <v>840/h</v>
      </c>
      <c r="BE97" s="18" t="s">
        <v>746</v>
      </c>
      <c r="BF97" s="18" t="str">
        <f t="shared" si="89"/>
        <v>900/h</v>
      </c>
      <c r="BG97" s="18" t="s">
        <v>747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656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745</v>
      </c>
      <c r="BD98" s="18" t="str">
        <f t="shared" si="88"/>
        <v>840/h</v>
      </c>
      <c r="BE98" s="18" t="s">
        <v>746</v>
      </c>
      <c r="BF98" s="18" t="str">
        <f t="shared" si="89"/>
        <v>900/h</v>
      </c>
      <c r="BG98" s="18" t="s">
        <v>747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658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745</v>
      </c>
      <c r="BD99" s="18" t="str">
        <f t="shared" si="88"/>
        <v>840/h</v>
      </c>
      <c r="BE99" s="18" t="s">
        <v>746</v>
      </c>
      <c r="BF99" s="18" t="str">
        <f t="shared" si="89"/>
        <v>900/h</v>
      </c>
      <c r="BG99" s="18" t="s">
        <v>747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666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745</v>
      </c>
      <c r="BD100" s="18" t="str">
        <f t="shared" si="88"/>
        <v>840/h</v>
      </c>
      <c r="BE100" s="18" t="s">
        <v>746</v>
      </c>
      <c r="BF100" s="18" t="str">
        <f t="shared" si="89"/>
        <v>900/h</v>
      </c>
      <c r="BG100" s="18" t="s">
        <v>747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745</v>
      </c>
      <c r="BD101" s="18" t="str">
        <f t="shared" si="88"/>
        <v>960/h</v>
      </c>
      <c r="BE101" s="18" t="s">
        <v>746</v>
      </c>
      <c r="BF101" s="18" t="str">
        <f t="shared" si="89"/>
        <v>1020/h</v>
      </c>
      <c r="BG101" s="18" t="s">
        <v>747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745</v>
      </c>
      <c r="BD102" s="18" t="str">
        <f t="shared" si="88"/>
        <v>960/h</v>
      </c>
      <c r="BE102" s="18" t="s">
        <v>746</v>
      </c>
      <c r="BF102" s="18" t="str">
        <f t="shared" si="89"/>
        <v>1020/h</v>
      </c>
      <c r="BG102" s="18" t="s">
        <v>747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638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745</v>
      </c>
      <c r="BD103" s="18" t="str">
        <f t="shared" si="88"/>
        <v>960/h</v>
      </c>
      <c r="BE103" s="18" t="s">
        <v>746</v>
      </c>
      <c r="BF103" s="18" t="str">
        <f t="shared" si="89"/>
        <v>1020/h</v>
      </c>
      <c r="BG103" s="18" t="s">
        <v>747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644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745</v>
      </c>
      <c r="BD104" s="18" t="str">
        <f t="shared" si="88"/>
        <v>960/h</v>
      </c>
      <c r="BE104" s="18" t="s">
        <v>746</v>
      </c>
      <c r="BF104" s="18" t="str">
        <f t="shared" si="89"/>
        <v>1020/h</v>
      </c>
      <c r="BG104" s="18" t="s">
        <v>747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647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745</v>
      </c>
      <c r="BD105" s="18" t="str">
        <f t="shared" si="88"/>
        <v>960/h</v>
      </c>
      <c r="BE105" s="18" t="s">
        <v>746</v>
      </c>
      <c r="BF105" s="18" t="str">
        <f t="shared" si="89"/>
        <v>1020/h</v>
      </c>
      <c r="BG105" s="18" t="s">
        <v>747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648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745</v>
      </c>
      <c r="BD106" s="18" t="str">
        <f t="shared" si="88"/>
        <v>960/h</v>
      </c>
      <c r="BE106" s="18" t="s">
        <v>746</v>
      </c>
      <c r="BF106" s="18" t="str">
        <f t="shared" si="89"/>
        <v>1020/h</v>
      </c>
      <c r="BG106" s="18" t="s">
        <v>747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649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745</v>
      </c>
      <c r="BD107" s="18" t="str">
        <f t="shared" si="88"/>
        <v>960/h</v>
      </c>
      <c r="BE107" s="18" t="s">
        <v>746</v>
      </c>
      <c r="BF107" s="18" t="str">
        <f t="shared" si="89"/>
        <v>1020/h</v>
      </c>
      <c r="BG107" s="18" t="s">
        <v>747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664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745</v>
      </c>
      <c r="BD108" s="18" t="str">
        <f t="shared" si="88"/>
        <v>960/h</v>
      </c>
      <c r="BE108" s="18" t="s">
        <v>746</v>
      </c>
      <c r="BF108" s="18" t="str">
        <f t="shared" si="89"/>
        <v>1020/h</v>
      </c>
      <c r="BG108" s="18" t="s">
        <v>747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745</v>
      </c>
      <c r="BD109" s="18" t="str">
        <f t="shared" si="88"/>
        <v>960/h</v>
      </c>
      <c r="BE109" s="18" t="s">
        <v>746</v>
      </c>
      <c r="BF109" s="18" t="str">
        <f t="shared" si="89"/>
        <v>1020/h</v>
      </c>
      <c r="BG109" s="18" t="s">
        <v>747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745</v>
      </c>
      <c r="BD110" s="18" t="str">
        <f t="shared" si="88"/>
        <v>960/h</v>
      </c>
      <c r="BE110" s="18" t="s">
        <v>746</v>
      </c>
      <c r="BF110" s="18" t="str">
        <f t="shared" si="89"/>
        <v>1020/h</v>
      </c>
      <c r="BG110" s="18" t="s">
        <v>747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745</v>
      </c>
      <c r="BD111" s="18" t="str">
        <f t="shared" si="88"/>
        <v>960/h</v>
      </c>
      <c r="BE111" s="18" t="s">
        <v>746</v>
      </c>
      <c r="BF111" s="18" t="str">
        <f t="shared" si="89"/>
        <v>1020/h</v>
      </c>
      <c r="BG111" s="18" t="s">
        <v>747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665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745</v>
      </c>
      <c r="BD112" s="18" t="str">
        <f t="shared" si="88"/>
        <v>960/h</v>
      </c>
      <c r="BE112" s="18" t="s">
        <v>746</v>
      </c>
      <c r="BF112" s="18" t="str">
        <f t="shared" si="89"/>
        <v>1020/h</v>
      </c>
      <c r="BG112" s="18" t="s">
        <v>747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656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745</v>
      </c>
      <c r="BD113" s="18" t="str">
        <f t="shared" ref="BD113:BD130" si="124">AW113*60&amp;"/h"</f>
        <v>960/h</v>
      </c>
      <c r="BE113" s="18" t="s">
        <v>746</v>
      </c>
      <c r="BF113" s="18" t="str">
        <f t="shared" ref="BF113:BF130" si="125">AU113*60&amp;"/h"</f>
        <v>1020/h</v>
      </c>
      <c r="BG113" s="18" t="s">
        <v>747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658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745</v>
      </c>
      <c r="BD114" s="18" t="str">
        <f t="shared" si="124"/>
        <v>960/h</v>
      </c>
      <c r="BE114" s="18" t="s">
        <v>746</v>
      </c>
      <c r="BF114" s="18" t="str">
        <f t="shared" si="125"/>
        <v>1020/h</v>
      </c>
      <c r="BG114" s="18" t="s">
        <v>747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666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745</v>
      </c>
      <c r="BD115" s="18" t="str">
        <f t="shared" si="124"/>
        <v>960/h</v>
      </c>
      <c r="BE115" s="18" t="s">
        <v>746</v>
      </c>
      <c r="BF115" s="18" t="str">
        <f t="shared" si="125"/>
        <v>1020/h</v>
      </c>
      <c r="BG115" s="18" t="s">
        <v>747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745</v>
      </c>
      <c r="BD116" s="18" t="str">
        <f t="shared" si="124"/>
        <v>1080/h</v>
      </c>
      <c r="BE116" s="18" t="s">
        <v>746</v>
      </c>
      <c r="BF116" s="18" t="str">
        <f t="shared" si="125"/>
        <v>1140/h</v>
      </c>
      <c r="BG116" s="18" t="s">
        <v>747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745</v>
      </c>
      <c r="BD117" s="18" t="str">
        <f t="shared" si="124"/>
        <v>1080/h</v>
      </c>
      <c r="BE117" s="18" t="s">
        <v>746</v>
      </c>
      <c r="BF117" s="18" t="str">
        <f t="shared" si="125"/>
        <v>1140/h</v>
      </c>
      <c r="BG117" s="18" t="s">
        <v>747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638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745</v>
      </c>
      <c r="BD118" s="18" t="str">
        <f t="shared" si="124"/>
        <v>1080/h</v>
      </c>
      <c r="BE118" s="18" t="s">
        <v>746</v>
      </c>
      <c r="BF118" s="18" t="str">
        <f t="shared" si="125"/>
        <v>1140/h</v>
      </c>
      <c r="BG118" s="18" t="s">
        <v>747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644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745</v>
      </c>
      <c r="BD119" s="18" t="str">
        <f t="shared" si="124"/>
        <v>1080/h</v>
      </c>
      <c r="BE119" s="18" t="s">
        <v>746</v>
      </c>
      <c r="BF119" s="18" t="str">
        <f t="shared" si="125"/>
        <v>1140/h</v>
      </c>
      <c r="BG119" s="18" t="s">
        <v>747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647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745</v>
      </c>
      <c r="BD120" s="18" t="str">
        <f t="shared" si="124"/>
        <v>1080/h</v>
      </c>
      <c r="BE120" s="18" t="s">
        <v>746</v>
      </c>
      <c r="BF120" s="18" t="str">
        <f t="shared" si="125"/>
        <v>1140/h</v>
      </c>
      <c r="BG120" s="18" t="s">
        <v>747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648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745</v>
      </c>
      <c r="BD121" s="18" t="str">
        <f t="shared" si="124"/>
        <v>1080/h</v>
      </c>
      <c r="BE121" s="18" t="s">
        <v>746</v>
      </c>
      <c r="BF121" s="18" t="str">
        <f t="shared" si="125"/>
        <v>1140/h</v>
      </c>
      <c r="BG121" s="18" t="s">
        <v>747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649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745</v>
      </c>
      <c r="BD122" s="18" t="str">
        <f t="shared" si="124"/>
        <v>1080/h</v>
      </c>
      <c r="BE122" s="18" t="s">
        <v>746</v>
      </c>
      <c r="BF122" s="18" t="str">
        <f t="shared" si="125"/>
        <v>1140/h</v>
      </c>
      <c r="BG122" s="18" t="s">
        <v>747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664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745</v>
      </c>
      <c r="BD123" s="18" t="str">
        <f t="shared" si="124"/>
        <v>1080/h</v>
      </c>
      <c r="BE123" s="18" t="s">
        <v>746</v>
      </c>
      <c r="BF123" s="18" t="str">
        <f t="shared" si="125"/>
        <v>1140/h</v>
      </c>
      <c r="BG123" s="18" t="s">
        <v>747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745</v>
      </c>
      <c r="BD124" s="18" t="str">
        <f t="shared" si="124"/>
        <v>1080/h</v>
      </c>
      <c r="BE124" s="18" t="s">
        <v>746</v>
      </c>
      <c r="BF124" s="18" t="str">
        <f t="shared" si="125"/>
        <v>1140/h</v>
      </c>
      <c r="BG124" s="18" t="s">
        <v>747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745</v>
      </c>
      <c r="BD125" s="18" t="str">
        <f t="shared" si="124"/>
        <v>1080/h</v>
      </c>
      <c r="BE125" s="18" t="s">
        <v>746</v>
      </c>
      <c r="BF125" s="18" t="str">
        <f t="shared" si="125"/>
        <v>1140/h</v>
      </c>
      <c r="BG125" s="18" t="s">
        <v>747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745</v>
      </c>
      <c r="BD126" s="18" t="str">
        <f t="shared" si="124"/>
        <v>1080/h</v>
      </c>
      <c r="BE126" s="18" t="s">
        <v>746</v>
      </c>
      <c r="BF126" s="18" t="str">
        <f t="shared" si="125"/>
        <v>1140/h</v>
      </c>
      <c r="BG126" s="18" t="s">
        <v>747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665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745</v>
      </c>
      <c r="BD127" s="18" t="str">
        <f t="shared" si="124"/>
        <v>1080/h</v>
      </c>
      <c r="BE127" s="18" t="s">
        <v>746</v>
      </c>
      <c r="BF127" s="18" t="str">
        <f t="shared" si="125"/>
        <v>1140/h</v>
      </c>
      <c r="BG127" s="18" t="s">
        <v>747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656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745</v>
      </c>
      <c r="BD128" s="18" t="str">
        <f t="shared" si="124"/>
        <v>1080/h</v>
      </c>
      <c r="BE128" s="18" t="s">
        <v>746</v>
      </c>
      <c r="BF128" s="18" t="str">
        <f t="shared" si="125"/>
        <v>1140/h</v>
      </c>
      <c r="BG128" s="18" t="s">
        <v>747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658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745</v>
      </c>
      <c r="BD129" s="18" t="str">
        <f t="shared" si="124"/>
        <v>1080/h</v>
      </c>
      <c r="BE129" s="18" t="s">
        <v>746</v>
      </c>
      <c r="BF129" s="18" t="str">
        <f t="shared" si="125"/>
        <v>1140/h</v>
      </c>
      <c r="BG129" s="18" t="s">
        <v>747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666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745</v>
      </c>
      <c r="BD130" s="18" t="str">
        <f t="shared" si="124"/>
        <v>1080/h</v>
      </c>
      <c r="BE130" s="18" t="s">
        <v>746</v>
      </c>
      <c r="BF130" s="18" t="str">
        <f t="shared" si="125"/>
        <v>1140/h</v>
      </c>
      <c r="BG130" s="18" t="s">
        <v>747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638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644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647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648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649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665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656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658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666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2019-04-12T13:02:25Z</dcterms:modified>
</cp:coreProperties>
</file>