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0730" windowHeight="11760" activeTab="3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E338" i="57" l="1"/>
  <c r="AD338" i="57"/>
  <c r="AE293" i="57"/>
  <c r="AD293" i="57"/>
  <c r="AE53" i="57"/>
  <c r="AD53" i="57"/>
  <c r="AC308" i="57"/>
  <c r="AC248" i="57"/>
  <c r="AC188" i="57"/>
  <c r="AC128" i="57"/>
  <c r="AC68" i="57"/>
  <c r="AE278" i="57"/>
  <c r="AD278" i="57"/>
  <c r="AE218" i="57"/>
  <c r="AD218" i="57"/>
  <c r="AE158" i="57"/>
  <c r="AD158" i="57"/>
  <c r="AE98" i="57"/>
  <c r="AD98" i="57"/>
  <c r="AE38" i="57"/>
  <c r="AD38" i="57"/>
  <c r="AE233" i="57"/>
  <c r="AD233" i="57"/>
  <c r="AE173" i="57"/>
  <c r="AD173" i="57"/>
  <c r="AE113" i="57"/>
  <c r="AD113" i="57"/>
  <c r="AC323" i="57"/>
  <c r="AC263" i="57"/>
  <c r="AC203" i="57"/>
  <c r="AC143" i="57"/>
  <c r="AC83" i="57"/>
  <c r="AA36" i="57"/>
  <c r="AD37" i="57"/>
  <c r="AE37" i="57" s="1"/>
  <c r="AD41" i="57"/>
  <c r="AE41" i="57" s="1"/>
  <c r="AD45" i="57"/>
  <c r="AE45" i="57" s="1"/>
  <c r="AD49" i="57"/>
  <c r="AE49" i="57" s="1"/>
  <c r="AD57" i="57"/>
  <c r="AE57" i="57" s="1"/>
  <c r="AD61" i="57"/>
  <c r="AE61" i="57" s="1"/>
  <c r="AD65" i="57"/>
  <c r="AE65" i="57" s="1"/>
  <c r="AD69" i="57"/>
  <c r="AE69" i="57" s="1"/>
  <c r="AD73" i="57"/>
  <c r="AE73" i="57" s="1"/>
  <c r="AD77" i="57"/>
  <c r="AE77" i="57" s="1"/>
  <c r="AD81" i="57"/>
  <c r="AE81" i="57" s="1"/>
  <c r="AD85" i="57"/>
  <c r="AE85" i="57" s="1"/>
  <c r="AD89" i="57"/>
  <c r="AE89" i="57" s="1"/>
  <c r="AD93" i="57"/>
  <c r="AE93" i="57" s="1"/>
  <c r="AD97" i="57"/>
  <c r="AE97" i="57" s="1"/>
  <c r="AD101" i="57"/>
  <c r="AE101" i="57" s="1"/>
  <c r="AD105" i="57"/>
  <c r="AE105" i="57" s="1"/>
  <c r="AD109" i="57"/>
  <c r="AE109" i="57" s="1"/>
  <c r="AD117" i="57"/>
  <c r="AE117" i="57" s="1"/>
  <c r="AD121" i="57"/>
  <c r="AE121" i="57" s="1"/>
  <c r="AD125" i="57"/>
  <c r="AE125" i="57" s="1"/>
  <c r="AD129" i="57"/>
  <c r="AE129" i="57" s="1"/>
  <c r="AD133" i="57"/>
  <c r="AE133" i="57" s="1"/>
  <c r="AD137" i="57"/>
  <c r="AE137" i="57" s="1"/>
  <c r="AD141" i="57"/>
  <c r="AE141" i="57" s="1"/>
  <c r="AD145" i="57"/>
  <c r="AE145" i="57" s="1"/>
  <c r="AD149" i="57"/>
  <c r="AE149" i="57" s="1"/>
  <c r="AD153" i="57"/>
  <c r="AE153" i="57" s="1"/>
  <c r="AD157" i="57"/>
  <c r="AE157" i="57" s="1"/>
  <c r="AD161" i="57"/>
  <c r="AE161" i="57" s="1"/>
  <c r="AD165" i="57"/>
  <c r="AE165" i="57" s="1"/>
  <c r="AD169" i="57"/>
  <c r="AE169" i="57" s="1"/>
  <c r="AD177" i="57"/>
  <c r="AE177" i="57" s="1"/>
  <c r="AD181" i="57"/>
  <c r="AE181" i="57" s="1"/>
  <c r="AD185" i="57"/>
  <c r="AE185" i="57" s="1"/>
  <c r="AD189" i="57"/>
  <c r="AE189" i="57" s="1"/>
  <c r="AD193" i="57"/>
  <c r="AE193" i="57" s="1"/>
  <c r="AD197" i="57"/>
  <c r="AE197" i="57" s="1"/>
  <c r="AD201" i="57"/>
  <c r="AE201" i="57" s="1"/>
  <c r="AD205" i="57"/>
  <c r="AE205" i="57" s="1"/>
  <c r="AD209" i="57"/>
  <c r="AE209" i="57" s="1"/>
  <c r="AD213" i="57"/>
  <c r="AE213" i="57" s="1"/>
  <c r="AD217" i="57"/>
  <c r="AE217" i="57" s="1"/>
  <c r="AD221" i="57"/>
  <c r="AE221" i="57" s="1"/>
  <c r="AD225" i="57"/>
  <c r="AE225" i="57" s="1"/>
  <c r="AD229" i="57"/>
  <c r="AE229" i="57" s="1"/>
  <c r="AD237" i="57"/>
  <c r="AE237" i="57" s="1"/>
  <c r="AD241" i="57"/>
  <c r="AE241" i="57" s="1"/>
  <c r="AD245" i="57"/>
  <c r="AE245" i="57" s="1"/>
  <c r="AD249" i="57"/>
  <c r="AE249" i="57" s="1"/>
  <c r="AD253" i="57"/>
  <c r="AE253" i="57" s="1"/>
  <c r="AD257" i="57"/>
  <c r="AE257" i="57" s="1"/>
  <c r="AD261" i="57"/>
  <c r="AE261" i="57" s="1"/>
  <c r="AD265" i="57"/>
  <c r="AE265" i="57" s="1"/>
  <c r="AD269" i="57"/>
  <c r="AE269" i="57" s="1"/>
  <c r="AD273" i="57"/>
  <c r="AE273" i="57" s="1"/>
  <c r="AD277" i="57"/>
  <c r="AE277" i="57" s="1"/>
  <c r="AD281" i="57"/>
  <c r="AE281" i="57" s="1"/>
  <c r="AD285" i="57"/>
  <c r="AE285" i="57" s="1"/>
  <c r="AD289" i="57"/>
  <c r="AE289" i="57" s="1"/>
  <c r="AD297" i="57"/>
  <c r="AE297" i="57" s="1"/>
  <c r="AD301" i="57"/>
  <c r="AE301" i="57" s="1"/>
  <c r="AD305" i="57"/>
  <c r="AE305" i="57" s="1"/>
  <c r="AD309" i="57"/>
  <c r="AE309" i="57" s="1"/>
  <c r="AD313" i="57"/>
  <c r="AE313" i="57" s="1"/>
  <c r="AD317" i="57"/>
  <c r="AE317" i="57" s="1"/>
  <c r="AD321" i="57"/>
  <c r="AE321" i="57" s="1"/>
  <c r="AD325" i="57"/>
  <c r="AE325" i="57" s="1"/>
  <c r="AD329" i="57"/>
  <c r="AE329" i="57" s="1"/>
  <c r="AD333" i="57"/>
  <c r="AE333" i="57" s="1"/>
  <c r="AD337" i="57"/>
  <c r="AE337" i="57" s="1"/>
  <c r="AD341" i="57"/>
  <c r="AE341" i="57" s="1"/>
  <c r="AD345" i="57"/>
  <c r="AE345" i="57" s="1"/>
  <c r="AD349" i="57"/>
  <c r="AE349" i="57" s="1"/>
  <c r="AD43" i="57"/>
  <c r="AE43" i="57" s="1"/>
  <c r="AD47" i="57"/>
  <c r="AE47" i="57" s="1"/>
  <c r="AD55" i="57"/>
  <c r="AE55" i="57" s="1"/>
  <c r="AD63" i="57"/>
  <c r="AE63" i="57" s="1"/>
  <c r="AD71" i="57"/>
  <c r="AE71" i="57" s="1"/>
  <c r="AD79" i="57"/>
  <c r="AE79" i="57" s="1"/>
  <c r="AD87" i="57"/>
  <c r="AE87" i="57" s="1"/>
  <c r="AD95" i="57"/>
  <c r="AE95" i="57" s="1"/>
  <c r="AD103" i="57"/>
  <c r="AE103" i="57" s="1"/>
  <c r="AD111" i="57"/>
  <c r="AE111" i="57" s="1"/>
  <c r="AD123" i="57"/>
  <c r="AE123" i="57" s="1"/>
  <c r="AD42" i="57"/>
  <c r="AE42" i="57" s="1"/>
  <c r="AD46" i="57"/>
  <c r="AE46" i="57" s="1"/>
  <c r="AD50" i="57"/>
  <c r="AE50" i="57" s="1"/>
  <c r="AD54" i="57"/>
  <c r="AE54" i="57" s="1"/>
  <c r="AD58" i="57"/>
  <c r="AE58" i="57" s="1"/>
  <c r="AD62" i="57"/>
  <c r="AE62" i="57" s="1"/>
  <c r="AD66" i="57"/>
  <c r="AE66" i="57" s="1"/>
  <c r="AD70" i="57"/>
  <c r="AE70" i="57" s="1"/>
  <c r="AD74" i="57"/>
  <c r="AE74" i="57" s="1"/>
  <c r="AD78" i="57"/>
  <c r="AE78" i="57" s="1"/>
  <c r="AD82" i="57"/>
  <c r="AE82" i="57" s="1"/>
  <c r="AD86" i="57"/>
  <c r="AE86" i="57" s="1"/>
  <c r="AD90" i="57"/>
  <c r="AE90" i="57" s="1"/>
  <c r="AD94" i="57"/>
  <c r="AE94" i="57" s="1"/>
  <c r="AD102" i="57"/>
  <c r="AE102" i="57" s="1"/>
  <c r="AD106" i="57"/>
  <c r="AE106" i="57" s="1"/>
  <c r="AD110" i="57"/>
  <c r="AE110" i="57" s="1"/>
  <c r="AD114" i="57"/>
  <c r="AE114" i="57" s="1"/>
  <c r="AD118" i="57"/>
  <c r="AE118" i="57" s="1"/>
  <c r="AD122" i="57"/>
  <c r="AE122" i="57" s="1"/>
  <c r="AD126" i="57"/>
  <c r="AE126" i="57" s="1"/>
  <c r="AD130" i="57"/>
  <c r="AE130" i="57" s="1"/>
  <c r="AD134" i="57"/>
  <c r="AE134" i="57" s="1"/>
  <c r="AD138" i="57"/>
  <c r="AE138" i="57" s="1"/>
  <c r="AD142" i="57"/>
  <c r="AE142" i="57" s="1"/>
  <c r="AD146" i="57"/>
  <c r="AE146" i="57" s="1"/>
  <c r="AD150" i="57"/>
  <c r="AE150" i="57" s="1"/>
  <c r="AD154" i="57"/>
  <c r="AE154" i="57" s="1"/>
  <c r="AD162" i="57"/>
  <c r="AE162" i="57" s="1"/>
  <c r="AD166" i="57"/>
  <c r="AE166" i="57" s="1"/>
  <c r="AD170" i="57"/>
  <c r="AE170" i="57" s="1"/>
  <c r="AD174" i="57"/>
  <c r="AE174" i="57" s="1"/>
  <c r="AD178" i="57"/>
  <c r="AE178" i="57" s="1"/>
  <c r="AD182" i="57"/>
  <c r="AE182" i="57" s="1"/>
  <c r="AD186" i="57"/>
  <c r="AE186" i="57" s="1"/>
  <c r="AD190" i="57"/>
  <c r="AE190" i="57" s="1"/>
  <c r="AD194" i="57"/>
  <c r="AE194" i="57" s="1"/>
  <c r="AD198" i="57"/>
  <c r="AE198" i="57" s="1"/>
  <c r="AD202" i="57"/>
  <c r="AE202" i="57" s="1"/>
  <c r="AD206" i="57"/>
  <c r="AE206" i="57" s="1"/>
  <c r="AD210" i="57"/>
  <c r="AE210" i="57" s="1"/>
  <c r="AD214" i="57"/>
  <c r="AE214" i="57" s="1"/>
  <c r="AD222" i="57"/>
  <c r="AE222" i="57" s="1"/>
  <c r="AD226" i="57"/>
  <c r="AE226" i="57" s="1"/>
  <c r="AD230" i="57"/>
  <c r="AE230" i="57" s="1"/>
  <c r="AD234" i="57"/>
  <c r="AE234" i="57" s="1"/>
  <c r="AD238" i="57"/>
  <c r="AE238" i="57" s="1"/>
  <c r="AD242" i="57"/>
  <c r="AE242" i="57" s="1"/>
  <c r="AD246" i="57"/>
  <c r="AE246" i="57" s="1"/>
  <c r="AD250" i="57"/>
  <c r="AE250" i="57" s="1"/>
  <c r="AD254" i="57"/>
  <c r="AE254" i="57" s="1"/>
  <c r="AD258" i="57"/>
  <c r="AE258" i="57" s="1"/>
  <c r="AD262" i="57"/>
  <c r="AE262" i="57" s="1"/>
  <c r="AD266" i="57"/>
  <c r="AE266" i="57" s="1"/>
  <c r="AD270" i="57"/>
  <c r="AE270" i="57" s="1"/>
  <c r="AD274" i="57"/>
  <c r="AE274" i="57" s="1"/>
  <c r="AD282" i="57"/>
  <c r="AE282" i="57" s="1"/>
  <c r="AD286" i="57"/>
  <c r="AE286" i="57" s="1"/>
  <c r="AD290" i="57"/>
  <c r="AE290" i="57" s="1"/>
  <c r="AD294" i="57"/>
  <c r="AE294" i="57" s="1"/>
  <c r="AD298" i="57"/>
  <c r="AE298" i="57" s="1"/>
  <c r="AD302" i="57"/>
  <c r="AE302" i="57" s="1"/>
  <c r="AD306" i="57"/>
  <c r="AE306" i="57" s="1"/>
  <c r="AD310" i="57"/>
  <c r="AE310" i="57" s="1"/>
  <c r="AD314" i="57"/>
  <c r="AE314" i="57" s="1"/>
  <c r="AD318" i="57"/>
  <c r="AE318" i="57" s="1"/>
  <c r="AD322" i="57"/>
  <c r="AE322" i="57" s="1"/>
  <c r="AD326" i="57"/>
  <c r="AE326" i="57" s="1"/>
  <c r="AD330" i="57"/>
  <c r="AE330" i="57" s="1"/>
  <c r="AD334" i="57"/>
  <c r="AE334" i="57" s="1"/>
  <c r="AD342" i="57"/>
  <c r="AE342" i="57" s="1"/>
  <c r="AD346" i="57"/>
  <c r="AE346" i="57" s="1"/>
  <c r="AD350" i="57"/>
  <c r="AE350" i="57" s="1"/>
  <c r="AD39" i="57"/>
  <c r="AE39" i="57" s="1"/>
  <c r="AD51" i="57"/>
  <c r="AE51" i="57" s="1"/>
  <c r="AD59" i="57"/>
  <c r="AE59" i="57" s="1"/>
  <c r="AD67" i="57"/>
  <c r="AE67" i="57" s="1"/>
  <c r="AD75" i="57"/>
  <c r="AE75" i="57" s="1"/>
  <c r="AD91" i="57"/>
  <c r="AE91" i="57" s="1"/>
  <c r="AD99" i="57"/>
  <c r="AE99" i="57" s="1"/>
  <c r="AD107" i="57"/>
  <c r="AE107" i="57" s="1"/>
  <c r="AD115" i="57"/>
  <c r="AE115" i="57" s="1"/>
  <c r="AD119" i="57"/>
  <c r="AE119" i="57" s="1"/>
  <c r="AD127" i="57"/>
  <c r="AE127" i="57" s="1"/>
  <c r="AD52" i="57"/>
  <c r="AE52" i="57" s="1"/>
  <c r="AD64" i="57"/>
  <c r="AE64" i="57" s="1"/>
  <c r="AD80" i="57"/>
  <c r="AE80" i="57" s="1"/>
  <c r="AD92" i="57"/>
  <c r="AE92" i="57" s="1"/>
  <c r="AD104" i="57"/>
  <c r="AE104" i="57" s="1"/>
  <c r="AD116" i="57"/>
  <c r="AE116" i="57" s="1"/>
  <c r="AD131" i="57"/>
  <c r="AE131" i="57" s="1"/>
  <c r="AD139" i="57"/>
  <c r="AE139" i="57" s="1"/>
  <c r="AD147" i="57"/>
  <c r="AE147" i="57" s="1"/>
  <c r="AD155" i="57"/>
  <c r="AE155" i="57" s="1"/>
  <c r="AD160" i="57"/>
  <c r="AE160" i="57" s="1"/>
  <c r="AD168" i="57"/>
  <c r="AE168" i="57" s="1"/>
  <c r="AD175" i="57"/>
  <c r="AE175" i="57" s="1"/>
  <c r="AD183" i="57"/>
  <c r="AE183" i="57" s="1"/>
  <c r="AD191" i="57"/>
  <c r="AE191" i="57" s="1"/>
  <c r="AD199" i="57"/>
  <c r="AE199" i="57" s="1"/>
  <c r="AD207" i="57"/>
  <c r="AE207" i="57" s="1"/>
  <c r="AD215" i="57"/>
  <c r="AE215" i="57" s="1"/>
  <c r="AD220" i="57"/>
  <c r="AE220" i="57" s="1"/>
  <c r="AD228" i="57"/>
  <c r="AE228" i="57" s="1"/>
  <c r="AD235" i="57"/>
  <c r="AE235" i="57" s="1"/>
  <c r="AD243" i="57"/>
  <c r="AE243" i="57" s="1"/>
  <c r="AD251" i="57"/>
  <c r="AE251" i="57" s="1"/>
  <c r="AD259" i="57"/>
  <c r="AE259" i="57" s="1"/>
  <c r="AD267" i="57"/>
  <c r="AE267" i="57" s="1"/>
  <c r="AD275" i="57"/>
  <c r="AE275" i="57" s="1"/>
  <c r="AD280" i="57"/>
  <c r="AE280" i="57" s="1"/>
  <c r="AD288" i="57"/>
  <c r="AE288" i="57" s="1"/>
  <c r="AD295" i="57"/>
  <c r="AE295" i="57" s="1"/>
  <c r="AD303" i="57"/>
  <c r="AE303" i="57" s="1"/>
  <c r="AD311" i="57"/>
  <c r="AE311" i="57" s="1"/>
  <c r="AD319" i="57"/>
  <c r="AE319" i="57" s="1"/>
  <c r="AD327" i="57"/>
  <c r="AE327" i="57" s="1"/>
  <c r="AD335" i="57"/>
  <c r="AE335" i="57" s="1"/>
  <c r="AD340" i="57"/>
  <c r="AE340" i="57" s="1"/>
  <c r="AD348" i="57"/>
  <c r="AE348" i="57" s="1"/>
  <c r="AD172" i="57"/>
  <c r="AE172" i="57" s="1"/>
  <c r="AD187" i="57"/>
  <c r="AE187" i="57" s="1"/>
  <c r="AD247" i="57"/>
  <c r="AE247" i="57" s="1"/>
  <c r="AD284" i="57"/>
  <c r="AE284" i="57" s="1"/>
  <c r="AD299" i="57"/>
  <c r="AE299" i="57" s="1"/>
  <c r="AD48" i="57"/>
  <c r="AE48" i="57" s="1"/>
  <c r="AD76" i="57"/>
  <c r="AE76" i="57" s="1"/>
  <c r="AD100" i="57"/>
  <c r="AE100" i="57" s="1"/>
  <c r="AD136" i="57"/>
  <c r="AE136" i="57" s="1"/>
  <c r="AD144" i="57"/>
  <c r="AE144" i="57" s="1"/>
  <c r="AD159" i="57"/>
  <c r="AE159" i="57" s="1"/>
  <c r="AD180" i="57"/>
  <c r="AE180" i="57" s="1"/>
  <c r="AD196" i="57"/>
  <c r="AE196" i="57" s="1"/>
  <c r="AD204" i="57"/>
  <c r="AE204" i="57" s="1"/>
  <c r="AD212" i="57"/>
  <c r="AE212" i="57" s="1"/>
  <c r="AD227" i="57"/>
  <c r="AE227" i="57" s="1"/>
  <c r="AD279" i="57"/>
  <c r="AE279" i="57" s="1"/>
  <c r="AD300" i="57"/>
  <c r="AE300" i="57" s="1"/>
  <c r="AD316" i="57"/>
  <c r="AE316" i="57" s="1"/>
  <c r="AD332" i="57"/>
  <c r="AE332" i="57" s="1"/>
  <c r="AD347" i="57"/>
  <c r="AE347" i="57" s="1"/>
  <c r="AD40" i="57"/>
  <c r="AE40" i="57" s="1"/>
  <c r="AD96" i="57"/>
  <c r="AE96" i="57" s="1"/>
  <c r="AD108" i="57"/>
  <c r="AE108" i="57" s="1"/>
  <c r="AD120" i="57"/>
  <c r="AE120" i="57" s="1"/>
  <c r="AD132" i="57"/>
  <c r="AE132" i="57" s="1"/>
  <c r="AD140" i="57"/>
  <c r="AE140" i="57" s="1"/>
  <c r="AD148" i="57"/>
  <c r="AE148" i="57" s="1"/>
  <c r="AD156" i="57"/>
  <c r="AE156" i="57" s="1"/>
  <c r="AD163" i="57"/>
  <c r="AE163" i="57" s="1"/>
  <c r="AD171" i="57"/>
  <c r="AE171" i="57" s="1"/>
  <c r="AD176" i="57"/>
  <c r="AE176" i="57" s="1"/>
  <c r="AD184" i="57"/>
  <c r="AE184" i="57" s="1"/>
  <c r="AD192" i="57"/>
  <c r="AE192" i="57" s="1"/>
  <c r="AD200" i="57"/>
  <c r="AE200" i="57" s="1"/>
  <c r="AD208" i="57"/>
  <c r="AE208" i="57" s="1"/>
  <c r="AD216" i="57"/>
  <c r="AE216" i="57" s="1"/>
  <c r="AD223" i="57"/>
  <c r="AE223" i="57" s="1"/>
  <c r="AD231" i="57"/>
  <c r="AE231" i="57" s="1"/>
  <c r="AD236" i="57"/>
  <c r="AE236" i="57" s="1"/>
  <c r="AD244" i="57"/>
  <c r="AE244" i="57" s="1"/>
  <c r="AD252" i="57"/>
  <c r="AE252" i="57" s="1"/>
  <c r="AD260" i="57"/>
  <c r="AE260" i="57" s="1"/>
  <c r="AD268" i="57"/>
  <c r="AE268" i="57" s="1"/>
  <c r="AD276" i="57"/>
  <c r="AE276" i="57" s="1"/>
  <c r="AD283" i="57"/>
  <c r="AE283" i="57" s="1"/>
  <c r="AD291" i="57"/>
  <c r="AE291" i="57" s="1"/>
  <c r="AD296" i="57"/>
  <c r="AE296" i="57" s="1"/>
  <c r="AD304" i="57"/>
  <c r="AE304" i="57" s="1"/>
  <c r="AD312" i="57"/>
  <c r="AE312" i="57" s="1"/>
  <c r="AD320" i="57"/>
  <c r="AE320" i="57" s="1"/>
  <c r="AD328" i="57"/>
  <c r="AE328" i="57" s="1"/>
  <c r="AD336" i="57"/>
  <c r="AE336" i="57" s="1"/>
  <c r="AD343" i="57"/>
  <c r="AE343" i="57" s="1"/>
  <c r="AD44" i="57"/>
  <c r="AE44" i="57" s="1"/>
  <c r="AD56" i="57"/>
  <c r="AE56" i="57" s="1"/>
  <c r="AD72" i="57"/>
  <c r="AE72" i="57" s="1"/>
  <c r="AD84" i="57"/>
  <c r="AE84" i="57" s="1"/>
  <c r="AD112" i="57"/>
  <c r="AE112" i="57" s="1"/>
  <c r="AD124" i="57"/>
  <c r="AE124" i="57" s="1"/>
  <c r="AD135" i="57"/>
  <c r="AE135" i="57" s="1"/>
  <c r="AD151" i="57"/>
  <c r="AE151" i="57" s="1"/>
  <c r="AD164" i="57"/>
  <c r="AE164" i="57" s="1"/>
  <c r="AD179" i="57"/>
  <c r="AE179" i="57" s="1"/>
  <c r="AD195" i="57"/>
  <c r="AE195" i="57" s="1"/>
  <c r="AD211" i="57"/>
  <c r="AE211" i="57" s="1"/>
  <c r="AD224" i="57"/>
  <c r="AE224" i="57" s="1"/>
  <c r="AD232" i="57"/>
  <c r="AE232" i="57" s="1"/>
  <c r="AD239" i="57"/>
  <c r="AE239" i="57" s="1"/>
  <c r="AD255" i="57"/>
  <c r="AE255" i="57" s="1"/>
  <c r="AD271" i="57"/>
  <c r="AE271" i="57" s="1"/>
  <c r="AD292" i="57"/>
  <c r="AE292" i="57" s="1"/>
  <c r="AD307" i="57"/>
  <c r="AE307" i="57" s="1"/>
  <c r="AD315" i="57"/>
  <c r="AE315" i="57" s="1"/>
  <c r="AD331" i="57"/>
  <c r="AE331" i="57" s="1"/>
  <c r="AD344" i="57"/>
  <c r="AE344" i="57" s="1"/>
  <c r="AD60" i="57"/>
  <c r="AE60" i="57" s="1"/>
  <c r="AD88" i="57"/>
  <c r="AE88" i="57" s="1"/>
  <c r="AD152" i="57"/>
  <c r="AE152" i="57" s="1"/>
  <c r="AD167" i="57"/>
  <c r="AE167" i="57" s="1"/>
  <c r="AD219" i="57"/>
  <c r="AE219" i="57" s="1"/>
  <c r="AD240" i="57"/>
  <c r="AE240" i="57" s="1"/>
  <c r="AD256" i="57"/>
  <c r="AE256" i="57" s="1"/>
  <c r="AD264" i="57"/>
  <c r="AE264" i="57" s="1"/>
  <c r="AD272" i="57"/>
  <c r="AE272" i="57" s="1"/>
  <c r="AD287" i="57"/>
  <c r="AE287" i="57" s="1"/>
  <c r="AD324" i="57"/>
  <c r="AE324" i="57" s="1"/>
  <c r="AD339" i="57"/>
  <c r="AE339" i="57" s="1"/>
  <c r="AD36" i="57"/>
  <c r="AE36" i="57" s="1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9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AE323" i="57"/>
  <c r="AD323" i="57"/>
  <c r="AE83" i="57"/>
  <c r="AD83" i="57"/>
  <c r="AE248" i="57"/>
  <c r="AD248" i="57"/>
  <c r="AE143" i="57"/>
  <c r="AD143" i="57"/>
  <c r="AE68" i="57"/>
  <c r="AD68" i="57"/>
  <c r="AE308" i="57"/>
  <c r="AD308" i="57"/>
  <c r="AE203" i="57"/>
  <c r="AD203" i="57"/>
  <c r="AE128" i="57"/>
  <c r="AD128" i="57"/>
  <c r="AE263" i="57"/>
  <c r="AD263" i="57"/>
  <c r="AE188" i="57"/>
  <c r="AD188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B4" i="57"/>
  <c r="C4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68" i="55"/>
  <c r="AD69" i="55"/>
  <c r="AD70" i="55"/>
  <c r="AD71" i="55"/>
  <c r="AD72" i="55"/>
  <c r="AD73" i="55"/>
  <c r="AD74" i="55"/>
  <c r="AD75" i="55"/>
  <c r="AD76" i="55"/>
  <c r="AD77" i="55"/>
  <c r="AD78" i="55"/>
  <c r="AD79" i="55"/>
  <c r="AD80" i="55"/>
  <c r="AD81" i="55"/>
  <c r="AD82" i="55"/>
  <c r="AD83" i="55"/>
  <c r="AD84" i="55"/>
  <c r="AD85" i="55"/>
  <c r="AD86" i="55"/>
  <c r="AD87" i="55"/>
  <c r="AD88" i="55"/>
  <c r="AD89" i="55"/>
  <c r="AD90" i="55"/>
  <c r="AD91" i="55"/>
  <c r="AD92" i="55"/>
  <c r="AD93" i="55"/>
  <c r="AD94" i="55"/>
  <c r="AD95" i="55"/>
  <c r="AD96" i="55"/>
  <c r="AD97" i="55"/>
  <c r="AD98" i="55"/>
  <c r="AD99" i="55"/>
  <c r="AD100" i="55"/>
  <c r="AD101" i="55"/>
  <c r="AD102" i="55"/>
  <c r="AD103" i="55"/>
  <c r="AD104" i="55"/>
  <c r="AD105" i="55"/>
  <c r="AD106" i="55"/>
  <c r="AD107" i="55"/>
  <c r="AD108" i="55"/>
  <c r="AD109" i="55"/>
  <c r="AD110" i="55"/>
  <c r="AD111" i="55"/>
  <c r="AD112" i="55"/>
  <c r="AD113" i="55"/>
  <c r="AD114" i="55"/>
  <c r="AD115" i="55"/>
  <c r="AD116" i="55"/>
  <c r="AD117" i="55"/>
  <c r="AD118" i="55"/>
  <c r="AD119" i="55"/>
  <c r="AD120" i="55"/>
  <c r="AD121" i="55"/>
  <c r="AD122" i="55"/>
  <c r="AD123" i="55"/>
  <c r="AD124" i="55"/>
  <c r="AD125" i="55"/>
  <c r="AD126" i="55"/>
  <c r="AD127" i="55"/>
  <c r="AD128" i="55"/>
  <c r="AD129" i="55"/>
  <c r="AD130" i="55"/>
  <c r="AD131" i="55"/>
  <c r="AD132" i="55"/>
  <c r="AD133" i="55"/>
  <c r="AD134" i="55"/>
  <c r="AD135" i="55"/>
  <c r="AD136" i="55"/>
  <c r="AD137" i="55"/>
  <c r="AD138" i="55"/>
  <c r="AD139" i="55"/>
  <c r="AD140" i="55"/>
  <c r="AD141" i="55"/>
  <c r="AD142" i="55"/>
  <c r="AD143" i="55"/>
  <c r="AD144" i="55"/>
  <c r="AD145" i="55"/>
  <c r="AD146" i="55"/>
  <c r="AD147" i="55"/>
  <c r="AD148" i="55"/>
  <c r="AD149" i="55"/>
  <c r="AD150" i="55"/>
  <c r="AD151" i="55"/>
  <c r="AD152" i="55"/>
  <c r="AD153" i="55"/>
  <c r="AD154" i="55"/>
  <c r="AD155" i="55"/>
  <c r="AD156" i="55"/>
  <c r="AD157" i="55"/>
  <c r="AD158" i="55"/>
  <c r="AD159" i="55"/>
  <c r="AD160" i="55"/>
  <c r="AD161" i="55"/>
  <c r="AD162" i="55"/>
  <c r="AD163" i="55"/>
  <c r="AD164" i="55"/>
  <c r="AD165" i="55"/>
  <c r="AD166" i="55"/>
  <c r="AD167" i="55"/>
  <c r="AD168" i="55"/>
  <c r="AD169" i="55"/>
  <c r="AD170" i="55"/>
  <c r="AD171" i="55"/>
  <c r="AD172" i="55"/>
  <c r="AD173" i="55"/>
  <c r="AD174" i="55"/>
  <c r="AD175" i="55"/>
  <c r="AD176" i="55"/>
  <c r="AD177" i="55"/>
  <c r="AD178" i="55"/>
  <c r="AD179" i="55"/>
  <c r="AD180" i="55"/>
  <c r="AD181" i="55"/>
  <c r="AD182" i="55"/>
  <c r="AD183" i="55"/>
  <c r="AD184" i="55"/>
  <c r="AD185" i="55"/>
  <c r="AD186" i="55"/>
  <c r="AD187" i="55"/>
  <c r="AD188" i="55"/>
  <c r="AD189" i="55"/>
  <c r="AD190" i="55"/>
  <c r="AD191" i="55"/>
  <c r="AD192" i="55"/>
  <c r="AD193" i="55"/>
  <c r="AD194" i="55"/>
  <c r="AD195" i="55"/>
  <c r="AD196" i="55"/>
  <c r="AD197" i="55"/>
  <c r="AD198" i="55"/>
  <c r="AD199" i="55"/>
  <c r="AD200" i="55"/>
  <c r="AD201" i="55"/>
  <c r="AD202" i="55"/>
  <c r="AD203" i="55"/>
  <c r="AD204" i="55"/>
  <c r="AD205" i="55"/>
  <c r="AD206" i="55"/>
  <c r="AD207" i="55"/>
  <c r="AD208" i="55"/>
  <c r="AD209" i="55"/>
  <c r="AD210" i="55"/>
  <c r="AD211" i="55"/>
  <c r="AD212" i="55"/>
  <c r="AD213" i="55"/>
  <c r="AD214" i="55"/>
  <c r="AD215" i="55"/>
  <c r="AD216" i="55"/>
  <c r="AD217" i="55"/>
  <c r="AD218" i="55"/>
  <c r="AD219" i="55"/>
  <c r="AD220" i="55"/>
  <c r="AD221" i="55"/>
  <c r="AD222" i="55"/>
  <c r="AD223" i="55"/>
  <c r="AD224" i="55"/>
  <c r="AD225" i="55"/>
  <c r="AD226" i="55"/>
  <c r="AD227" i="55"/>
  <c r="AD228" i="55"/>
  <c r="AD229" i="55"/>
  <c r="AD230" i="55"/>
  <c r="AD231" i="55"/>
  <c r="AD232" i="55"/>
  <c r="AD233" i="55"/>
  <c r="AD234" i="55"/>
  <c r="AD235" i="55"/>
  <c r="AD236" i="55"/>
  <c r="AD237" i="55"/>
  <c r="AD238" i="55"/>
  <c r="AD239" i="55"/>
  <c r="AD240" i="55"/>
  <c r="AD241" i="55"/>
  <c r="AD242" i="55"/>
  <c r="AD243" i="55"/>
  <c r="AD244" i="55"/>
  <c r="AD245" i="55"/>
  <c r="AD246" i="55"/>
  <c r="AD247" i="55"/>
  <c r="AD248" i="55"/>
  <c r="AD249" i="55"/>
  <c r="AD250" i="55"/>
  <c r="AD251" i="55"/>
  <c r="AD252" i="55"/>
  <c r="AD253" i="55"/>
  <c r="AD254" i="55"/>
  <c r="AD255" i="55"/>
  <c r="AD256" i="55"/>
  <c r="AD257" i="55"/>
  <c r="AD258" i="55"/>
  <c r="AD259" i="55"/>
  <c r="AD260" i="55"/>
  <c r="AD261" i="55"/>
  <c r="AD262" i="55"/>
  <c r="AD263" i="55"/>
  <c r="AD264" i="55"/>
  <c r="AD265" i="55"/>
  <c r="AD266" i="55"/>
  <c r="AD267" i="55"/>
  <c r="AD268" i="55"/>
  <c r="AD269" i="55"/>
  <c r="AD270" i="55"/>
  <c r="AD271" i="55"/>
  <c r="AD272" i="55"/>
  <c r="AD273" i="55"/>
  <c r="AD274" i="55"/>
  <c r="AD275" i="55"/>
  <c r="AD276" i="55"/>
  <c r="AD277" i="55"/>
  <c r="AD278" i="55"/>
  <c r="AD279" i="55"/>
  <c r="AD280" i="55"/>
  <c r="AD281" i="55"/>
  <c r="AD282" i="55"/>
  <c r="AD283" i="55"/>
  <c r="AD284" i="55"/>
  <c r="AD285" i="55"/>
  <c r="AD286" i="55"/>
  <c r="AD287" i="55"/>
  <c r="AD288" i="55"/>
  <c r="AD289" i="55"/>
  <c r="AD290" i="55"/>
  <c r="AD291" i="55"/>
  <c r="AD292" i="55"/>
  <c r="AD293" i="55"/>
  <c r="AD294" i="55"/>
  <c r="AD295" i="55"/>
  <c r="AD296" i="55"/>
  <c r="AD297" i="55"/>
  <c r="AD298" i="55"/>
  <c r="AD299" i="55"/>
  <c r="AD300" i="55"/>
  <c r="AD301" i="55"/>
  <c r="AD302" i="55"/>
  <c r="AD303" i="55"/>
  <c r="AD304" i="55"/>
  <c r="AD305" i="55"/>
  <c r="AD306" i="55"/>
  <c r="AD307" i="55"/>
  <c r="AD308" i="55"/>
  <c r="AD309" i="55"/>
  <c r="AD310" i="55"/>
  <c r="AD311" i="55"/>
  <c r="AD312" i="55"/>
  <c r="AD313" i="55"/>
  <c r="AD314" i="55"/>
  <c r="AD315" i="55"/>
  <c r="AD316" i="55"/>
  <c r="AD317" i="55"/>
  <c r="AD318" i="55"/>
  <c r="AD319" i="55"/>
  <c r="AD320" i="55"/>
  <c r="AD321" i="55"/>
  <c r="AD322" i="55"/>
  <c r="AD323" i="55"/>
  <c r="AD324" i="55"/>
  <c r="AD325" i="55"/>
  <c r="AD326" i="55"/>
  <c r="AD327" i="55"/>
  <c r="AD328" i="55"/>
  <c r="AD329" i="55"/>
  <c r="AD330" i="55"/>
  <c r="AD331" i="55"/>
  <c r="AD332" i="55"/>
  <c r="AD333" i="55"/>
  <c r="AD334" i="55"/>
  <c r="AD335" i="55"/>
  <c r="AD336" i="55"/>
  <c r="AD337" i="55"/>
  <c r="AD338" i="55"/>
  <c r="AD339" i="55"/>
  <c r="AD340" i="55"/>
  <c r="AD341" i="55"/>
  <c r="AD342" i="55"/>
  <c r="AD343" i="55"/>
  <c r="AD344" i="55"/>
  <c r="AD345" i="55"/>
  <c r="AD346" i="55"/>
  <c r="AD347" i="55"/>
  <c r="AD348" i="55"/>
  <c r="AD349" i="55"/>
  <c r="AD350" i="55"/>
  <c r="AD351" i="55"/>
  <c r="AD352" i="55"/>
  <c r="AD353" i="55"/>
  <c r="AD354" i="55"/>
  <c r="AD355" i="55"/>
  <c r="AD356" i="55"/>
  <c r="AD357" i="55"/>
  <c r="AD358" i="55"/>
  <c r="AD359" i="55"/>
  <c r="AD360" i="55"/>
  <c r="AD361" i="55"/>
  <c r="AD362" i="55"/>
  <c r="AD363" i="55"/>
  <c r="AD364" i="55"/>
  <c r="AD365" i="55"/>
  <c r="AD366" i="55"/>
  <c r="AD367" i="55"/>
  <c r="AD368" i="55"/>
  <c r="AD369" i="55"/>
  <c r="AD370" i="55"/>
  <c r="AD371" i="55"/>
  <c r="AD372" i="55"/>
  <c r="AD373" i="55"/>
  <c r="AD374" i="55"/>
  <c r="AD375" i="55"/>
  <c r="AD376" i="55"/>
  <c r="AD377" i="55"/>
  <c r="AD378" i="55"/>
  <c r="AD379" i="55"/>
  <c r="AD380" i="55"/>
  <c r="AD381" i="55"/>
  <c r="AD382" i="55"/>
  <c r="AD383" i="55"/>
  <c r="AD384" i="55"/>
  <c r="AD385" i="55"/>
  <c r="AD386" i="55"/>
  <c r="AD387" i="55"/>
  <c r="AD388" i="55"/>
  <c r="AD389" i="55"/>
  <c r="AD390" i="55"/>
  <c r="AD391" i="55"/>
  <c r="AD392" i="55"/>
  <c r="AD393" i="55"/>
  <c r="AD394" i="55"/>
  <c r="AD395" i="55"/>
  <c r="AD396" i="55"/>
  <c r="AD397" i="55"/>
  <c r="AD398" i="55"/>
  <c r="AD399" i="55"/>
  <c r="AD400" i="55"/>
  <c r="AD401" i="55"/>
  <c r="AD402" i="55"/>
  <c r="AD403" i="55"/>
  <c r="AD404" i="55"/>
  <c r="AD405" i="55"/>
  <c r="AD406" i="55"/>
  <c r="AD407" i="55"/>
  <c r="AD408" i="55"/>
  <c r="AD409" i="55"/>
  <c r="AD410" i="55"/>
  <c r="AD411" i="55"/>
  <c r="AD412" i="55"/>
  <c r="AD413" i="55"/>
  <c r="AD414" i="55"/>
  <c r="AD415" i="55"/>
  <c r="AD416" i="55"/>
  <c r="AD417" i="55"/>
  <c r="AD418" i="55"/>
  <c r="AD419" i="55"/>
  <c r="AD420" i="55"/>
  <c r="AD421" i="55"/>
  <c r="AD422" i="55"/>
  <c r="AD423" i="55"/>
  <c r="AD424" i="55"/>
  <c r="AD425" i="55"/>
  <c r="AD426" i="55"/>
  <c r="AD427" i="55"/>
  <c r="AD428" i="55"/>
  <c r="AD429" i="55"/>
  <c r="AD430" i="55"/>
  <c r="AD431" i="55"/>
  <c r="AD432" i="55"/>
  <c r="AD433" i="55"/>
  <c r="AD434" i="55"/>
  <c r="AD435" i="55"/>
  <c r="AD436" i="55"/>
  <c r="AD437" i="55"/>
  <c r="AD438" i="55"/>
  <c r="AD439" i="55"/>
  <c r="AD440" i="55"/>
  <c r="AD441" i="55"/>
  <c r="AD442" i="55"/>
  <c r="AD443" i="55"/>
  <c r="AD444" i="55"/>
  <c r="AD445" i="55"/>
  <c r="AD446" i="55"/>
  <c r="AD447" i="55"/>
  <c r="AD448" i="55"/>
  <c r="AD449" i="55"/>
  <c r="AD450" i="55"/>
  <c r="AD451" i="55"/>
  <c r="AD452" i="55"/>
  <c r="AD453" i="55"/>
  <c r="AD454" i="55"/>
  <c r="AD455" i="55"/>
  <c r="AD456" i="55"/>
  <c r="AD457" i="55"/>
  <c r="AD458" i="55"/>
  <c r="AD459" i="55"/>
  <c r="AD460" i="55"/>
  <c r="AD461" i="55"/>
  <c r="AD462" i="55"/>
  <c r="AD463" i="55"/>
  <c r="AD464" i="55"/>
  <c r="AD465" i="55"/>
  <c r="AD466" i="55"/>
  <c r="AD467" i="55"/>
  <c r="AD468" i="55"/>
  <c r="AD469" i="55"/>
  <c r="AD470" i="55"/>
  <c r="AD471" i="55"/>
  <c r="AD472" i="55"/>
  <c r="AD473" i="55"/>
  <c r="AD474" i="55"/>
  <c r="AD475" i="55"/>
  <c r="AD476" i="55"/>
  <c r="AD477" i="55"/>
  <c r="AD478" i="55"/>
  <c r="AD479" i="55"/>
  <c r="AD480" i="55"/>
  <c r="AD481" i="55"/>
  <c r="AD482" i="55"/>
  <c r="AD483" i="55"/>
  <c r="AD484" i="55"/>
  <c r="AD485" i="55"/>
  <c r="AD486" i="55"/>
  <c r="AD487" i="55"/>
  <c r="AD488" i="55"/>
  <c r="AD489" i="55"/>
  <c r="AD490" i="55"/>
  <c r="AD491" i="55"/>
  <c r="AD492" i="55"/>
  <c r="AD493" i="55"/>
  <c r="AD494" i="55"/>
  <c r="AD495" i="55"/>
  <c r="AD496" i="55"/>
  <c r="AD497" i="55"/>
  <c r="AD498" i="55"/>
  <c r="AD499" i="55"/>
  <c r="AD500" i="55"/>
  <c r="AD501" i="55"/>
  <c r="AD502" i="55"/>
  <c r="AD503" i="55"/>
  <c r="AD504" i="55"/>
  <c r="AD505" i="55"/>
  <c r="AD506" i="55"/>
  <c r="AD507" i="55"/>
  <c r="AD508" i="55"/>
  <c r="AD509" i="55"/>
  <c r="AD510" i="55"/>
  <c r="AD511" i="55"/>
  <c r="AD512" i="55"/>
  <c r="AD513" i="55"/>
  <c r="AD514" i="55"/>
  <c r="AD515" i="55"/>
  <c r="AD516" i="55"/>
  <c r="AD517" i="55"/>
  <c r="AD518" i="55"/>
  <c r="AD519" i="55"/>
  <c r="AD520" i="55"/>
  <c r="AD521" i="55"/>
  <c r="AD522" i="55"/>
  <c r="AD523" i="55"/>
  <c r="AD524" i="55"/>
  <c r="AD525" i="55"/>
  <c r="AD526" i="55"/>
  <c r="AD527" i="55"/>
  <c r="AD528" i="55"/>
  <c r="AD529" i="55"/>
  <c r="AD530" i="55"/>
  <c r="AD531" i="55"/>
  <c r="AD532" i="55"/>
  <c r="AD533" i="55"/>
  <c r="AD534" i="55"/>
  <c r="AD535" i="55"/>
  <c r="AD536" i="55"/>
  <c r="AD537" i="55"/>
  <c r="AD538" i="55"/>
  <c r="AD539" i="55"/>
  <c r="AD540" i="55"/>
  <c r="AD541" i="55"/>
  <c r="AD542" i="55"/>
  <c r="AD543" i="55"/>
  <c r="AD544" i="55"/>
  <c r="AD545" i="55"/>
  <c r="AD546" i="55"/>
  <c r="AD547" i="55"/>
  <c r="AD548" i="55"/>
  <c r="AD549" i="55"/>
  <c r="AD550" i="55"/>
  <c r="AD551" i="55"/>
  <c r="AD552" i="55"/>
  <c r="AD553" i="55"/>
  <c r="AD554" i="55"/>
  <c r="AD555" i="55"/>
  <c r="AD556" i="55"/>
  <c r="AD557" i="55"/>
  <c r="AD558" i="55"/>
  <c r="AD559" i="55"/>
  <c r="AD560" i="55"/>
  <c r="AD561" i="55"/>
  <c r="AD562" i="55"/>
  <c r="AD563" i="55"/>
  <c r="AD564" i="55"/>
  <c r="AD565" i="55"/>
  <c r="AD566" i="55"/>
  <c r="AD567" i="55"/>
  <c r="AD568" i="55"/>
  <c r="AD569" i="55"/>
  <c r="AD570" i="55"/>
  <c r="AD571" i="55"/>
  <c r="AD572" i="55"/>
  <c r="AD573" i="55"/>
  <c r="AD574" i="55"/>
  <c r="AD575" i="55"/>
  <c r="AD576" i="55"/>
  <c r="AD577" i="55"/>
  <c r="AD578" i="55"/>
  <c r="AD579" i="55"/>
  <c r="AD580" i="55"/>
  <c r="AD581" i="55"/>
  <c r="AD582" i="55"/>
  <c r="AD583" i="55"/>
  <c r="AD584" i="55"/>
  <c r="AD585" i="55"/>
  <c r="AD586" i="55"/>
  <c r="AD587" i="55"/>
  <c r="AD588" i="55"/>
  <c r="AD589" i="55"/>
  <c r="AD590" i="55"/>
  <c r="AD591" i="55"/>
  <c r="AD592" i="55"/>
  <c r="AD593" i="55"/>
  <c r="AD594" i="55"/>
  <c r="AD595" i="55"/>
  <c r="AD596" i="55"/>
  <c r="AD597" i="55"/>
  <c r="AD598" i="55"/>
  <c r="AD599" i="55"/>
  <c r="AD600" i="55"/>
  <c r="AD601" i="55"/>
  <c r="AD602" i="55"/>
  <c r="AD603" i="55"/>
  <c r="AD604" i="55"/>
  <c r="AD605" i="55"/>
  <c r="AD606" i="55"/>
  <c r="AD607" i="55"/>
  <c r="AD608" i="55"/>
  <c r="AD609" i="55"/>
  <c r="AD610" i="55"/>
  <c r="AD611" i="55"/>
  <c r="AD612" i="55"/>
  <c r="AD613" i="55"/>
  <c r="AD614" i="55"/>
  <c r="AD615" i="55"/>
  <c r="AD616" i="55"/>
  <c r="AD617" i="55"/>
  <c r="AD618" i="55"/>
  <c r="AD619" i="55"/>
  <c r="AD620" i="55"/>
  <c r="AD621" i="55"/>
  <c r="AD622" i="55"/>
  <c r="AD623" i="55"/>
  <c r="AD624" i="55"/>
  <c r="AD625" i="55"/>
  <c r="AD626" i="55"/>
  <c r="AD627" i="55"/>
  <c r="AD628" i="55"/>
  <c r="AD629" i="55"/>
  <c r="AD630" i="55"/>
  <c r="AD631" i="55"/>
  <c r="AD632" i="55"/>
  <c r="AD633" i="55"/>
  <c r="AD634" i="55"/>
  <c r="AD635" i="55"/>
  <c r="AD636" i="55"/>
  <c r="AD637" i="55"/>
  <c r="AD638" i="55"/>
  <c r="AD639" i="55"/>
  <c r="AD640" i="55"/>
  <c r="AD641" i="55"/>
  <c r="AD642" i="55"/>
  <c r="AD643" i="55"/>
  <c r="AD644" i="55"/>
  <c r="AD645" i="55"/>
  <c r="AD646" i="55"/>
  <c r="AD647" i="55"/>
  <c r="AD648" i="55"/>
  <c r="AD649" i="55"/>
  <c r="AD650" i="55"/>
  <c r="AD651" i="55"/>
  <c r="AD652" i="55"/>
  <c r="AD653" i="55"/>
  <c r="AD654" i="55"/>
  <c r="AD655" i="55"/>
  <c r="AD656" i="55"/>
  <c r="AD657" i="55"/>
  <c r="AD658" i="55"/>
  <c r="AD659" i="55"/>
  <c r="AD660" i="55"/>
  <c r="AD661" i="55"/>
  <c r="AD662" i="55"/>
  <c r="AD663" i="55"/>
  <c r="AD664" i="55"/>
  <c r="AD665" i="55"/>
  <c r="AD666" i="55"/>
  <c r="AD667" i="55"/>
  <c r="AD668" i="55"/>
  <c r="AD669" i="55"/>
  <c r="AD670" i="55"/>
  <c r="AD671" i="55"/>
  <c r="AD672" i="55"/>
  <c r="AD673" i="55"/>
  <c r="AD674" i="55"/>
  <c r="AD675" i="55"/>
  <c r="AD676" i="55"/>
  <c r="AD677" i="55"/>
  <c r="AD678" i="55"/>
  <c r="AD679" i="55"/>
  <c r="AD680" i="55"/>
  <c r="AD681" i="55"/>
  <c r="AD682" i="55"/>
  <c r="AD683" i="55"/>
  <c r="AD684" i="55"/>
  <c r="AD685" i="55"/>
  <c r="AD686" i="55"/>
  <c r="AD687" i="55"/>
  <c r="AD688" i="55"/>
  <c r="AD689" i="55"/>
  <c r="AD690" i="55"/>
  <c r="AD691" i="55"/>
  <c r="AD692" i="55"/>
  <c r="AD693" i="55"/>
  <c r="AD694" i="55"/>
  <c r="AD695" i="55"/>
  <c r="AD696" i="55"/>
  <c r="AD697" i="55"/>
  <c r="AD698" i="55"/>
  <c r="AD699" i="55"/>
  <c r="AD700" i="55"/>
  <c r="AD701" i="55"/>
  <c r="AD702" i="55"/>
  <c r="AD703" i="55"/>
  <c r="AD704" i="55"/>
  <c r="AD705" i="55"/>
  <c r="AD706" i="55"/>
  <c r="AD707" i="55"/>
  <c r="AD708" i="55"/>
  <c r="AD709" i="55"/>
  <c r="AD710" i="55"/>
  <c r="AD711" i="55"/>
  <c r="AD712" i="55"/>
  <c r="AD713" i="55"/>
  <c r="AD714" i="55"/>
  <c r="AD715" i="55"/>
  <c r="AD716" i="55"/>
  <c r="AD717" i="55"/>
  <c r="AD718" i="55"/>
  <c r="AD719" i="55"/>
  <c r="AD720" i="55"/>
  <c r="AD721" i="55"/>
  <c r="AD722" i="55"/>
  <c r="AD723" i="55"/>
  <c r="AD724" i="55"/>
  <c r="AD725" i="55"/>
  <c r="AD726" i="55"/>
  <c r="AD727" i="55"/>
  <c r="AD728" i="55"/>
  <c r="AD729" i="55"/>
  <c r="AD730" i="55"/>
  <c r="AD731" i="55"/>
  <c r="AD732" i="55"/>
  <c r="AD733" i="55"/>
  <c r="AD734" i="55"/>
  <c r="AD735" i="55"/>
  <c r="AD736" i="55"/>
  <c r="AD737" i="55"/>
  <c r="AD738" i="55"/>
  <c r="AD739" i="55"/>
  <c r="AD740" i="55"/>
  <c r="AD741" i="55"/>
  <c r="AD742" i="55"/>
  <c r="AD743" i="55"/>
  <c r="AD744" i="55"/>
  <c r="AD745" i="55"/>
  <c r="AD746" i="55"/>
  <c r="AD747" i="55"/>
  <c r="AD748" i="55"/>
  <c r="AD749" i="55"/>
  <c r="AD750" i="55"/>
  <c r="AD751" i="55"/>
  <c r="AD752" i="55"/>
  <c r="AD753" i="55"/>
  <c r="AD754" i="55"/>
  <c r="AD755" i="55"/>
  <c r="AD756" i="55"/>
  <c r="AD757" i="55"/>
  <c r="AD758" i="55"/>
  <c r="AD759" i="55"/>
  <c r="AD760" i="55"/>
  <c r="AD761" i="55"/>
  <c r="AD762" i="55"/>
  <c r="AD763" i="55"/>
  <c r="AD764" i="55"/>
  <c r="AD765" i="55"/>
  <c r="AD766" i="55"/>
  <c r="AD767" i="55"/>
  <c r="AD768" i="55"/>
  <c r="AD769" i="55"/>
  <c r="AD770" i="55"/>
  <c r="AD771" i="55"/>
  <c r="AD772" i="55"/>
  <c r="AD773" i="55"/>
  <c r="AD774" i="55"/>
  <c r="AD775" i="55"/>
  <c r="AD776" i="55"/>
  <c r="AD777" i="55"/>
  <c r="AD778" i="55"/>
  <c r="AD779" i="55"/>
  <c r="AD780" i="55"/>
  <c r="AD781" i="55"/>
  <c r="AD782" i="55"/>
  <c r="AD783" i="55"/>
  <c r="AD784" i="55"/>
  <c r="AD785" i="55"/>
  <c r="AD786" i="55"/>
  <c r="AD787" i="55"/>
  <c r="AD788" i="55"/>
  <c r="AD789" i="55"/>
  <c r="AD790" i="55"/>
  <c r="AD791" i="55"/>
  <c r="AD792" i="55"/>
  <c r="AD793" i="55"/>
  <c r="AD794" i="55"/>
  <c r="AD795" i="55"/>
  <c r="AD796" i="55"/>
  <c r="AD797" i="55"/>
  <c r="AD798" i="55"/>
  <c r="AD799" i="55"/>
  <c r="AD800" i="55"/>
  <c r="AD801" i="55"/>
  <c r="AD802" i="55"/>
  <c r="AD803" i="55"/>
  <c r="AD804" i="55"/>
  <c r="AD805" i="55"/>
  <c r="AD806" i="55"/>
  <c r="AD807" i="55"/>
  <c r="AD808" i="55"/>
  <c r="AD809" i="55"/>
  <c r="AD810" i="55"/>
  <c r="AD811" i="55"/>
  <c r="AD812" i="55"/>
  <c r="AD813" i="55"/>
  <c r="AD814" i="55"/>
  <c r="AD815" i="55"/>
  <c r="AD816" i="55"/>
  <c r="AD817" i="55"/>
  <c r="AD818" i="55"/>
  <c r="AD819" i="55"/>
  <c r="AD820" i="55"/>
  <c r="AD821" i="55"/>
  <c r="AD822" i="55"/>
  <c r="AD823" i="55"/>
  <c r="AD824" i="55"/>
  <c r="AD825" i="55"/>
  <c r="AD826" i="55"/>
  <c r="AD827" i="55"/>
  <c r="AD828" i="55"/>
  <c r="AD829" i="55"/>
  <c r="AD830" i="55"/>
  <c r="AD831" i="55"/>
  <c r="AD832" i="55"/>
  <c r="AD833" i="55"/>
  <c r="AD834" i="55"/>
  <c r="AD835" i="55"/>
  <c r="AD836" i="55"/>
  <c r="AD837" i="55"/>
  <c r="AD838" i="55"/>
  <c r="AD839" i="55"/>
  <c r="AD840" i="55"/>
  <c r="AD841" i="55"/>
  <c r="AD842" i="55"/>
  <c r="AD843" i="55"/>
  <c r="AD844" i="55"/>
  <c r="AD845" i="55"/>
  <c r="AD846" i="55"/>
  <c r="AD847" i="55"/>
  <c r="AD848" i="55"/>
  <c r="AD849" i="55"/>
  <c r="AD850" i="55"/>
  <c r="AD851" i="55"/>
  <c r="AD852" i="55"/>
  <c r="AD853" i="55"/>
  <c r="AD854" i="55"/>
  <c r="AD855" i="55"/>
  <c r="AD856" i="55"/>
  <c r="AD857" i="55"/>
  <c r="AD858" i="55"/>
  <c r="AD859" i="55"/>
  <c r="AD860" i="55"/>
  <c r="AD861" i="55"/>
  <c r="AD862" i="55"/>
  <c r="AD863" i="55"/>
  <c r="AD864" i="55"/>
  <c r="AD865" i="55"/>
  <c r="AD866" i="55"/>
  <c r="AD867" i="55"/>
  <c r="AD868" i="55"/>
  <c r="AD869" i="55"/>
  <c r="AD870" i="55"/>
  <c r="AD871" i="55"/>
  <c r="AD872" i="55"/>
  <c r="AD873" i="55"/>
  <c r="AD874" i="55"/>
  <c r="AD875" i="55"/>
  <c r="AD876" i="55"/>
  <c r="AD877" i="55"/>
  <c r="AD878" i="55"/>
  <c r="AD879" i="55"/>
  <c r="AD880" i="55"/>
  <c r="AD881" i="55"/>
  <c r="AD882" i="55"/>
  <c r="AD883" i="55"/>
  <c r="AD884" i="55"/>
  <c r="AD885" i="55"/>
  <c r="AD886" i="55"/>
  <c r="AD887" i="55"/>
  <c r="AD888" i="55"/>
  <c r="AD889" i="55"/>
  <c r="AD890" i="55"/>
  <c r="AD891" i="55"/>
  <c r="AD892" i="55"/>
  <c r="AD893" i="55"/>
  <c r="AD894" i="55"/>
  <c r="AD895" i="55"/>
  <c r="AD896" i="55"/>
  <c r="AD897" i="55"/>
  <c r="AD898" i="55"/>
  <c r="AD899" i="55"/>
  <c r="AD900" i="55"/>
  <c r="AD901" i="55"/>
  <c r="AD902" i="55"/>
  <c r="AD903" i="55"/>
  <c r="AD904" i="55"/>
  <c r="AD905" i="55"/>
  <c r="AD906" i="55"/>
  <c r="AD907" i="55"/>
  <c r="AD908" i="55"/>
  <c r="AD909" i="55"/>
  <c r="AD910" i="55"/>
  <c r="AD911" i="55"/>
  <c r="AD912" i="55"/>
  <c r="AD913" i="55"/>
  <c r="AD914" i="55"/>
  <c r="AD915" i="55"/>
  <c r="AD916" i="55"/>
  <c r="AD917" i="55"/>
  <c r="AD918" i="55"/>
  <c r="AD919" i="55"/>
  <c r="AD920" i="55"/>
  <c r="AD921" i="55"/>
  <c r="AD922" i="55"/>
  <c r="AD923" i="55"/>
  <c r="AD924" i="55"/>
  <c r="AD925" i="55"/>
  <c r="AD926" i="55"/>
  <c r="AD927" i="55"/>
  <c r="AD928" i="55"/>
  <c r="AD929" i="55"/>
  <c r="AD930" i="55"/>
  <c r="AD931" i="55"/>
  <c r="AD932" i="55"/>
  <c r="AD933" i="55"/>
  <c r="AD934" i="55"/>
  <c r="AD935" i="55"/>
  <c r="AD936" i="55"/>
  <c r="AD937" i="55"/>
  <c r="AD38" i="55"/>
  <c r="AB39" i="55"/>
  <c r="AB40" i="55"/>
  <c r="AB41" i="55"/>
  <c r="AB42" i="55"/>
  <c r="AB43" i="55"/>
  <c r="AB44" i="55"/>
  <c r="AB45" i="55"/>
  <c r="AB46" i="55"/>
  <c r="AB47" i="55"/>
  <c r="AB48" i="55"/>
  <c r="AB49" i="55"/>
  <c r="AB50" i="55"/>
  <c r="AB51" i="55"/>
  <c r="AB52" i="55"/>
  <c r="AB53" i="55"/>
  <c r="AB54" i="55"/>
  <c r="AB55" i="55"/>
  <c r="AB56" i="55"/>
  <c r="AB57" i="55"/>
  <c r="AB58" i="55"/>
  <c r="AB59" i="55"/>
  <c r="AB60" i="55"/>
  <c r="AB61" i="55"/>
  <c r="AB62" i="55"/>
  <c r="AB63" i="55"/>
  <c r="AB64" i="55"/>
  <c r="AB65" i="55"/>
  <c r="AB66" i="55"/>
  <c r="AB67" i="55"/>
  <c r="AB68" i="55"/>
  <c r="AB69" i="55"/>
  <c r="AB70" i="55"/>
  <c r="AB71" i="55"/>
  <c r="AB72" i="55"/>
  <c r="AB73" i="55"/>
  <c r="AB74" i="55"/>
  <c r="AB75" i="55"/>
  <c r="AB76" i="55"/>
  <c r="AB77" i="55"/>
  <c r="AB78" i="55"/>
  <c r="AB79" i="55"/>
  <c r="AB80" i="55"/>
  <c r="AB81" i="55"/>
  <c r="AB82" i="55"/>
  <c r="AB83" i="55"/>
  <c r="AB84" i="55"/>
  <c r="AB85" i="55"/>
  <c r="AB86" i="55"/>
  <c r="AB87" i="55"/>
  <c r="AB88" i="55"/>
  <c r="AB89" i="55"/>
  <c r="AB90" i="55"/>
  <c r="AB91" i="55"/>
  <c r="AB92" i="55"/>
  <c r="AB93" i="55"/>
  <c r="AB94" i="55"/>
  <c r="AB95" i="55"/>
  <c r="AB96" i="55"/>
  <c r="AB97" i="55"/>
  <c r="AB98" i="55"/>
  <c r="AB99" i="55"/>
  <c r="AB100" i="55"/>
  <c r="AB101" i="55"/>
  <c r="AB102" i="55"/>
  <c r="AB103" i="55"/>
  <c r="AB104" i="55"/>
  <c r="AB105" i="55"/>
  <c r="AB106" i="55"/>
  <c r="AB107" i="55"/>
  <c r="AB108" i="55"/>
  <c r="AB109" i="55"/>
  <c r="AB110" i="55"/>
  <c r="AB111" i="55"/>
  <c r="AB112" i="55"/>
  <c r="AB113" i="55"/>
  <c r="AB114" i="55"/>
  <c r="AB115" i="55"/>
  <c r="AB116" i="55"/>
  <c r="AB117" i="55"/>
  <c r="AB118" i="55"/>
  <c r="AB119" i="55"/>
  <c r="AB120" i="55"/>
  <c r="AB121" i="55"/>
  <c r="AB122" i="55"/>
  <c r="AB123" i="55"/>
  <c r="AB124" i="55"/>
  <c r="AB125" i="55"/>
  <c r="AB126" i="55"/>
  <c r="AB127" i="55"/>
  <c r="AB128" i="55"/>
  <c r="AB129" i="55"/>
  <c r="AB130" i="55"/>
  <c r="AB131" i="55"/>
  <c r="AB132" i="55"/>
  <c r="AB133" i="55"/>
  <c r="AB134" i="55"/>
  <c r="AB135" i="55"/>
  <c r="AB136" i="55"/>
  <c r="AB137" i="55"/>
  <c r="AB138" i="55"/>
  <c r="AB139" i="55"/>
  <c r="AB140" i="55"/>
  <c r="AB141" i="55"/>
  <c r="AB142" i="55"/>
  <c r="AB143" i="55"/>
  <c r="AB144" i="55"/>
  <c r="AB145" i="55"/>
  <c r="AB146" i="55"/>
  <c r="AB147" i="55"/>
  <c r="AB148" i="55"/>
  <c r="AB149" i="55"/>
  <c r="AB150" i="55"/>
  <c r="AB151" i="55"/>
  <c r="AB152" i="55"/>
  <c r="AB153" i="55"/>
  <c r="AB154" i="55"/>
  <c r="AB155" i="55"/>
  <c r="AB156" i="55"/>
  <c r="AB157" i="55"/>
  <c r="AB158" i="55"/>
  <c r="AB159" i="55"/>
  <c r="AB160" i="55"/>
  <c r="AB161" i="55"/>
  <c r="AB162" i="55"/>
  <c r="AB163" i="55"/>
  <c r="AB164" i="55"/>
  <c r="AB165" i="55"/>
  <c r="AB166" i="55"/>
  <c r="AB167" i="55"/>
  <c r="AB168" i="55"/>
  <c r="AB169" i="55"/>
  <c r="AB170" i="55"/>
  <c r="AB171" i="55"/>
  <c r="AB172" i="55"/>
  <c r="AB173" i="55"/>
  <c r="AB174" i="55"/>
  <c r="AB175" i="55"/>
  <c r="AB176" i="55"/>
  <c r="AB177" i="55"/>
  <c r="AB178" i="55"/>
  <c r="AB179" i="55"/>
  <c r="AB180" i="55"/>
  <c r="AB181" i="55"/>
  <c r="AB182" i="55"/>
  <c r="AB183" i="55"/>
  <c r="AB184" i="55"/>
  <c r="AB185" i="55"/>
  <c r="AB186" i="55"/>
  <c r="AB187" i="55"/>
  <c r="AB188" i="55"/>
  <c r="AB189" i="55"/>
  <c r="AB190" i="55"/>
  <c r="AB191" i="55"/>
  <c r="AB192" i="55"/>
  <c r="AB193" i="55"/>
  <c r="AB194" i="55"/>
  <c r="AB195" i="55"/>
  <c r="AB196" i="55"/>
  <c r="AB197" i="55"/>
  <c r="AB198" i="55"/>
  <c r="AB199" i="55"/>
  <c r="AB200" i="55"/>
  <c r="AB201" i="55"/>
  <c r="AB202" i="55"/>
  <c r="AB203" i="55"/>
  <c r="AB204" i="55"/>
  <c r="AB205" i="55"/>
  <c r="AB206" i="55"/>
  <c r="AB207" i="55"/>
  <c r="AB208" i="55"/>
  <c r="AB209" i="55"/>
  <c r="AB210" i="55"/>
  <c r="AB211" i="55"/>
  <c r="AB212" i="55"/>
  <c r="AB213" i="55"/>
  <c r="AB214" i="55"/>
  <c r="AB215" i="55"/>
  <c r="AB216" i="55"/>
  <c r="AB217" i="55"/>
  <c r="AB218" i="55"/>
  <c r="AB219" i="55"/>
  <c r="AB220" i="55"/>
  <c r="AB221" i="55"/>
  <c r="AB222" i="55"/>
  <c r="AB223" i="55"/>
  <c r="AB224" i="55"/>
  <c r="AB225" i="55"/>
  <c r="AB226" i="55"/>
  <c r="AB227" i="55"/>
  <c r="AB228" i="55"/>
  <c r="AB229" i="55"/>
  <c r="AB230" i="55"/>
  <c r="AB231" i="55"/>
  <c r="AB232" i="55"/>
  <c r="AB233" i="55"/>
  <c r="AB234" i="55"/>
  <c r="AB235" i="55"/>
  <c r="AB236" i="55"/>
  <c r="AB237" i="55"/>
  <c r="AB238" i="55"/>
  <c r="AB239" i="55"/>
  <c r="AB240" i="55"/>
  <c r="AB241" i="55"/>
  <c r="AB242" i="55"/>
  <c r="AB243" i="55"/>
  <c r="AB244" i="55"/>
  <c r="AB245" i="55"/>
  <c r="AB246" i="55"/>
  <c r="AB247" i="55"/>
  <c r="AB248" i="55"/>
  <c r="AB249" i="55"/>
  <c r="AB250" i="55"/>
  <c r="AB251" i="55"/>
  <c r="AB252" i="55"/>
  <c r="AB253" i="55"/>
  <c r="AB254" i="55"/>
  <c r="AB255" i="55"/>
  <c r="AB256" i="55"/>
  <c r="AB257" i="55"/>
  <c r="AB258" i="55"/>
  <c r="AB259" i="55"/>
  <c r="AB260" i="55"/>
  <c r="AB261" i="55"/>
  <c r="AB262" i="55"/>
  <c r="AB263" i="55"/>
  <c r="AB264" i="55"/>
  <c r="AB265" i="55"/>
  <c r="AB266" i="55"/>
  <c r="AB267" i="55"/>
  <c r="AB268" i="55"/>
  <c r="AB269" i="55"/>
  <c r="AB270" i="55"/>
  <c r="AB271" i="55"/>
  <c r="AB272" i="55"/>
  <c r="AB273" i="55"/>
  <c r="AB274" i="55"/>
  <c r="AB275" i="55"/>
  <c r="AB276" i="55"/>
  <c r="AB277" i="55"/>
  <c r="AB278" i="55"/>
  <c r="AB279" i="55"/>
  <c r="AB280" i="55"/>
  <c r="AB281" i="55"/>
  <c r="AB282" i="55"/>
  <c r="AB283" i="55"/>
  <c r="AB284" i="55"/>
  <c r="AB285" i="55"/>
  <c r="AB286" i="55"/>
  <c r="AB287" i="55"/>
  <c r="AB288" i="55"/>
  <c r="AB289" i="55"/>
  <c r="AB290" i="55"/>
  <c r="AB291" i="55"/>
  <c r="AB292" i="55"/>
  <c r="AB293" i="55"/>
  <c r="AB294" i="55"/>
  <c r="AB295" i="55"/>
  <c r="AB296" i="55"/>
  <c r="AB297" i="55"/>
  <c r="AB298" i="55"/>
  <c r="AB299" i="55"/>
  <c r="AB300" i="55"/>
  <c r="AB301" i="55"/>
  <c r="AB302" i="55"/>
  <c r="AB303" i="55"/>
  <c r="AB304" i="55"/>
  <c r="AB305" i="55"/>
  <c r="AB306" i="55"/>
  <c r="AB307" i="55"/>
  <c r="AB308" i="55"/>
  <c r="AB309" i="55"/>
  <c r="AB310" i="55"/>
  <c r="AB311" i="55"/>
  <c r="AB312" i="55"/>
  <c r="AB313" i="55"/>
  <c r="AB314" i="55"/>
  <c r="AB315" i="55"/>
  <c r="AB316" i="55"/>
  <c r="AB317" i="55"/>
  <c r="AB318" i="55"/>
  <c r="AB319" i="55"/>
  <c r="AB320" i="55"/>
  <c r="AB321" i="55"/>
  <c r="AB322" i="55"/>
  <c r="AB323" i="55"/>
  <c r="AB324" i="55"/>
  <c r="AB325" i="55"/>
  <c r="AB326" i="55"/>
  <c r="AB327" i="55"/>
  <c r="AB328" i="55"/>
  <c r="AB329" i="55"/>
  <c r="AB330" i="55"/>
  <c r="AB331" i="55"/>
  <c r="AB332" i="55"/>
  <c r="AB333" i="55"/>
  <c r="AB334" i="55"/>
  <c r="AB335" i="55"/>
  <c r="AB336" i="55"/>
  <c r="AB337" i="55"/>
  <c r="AB338" i="55"/>
  <c r="AB339" i="55"/>
  <c r="AB340" i="55"/>
  <c r="AB341" i="55"/>
  <c r="AB342" i="55"/>
  <c r="AB343" i="55"/>
  <c r="AB344" i="55"/>
  <c r="AB345" i="55"/>
  <c r="AB346" i="55"/>
  <c r="AB347" i="55"/>
  <c r="AB348" i="55"/>
  <c r="AB349" i="55"/>
  <c r="AB350" i="55"/>
  <c r="AB351" i="55"/>
  <c r="AB352" i="55"/>
  <c r="AB353" i="55"/>
  <c r="AB354" i="55"/>
  <c r="AB355" i="55"/>
  <c r="AB356" i="55"/>
  <c r="AB357" i="55"/>
  <c r="AB358" i="55"/>
  <c r="AB359" i="55"/>
  <c r="AB360" i="55"/>
  <c r="AB361" i="55"/>
  <c r="AB362" i="55"/>
  <c r="AB363" i="55"/>
  <c r="AB364" i="55"/>
  <c r="AB365" i="55"/>
  <c r="AB366" i="55"/>
  <c r="AB367" i="55"/>
  <c r="AB368" i="55"/>
  <c r="AB369" i="55"/>
  <c r="AB370" i="55"/>
  <c r="AB371" i="55"/>
  <c r="AB372" i="55"/>
  <c r="AB373" i="55"/>
  <c r="AB374" i="55"/>
  <c r="AB375" i="55"/>
  <c r="AB376" i="55"/>
  <c r="AB377" i="55"/>
  <c r="AB378" i="55"/>
  <c r="AB379" i="55"/>
  <c r="AB380" i="55"/>
  <c r="AB381" i="55"/>
  <c r="AB382" i="55"/>
  <c r="AB383" i="55"/>
  <c r="AB384" i="55"/>
  <c r="AB385" i="55"/>
  <c r="AB386" i="55"/>
  <c r="AB387" i="55"/>
  <c r="AB388" i="55"/>
  <c r="AB389" i="55"/>
  <c r="AB390" i="55"/>
  <c r="AB391" i="55"/>
  <c r="AB392" i="55"/>
  <c r="AB393" i="55"/>
  <c r="AB394" i="55"/>
  <c r="AB395" i="55"/>
  <c r="AB396" i="55"/>
  <c r="AB397" i="55"/>
  <c r="AB398" i="55"/>
  <c r="AB399" i="55"/>
  <c r="AB400" i="55"/>
  <c r="AB401" i="55"/>
  <c r="AB402" i="55"/>
  <c r="AB403" i="55"/>
  <c r="AB404" i="55"/>
  <c r="AB405" i="55"/>
  <c r="AB406" i="55"/>
  <c r="AB407" i="55"/>
  <c r="AB408" i="55"/>
  <c r="AB409" i="55"/>
  <c r="AB410" i="55"/>
  <c r="AB411" i="55"/>
  <c r="AB412" i="55"/>
  <c r="AB413" i="55"/>
  <c r="AB414" i="55"/>
  <c r="AB415" i="55"/>
  <c r="AB416" i="55"/>
  <c r="AB417" i="55"/>
  <c r="AB418" i="55"/>
  <c r="AB419" i="55"/>
  <c r="AB420" i="55"/>
  <c r="AB421" i="55"/>
  <c r="AB422" i="55"/>
  <c r="AB423" i="55"/>
  <c r="AB424" i="55"/>
  <c r="AB425" i="55"/>
  <c r="AB426" i="55"/>
  <c r="AB427" i="55"/>
  <c r="AB428" i="55"/>
  <c r="AB429" i="55"/>
  <c r="AB430" i="55"/>
  <c r="AB431" i="55"/>
  <c r="AB432" i="55"/>
  <c r="AB433" i="55"/>
  <c r="AB434" i="55"/>
  <c r="AB435" i="55"/>
  <c r="AB436" i="55"/>
  <c r="AB437" i="55"/>
  <c r="AB438" i="55"/>
  <c r="AB439" i="55"/>
  <c r="AB440" i="55"/>
  <c r="AB441" i="55"/>
  <c r="AB442" i="55"/>
  <c r="AB443" i="55"/>
  <c r="AB444" i="55"/>
  <c r="AB445" i="55"/>
  <c r="AB446" i="55"/>
  <c r="AB447" i="55"/>
  <c r="AB448" i="55"/>
  <c r="AB449" i="55"/>
  <c r="AB450" i="55"/>
  <c r="AB451" i="55"/>
  <c r="AB452" i="55"/>
  <c r="AB453" i="55"/>
  <c r="AB454" i="55"/>
  <c r="AB455" i="55"/>
  <c r="AB456" i="55"/>
  <c r="AB457" i="55"/>
  <c r="AB458" i="55"/>
  <c r="AB459" i="55"/>
  <c r="AB460" i="55"/>
  <c r="AB461" i="55"/>
  <c r="AB462" i="55"/>
  <c r="AB463" i="55"/>
  <c r="AB464" i="55"/>
  <c r="AB465" i="55"/>
  <c r="AB466" i="55"/>
  <c r="AB467" i="55"/>
  <c r="AB468" i="55"/>
  <c r="AB469" i="55"/>
  <c r="AB470" i="55"/>
  <c r="AB471" i="55"/>
  <c r="AB472" i="55"/>
  <c r="AB473" i="55"/>
  <c r="AB474" i="55"/>
  <c r="AB475" i="55"/>
  <c r="AB476" i="55"/>
  <c r="AB477" i="55"/>
  <c r="AB478" i="55"/>
  <c r="AB479" i="55"/>
  <c r="AB480" i="55"/>
  <c r="AB481" i="55"/>
  <c r="AB482" i="55"/>
  <c r="AB483" i="55"/>
  <c r="AB484" i="55"/>
  <c r="AB485" i="55"/>
  <c r="AB486" i="55"/>
  <c r="AB487" i="55"/>
  <c r="AB488" i="55"/>
  <c r="AB489" i="55"/>
  <c r="AB490" i="55"/>
  <c r="AB491" i="55"/>
  <c r="AB492" i="55"/>
  <c r="AB493" i="55"/>
  <c r="AB494" i="55"/>
  <c r="AB495" i="55"/>
  <c r="AB496" i="55"/>
  <c r="AB497" i="55"/>
  <c r="AB498" i="55"/>
  <c r="AB499" i="55"/>
  <c r="AB500" i="55"/>
  <c r="AB501" i="55"/>
  <c r="AB502" i="55"/>
  <c r="AB503" i="55"/>
  <c r="AB504" i="55"/>
  <c r="AB505" i="55"/>
  <c r="AB506" i="55"/>
  <c r="AB507" i="55"/>
  <c r="AB508" i="55"/>
  <c r="AB509" i="55"/>
  <c r="AB510" i="55"/>
  <c r="AB511" i="55"/>
  <c r="AB512" i="55"/>
  <c r="AB513" i="55"/>
  <c r="AB514" i="55"/>
  <c r="AB515" i="55"/>
  <c r="AB516" i="55"/>
  <c r="AB517" i="55"/>
  <c r="AB518" i="55"/>
  <c r="AB519" i="55"/>
  <c r="AB520" i="55"/>
  <c r="AB521" i="55"/>
  <c r="AB522" i="55"/>
  <c r="AB523" i="55"/>
  <c r="AB524" i="55"/>
  <c r="AB525" i="55"/>
  <c r="AB526" i="55"/>
  <c r="AB527" i="55"/>
  <c r="AB528" i="55"/>
  <c r="AB529" i="55"/>
  <c r="AB530" i="55"/>
  <c r="AB531" i="55"/>
  <c r="AB532" i="55"/>
  <c r="AB533" i="55"/>
  <c r="AB534" i="55"/>
  <c r="AB535" i="55"/>
  <c r="AB536" i="55"/>
  <c r="AB537" i="55"/>
  <c r="AB538" i="55"/>
  <c r="AB539" i="55"/>
  <c r="AB540" i="55"/>
  <c r="AB541" i="55"/>
  <c r="AB542" i="55"/>
  <c r="AB543" i="55"/>
  <c r="AB544" i="55"/>
  <c r="AB545" i="55"/>
  <c r="AB546" i="55"/>
  <c r="AB547" i="55"/>
  <c r="AB548" i="55"/>
  <c r="AB549" i="55"/>
  <c r="AB550" i="55"/>
  <c r="AB551" i="55"/>
  <c r="AB552" i="55"/>
  <c r="AB553" i="55"/>
  <c r="AB554" i="55"/>
  <c r="AB555" i="55"/>
  <c r="AB556" i="55"/>
  <c r="AB557" i="55"/>
  <c r="AB558" i="55"/>
  <c r="AB559" i="55"/>
  <c r="AB560" i="55"/>
  <c r="AB561" i="55"/>
  <c r="AB562" i="55"/>
  <c r="AB563" i="55"/>
  <c r="AB564" i="55"/>
  <c r="AB565" i="55"/>
  <c r="AB566" i="55"/>
  <c r="AB567" i="55"/>
  <c r="AB568" i="55"/>
  <c r="AB569" i="55"/>
  <c r="AB570" i="55"/>
  <c r="AB571" i="55"/>
  <c r="AB572" i="55"/>
  <c r="AB573" i="55"/>
  <c r="AB574" i="55"/>
  <c r="AB575" i="55"/>
  <c r="AB576" i="55"/>
  <c r="AB577" i="55"/>
  <c r="AB578" i="55"/>
  <c r="AB579" i="55"/>
  <c r="AB580" i="55"/>
  <c r="AB581" i="55"/>
  <c r="AB582" i="55"/>
  <c r="AB583" i="55"/>
  <c r="AB584" i="55"/>
  <c r="AB585" i="55"/>
  <c r="AB586" i="55"/>
  <c r="AB587" i="55"/>
  <c r="AB588" i="55"/>
  <c r="AB589" i="55"/>
  <c r="AB590" i="55"/>
  <c r="AB591" i="55"/>
  <c r="AB592" i="55"/>
  <c r="AB593" i="55"/>
  <c r="AB594" i="55"/>
  <c r="AB595" i="55"/>
  <c r="AB596" i="55"/>
  <c r="AB597" i="55"/>
  <c r="AB598" i="55"/>
  <c r="AB599" i="55"/>
  <c r="AB600" i="55"/>
  <c r="AB601" i="55"/>
  <c r="AB602" i="55"/>
  <c r="AB603" i="55"/>
  <c r="AB604" i="55"/>
  <c r="AB605" i="55"/>
  <c r="AB606" i="55"/>
  <c r="AB607" i="55"/>
  <c r="AB608" i="55"/>
  <c r="AB609" i="55"/>
  <c r="AB610" i="55"/>
  <c r="AB611" i="55"/>
  <c r="AB612" i="55"/>
  <c r="AB613" i="55"/>
  <c r="AB614" i="55"/>
  <c r="AB615" i="55"/>
  <c r="AB616" i="55"/>
  <c r="AB617" i="55"/>
  <c r="AB618" i="55"/>
  <c r="AB619" i="55"/>
  <c r="AB620" i="55"/>
  <c r="AB621" i="55"/>
  <c r="AB622" i="55"/>
  <c r="AB623" i="55"/>
  <c r="AB624" i="55"/>
  <c r="AB625" i="55"/>
  <c r="AB626" i="55"/>
  <c r="AB627" i="55"/>
  <c r="AB628" i="55"/>
  <c r="AB629" i="55"/>
  <c r="AB630" i="55"/>
  <c r="AB631" i="55"/>
  <c r="AB632" i="55"/>
  <c r="AB633" i="55"/>
  <c r="AB634" i="55"/>
  <c r="AB635" i="55"/>
  <c r="AB636" i="55"/>
  <c r="AB637" i="55"/>
  <c r="AB638" i="55"/>
  <c r="AB639" i="55"/>
  <c r="AB640" i="55"/>
  <c r="AB641" i="55"/>
  <c r="AB642" i="55"/>
  <c r="AB643" i="55"/>
  <c r="AB644" i="55"/>
  <c r="AB645" i="55"/>
  <c r="AB646" i="55"/>
  <c r="AB647" i="55"/>
  <c r="AB648" i="55"/>
  <c r="AB649" i="55"/>
  <c r="AB650" i="55"/>
  <c r="AB651" i="55"/>
  <c r="AB652" i="55"/>
  <c r="AB653" i="55"/>
  <c r="AB654" i="55"/>
  <c r="AB655" i="55"/>
  <c r="AB656" i="55"/>
  <c r="AB657" i="55"/>
  <c r="AB658" i="55"/>
  <c r="AB659" i="55"/>
  <c r="AB660" i="55"/>
  <c r="AB661" i="55"/>
  <c r="AB662" i="55"/>
  <c r="AB663" i="55"/>
  <c r="AB664" i="55"/>
  <c r="AB665" i="55"/>
  <c r="AB666" i="55"/>
  <c r="AB667" i="55"/>
  <c r="AB668" i="55"/>
  <c r="AB669" i="55"/>
  <c r="AB670" i="55"/>
  <c r="AB671" i="55"/>
  <c r="AB672" i="55"/>
  <c r="AB673" i="55"/>
  <c r="AB674" i="55"/>
  <c r="AB675" i="55"/>
  <c r="AB676" i="55"/>
  <c r="AB677" i="55"/>
  <c r="AB678" i="55"/>
  <c r="AB679" i="55"/>
  <c r="AB680" i="55"/>
  <c r="AB681" i="55"/>
  <c r="AB682" i="55"/>
  <c r="AB683" i="55"/>
  <c r="AB684" i="55"/>
  <c r="AB685" i="55"/>
  <c r="AB686" i="55"/>
  <c r="AB687" i="55"/>
  <c r="AB688" i="55"/>
  <c r="AB689" i="55"/>
  <c r="AB690" i="55"/>
  <c r="AB691" i="55"/>
  <c r="AB692" i="55"/>
  <c r="AB693" i="55"/>
  <c r="AB694" i="55"/>
  <c r="AB695" i="55"/>
  <c r="AB696" i="55"/>
  <c r="AB697" i="55"/>
  <c r="AB698" i="55"/>
  <c r="AB699" i="55"/>
  <c r="AB700" i="55"/>
  <c r="AB701" i="55"/>
  <c r="AB702" i="55"/>
  <c r="AB703" i="55"/>
  <c r="AB704" i="55"/>
  <c r="AB705" i="55"/>
  <c r="AB706" i="55"/>
  <c r="AB707" i="55"/>
  <c r="AB708" i="55"/>
  <c r="AB709" i="55"/>
  <c r="AB710" i="55"/>
  <c r="AB711" i="55"/>
  <c r="AB712" i="55"/>
  <c r="AB713" i="55"/>
  <c r="AB714" i="55"/>
  <c r="AB715" i="55"/>
  <c r="AB716" i="55"/>
  <c r="AB717" i="55"/>
  <c r="AB718" i="55"/>
  <c r="AB719" i="55"/>
  <c r="AB720" i="55"/>
  <c r="AB721" i="55"/>
  <c r="AB722" i="55"/>
  <c r="AB723" i="55"/>
  <c r="AB724" i="55"/>
  <c r="AB725" i="55"/>
  <c r="AB726" i="55"/>
  <c r="AB727" i="55"/>
  <c r="AB728" i="55"/>
  <c r="AB729" i="55"/>
  <c r="AB730" i="55"/>
  <c r="AB731" i="55"/>
  <c r="AB732" i="55"/>
  <c r="AB733" i="55"/>
  <c r="AB734" i="55"/>
  <c r="AB735" i="55"/>
  <c r="AB736" i="55"/>
  <c r="AB737" i="55"/>
  <c r="AB738" i="55"/>
  <c r="AB739" i="55"/>
  <c r="AB740" i="55"/>
  <c r="AB741" i="55"/>
  <c r="AB742" i="55"/>
  <c r="AB743" i="55"/>
  <c r="AB744" i="55"/>
  <c r="AB745" i="55"/>
  <c r="AB746" i="55"/>
  <c r="AB747" i="55"/>
  <c r="AB748" i="55"/>
  <c r="AB749" i="55"/>
  <c r="AB750" i="55"/>
  <c r="AB751" i="55"/>
  <c r="AB752" i="55"/>
  <c r="AB753" i="55"/>
  <c r="AB754" i="55"/>
  <c r="AB755" i="55"/>
  <c r="AB756" i="55"/>
  <c r="AB757" i="55"/>
  <c r="AB758" i="55"/>
  <c r="AB759" i="55"/>
  <c r="AB760" i="55"/>
  <c r="AB761" i="55"/>
  <c r="AB762" i="55"/>
  <c r="AB763" i="55"/>
  <c r="AB764" i="55"/>
  <c r="AB765" i="55"/>
  <c r="AB766" i="55"/>
  <c r="AB767" i="55"/>
  <c r="AB768" i="55"/>
  <c r="AB769" i="55"/>
  <c r="AB770" i="55"/>
  <c r="AB771" i="55"/>
  <c r="AB772" i="55"/>
  <c r="AB773" i="55"/>
  <c r="AB774" i="55"/>
  <c r="AB775" i="55"/>
  <c r="AB776" i="55"/>
  <c r="AB777" i="55"/>
  <c r="AB778" i="55"/>
  <c r="AB779" i="55"/>
  <c r="AB780" i="55"/>
  <c r="AB781" i="55"/>
  <c r="AB782" i="55"/>
  <c r="AB783" i="55"/>
  <c r="AB784" i="55"/>
  <c r="AB785" i="55"/>
  <c r="AB786" i="55"/>
  <c r="AB787" i="55"/>
  <c r="AB788" i="55"/>
  <c r="AB789" i="55"/>
  <c r="AB790" i="55"/>
  <c r="AB791" i="55"/>
  <c r="AB792" i="55"/>
  <c r="AB793" i="55"/>
  <c r="AB794" i="55"/>
  <c r="AB795" i="55"/>
  <c r="AB796" i="55"/>
  <c r="AB797" i="55"/>
  <c r="AB798" i="55"/>
  <c r="AB799" i="55"/>
  <c r="AB800" i="55"/>
  <c r="AB801" i="55"/>
  <c r="AB802" i="55"/>
  <c r="AB803" i="55"/>
  <c r="AB804" i="55"/>
  <c r="AB805" i="55"/>
  <c r="AB806" i="55"/>
  <c r="AB807" i="55"/>
  <c r="AB808" i="55"/>
  <c r="AB809" i="55"/>
  <c r="AB810" i="55"/>
  <c r="AB811" i="55"/>
  <c r="AB812" i="55"/>
  <c r="AB813" i="55"/>
  <c r="AB814" i="55"/>
  <c r="AB815" i="55"/>
  <c r="AB816" i="55"/>
  <c r="AB817" i="55"/>
  <c r="AB818" i="55"/>
  <c r="AB819" i="55"/>
  <c r="AB820" i="55"/>
  <c r="AB821" i="55"/>
  <c r="AB822" i="55"/>
  <c r="AB823" i="55"/>
  <c r="AB824" i="55"/>
  <c r="AB825" i="55"/>
  <c r="AB826" i="55"/>
  <c r="AB827" i="55"/>
  <c r="AB828" i="55"/>
  <c r="AB829" i="55"/>
  <c r="AB830" i="55"/>
  <c r="AB831" i="55"/>
  <c r="AB832" i="55"/>
  <c r="AB833" i="55"/>
  <c r="AB834" i="55"/>
  <c r="AB835" i="55"/>
  <c r="AB836" i="55"/>
  <c r="AB837" i="55"/>
  <c r="AB838" i="55"/>
  <c r="AB839" i="55"/>
  <c r="AB840" i="55"/>
  <c r="AB841" i="55"/>
  <c r="AB842" i="55"/>
  <c r="AB843" i="55"/>
  <c r="AB844" i="55"/>
  <c r="AB845" i="55"/>
  <c r="AB846" i="55"/>
  <c r="AB847" i="55"/>
  <c r="AB848" i="55"/>
  <c r="AB849" i="55"/>
  <c r="AB850" i="55"/>
  <c r="AB851" i="55"/>
  <c r="AB852" i="55"/>
  <c r="AB853" i="55"/>
  <c r="AB854" i="55"/>
  <c r="AB855" i="55"/>
  <c r="AB856" i="55"/>
  <c r="AB857" i="55"/>
  <c r="AB858" i="55"/>
  <c r="AB859" i="55"/>
  <c r="AB860" i="55"/>
  <c r="AB861" i="55"/>
  <c r="AB862" i="55"/>
  <c r="AB863" i="55"/>
  <c r="AB864" i="55"/>
  <c r="AB865" i="55"/>
  <c r="AB866" i="55"/>
  <c r="AB867" i="55"/>
  <c r="AB868" i="55"/>
  <c r="AB869" i="55"/>
  <c r="AB870" i="55"/>
  <c r="AB871" i="55"/>
  <c r="AB872" i="55"/>
  <c r="AB873" i="55"/>
  <c r="AB874" i="55"/>
  <c r="AB875" i="55"/>
  <c r="AB876" i="55"/>
  <c r="AB877" i="55"/>
  <c r="AB878" i="55"/>
  <c r="AB879" i="55"/>
  <c r="AB880" i="55"/>
  <c r="AB881" i="55"/>
  <c r="AB882" i="55"/>
  <c r="AB883" i="55"/>
  <c r="AB884" i="55"/>
  <c r="AB885" i="55"/>
  <c r="AB886" i="55"/>
  <c r="AB887" i="55"/>
  <c r="AB888" i="55"/>
  <c r="AB889" i="55"/>
  <c r="AB890" i="55"/>
  <c r="AB891" i="55"/>
  <c r="AB892" i="55"/>
  <c r="AB893" i="55"/>
  <c r="AB894" i="55"/>
  <c r="AB895" i="55"/>
  <c r="AB896" i="55"/>
  <c r="AB897" i="55"/>
  <c r="AB898" i="55"/>
  <c r="AB899" i="55"/>
  <c r="AB900" i="55"/>
  <c r="AB901" i="55"/>
  <c r="AB902" i="55"/>
  <c r="AB903" i="55"/>
  <c r="AB904" i="55"/>
  <c r="AB905" i="55"/>
  <c r="AB906" i="55"/>
  <c r="AB907" i="55"/>
  <c r="AB908" i="55"/>
  <c r="AB909" i="55"/>
  <c r="AB910" i="55"/>
  <c r="AB911" i="55"/>
  <c r="AB912" i="55"/>
  <c r="AB913" i="55"/>
  <c r="AB914" i="55"/>
  <c r="AB915" i="55"/>
  <c r="AB916" i="55"/>
  <c r="AB917" i="55"/>
  <c r="AB918" i="55"/>
  <c r="AB919" i="55"/>
  <c r="AB920" i="55"/>
  <c r="AB921" i="55"/>
  <c r="AB922" i="55"/>
  <c r="AB923" i="55"/>
  <c r="AB924" i="55"/>
  <c r="AB925" i="55"/>
  <c r="AB926" i="55"/>
  <c r="AB927" i="55"/>
  <c r="AB928" i="55"/>
  <c r="AB929" i="55"/>
  <c r="AB930" i="55"/>
  <c r="AB931" i="55"/>
  <c r="AB932" i="55"/>
  <c r="AB933" i="55"/>
  <c r="AB934" i="55"/>
  <c r="AB935" i="55"/>
  <c r="AB936" i="55"/>
  <c r="AB937" i="55"/>
  <c r="AB38" i="55"/>
  <c r="AC39" i="55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F4" i="55"/>
  <c r="F10" i="55" s="1"/>
  <c r="G4" i="55"/>
  <c r="G11" i="55" s="1"/>
  <c r="E4" i="55"/>
  <c r="E11" i="55" s="1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10" i="55"/>
  <c r="F9" i="55"/>
  <c r="E9" i="55"/>
  <c r="F11" i="55"/>
  <c r="G10" i="55"/>
  <c r="G9" i="55"/>
  <c r="E55" i="53"/>
  <c r="B4" i="55" s="1"/>
  <c r="O16" i="55" l="1"/>
  <c r="N16" i="55"/>
  <c r="N19" i="55"/>
  <c r="B9" i="55"/>
  <c r="B10" i="55"/>
  <c r="B11" i="55"/>
  <c r="M17" i="55"/>
  <c r="M21" i="55"/>
  <c r="M20" i="55"/>
  <c r="M22" i="55"/>
  <c r="M16" i="55"/>
  <c r="O37" i="55" s="1"/>
  <c r="O18" i="55"/>
  <c r="O22" i="55"/>
  <c r="O21" i="55"/>
  <c r="O20" i="55"/>
  <c r="N17" i="55"/>
  <c r="N22" i="55"/>
  <c r="N21" i="55"/>
  <c r="N20" i="55"/>
  <c r="N18" i="55"/>
  <c r="M18" i="55"/>
  <c r="O17" i="55"/>
  <c r="M19" i="55"/>
  <c r="O19" i="55"/>
  <c r="Q29" i="55"/>
  <c r="Q33" i="55"/>
  <c r="Q37" i="55"/>
  <c r="Q41" i="55"/>
  <c r="Q45" i="55"/>
  <c r="Q49" i="55"/>
  <c r="Q53" i="55"/>
  <c r="Q27" i="55"/>
  <c r="Q30" i="55"/>
  <c r="Q34" i="55"/>
  <c r="Q38" i="55"/>
  <c r="Q42" i="55"/>
  <c r="Q46" i="55"/>
  <c r="Q50" i="55"/>
  <c r="Q54" i="55"/>
  <c r="Q31" i="55"/>
  <c r="Q35" i="55"/>
  <c r="Q39" i="55"/>
  <c r="Q43" i="55"/>
  <c r="Q47" i="55"/>
  <c r="Q51" i="55"/>
  <c r="Q55" i="55"/>
  <c r="Q28" i="55"/>
  <c r="Q32" i="55"/>
  <c r="Q36" i="55"/>
  <c r="Q40" i="55"/>
  <c r="Q44" i="55"/>
  <c r="Q48" i="55"/>
  <c r="Q52" i="55"/>
  <c r="Q56" i="55"/>
  <c r="O29" i="55"/>
  <c r="O33" i="55"/>
  <c r="O45" i="55"/>
  <c r="O49" i="55"/>
  <c r="O44" i="55"/>
  <c r="O56" i="55"/>
  <c r="O38" i="55"/>
  <c r="O42" i="55"/>
  <c r="O54" i="55"/>
  <c r="O27" i="55"/>
  <c r="O48" i="55"/>
  <c r="O31" i="55"/>
  <c r="O43" i="55"/>
  <c r="O47" i="55"/>
  <c r="O40" i="55"/>
  <c r="O52" i="55"/>
  <c r="W16" i="54"/>
  <c r="W17" i="54"/>
  <c r="W22" i="54"/>
  <c r="W25" i="54"/>
  <c r="W26" i="54"/>
  <c r="W28" i="54"/>
  <c r="W30" i="54"/>
  <c r="W33" i="54"/>
  <c r="W52" i="54"/>
  <c r="W53" i="54"/>
  <c r="W54" i="54"/>
  <c r="W58" i="54"/>
  <c r="W60" i="54"/>
  <c r="W62" i="54"/>
  <c r="W64" i="54"/>
  <c r="W65" i="54"/>
  <c r="W69" i="54"/>
  <c r="W86" i="54"/>
  <c r="W89" i="54"/>
  <c r="W90" i="54"/>
  <c r="W94" i="54"/>
  <c r="W96" i="54"/>
  <c r="W97" i="54"/>
  <c r="W100" i="54"/>
  <c r="W101" i="54"/>
  <c r="W102" i="54"/>
  <c r="W105" i="54"/>
  <c r="W122" i="54"/>
  <c r="W124" i="54"/>
  <c r="W126" i="54"/>
  <c r="W129" i="54"/>
  <c r="W132" i="54"/>
  <c r="W133" i="54"/>
  <c r="W134" i="54"/>
  <c r="W137" i="54"/>
  <c r="W138" i="54"/>
  <c r="W140" i="54"/>
  <c r="W158" i="54"/>
  <c r="W160" i="54"/>
  <c r="W161" i="54"/>
  <c r="W165" i="54"/>
  <c r="W166" i="54"/>
  <c r="W169" i="54"/>
  <c r="W170" i="54"/>
  <c r="W172" i="54"/>
  <c r="W174" i="54"/>
  <c r="W176" i="54"/>
  <c r="W182" i="54"/>
  <c r="W193" i="54"/>
  <c r="W196" i="54"/>
  <c r="W197" i="54"/>
  <c r="W201" i="54"/>
  <c r="W202" i="54"/>
  <c r="W204" i="54"/>
  <c r="W206" i="54"/>
  <c r="W208" i="54"/>
  <c r="W209" i="54"/>
  <c r="W212" i="54"/>
  <c r="W218" i="54"/>
  <c r="W229" i="54"/>
  <c r="W230" i="54"/>
  <c r="W233" i="54"/>
  <c r="W236" i="54"/>
  <c r="W238" i="54"/>
  <c r="W240" i="54"/>
  <c r="W241" i="54"/>
  <c r="W244" i="54"/>
  <c r="W245" i="54"/>
  <c r="W246" i="54"/>
  <c r="W254" i="54"/>
  <c r="W265" i="54"/>
  <c r="W266" i="54"/>
  <c r="W268" i="54"/>
  <c r="W272" i="54"/>
  <c r="W273" i="54"/>
  <c r="W276" i="54"/>
  <c r="W277" i="54"/>
  <c r="W278" i="54"/>
  <c r="W281" i="54"/>
  <c r="W282" i="54"/>
  <c r="W289" i="54"/>
  <c r="W302" i="54"/>
  <c r="W304" i="54"/>
  <c r="W308" i="54"/>
  <c r="W309" i="54"/>
  <c r="W310" i="54"/>
  <c r="W313" i="54"/>
  <c r="W314" i="54"/>
  <c r="W316" i="54"/>
  <c r="W318" i="54"/>
  <c r="W325" i="54"/>
  <c r="U13" i="54"/>
  <c r="U14" i="54"/>
  <c r="U17" i="54"/>
  <c r="U19" i="54"/>
  <c r="U22" i="54"/>
  <c r="U23" i="54"/>
  <c r="U24" i="54"/>
  <c r="U26" i="54"/>
  <c r="U27" i="54"/>
  <c r="U28" i="54"/>
  <c r="U30" i="54"/>
  <c r="U34" i="54"/>
  <c r="U39" i="54"/>
  <c r="U50" i="54"/>
  <c r="U52" i="54"/>
  <c r="U54" i="54"/>
  <c r="U55" i="54"/>
  <c r="U58" i="54"/>
  <c r="U59" i="54"/>
  <c r="U60" i="54"/>
  <c r="U62" i="54"/>
  <c r="U63" i="54"/>
  <c r="U64" i="54"/>
  <c r="U66" i="54"/>
  <c r="U71" i="54"/>
  <c r="U86" i="54"/>
  <c r="U87" i="54"/>
  <c r="U90" i="54"/>
  <c r="U91" i="54"/>
  <c r="U92" i="54"/>
  <c r="U94" i="54"/>
  <c r="U95" i="54"/>
  <c r="U96" i="54"/>
  <c r="U98" i="54"/>
  <c r="U99" i="54"/>
  <c r="U100" i="54"/>
  <c r="U102" i="54"/>
  <c r="U103" i="54"/>
  <c r="U108" i="54"/>
  <c r="U122" i="54"/>
  <c r="U123" i="54"/>
  <c r="U124" i="54"/>
  <c r="U127" i="54"/>
  <c r="U128" i="54"/>
  <c r="U130" i="54"/>
  <c r="U131" i="54"/>
  <c r="U132" i="54"/>
  <c r="U134" i="54"/>
  <c r="U135" i="54"/>
  <c r="U136" i="54"/>
  <c r="U138" i="54"/>
  <c r="U140" i="54"/>
  <c r="U146" i="54"/>
  <c r="U159" i="54"/>
  <c r="U160" i="54"/>
  <c r="U162" i="54"/>
  <c r="U164" i="54"/>
  <c r="U166" i="54"/>
  <c r="U167" i="54"/>
  <c r="U168" i="54"/>
  <c r="U170" i="54"/>
  <c r="U171" i="54"/>
  <c r="U172" i="54"/>
  <c r="U174" i="54"/>
  <c r="U178" i="54"/>
  <c r="U183" i="54"/>
  <c r="U194" i="54"/>
  <c r="U196" i="54"/>
  <c r="U198" i="54"/>
  <c r="U199" i="54"/>
  <c r="U202" i="54"/>
  <c r="U203" i="54"/>
  <c r="U204" i="54"/>
  <c r="U206" i="54"/>
  <c r="U207" i="54"/>
  <c r="U208" i="54"/>
  <c r="U210" i="54"/>
  <c r="U215" i="54"/>
  <c r="U230" i="54"/>
  <c r="U231" i="54"/>
  <c r="U234" i="54"/>
  <c r="U235" i="54"/>
  <c r="U236" i="54"/>
  <c r="U238" i="54"/>
  <c r="U239" i="54"/>
  <c r="U240" i="54"/>
  <c r="U242" i="54"/>
  <c r="U243" i="54"/>
  <c r="U244" i="54"/>
  <c r="U246" i="54"/>
  <c r="U247" i="54"/>
  <c r="U252" i="54"/>
  <c r="U266" i="54"/>
  <c r="U267" i="54"/>
  <c r="U268" i="54"/>
  <c r="U271" i="54"/>
  <c r="U272" i="54"/>
  <c r="U274" i="54"/>
  <c r="U275" i="54"/>
  <c r="U276" i="54"/>
  <c r="U278" i="54"/>
  <c r="U279" i="54"/>
  <c r="U280" i="54"/>
  <c r="U282" i="54"/>
  <c r="U284" i="54"/>
  <c r="U290" i="54"/>
  <c r="U303" i="54"/>
  <c r="U304" i="54"/>
  <c r="U306" i="54"/>
  <c r="U308" i="54"/>
  <c r="U310" i="54"/>
  <c r="U311" i="54"/>
  <c r="U312" i="54"/>
  <c r="U314" i="54"/>
  <c r="U315" i="54"/>
  <c r="U316" i="54"/>
  <c r="U318" i="54"/>
  <c r="U322" i="54"/>
  <c r="U327" i="54"/>
  <c r="S13" i="54"/>
  <c r="S15" i="54"/>
  <c r="S17" i="54"/>
  <c r="Q14" i="54"/>
  <c r="Q15" i="54"/>
  <c r="Q17" i="54"/>
  <c r="O13" i="54"/>
  <c r="O16" i="54"/>
  <c r="O17" i="54"/>
  <c r="M13" i="54"/>
  <c r="M14" i="54"/>
  <c r="M15" i="54"/>
  <c r="M18" i="54"/>
  <c r="M22" i="54"/>
  <c r="M40" i="54"/>
  <c r="M58" i="54"/>
  <c r="M85" i="54"/>
  <c r="M94" i="54"/>
  <c r="M121" i="54"/>
  <c r="M130" i="54"/>
  <c r="M157" i="54"/>
  <c r="M166" i="54"/>
  <c r="M184" i="54"/>
  <c r="M202" i="54"/>
  <c r="M229" i="54"/>
  <c r="M238" i="54"/>
  <c r="M265" i="54"/>
  <c r="M274" i="54"/>
  <c r="M301" i="54"/>
  <c r="M310" i="54"/>
  <c r="W4" i="54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W37" i="54" s="1"/>
  <c r="E8" i="54"/>
  <c r="E9" i="54"/>
  <c r="E10" i="54"/>
  <c r="E11" i="54"/>
  <c r="W73" i="54" s="1"/>
  <c r="E12" i="54"/>
  <c r="E13" i="54"/>
  <c r="E14" i="54"/>
  <c r="E15" i="54"/>
  <c r="W108" i="54" s="1"/>
  <c r="E16" i="54"/>
  <c r="E17" i="54"/>
  <c r="E18" i="54"/>
  <c r="E19" i="54"/>
  <c r="W145" i="54" s="1"/>
  <c r="E20" i="54"/>
  <c r="E21" i="54"/>
  <c r="E22" i="54"/>
  <c r="E23" i="54"/>
  <c r="U180" i="54" s="1"/>
  <c r="E24" i="54"/>
  <c r="E25" i="54"/>
  <c r="E26" i="54"/>
  <c r="E27" i="54"/>
  <c r="W214" i="54" s="1"/>
  <c r="E28" i="54"/>
  <c r="E29" i="54"/>
  <c r="E30" i="54"/>
  <c r="E31" i="54"/>
  <c r="U255" i="54" s="1"/>
  <c r="E32" i="54"/>
  <c r="E33" i="54"/>
  <c r="E34" i="54"/>
  <c r="E35" i="54"/>
  <c r="W286" i="54" s="1"/>
  <c r="E36" i="54"/>
  <c r="E37" i="54"/>
  <c r="E38" i="54"/>
  <c r="E39" i="54"/>
  <c r="U324" i="54" s="1"/>
  <c r="E4" i="54"/>
  <c r="M10" i="54" s="1"/>
  <c r="W7" i="54" l="1"/>
  <c r="W11" i="54"/>
  <c r="U8" i="54"/>
  <c r="U12" i="54"/>
  <c r="W8" i="54"/>
  <c r="U10" i="54"/>
  <c r="S6" i="54"/>
  <c r="S10" i="54"/>
  <c r="Q8" i="54"/>
  <c r="Q12" i="54"/>
  <c r="O6" i="54"/>
  <c r="O10" i="54"/>
  <c r="M8" i="54"/>
  <c r="M12" i="54"/>
  <c r="W9" i="54"/>
  <c r="W10" i="54"/>
  <c r="U11" i="54"/>
  <c r="S11" i="54"/>
  <c r="Q7" i="54"/>
  <c r="O9" i="54"/>
  <c r="M6" i="54"/>
  <c r="M11" i="54"/>
  <c r="U6" i="54"/>
  <c r="S7" i="54"/>
  <c r="O11" i="54"/>
  <c r="M7" i="54"/>
  <c r="S8" i="54"/>
  <c r="O12" i="54"/>
  <c r="M9" i="54"/>
  <c r="W6" i="54"/>
  <c r="W12" i="54"/>
  <c r="S12" i="54"/>
  <c r="Q9" i="54"/>
  <c r="U7" i="54"/>
  <c r="Q10" i="54"/>
  <c r="O7" i="54"/>
  <c r="U9" i="54"/>
  <c r="S9" i="54"/>
  <c r="Q6" i="54"/>
  <c r="Q11" i="54"/>
  <c r="O8" i="54"/>
  <c r="W295" i="54"/>
  <c r="W299" i="54"/>
  <c r="W296" i="54"/>
  <c r="U293" i="54"/>
  <c r="U297" i="54"/>
  <c r="W292" i="54"/>
  <c r="W298" i="54"/>
  <c r="U296" i="54"/>
  <c r="M292" i="54"/>
  <c r="W293" i="54"/>
  <c r="U292" i="54"/>
  <c r="W294" i="54"/>
  <c r="U299" i="54"/>
  <c r="W297" i="54"/>
  <c r="U295" i="54"/>
  <c r="W300" i="54"/>
  <c r="U298" i="54"/>
  <c r="U294" i="54"/>
  <c r="U300" i="54"/>
  <c r="W259" i="54"/>
  <c r="W263" i="54"/>
  <c r="W258" i="54"/>
  <c r="W264" i="54"/>
  <c r="U257" i="54"/>
  <c r="U261" i="54"/>
  <c r="W256" i="54"/>
  <c r="W262" i="54"/>
  <c r="U259" i="54"/>
  <c r="U264" i="54"/>
  <c r="U260" i="54"/>
  <c r="U256" i="54"/>
  <c r="W261" i="54"/>
  <c r="U263" i="54"/>
  <c r="W257" i="54"/>
  <c r="M256" i="54"/>
  <c r="W260" i="54"/>
  <c r="U262" i="54"/>
  <c r="U258" i="54"/>
  <c r="W223" i="54"/>
  <c r="W227" i="54"/>
  <c r="W221" i="54"/>
  <c r="W226" i="54"/>
  <c r="U221" i="54"/>
  <c r="U225" i="54"/>
  <c r="W220" i="54"/>
  <c r="W228" i="54"/>
  <c r="U222" i="54"/>
  <c r="U227" i="54"/>
  <c r="W222" i="54"/>
  <c r="U228" i="54"/>
  <c r="M220" i="54"/>
  <c r="U220" i="54"/>
  <c r="U223" i="54"/>
  <c r="W224" i="54"/>
  <c r="U224" i="54"/>
  <c r="W225" i="54"/>
  <c r="U226" i="54"/>
  <c r="W187" i="54"/>
  <c r="W191" i="54"/>
  <c r="W184" i="54"/>
  <c r="W189" i="54"/>
  <c r="U185" i="54"/>
  <c r="U189" i="54"/>
  <c r="W185" i="54"/>
  <c r="W192" i="54"/>
  <c r="U184" i="54"/>
  <c r="U190" i="54"/>
  <c r="U186" i="54"/>
  <c r="W188" i="54"/>
  <c r="U187" i="54"/>
  <c r="W190" i="54"/>
  <c r="U188" i="54"/>
  <c r="W186" i="54"/>
  <c r="U191" i="54"/>
  <c r="U192" i="54"/>
  <c r="W151" i="54"/>
  <c r="W155" i="54"/>
  <c r="W152" i="54"/>
  <c r="U149" i="54"/>
  <c r="U153" i="54"/>
  <c r="W149" i="54"/>
  <c r="W156" i="54"/>
  <c r="U152" i="54"/>
  <c r="M148" i="54"/>
  <c r="U154" i="54"/>
  <c r="U155" i="54"/>
  <c r="U156" i="54"/>
  <c r="W150" i="54"/>
  <c r="U148" i="54"/>
  <c r="W153" i="54"/>
  <c r="U150" i="54"/>
  <c r="W148" i="54"/>
  <c r="W154" i="54"/>
  <c r="U151" i="54"/>
  <c r="W115" i="54"/>
  <c r="W119" i="54"/>
  <c r="W114" i="54"/>
  <c r="W120" i="54"/>
  <c r="U113" i="54"/>
  <c r="U117" i="54"/>
  <c r="W113" i="54"/>
  <c r="U115" i="54"/>
  <c r="U120" i="54"/>
  <c r="W116" i="54"/>
  <c r="M112" i="54"/>
  <c r="U118" i="54"/>
  <c r="U114" i="54"/>
  <c r="U116" i="54"/>
  <c r="W117" i="54"/>
  <c r="U112" i="54"/>
  <c r="W112" i="54"/>
  <c r="W118" i="54"/>
  <c r="U119" i="54"/>
  <c r="W79" i="54"/>
  <c r="W83" i="54"/>
  <c r="W77" i="54"/>
  <c r="W82" i="54"/>
  <c r="U77" i="54"/>
  <c r="U81" i="54"/>
  <c r="W78" i="54"/>
  <c r="U78" i="54"/>
  <c r="U83" i="54"/>
  <c r="W81" i="54"/>
  <c r="U80" i="54"/>
  <c r="W76" i="54"/>
  <c r="U82" i="54"/>
  <c r="W80" i="54"/>
  <c r="U79" i="54"/>
  <c r="U84" i="54"/>
  <c r="M76" i="54"/>
  <c r="W84" i="54"/>
  <c r="U76" i="54"/>
  <c r="W43" i="54"/>
  <c r="W47" i="54"/>
  <c r="W40" i="54"/>
  <c r="W45" i="54"/>
  <c r="U41" i="54"/>
  <c r="U45" i="54"/>
  <c r="W42" i="54"/>
  <c r="U40" i="54"/>
  <c r="U46" i="54"/>
  <c r="W44" i="54"/>
  <c r="U42" i="54"/>
  <c r="W46" i="54"/>
  <c r="U48" i="54"/>
  <c r="W48" i="54"/>
  <c r="U47" i="54"/>
  <c r="U43" i="54"/>
  <c r="W41" i="54"/>
  <c r="U44" i="54"/>
  <c r="U5" i="54"/>
  <c r="S5" i="54"/>
  <c r="Q5" i="54"/>
  <c r="O5" i="54"/>
  <c r="W5" i="54"/>
  <c r="M5" i="54"/>
  <c r="U4" i="54"/>
  <c r="Q4" i="54"/>
  <c r="S4" i="54"/>
  <c r="U326" i="54"/>
  <c r="U283" i="54"/>
  <c r="U251" i="54"/>
  <c r="U214" i="54"/>
  <c r="U182" i="54"/>
  <c r="U139" i="54"/>
  <c r="U75" i="54"/>
  <c r="U32" i="54"/>
  <c r="W288" i="54"/>
  <c r="W252" i="54"/>
  <c r="W181" i="54"/>
  <c r="W74" i="54"/>
  <c r="W68" i="54"/>
  <c r="W38" i="54"/>
  <c r="O4" i="54"/>
  <c r="U287" i="54"/>
  <c r="U212" i="54"/>
  <c r="U106" i="54"/>
  <c r="U68" i="54"/>
  <c r="U36" i="54"/>
  <c r="W319" i="54"/>
  <c r="W323" i="54"/>
  <c r="W327" i="54"/>
  <c r="W322" i="54"/>
  <c r="U321" i="54"/>
  <c r="U325" i="54"/>
  <c r="M319" i="54"/>
  <c r="W283" i="54"/>
  <c r="W287" i="54"/>
  <c r="W291" i="54"/>
  <c r="W285" i="54"/>
  <c r="W290" i="54"/>
  <c r="U285" i="54"/>
  <c r="U289" i="54"/>
  <c r="M283" i="54"/>
  <c r="W247" i="54"/>
  <c r="W251" i="54"/>
  <c r="W255" i="54"/>
  <c r="W248" i="54"/>
  <c r="W253" i="54"/>
  <c r="U249" i="54"/>
  <c r="U253" i="54"/>
  <c r="M247" i="54"/>
  <c r="W211" i="54"/>
  <c r="W215" i="54"/>
  <c r="W219" i="54"/>
  <c r="W216" i="54"/>
  <c r="U213" i="54"/>
  <c r="U217" i="54"/>
  <c r="M211" i="54"/>
  <c r="W175" i="54"/>
  <c r="W179" i="54"/>
  <c r="W183" i="54"/>
  <c r="W178" i="54"/>
  <c r="U177" i="54"/>
  <c r="U181" i="54"/>
  <c r="M175" i="54"/>
  <c r="W139" i="54"/>
  <c r="W143" i="54"/>
  <c r="W147" i="54"/>
  <c r="W141" i="54"/>
  <c r="W146" i="54"/>
  <c r="U141" i="54"/>
  <c r="U145" i="54"/>
  <c r="M139" i="54"/>
  <c r="W103" i="54"/>
  <c r="W107" i="54"/>
  <c r="W111" i="54"/>
  <c r="W104" i="54"/>
  <c r="W109" i="54"/>
  <c r="U105" i="54"/>
  <c r="U109" i="54"/>
  <c r="M103" i="54"/>
  <c r="W67" i="54"/>
  <c r="W71" i="54"/>
  <c r="W75" i="54"/>
  <c r="W72" i="54"/>
  <c r="U69" i="54"/>
  <c r="U73" i="54"/>
  <c r="M67" i="54"/>
  <c r="W31" i="54"/>
  <c r="W35" i="54"/>
  <c r="W39" i="54"/>
  <c r="W34" i="54"/>
  <c r="U33" i="54"/>
  <c r="U37" i="54"/>
  <c r="M31" i="54"/>
  <c r="U320" i="54"/>
  <c r="U288" i="54"/>
  <c r="U219" i="54"/>
  <c r="U176" i="54"/>
  <c r="U144" i="54"/>
  <c r="U107" i="54"/>
  <c r="U70" i="54"/>
  <c r="U38" i="54"/>
  <c r="W324" i="54"/>
  <c r="W217" i="54"/>
  <c r="W110" i="54"/>
  <c r="W32" i="54"/>
  <c r="U319" i="54"/>
  <c r="U250" i="54"/>
  <c r="U218" i="54"/>
  <c r="U175" i="54"/>
  <c r="U143" i="54"/>
  <c r="U111" i="54"/>
  <c r="U74" i="54"/>
  <c r="U31" i="54"/>
  <c r="W321" i="54"/>
  <c r="W250" i="54"/>
  <c r="W180" i="54"/>
  <c r="W144" i="54"/>
  <c r="W303" i="54"/>
  <c r="W307" i="54"/>
  <c r="W301" i="54"/>
  <c r="W306" i="54"/>
  <c r="U301" i="54"/>
  <c r="U305" i="54"/>
  <c r="U309" i="54"/>
  <c r="W267" i="54"/>
  <c r="W271" i="54"/>
  <c r="W269" i="54"/>
  <c r="U265" i="54"/>
  <c r="U269" i="54"/>
  <c r="U273" i="54"/>
  <c r="W231" i="54"/>
  <c r="W235" i="54"/>
  <c r="W232" i="54"/>
  <c r="W237" i="54"/>
  <c r="U229" i="54"/>
  <c r="U233" i="54"/>
  <c r="U237" i="54"/>
  <c r="W195" i="54"/>
  <c r="W199" i="54"/>
  <c r="W194" i="54"/>
  <c r="W200" i="54"/>
  <c r="U193" i="54"/>
  <c r="U197" i="54"/>
  <c r="U201" i="54"/>
  <c r="W159" i="54"/>
  <c r="W163" i="54"/>
  <c r="W157" i="54"/>
  <c r="W162" i="54"/>
  <c r="U157" i="54"/>
  <c r="U161" i="54"/>
  <c r="U165" i="54"/>
  <c r="W123" i="54"/>
  <c r="W127" i="54"/>
  <c r="W125" i="54"/>
  <c r="U121" i="54"/>
  <c r="U125" i="54"/>
  <c r="U129" i="54"/>
  <c r="W87" i="54"/>
  <c r="W91" i="54"/>
  <c r="W88" i="54"/>
  <c r="W93" i="54"/>
  <c r="U85" i="54"/>
  <c r="U89" i="54"/>
  <c r="U93" i="54"/>
  <c r="W51" i="54"/>
  <c r="W55" i="54"/>
  <c r="W50" i="54"/>
  <c r="W56" i="54"/>
  <c r="U49" i="54"/>
  <c r="U53" i="54"/>
  <c r="U57" i="54"/>
  <c r="W15" i="54"/>
  <c r="W19" i="54"/>
  <c r="U16" i="54"/>
  <c r="U20" i="54"/>
  <c r="W13" i="54"/>
  <c r="W18" i="54"/>
  <c r="U15" i="54"/>
  <c r="U21" i="54"/>
  <c r="S14" i="54"/>
  <c r="S18" i="54"/>
  <c r="Q16" i="54"/>
  <c r="O14" i="54"/>
  <c r="O18" i="54"/>
  <c r="M16" i="54"/>
  <c r="W14" i="54"/>
  <c r="W20" i="54"/>
  <c r="M4" i="54"/>
  <c r="M193" i="54"/>
  <c r="M49" i="54"/>
  <c r="M17" i="54"/>
  <c r="O15" i="54"/>
  <c r="Q18" i="54"/>
  <c r="Q13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W326" i="54"/>
  <c r="W320" i="54"/>
  <c r="W305" i="54"/>
  <c r="W284" i="54"/>
  <c r="W270" i="54"/>
  <c r="W249" i="54"/>
  <c r="W234" i="54"/>
  <c r="W213" i="54"/>
  <c r="W198" i="54"/>
  <c r="W177" i="54"/>
  <c r="W164" i="54"/>
  <c r="W142" i="54"/>
  <c r="W128" i="54"/>
  <c r="W121" i="54"/>
  <c r="W106" i="54"/>
  <c r="W92" i="54"/>
  <c r="W85" i="54"/>
  <c r="W70" i="54"/>
  <c r="W57" i="54"/>
  <c r="W49" i="54"/>
  <c r="W36" i="54"/>
  <c r="W21" i="54"/>
  <c r="W311" i="54"/>
  <c r="W315" i="54"/>
  <c r="W275" i="54"/>
  <c r="W279" i="54"/>
  <c r="W239" i="54"/>
  <c r="W243" i="54"/>
  <c r="W203" i="54"/>
  <c r="W207" i="54"/>
  <c r="W167" i="54"/>
  <c r="W171" i="54"/>
  <c r="W131" i="54"/>
  <c r="W135" i="54"/>
  <c r="W95" i="54"/>
  <c r="W99" i="54"/>
  <c r="W59" i="54"/>
  <c r="W63" i="54"/>
  <c r="W23" i="54"/>
  <c r="W27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W317" i="54"/>
  <c r="W312" i="54"/>
  <c r="W280" i="54"/>
  <c r="W274" i="54"/>
  <c r="W242" i="54"/>
  <c r="W210" i="54"/>
  <c r="W205" i="54"/>
  <c r="W173" i="54"/>
  <c r="W168" i="54"/>
  <c r="W136" i="54"/>
  <c r="W130" i="54"/>
  <c r="W98" i="54"/>
  <c r="W66" i="54"/>
  <c r="W61" i="54"/>
  <c r="W29" i="54"/>
  <c r="W24" i="54"/>
  <c r="O55" i="55"/>
  <c r="O39" i="55"/>
  <c r="O36" i="55"/>
  <c r="O50" i="55"/>
  <c r="O34" i="55"/>
  <c r="O32" i="55"/>
  <c r="O41" i="55"/>
  <c r="O51" i="55"/>
  <c r="O35" i="55"/>
  <c r="O28" i="55"/>
  <c r="O46" i="55"/>
  <c r="O30" i="55"/>
  <c r="O53" i="55"/>
  <c r="O118" i="55"/>
  <c r="O120" i="55"/>
  <c r="O122" i="55"/>
  <c r="O124" i="55"/>
  <c r="O119" i="55"/>
  <c r="O126" i="55"/>
  <c r="O130" i="55"/>
  <c r="O134" i="55"/>
  <c r="O138" i="55"/>
  <c r="O142" i="55"/>
  <c r="O146" i="55"/>
  <c r="O123" i="55"/>
  <c r="O132" i="55"/>
  <c r="O144" i="55"/>
  <c r="O125" i="55"/>
  <c r="O129" i="55"/>
  <c r="O137" i="55"/>
  <c r="O145" i="55"/>
  <c r="O121" i="55"/>
  <c r="O127" i="55"/>
  <c r="O131" i="55"/>
  <c r="O135" i="55"/>
  <c r="O139" i="55"/>
  <c r="O143" i="55"/>
  <c r="O117" i="55"/>
  <c r="O128" i="55"/>
  <c r="O136" i="55"/>
  <c r="O140" i="55"/>
  <c r="O133" i="55"/>
  <c r="O141" i="55"/>
  <c r="Q150" i="55"/>
  <c r="Q151" i="55"/>
  <c r="Q157" i="55"/>
  <c r="Q171" i="55"/>
  <c r="Q176" i="55"/>
  <c r="Q163" i="55"/>
  <c r="Q168" i="55"/>
  <c r="Q175" i="55"/>
  <c r="Q148" i="55"/>
  <c r="Q161" i="55"/>
  <c r="Q167" i="55"/>
  <c r="Q172" i="55"/>
  <c r="Q158" i="55"/>
  <c r="Q154" i="55"/>
  <c r="Q164" i="55"/>
  <c r="Q160" i="55"/>
  <c r="Q147" i="55"/>
  <c r="Q169" i="55"/>
  <c r="Q152" i="55"/>
  <c r="Q166" i="55"/>
  <c r="Q165" i="55"/>
  <c r="Q149" i="55"/>
  <c r="Q159" i="55"/>
  <c r="Q162" i="55"/>
  <c r="Q174" i="55"/>
  <c r="Q156" i="55"/>
  <c r="Q173" i="55"/>
  <c r="Q155" i="55"/>
  <c r="Q170" i="55"/>
  <c r="Q153" i="55"/>
  <c r="S154" i="55"/>
  <c r="S155" i="55"/>
  <c r="S158" i="55"/>
  <c r="S160" i="55"/>
  <c r="S162" i="55"/>
  <c r="S164" i="55"/>
  <c r="S166" i="55"/>
  <c r="S169" i="55"/>
  <c r="S149" i="55"/>
  <c r="S151" i="55"/>
  <c r="S153" i="55"/>
  <c r="S157" i="55"/>
  <c r="S159" i="55"/>
  <c r="S173" i="55"/>
  <c r="S176" i="55"/>
  <c r="S156" i="55"/>
  <c r="S165" i="55"/>
  <c r="S168" i="55"/>
  <c r="S170" i="55"/>
  <c r="S175" i="55"/>
  <c r="S147" i="55"/>
  <c r="S150" i="55"/>
  <c r="S172" i="55"/>
  <c r="S148" i="55"/>
  <c r="S152" i="55"/>
  <c r="S167" i="55"/>
  <c r="S174" i="55"/>
  <c r="S171" i="55"/>
  <c r="S163" i="55"/>
  <c r="S161" i="55"/>
  <c r="O61" i="55"/>
  <c r="O65" i="55"/>
  <c r="O69" i="55"/>
  <c r="O73" i="55"/>
  <c r="O77" i="55"/>
  <c r="O81" i="55"/>
  <c r="O85" i="55"/>
  <c r="O67" i="55"/>
  <c r="O75" i="55"/>
  <c r="O83" i="55"/>
  <c r="O60" i="55"/>
  <c r="O68" i="55"/>
  <c r="O76" i="55"/>
  <c r="O84" i="55"/>
  <c r="O58" i="55"/>
  <c r="O62" i="55"/>
  <c r="O66" i="55"/>
  <c r="O70" i="55"/>
  <c r="O74" i="55"/>
  <c r="O78" i="55"/>
  <c r="O82" i="55"/>
  <c r="O86" i="55"/>
  <c r="O59" i="55"/>
  <c r="O63" i="55"/>
  <c r="O71" i="55"/>
  <c r="O79" i="55"/>
  <c r="O57" i="55"/>
  <c r="O64" i="55"/>
  <c r="O72" i="55"/>
  <c r="O80" i="55"/>
  <c r="Q58" i="55"/>
  <c r="Q62" i="55"/>
  <c r="Q66" i="55"/>
  <c r="Q70" i="55"/>
  <c r="Q74" i="55"/>
  <c r="Q78" i="55"/>
  <c r="Q82" i="55"/>
  <c r="Q86" i="55"/>
  <c r="Q60" i="55"/>
  <c r="Q68" i="55"/>
  <c r="Q76" i="55"/>
  <c r="Q84" i="55"/>
  <c r="Q57" i="55"/>
  <c r="Q65" i="55"/>
  <c r="Q73" i="55"/>
  <c r="Q81" i="55"/>
  <c r="Q59" i="55"/>
  <c r="Q63" i="55"/>
  <c r="Q67" i="55"/>
  <c r="Q71" i="55"/>
  <c r="Q75" i="55"/>
  <c r="Q79" i="55"/>
  <c r="Q83" i="55"/>
  <c r="Q64" i="55"/>
  <c r="Q72" i="55"/>
  <c r="Q80" i="55"/>
  <c r="Q61" i="55"/>
  <c r="Q69" i="55"/>
  <c r="Q77" i="55"/>
  <c r="Q85" i="55"/>
  <c r="Q180" i="55"/>
  <c r="Q184" i="55"/>
  <c r="Q188" i="55"/>
  <c r="Q192" i="55"/>
  <c r="Q196" i="55"/>
  <c r="Q200" i="55"/>
  <c r="Q204" i="55"/>
  <c r="Q179" i="55"/>
  <c r="Q183" i="55"/>
  <c r="Q187" i="55"/>
  <c r="Q191" i="55"/>
  <c r="Q195" i="55"/>
  <c r="Q199" i="55"/>
  <c r="Q203" i="55"/>
  <c r="Q178" i="55"/>
  <c r="Q182" i="55"/>
  <c r="Q186" i="55"/>
  <c r="Q190" i="55"/>
  <c r="Q194" i="55"/>
  <c r="Q198" i="55"/>
  <c r="Q202" i="55"/>
  <c r="Q206" i="55"/>
  <c r="Q185" i="55"/>
  <c r="Q201" i="55"/>
  <c r="Q177" i="55"/>
  <c r="Q189" i="55"/>
  <c r="Q181" i="55"/>
  <c r="Q197" i="55"/>
  <c r="Q193" i="55"/>
  <c r="Q205" i="55"/>
  <c r="S177" i="55"/>
  <c r="S181" i="55"/>
  <c r="S185" i="55"/>
  <c r="S189" i="55"/>
  <c r="S193" i="55"/>
  <c r="S197" i="55"/>
  <c r="S201" i="55"/>
  <c r="S205" i="55"/>
  <c r="S180" i="55"/>
  <c r="S184" i="55"/>
  <c r="S188" i="55"/>
  <c r="S192" i="55"/>
  <c r="S196" i="55"/>
  <c r="S200" i="55"/>
  <c r="S204" i="55"/>
  <c r="S179" i="55"/>
  <c r="S183" i="55"/>
  <c r="S187" i="55"/>
  <c r="S191" i="55"/>
  <c r="S195" i="55"/>
  <c r="S199" i="55"/>
  <c r="S203" i="55"/>
  <c r="S190" i="55"/>
  <c r="S206" i="55"/>
  <c r="S198" i="55"/>
  <c r="S178" i="55"/>
  <c r="S186" i="55"/>
  <c r="S202" i="55"/>
  <c r="S182" i="55"/>
  <c r="S194" i="55"/>
  <c r="O207" i="55"/>
  <c r="O211" i="55"/>
  <c r="O215" i="55"/>
  <c r="O219" i="55"/>
  <c r="O223" i="55"/>
  <c r="O227" i="55"/>
  <c r="O231" i="55"/>
  <c r="O235" i="55"/>
  <c r="O210" i="55"/>
  <c r="O214" i="55"/>
  <c r="O218" i="55"/>
  <c r="O222" i="55"/>
  <c r="O226" i="55"/>
  <c r="O230" i="55"/>
  <c r="O234" i="55"/>
  <c r="O209" i="55"/>
  <c r="O213" i="55"/>
  <c r="O217" i="55"/>
  <c r="O221" i="55"/>
  <c r="O225" i="55"/>
  <c r="O229" i="55"/>
  <c r="O233" i="55"/>
  <c r="O208" i="55"/>
  <c r="O224" i="55"/>
  <c r="O216" i="55"/>
  <c r="O212" i="55"/>
  <c r="O228" i="55"/>
  <c r="O220" i="55"/>
  <c r="O236" i="55"/>
  <c r="O232" i="55"/>
  <c r="O90" i="55"/>
  <c r="O94" i="55"/>
  <c r="O98" i="55"/>
  <c r="O92" i="55"/>
  <c r="O93" i="55"/>
  <c r="O100" i="55"/>
  <c r="O104" i="55"/>
  <c r="O108" i="55"/>
  <c r="O114" i="55"/>
  <c r="O91" i="55"/>
  <c r="O95" i="55"/>
  <c r="O99" i="55"/>
  <c r="O101" i="55"/>
  <c r="O103" i="55"/>
  <c r="O105" i="55"/>
  <c r="O107" i="55"/>
  <c r="O109" i="55"/>
  <c r="O111" i="55"/>
  <c r="O113" i="55"/>
  <c r="O115" i="55"/>
  <c r="O88" i="55"/>
  <c r="O96" i="55"/>
  <c r="O87" i="55"/>
  <c r="O89" i="55"/>
  <c r="O97" i="55"/>
  <c r="O102" i="55"/>
  <c r="O106" i="55"/>
  <c r="O110" i="55"/>
  <c r="O112" i="55"/>
  <c r="O116" i="55"/>
  <c r="Q208" i="55"/>
  <c r="Q212" i="55"/>
  <c r="Q216" i="55"/>
  <c r="Q220" i="55"/>
  <c r="Q224" i="55"/>
  <c r="Q228" i="55"/>
  <c r="Q232" i="55"/>
  <c r="Q236" i="55"/>
  <c r="Q207" i="55"/>
  <c r="Q211" i="55"/>
  <c r="Q215" i="55"/>
  <c r="Q219" i="55"/>
  <c r="Q223" i="55"/>
  <c r="Q227" i="55"/>
  <c r="Q231" i="55"/>
  <c r="Q235" i="55"/>
  <c r="Q210" i="55"/>
  <c r="Q214" i="55"/>
  <c r="Q218" i="55"/>
  <c r="Q222" i="55"/>
  <c r="Q226" i="55"/>
  <c r="Q230" i="55"/>
  <c r="Q234" i="55"/>
  <c r="Q213" i="55"/>
  <c r="Q229" i="55"/>
  <c r="Q209" i="55"/>
  <c r="Q225" i="55"/>
  <c r="Q221" i="55"/>
  <c r="Q217" i="55"/>
  <c r="Q233" i="55"/>
  <c r="S209" i="55"/>
  <c r="S213" i="55"/>
  <c r="S217" i="55"/>
  <c r="S221" i="55"/>
  <c r="S225" i="55"/>
  <c r="S229" i="55"/>
  <c r="S233" i="55"/>
  <c r="S208" i="55"/>
  <c r="S212" i="55"/>
  <c r="S216" i="55"/>
  <c r="S220" i="55"/>
  <c r="S224" i="55"/>
  <c r="S228" i="55"/>
  <c r="S232" i="55"/>
  <c r="S236" i="55"/>
  <c r="S207" i="55"/>
  <c r="S211" i="55"/>
  <c r="S215" i="55"/>
  <c r="S219" i="55"/>
  <c r="S223" i="55"/>
  <c r="S227" i="55"/>
  <c r="S231" i="55"/>
  <c r="S235" i="55"/>
  <c r="S218" i="55"/>
  <c r="S234" i="55"/>
  <c r="S226" i="55"/>
  <c r="S222" i="55"/>
  <c r="S214" i="55"/>
  <c r="S230" i="55"/>
  <c r="S210" i="55"/>
  <c r="O151" i="55"/>
  <c r="O149" i="55"/>
  <c r="O153" i="55"/>
  <c r="O168" i="55"/>
  <c r="O173" i="55"/>
  <c r="O175" i="55"/>
  <c r="O147" i="55"/>
  <c r="O148" i="55"/>
  <c r="O156" i="55"/>
  <c r="O161" i="55"/>
  <c r="O165" i="55"/>
  <c r="O167" i="55"/>
  <c r="O170" i="55"/>
  <c r="O172" i="55"/>
  <c r="O150" i="55"/>
  <c r="O152" i="55"/>
  <c r="O154" i="55"/>
  <c r="O158" i="55"/>
  <c r="O160" i="55"/>
  <c r="O164" i="55"/>
  <c r="O174" i="55"/>
  <c r="O166" i="55"/>
  <c r="O169" i="55"/>
  <c r="O162" i="55"/>
  <c r="O176" i="55"/>
  <c r="O157" i="55"/>
  <c r="O171" i="55"/>
  <c r="O163" i="55"/>
  <c r="O159" i="55"/>
  <c r="O155" i="55"/>
  <c r="D20" i="55"/>
  <c r="D19" i="55"/>
  <c r="D18" i="55"/>
  <c r="D22" i="55"/>
  <c r="D17" i="55"/>
  <c r="D21" i="55"/>
  <c r="D16" i="55"/>
  <c r="Q119" i="55"/>
  <c r="Q121" i="55"/>
  <c r="Q123" i="55"/>
  <c r="Q125" i="55"/>
  <c r="Q127" i="55"/>
  <c r="Q129" i="55"/>
  <c r="Q131" i="55"/>
  <c r="Q133" i="55"/>
  <c r="Q135" i="55"/>
  <c r="Q137" i="55"/>
  <c r="Q139" i="55"/>
  <c r="Q141" i="55"/>
  <c r="Q143" i="55"/>
  <c r="Q145" i="55"/>
  <c r="Q117" i="55"/>
  <c r="Q118" i="55"/>
  <c r="Q120" i="55"/>
  <c r="Q122" i="55"/>
  <c r="Q124" i="55"/>
  <c r="Q126" i="55"/>
  <c r="Q128" i="55"/>
  <c r="Q130" i="55"/>
  <c r="Q132" i="55"/>
  <c r="Q134" i="55"/>
  <c r="Q136" i="55"/>
  <c r="Q138" i="55"/>
  <c r="Q140" i="55"/>
  <c r="Q142" i="55"/>
  <c r="Q144" i="55"/>
  <c r="Q146" i="55"/>
  <c r="Q89" i="55"/>
  <c r="Q91" i="55"/>
  <c r="Q93" i="55"/>
  <c r="Q95" i="55"/>
  <c r="Q97" i="55"/>
  <c r="Q88" i="55"/>
  <c r="Q90" i="55"/>
  <c r="Q92" i="55"/>
  <c r="Q94" i="55"/>
  <c r="Q96" i="55"/>
  <c r="Q98" i="55"/>
  <c r="Q100" i="55"/>
  <c r="Q102" i="55"/>
  <c r="Q104" i="55"/>
  <c r="Q106" i="55"/>
  <c r="Q108" i="55"/>
  <c r="Q110" i="55"/>
  <c r="Q112" i="55"/>
  <c r="Q114" i="55"/>
  <c r="Q116" i="55"/>
  <c r="Q99" i="55"/>
  <c r="Q103" i="55"/>
  <c r="Q107" i="55"/>
  <c r="Q111" i="55"/>
  <c r="Q115" i="55"/>
  <c r="Q87" i="55"/>
  <c r="Q101" i="55"/>
  <c r="Q105" i="55"/>
  <c r="Q109" i="55"/>
  <c r="Q113" i="55"/>
  <c r="O179" i="55"/>
  <c r="O183" i="55"/>
  <c r="O187" i="55"/>
  <c r="O191" i="55"/>
  <c r="O195" i="55"/>
  <c r="O199" i="55"/>
  <c r="O203" i="55"/>
  <c r="O178" i="55"/>
  <c r="O182" i="55"/>
  <c r="O186" i="55"/>
  <c r="O190" i="55"/>
  <c r="O194" i="55"/>
  <c r="O198" i="55"/>
  <c r="O202" i="55"/>
  <c r="O206" i="55"/>
  <c r="O177" i="55"/>
  <c r="O181" i="55"/>
  <c r="O185" i="55"/>
  <c r="O189" i="55"/>
  <c r="O193" i="55"/>
  <c r="O197" i="55"/>
  <c r="O201" i="55"/>
  <c r="O205" i="55"/>
  <c r="O180" i="55"/>
  <c r="O196" i="55"/>
  <c r="O188" i="55"/>
  <c r="O200" i="55"/>
  <c r="O192" i="55"/>
  <c r="O204" i="55"/>
  <c r="O184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J30" i="53" l="1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H36" i="53" s="1"/>
  <c r="F17" i="53"/>
  <c r="E31" i="53"/>
  <c r="F21" i="53"/>
  <c r="E35" i="53"/>
  <c r="F19" i="53"/>
  <c r="E19" i="53"/>
  <c r="H19" i="53" s="1"/>
  <c r="C33" i="53"/>
  <c r="H33" i="53"/>
  <c r="H32" i="53"/>
  <c r="E18" i="53"/>
  <c r="H18" i="53" s="1"/>
  <c r="C32" i="53"/>
  <c r="E20" i="53"/>
  <c r="H20" i="53" s="1"/>
  <c r="C34" i="53"/>
  <c r="H34" i="53"/>
  <c r="F18" i="53"/>
  <c r="H35" i="53"/>
  <c r="E21" i="53"/>
  <c r="H21" i="53" s="1"/>
  <c r="C35" i="53"/>
  <c r="E22" i="53"/>
  <c r="H22" i="53" s="1"/>
  <c r="C36" i="53"/>
  <c r="C31" i="53"/>
  <c r="E17" i="53"/>
  <c r="H17" i="53" s="1"/>
  <c r="H31" i="53"/>
  <c r="H30" i="53"/>
  <c r="E16" i="53"/>
  <c r="H16" i="53" s="1"/>
  <c r="C30" i="53"/>
  <c r="E15" i="53"/>
  <c r="H15" i="53" s="1"/>
  <c r="H29" i="53"/>
  <c r="C29" i="53"/>
  <c r="F16" i="53"/>
  <c r="F20" i="53"/>
  <c r="F15" i="53"/>
  <c r="I15" i="53" s="1"/>
  <c r="J31" i="53" l="1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K15" i="53"/>
  <c r="K16" i="53" s="1"/>
  <c r="K17" i="53"/>
  <c r="K18" i="53" s="1"/>
  <c r="K19" i="53" s="1"/>
  <c r="K20" i="53" s="1"/>
  <c r="K21" i="53" s="1"/>
  <c r="K22" i="53" s="1"/>
  <c r="K23" i="53" s="1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J32" i="53" l="1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D43" i="53"/>
  <c r="I30" i="53"/>
  <c r="L29" i="53"/>
  <c r="M29" i="53" s="1"/>
  <c r="J18" i="53"/>
  <c r="N17" i="53"/>
  <c r="L16" i="53"/>
  <c r="M16" i="53" s="1"/>
  <c r="J33" i="53" l="1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D53" i="53"/>
  <c r="P55" i="53"/>
  <c r="J43" i="53"/>
  <c r="J19" i="53"/>
  <c r="N18" i="53"/>
  <c r="I31" i="53"/>
  <c r="L30" i="53"/>
  <c r="M30" i="53" s="1"/>
  <c r="L17" i="53"/>
  <c r="M17" i="53" s="1"/>
  <c r="J34" i="53" l="1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J55" i="53"/>
  <c r="J54" i="53"/>
  <c r="L31" i="53"/>
  <c r="M31" i="53" s="1"/>
  <c r="I32" i="53"/>
  <c r="J20" i="53"/>
  <c r="N19" i="53"/>
  <c r="L18" i="53"/>
  <c r="M18" i="53" s="1"/>
  <c r="J35" i="53" l="1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J36" i="53" l="1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J37" i="53" l="1"/>
  <c r="O43" i="53" s="1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J23" i="53"/>
  <c r="C43" i="53" s="1"/>
  <c r="U43" i="53" l="1"/>
  <c r="U54" i="53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I23" i="53"/>
  <c r="L22" i="53"/>
  <c r="M22" i="53" s="1"/>
  <c r="K37" i="53" l="1"/>
  <c r="P43" i="53" s="1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I54" i="53"/>
  <c r="B43" i="53"/>
  <c r="L36" i="53"/>
  <c r="M36" i="53" s="1"/>
  <c r="I37" i="53"/>
  <c r="N43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P53" i="53" l="1"/>
  <c r="V43" i="53"/>
  <c r="V54" i="53" s="1"/>
  <c r="T43" i="53"/>
  <c r="T54" i="53" s="1"/>
  <c r="A4" i="57" s="1"/>
  <c r="N53" i="53"/>
  <c r="B53" i="53"/>
  <c r="N55" i="53"/>
  <c r="H43" i="53"/>
  <c r="H55" i="53" s="1"/>
  <c r="M10" i="57" l="1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</calcChain>
</file>

<file path=xl/sharedStrings.xml><?xml version="1.0" encoding="utf-8"?>
<sst xmlns="http://schemas.openxmlformats.org/spreadsheetml/2006/main" count="4867" uniqueCount="681">
  <si>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</si>
  <si>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</si>
  <si>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</si>
  <si>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</si>
  <si>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</si>
  <si>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</si>
  <si>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</si>
  <si>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</si>
  <si>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</si>
  <si>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</si>
  <si>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</si>
  <si>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</si>
  <si>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</si>
  <si>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</si>
  <si>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</si>
  <si>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</si>
  <si>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</si>
  <si>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</si>
  <si>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</si>
  <si>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</si>
  <si>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</si>
  <si>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</si>
  <si>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</si>
  <si>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</si>
  <si>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</si>
  <si>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</si>
  <si>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</si>
  <si>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</si>
  <si>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</si>
  <si>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</si>
  <si>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</si>
  <si>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</si>
  <si>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</si>
  <si>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</si>
  <si>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</si>
  <si>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</si>
  <si>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</si>
  <si>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</si>
  <si>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</si>
  <si>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</si>
  <si>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</si>
  <si>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</si>
  <si>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</si>
  <si>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</si>
  <si>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</si>
  <si>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</si>
  <si>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</si>
  <si>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</si>
  <si>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</si>
  <si>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</si>
  <si>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</si>
  <si>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</si>
  <si>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</si>
  <si>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</si>
  <si>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</si>
  <si>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</si>
  <si>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</si>
  <si>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</si>
  <si>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</si>
  <si>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</si>
  <si>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</si>
  <si>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</si>
  <si>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</si>
  <si>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</si>
  <si>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</si>
  <si>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</si>
  <si>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</si>
  <si>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</si>
  <si>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</si>
  <si>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</si>
  <si>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</si>
  <si>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</si>
  <si>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</si>
  <si>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</si>
  <si>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</si>
  <si>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</si>
  <si>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</si>
  <si>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</si>
  <si>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</si>
  <si>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</si>
  <si>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</si>
  <si>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</si>
  <si>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</si>
  <si>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</si>
  <si>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</si>
  <si>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</si>
  <si>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</si>
  <si>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</si>
  <si>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</si>
  <si>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</si>
  <si>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</si>
  <si>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</si>
  <si>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</si>
  <si>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</si>
  <si>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</si>
  <si>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</si>
  <si>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</si>
  <si>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</si>
  <si>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</si>
  <si>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</si>
  <si>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</si>
  <si>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</si>
  <si>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</si>
  <si>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</si>
  <si>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</si>
  <si>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</si>
  <si>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</si>
  <si>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</si>
  <si>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</si>
  <si>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</si>
  <si>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</si>
  <si>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</si>
  <si>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</si>
  <si>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</si>
  <si>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</si>
  <si>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</si>
  <si>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</si>
  <si>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</si>
  <si>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</si>
  <si>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</si>
  <si>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</si>
  <si>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</si>
  <si>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</si>
  <si>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</si>
  <si>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</si>
  <si>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</si>
  <si>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</si>
  <si>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</si>
  <si>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</si>
  <si>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</si>
  <si>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</si>
  <si>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</si>
  <si>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</si>
  <si>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</si>
  <si>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</si>
  <si>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</si>
  <si>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</si>
  <si>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</si>
  <si>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</si>
  <si>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</si>
  <si>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</si>
  <si>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</si>
  <si>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</si>
  <si>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</si>
  <si>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</si>
  <si>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</si>
  <si>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</si>
  <si>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</si>
  <si>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</si>
  <si>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</si>
  <si>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</si>
  <si>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</si>
  <si>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</si>
  <si>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</si>
  <si>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</si>
  <si>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</si>
  <si>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</si>
  <si>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</si>
  <si>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</si>
  <si>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</si>
  <si>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</si>
  <si>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</si>
  <si>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</si>
  <si>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</si>
  <si>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</si>
  <si>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</si>
  <si>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</si>
  <si>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</si>
  <si>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</si>
  <si>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</si>
  <si>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</si>
  <si>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</si>
  <si>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</si>
  <si>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</si>
  <si>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</si>
  <si>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</si>
  <si>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</si>
  <si>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</si>
  <si>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</si>
  <si>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</si>
  <si>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</si>
  <si>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</si>
  <si>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</si>
  <si>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</si>
  <si>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</si>
  <si>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</si>
  <si>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</si>
  <si>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</si>
  <si>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</si>
  <si>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</si>
  <si>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</si>
  <si>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</si>
  <si>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</si>
  <si>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</si>
  <si>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</si>
  <si>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</si>
  <si>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</si>
  <si>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</si>
  <si>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</si>
  <si>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</si>
  <si>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</si>
  <si>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</si>
  <si>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</si>
  <si>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</si>
  <si>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</si>
  <si>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</si>
  <si>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</si>
  <si>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</si>
  <si>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</si>
  <si>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</si>
  <si>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</si>
  <si>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</si>
  <si>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</si>
  <si>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</si>
  <si>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</si>
  <si>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</si>
  <si>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</si>
  <si>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</si>
  <si>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</si>
  <si>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</si>
  <si>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</si>
  <si>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</si>
  <si>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</si>
  <si>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</si>
  <si>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</si>
  <si>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</si>
  <si>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</si>
  <si>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</si>
  <si>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</si>
  <si>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</si>
  <si>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</si>
  <si>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</si>
  <si>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</si>
  <si>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</si>
  <si>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</si>
  <si>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</si>
  <si>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</si>
  <si>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</si>
  <si>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</si>
  <si>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</si>
  <si>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</si>
  <si>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</si>
  <si>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</si>
  <si>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</si>
  <si>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</si>
  <si>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</si>
  <si>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</si>
  <si>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</si>
  <si>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</si>
  <si>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</si>
  <si>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</si>
  <si>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</si>
  <si>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</si>
  <si>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</si>
  <si>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</si>
  <si>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</si>
  <si>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</si>
  <si>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</si>
  <si>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</si>
  <si>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</si>
  <si>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</si>
  <si>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</si>
  <si>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</si>
  <si>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</si>
  <si>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</si>
  <si>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</si>
  <si>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</si>
  <si>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</si>
  <si>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</si>
  <si>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</si>
  <si>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</si>
  <si>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</si>
  <si>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</si>
  <si>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</si>
  <si>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</si>
  <si>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</si>
  <si>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</si>
  <si>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</si>
  <si>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</si>
  <si>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</si>
  <si>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</si>
  <si>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</si>
  <si>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</si>
  <si>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</si>
  <si>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</si>
  <si>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</si>
  <si>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</si>
  <si>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</si>
  <si>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</si>
  <si>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</si>
  <si>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</si>
  <si>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</si>
  <si>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</si>
  <si>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</si>
  <si>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</si>
  <si>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</si>
  <si>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</si>
  <si>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</si>
  <si>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</si>
  <si>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</si>
  <si>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</si>
  <si>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</si>
  <si>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</si>
  <si>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</si>
  <si>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</si>
  <si>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</si>
  <si>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</si>
  <si>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</si>
  <si>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</si>
  <si>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</si>
  <si>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</si>
  <si>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</si>
  <si>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</si>
  <si>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</si>
  <si>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</si>
  <si>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</si>
  <si>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</si>
  <si>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</si>
  <si>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</si>
  <si>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</si>
  <si>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</si>
  <si>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</si>
  <si>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</si>
  <si>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</si>
  <si>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</si>
  <si>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</si>
  <si>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</si>
  <si>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</si>
  <si>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</si>
  <si>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</si>
  <si>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</si>
  <si>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</si>
  <si>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</si>
  <si>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</si>
  <si>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</si>
  <si>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</si>
  <si>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</si>
  <si>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</si>
  <si>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</si>
  <si>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</si>
  <si>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</si>
  <si>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</si>
  <si>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</si>
  <si>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</si>
  <si>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</si>
  <si>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</si>
  <si>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</si>
  <si>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</si>
  <si>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</si>
  <si>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</si>
  <si>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</si>
  <si>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</si>
  <si>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</si>
  <si>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</si>
  <si>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</si>
  <si>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</si>
  <si>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</si>
  <si>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</si>
  <si>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</si>
  <si>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</si>
  <si>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</si>
  <si>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</si>
  <si>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</si>
  <si>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</si>
  <si>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</si>
  <si>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</si>
  <si>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</si>
  <si>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</si>
  <si>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</si>
  <si>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</si>
  <si>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</si>
  <si>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</si>
  <si>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</si>
  <si>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</si>
  <si>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</si>
  <si>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</si>
  <si>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</si>
  <si>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</si>
  <si>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</si>
  <si>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</si>
  <si>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</si>
  <si>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</si>
  <si>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</si>
  <si>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</si>
  <si>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</si>
  <si>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</si>
  <si>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</si>
  <si>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</si>
  <si>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</si>
  <si>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</si>
  <si>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</si>
  <si>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</si>
  <si>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</si>
  <si>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</si>
  <si>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</si>
  <si>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</si>
  <si>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</si>
  <si>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</si>
  <si>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</si>
  <si>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</si>
  <si>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</si>
  <si>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</si>
  <si>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</si>
  <si>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</si>
  <si>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</si>
  <si>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</si>
  <si>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</si>
  <si>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</si>
  <si>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</si>
  <si>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</si>
  <si>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</si>
  <si>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</si>
  <si>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</si>
  <si>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</si>
  <si>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</si>
  <si>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</si>
  <si>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</si>
  <si>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</si>
  <si>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</si>
  <si>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</si>
  <si>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</si>
  <si>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</si>
  <si>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</si>
  <si>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</si>
  <si>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</si>
  <si>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</si>
  <si>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</si>
  <si>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</si>
  <si>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</si>
  <si>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</si>
  <si>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</si>
  <si>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</si>
  <si>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</si>
  <si>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</si>
  <si>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</si>
  <si>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</si>
  <si>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</si>
  <si>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</si>
  <si>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</si>
  <si>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</si>
  <si>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</si>
  <si>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</si>
  <si>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</si>
  <si>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</si>
  <si>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</si>
  <si>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</si>
  <si>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</si>
  <si>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</si>
  <si>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</si>
  <si>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</si>
  <si>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</si>
  <si>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</si>
  <si>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</si>
  <si>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</si>
  <si>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</si>
  <si>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</si>
  <si>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</si>
  <si>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</si>
  <si>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</si>
  <si>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</si>
  <si>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</si>
  <si>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</si>
  <si>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</si>
  <si>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</si>
  <si>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</si>
  <si>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</si>
  <si>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</si>
  <si>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</si>
  <si>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</si>
  <si>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</si>
  <si>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</si>
  <si>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</si>
  <si>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</si>
  <si>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</si>
  <si>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</si>
  <si>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</si>
  <si>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</si>
  <si>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</si>
  <si>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</si>
  <si>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</si>
  <si>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</si>
  <si>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</si>
  <si>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</si>
  <si>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</si>
  <si>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</si>
  <si>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</si>
  <si>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</si>
  <si>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</si>
  <si>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</si>
  <si>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</si>
  <si>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</si>
  <si>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</si>
  <si>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</si>
  <si>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</si>
  <si>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</si>
  <si>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</si>
  <si>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</si>
  <si>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</si>
  <si>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</si>
  <si>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</si>
  <si>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</si>
  <si>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</si>
  <si>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</si>
  <si>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</si>
  <si>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</si>
  <si>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</si>
  <si>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</si>
  <si>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</si>
  <si>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</si>
  <si>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</si>
  <si>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</si>
  <si>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</si>
  <si>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</si>
  <si>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</si>
  <si>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</si>
  <si>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</si>
  <si>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</si>
  <si>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</si>
  <si>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</si>
  <si>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</si>
  <si>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</si>
  <si>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</si>
  <si>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</si>
  <si>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</si>
  <si>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</si>
  <si>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</si>
  <si>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</si>
  <si>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</si>
  <si>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</si>
  <si>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</si>
  <si>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</si>
  <si>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</si>
  <si>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</si>
  <si>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</si>
  <si>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</si>
  <si>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</si>
  <si>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</si>
  <si>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</si>
  <si>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</si>
  <si>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</si>
  <si>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</si>
  <si>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</si>
  <si>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</si>
  <si>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</si>
  <si>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</si>
  <si>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</si>
  <si>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</si>
  <si>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</si>
  <si>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</si>
  <si>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</si>
  <si>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</si>
  <si>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</si>
  <si>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</si>
  <si>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</si>
  <si>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</si>
  <si>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</si>
  <si>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</si>
  <si>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</si>
  <si>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</si>
  <si>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</si>
  <si>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</si>
  <si>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</si>
  <si>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</si>
  <si>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</si>
  <si>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</si>
  <si>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</si>
  <si>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</si>
  <si>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</si>
  <si>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</si>
  <si>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</si>
  <si>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</si>
  <si>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</si>
  <si>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</si>
  <si>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</si>
  <si>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</si>
  <si>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</si>
  <si>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</si>
  <si>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</si>
  <si>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</si>
  <si>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</si>
  <si>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</si>
  <si>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</si>
  <si>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</si>
  <si>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</si>
  <si>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</si>
  <si>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</si>
  <si>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</si>
  <si>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</si>
  <si>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</si>
  <si>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</si>
  <si>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</si>
  <si>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</si>
  <si>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</si>
  <si>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</si>
  <si>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</si>
  <si>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</si>
  <si>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</si>
  <si>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</si>
  <si>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</si>
  <si>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</si>
  <si>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</si>
  <si>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</si>
  <si>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</si>
  <si>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</si>
  <si>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</si>
  <si>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</si>
  <si>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</si>
  <si>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</si>
  <si>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</si>
  <si>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</si>
  <si>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</si>
  <si>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</si>
  <si>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</si>
  <si>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</si>
  <si>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</si>
  <si>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</si>
  <si>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</si>
  <si>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</si>
  <si>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</si>
  <si>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</si>
  <si>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</si>
  <si>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</si>
  <si>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</si>
  <si>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</si>
  <si>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</si>
  <si>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</si>
  <si>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</si>
  <si>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</si>
  <si>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</si>
  <si>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</si>
  <si>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</si>
  <si>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</si>
  <si>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</si>
  <si>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</si>
  <si>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</si>
  <si>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</si>
  <si>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</si>
  <si>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</si>
  <si>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CritDmg</t>
  </si>
  <si>
    <t>CritDmg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</si>
  <si>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</si>
  <si>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</si>
  <si>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</si>
  <si>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</si>
  <si>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</si>
  <si>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</si>
  <si>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</si>
  <si>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</si>
  <si>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</si>
  <si>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</si>
  <si>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</si>
  <si>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</si>
  <si>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</si>
  <si>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</si>
  <si>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CritDmg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</si>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</sst>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401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402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403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0" workbookViewId="0">
      <selection activeCell="U31" sqref="U31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7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1.5</v>
      </c>
      <c r="C8" s="15">
        <v>5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35</v>
      </c>
      <c r="F14" s="15">
        <v>20</v>
      </c>
      <c r="G14" s="15">
        <v>0</v>
      </c>
      <c r="H14" s="15">
        <v>140</v>
      </c>
      <c r="I14" s="16">
        <f>F14</f>
        <v>20</v>
      </c>
      <c r="J14" s="16">
        <f>G14</f>
        <v>0</v>
      </c>
      <c r="K14" s="16">
        <f>H14</f>
        <v>140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49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73</v>
      </c>
      <c r="I15" s="16">
        <f>I14+C14*($B14-1)+F15</f>
        <v>181</v>
      </c>
      <c r="J15" s="16">
        <f>J14+D14*($B14-1)+G15</f>
        <v>80</v>
      </c>
      <c r="K15" s="16">
        <f>K14+E14*($B14-1)+H15</f>
        <v>703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70</v>
      </c>
      <c r="F16" s="16">
        <f t="shared" si="3"/>
        <v>20</v>
      </c>
      <c r="G16" s="16">
        <f t="shared" si="3"/>
        <v>10</v>
      </c>
      <c r="H16" s="16">
        <f t="shared" si="3"/>
        <v>70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1508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84</v>
      </c>
      <c r="F17" s="16">
        <f t="shared" si="3"/>
        <v>24</v>
      </c>
      <c r="G17" s="16">
        <f t="shared" si="3"/>
        <v>12</v>
      </c>
      <c r="H17" s="16">
        <f t="shared" si="3"/>
        <v>84</v>
      </c>
      <c r="I17" s="16">
        <f t="shared" ref="I17:I22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2292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105</v>
      </c>
      <c r="F18" s="16">
        <f t="shared" si="3"/>
        <v>30</v>
      </c>
      <c r="G18" s="16">
        <f t="shared" si="3"/>
        <v>15</v>
      </c>
      <c r="H18" s="16">
        <f t="shared" si="3"/>
        <v>105</v>
      </c>
      <c r="I18" s="16">
        <f t="shared" si="6"/>
        <v>905</v>
      </c>
      <c r="J18" s="16">
        <f t="shared" si="7"/>
        <v>442</v>
      </c>
      <c r="K18" s="16">
        <f t="shared" si="8"/>
        <v>3237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119</v>
      </c>
      <c r="F19" s="16">
        <f t="shared" si="3"/>
        <v>34</v>
      </c>
      <c r="G19" s="16">
        <f t="shared" si="3"/>
        <v>17</v>
      </c>
      <c r="H19" s="16">
        <f t="shared" si="3"/>
        <v>119</v>
      </c>
      <c r="I19" s="16">
        <f t="shared" si="6"/>
        <v>1239</v>
      </c>
      <c r="J19" s="16">
        <f t="shared" si="7"/>
        <v>609</v>
      </c>
      <c r="K19" s="16">
        <f t="shared" si="8"/>
        <v>4406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140</v>
      </c>
      <c r="F20" s="16">
        <f t="shared" si="3"/>
        <v>40</v>
      </c>
      <c r="G20" s="16">
        <f t="shared" si="3"/>
        <v>20</v>
      </c>
      <c r="H20" s="16">
        <f t="shared" si="3"/>
        <v>140</v>
      </c>
      <c r="I20" s="16">
        <f t="shared" si="6"/>
        <v>1619</v>
      </c>
      <c r="J20" s="16">
        <f t="shared" si="7"/>
        <v>799</v>
      </c>
      <c r="K20" s="16">
        <f t="shared" si="8"/>
        <v>5736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175</v>
      </c>
      <c r="F21" s="16">
        <f t="shared" si="3"/>
        <v>50</v>
      </c>
      <c r="G21" s="16">
        <f t="shared" si="3"/>
        <v>25</v>
      </c>
      <c r="H21" s="16">
        <f t="shared" si="3"/>
        <v>175</v>
      </c>
      <c r="I21" s="16">
        <f t="shared" si="6"/>
        <v>2069</v>
      </c>
      <c r="J21" s="16">
        <f t="shared" si="7"/>
        <v>1024</v>
      </c>
      <c r="K21" s="16">
        <f t="shared" si="8"/>
        <v>7311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210</v>
      </c>
      <c r="F22" s="16">
        <f t="shared" si="3"/>
        <v>60</v>
      </c>
      <c r="G22" s="16">
        <f t="shared" si="3"/>
        <v>30</v>
      </c>
      <c r="H22" s="16">
        <f t="shared" si="3"/>
        <v>210</v>
      </c>
      <c r="I22" s="16">
        <f t="shared" si="6"/>
        <v>2629</v>
      </c>
      <c r="J22" s="16">
        <f t="shared" si="7"/>
        <v>1304</v>
      </c>
      <c r="K22" s="16">
        <f t="shared" si="8"/>
        <v>9271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>I22+C22*($A22-$A21)+F23</f>
        <v>2689</v>
      </c>
      <c r="J23" s="16">
        <f>J22+D22*($A22-$A21)+G23</f>
        <v>1334</v>
      </c>
      <c r="K23" s="16">
        <f>K22+E22*($A22-$A21)+H23</f>
        <v>9481</v>
      </c>
      <c r="L23" s="15"/>
      <c r="M23" s="15"/>
      <c r="N23" s="16">
        <f t="shared" si="5"/>
        <v>2150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15</v>
      </c>
      <c r="D28" s="16">
        <f>D14</f>
        <v>5</v>
      </c>
      <c r="E28" s="16">
        <f>C14*$C$8/2</f>
        <v>25</v>
      </c>
      <c r="F28" s="15">
        <v>40</v>
      </c>
      <c r="G28" s="15">
        <v>10</v>
      </c>
      <c r="H28" s="15">
        <v>200</v>
      </c>
      <c r="I28" s="16">
        <f>F28</f>
        <v>40</v>
      </c>
      <c r="J28" s="16">
        <f>G28</f>
        <v>10</v>
      </c>
      <c r="K28" s="16">
        <f>H28</f>
        <v>200</v>
      </c>
      <c r="L28" s="19">
        <f t="shared" ref="L28:L36" si="9">C28/I28</f>
        <v>0.375</v>
      </c>
      <c r="M28" s="16">
        <f>(1+L28)*(1+L28)</f>
        <v>1.890625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0">C15*$B$8</f>
        <v>21</v>
      </c>
      <c r="D29" s="16">
        <f t="shared" ref="D29:D36" si="11">D15</f>
        <v>7</v>
      </c>
      <c r="E29" s="16">
        <f>C15*$C$8/2</f>
        <v>35</v>
      </c>
      <c r="F29" s="16">
        <f t="shared" ref="F29:F36" si="12">INT(C29*($B29-$B28)*0.1)</f>
        <v>31</v>
      </c>
      <c r="G29" s="16">
        <f t="shared" ref="G29:G36" si="13">INT(D29*($B29-$B28)*0.1)</f>
        <v>10</v>
      </c>
      <c r="H29" s="16">
        <f t="shared" ref="H29:H36" si="14">INT(E29*($B29-$B28)*0.1)</f>
        <v>52</v>
      </c>
      <c r="I29" s="16">
        <f>I28+C28*($B28-1)+F29</f>
        <v>281</v>
      </c>
      <c r="J29" s="16">
        <f>J28+D28*($B28-1)+G29</f>
        <v>90</v>
      </c>
      <c r="K29" s="16">
        <f>K28+E28*($B28-1)+H29</f>
        <v>602</v>
      </c>
      <c r="L29" s="19">
        <f t="shared" si="9"/>
        <v>7.4733096085409248E-2</v>
      </c>
      <c r="M29" s="16">
        <f t="shared" ref="M29:M36" si="15">(1+L29)*(1+L29)</f>
        <v>1.1550512278213296</v>
      </c>
      <c r="N29" s="15"/>
    </row>
    <row r="30" spans="1:19" ht="16.5" x14ac:dyDescent="0.2">
      <c r="A30" s="15">
        <v>2</v>
      </c>
      <c r="B30" s="15">
        <v>40</v>
      </c>
      <c r="C30" s="16">
        <f t="shared" si="10"/>
        <v>30</v>
      </c>
      <c r="D30" s="16">
        <f t="shared" si="11"/>
        <v>10</v>
      </c>
      <c r="E30" s="16">
        <f t="shared" ref="E30:E36" si="16">C16*$C$8/2</f>
        <v>50</v>
      </c>
      <c r="F30" s="16">
        <f t="shared" si="12"/>
        <v>30</v>
      </c>
      <c r="G30" s="16">
        <f t="shared" si="13"/>
        <v>10</v>
      </c>
      <c r="H30" s="16">
        <f t="shared" si="14"/>
        <v>50</v>
      </c>
      <c r="I30" s="16">
        <f>I29+C29*($B29-$B28)+F30</f>
        <v>626</v>
      </c>
      <c r="J30" s="16">
        <f>J29+D29*($B29-$B28)+G30</f>
        <v>205</v>
      </c>
      <c r="K30" s="16">
        <f>K29+E29*($B29-$B28)+H30</f>
        <v>1177</v>
      </c>
      <c r="L30" s="19">
        <f t="shared" si="9"/>
        <v>4.7923322683706068E-2</v>
      </c>
      <c r="M30" s="16">
        <f t="shared" si="15"/>
        <v>1.098143290224459</v>
      </c>
      <c r="N30" s="15"/>
    </row>
    <row r="31" spans="1:19" ht="16.5" x14ac:dyDescent="0.2">
      <c r="A31" s="15">
        <v>3</v>
      </c>
      <c r="B31" s="15">
        <v>50</v>
      </c>
      <c r="C31" s="16">
        <f t="shared" si="10"/>
        <v>36</v>
      </c>
      <c r="D31" s="16">
        <f t="shared" si="11"/>
        <v>12</v>
      </c>
      <c r="E31" s="16">
        <f t="shared" si="16"/>
        <v>60</v>
      </c>
      <c r="F31" s="16">
        <f t="shared" si="12"/>
        <v>36</v>
      </c>
      <c r="G31" s="16">
        <f t="shared" si="13"/>
        <v>12</v>
      </c>
      <c r="H31" s="16">
        <f t="shared" si="14"/>
        <v>60</v>
      </c>
      <c r="I31" s="16">
        <f t="shared" ref="I31:I36" si="17">I30+C30*($B30-$B29)+F31</f>
        <v>962</v>
      </c>
      <c r="J31" s="16">
        <f t="shared" ref="J31:J36" si="18">J30+D30*($B30-$B29)+G31</f>
        <v>317</v>
      </c>
      <c r="K31" s="16">
        <f t="shared" ref="K31:K36" si="19">K30+E30*($B30-$B29)+H31</f>
        <v>1737</v>
      </c>
      <c r="L31" s="19">
        <f t="shared" si="9"/>
        <v>3.7422037422037424E-2</v>
      </c>
      <c r="M31" s="16">
        <f t="shared" si="15"/>
        <v>1.0762444837288909</v>
      </c>
      <c r="N31" s="15"/>
    </row>
    <row r="32" spans="1:19" ht="16.5" x14ac:dyDescent="0.2">
      <c r="A32" s="15">
        <v>4</v>
      </c>
      <c r="B32" s="15">
        <v>60</v>
      </c>
      <c r="C32" s="16">
        <f t="shared" si="10"/>
        <v>45</v>
      </c>
      <c r="D32" s="16">
        <f t="shared" si="11"/>
        <v>15</v>
      </c>
      <c r="E32" s="16">
        <f t="shared" si="16"/>
        <v>75</v>
      </c>
      <c r="F32" s="16">
        <f t="shared" si="12"/>
        <v>45</v>
      </c>
      <c r="G32" s="16">
        <f t="shared" si="13"/>
        <v>15</v>
      </c>
      <c r="H32" s="16">
        <f t="shared" si="14"/>
        <v>75</v>
      </c>
      <c r="I32" s="16">
        <f t="shared" si="17"/>
        <v>1367</v>
      </c>
      <c r="J32" s="16">
        <f t="shared" si="18"/>
        <v>452</v>
      </c>
      <c r="K32" s="16">
        <f t="shared" si="19"/>
        <v>2412</v>
      </c>
      <c r="L32" s="19">
        <f t="shared" si="9"/>
        <v>3.2918800292611558E-2</v>
      </c>
      <c r="M32" s="16">
        <f t="shared" si="15"/>
        <v>1.066921247997928</v>
      </c>
      <c r="N32" s="15"/>
    </row>
    <row r="33" spans="1:22" ht="16.5" x14ac:dyDescent="0.2">
      <c r="A33" s="15">
        <v>5</v>
      </c>
      <c r="B33" s="15">
        <v>70</v>
      </c>
      <c r="C33" s="16">
        <f t="shared" si="10"/>
        <v>51</v>
      </c>
      <c r="D33" s="16">
        <f t="shared" si="11"/>
        <v>17</v>
      </c>
      <c r="E33" s="16">
        <f t="shared" si="16"/>
        <v>85</v>
      </c>
      <c r="F33" s="16">
        <f t="shared" si="12"/>
        <v>51</v>
      </c>
      <c r="G33" s="16">
        <f t="shared" si="13"/>
        <v>17</v>
      </c>
      <c r="H33" s="16">
        <f t="shared" si="14"/>
        <v>85</v>
      </c>
      <c r="I33" s="16">
        <f t="shared" si="17"/>
        <v>1868</v>
      </c>
      <c r="J33" s="16">
        <f t="shared" si="18"/>
        <v>619</v>
      </c>
      <c r="K33" s="16">
        <f t="shared" si="19"/>
        <v>3247</v>
      </c>
      <c r="L33" s="19">
        <f t="shared" si="9"/>
        <v>2.7301927194860815E-2</v>
      </c>
      <c r="M33" s="16">
        <f t="shared" si="15"/>
        <v>1.0553492496182753</v>
      </c>
      <c r="N33" s="15"/>
    </row>
    <row r="34" spans="1:22" ht="16.5" x14ac:dyDescent="0.2">
      <c r="A34" s="15">
        <v>6</v>
      </c>
      <c r="B34" s="15">
        <v>80</v>
      </c>
      <c r="C34" s="16">
        <f t="shared" si="10"/>
        <v>60</v>
      </c>
      <c r="D34" s="16">
        <f t="shared" si="11"/>
        <v>20</v>
      </c>
      <c r="E34" s="16">
        <f t="shared" si="16"/>
        <v>100</v>
      </c>
      <c r="F34" s="16">
        <f t="shared" si="12"/>
        <v>60</v>
      </c>
      <c r="G34" s="16">
        <f t="shared" si="13"/>
        <v>20</v>
      </c>
      <c r="H34" s="16">
        <f t="shared" si="14"/>
        <v>100</v>
      </c>
      <c r="I34" s="16">
        <f t="shared" si="17"/>
        <v>2438</v>
      </c>
      <c r="J34" s="16">
        <f t="shared" si="18"/>
        <v>809</v>
      </c>
      <c r="K34" s="16">
        <f t="shared" si="19"/>
        <v>4197</v>
      </c>
      <c r="L34" s="19">
        <f t="shared" si="9"/>
        <v>2.461033634126333E-2</v>
      </c>
      <c r="M34" s="16">
        <f t="shared" si="15"/>
        <v>1.0498263413373567</v>
      </c>
      <c r="N34" s="15"/>
    </row>
    <row r="35" spans="1:22" ht="16.5" x14ac:dyDescent="0.2">
      <c r="A35" s="15">
        <v>7</v>
      </c>
      <c r="B35" s="15">
        <v>90</v>
      </c>
      <c r="C35" s="16">
        <f t="shared" si="10"/>
        <v>75</v>
      </c>
      <c r="D35" s="16">
        <f t="shared" si="11"/>
        <v>25</v>
      </c>
      <c r="E35" s="16">
        <f t="shared" si="16"/>
        <v>125</v>
      </c>
      <c r="F35" s="16">
        <f t="shared" si="12"/>
        <v>75</v>
      </c>
      <c r="G35" s="16">
        <f t="shared" si="13"/>
        <v>25</v>
      </c>
      <c r="H35" s="16">
        <f t="shared" si="14"/>
        <v>125</v>
      </c>
      <c r="I35" s="16">
        <f t="shared" si="17"/>
        <v>3113</v>
      </c>
      <c r="J35" s="16">
        <f t="shared" si="18"/>
        <v>1034</v>
      </c>
      <c r="K35" s="16">
        <f t="shared" si="19"/>
        <v>5322</v>
      </c>
      <c r="L35" s="19">
        <f t="shared" si="9"/>
        <v>2.4092515258592996E-2</v>
      </c>
      <c r="M35" s="16">
        <f t="shared" si="15"/>
        <v>1.0487654798086714</v>
      </c>
      <c r="N35" s="15"/>
    </row>
    <row r="36" spans="1:22" ht="16.5" x14ac:dyDescent="0.2">
      <c r="A36" s="15">
        <v>8</v>
      </c>
      <c r="B36" s="15">
        <v>100</v>
      </c>
      <c r="C36" s="16">
        <f t="shared" si="10"/>
        <v>90</v>
      </c>
      <c r="D36" s="16">
        <f t="shared" si="11"/>
        <v>30</v>
      </c>
      <c r="E36" s="16">
        <f t="shared" si="16"/>
        <v>150</v>
      </c>
      <c r="F36" s="16">
        <f t="shared" si="12"/>
        <v>90</v>
      </c>
      <c r="G36" s="16">
        <f t="shared" si="13"/>
        <v>30</v>
      </c>
      <c r="H36" s="16">
        <f t="shared" si="14"/>
        <v>150</v>
      </c>
      <c r="I36" s="16">
        <f t="shared" si="17"/>
        <v>3953</v>
      </c>
      <c r="J36" s="16">
        <f t="shared" si="18"/>
        <v>1314</v>
      </c>
      <c r="K36" s="16">
        <f t="shared" si="19"/>
        <v>6722</v>
      </c>
      <c r="L36" s="19">
        <f t="shared" si="9"/>
        <v>2.2767518340500885E-2</v>
      </c>
      <c r="M36" s="16">
        <f t="shared" si="15"/>
        <v>1.0460533965723871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>I36+C36*($A36-$A35)+F37</f>
        <v>4043</v>
      </c>
      <c r="J37" s="16">
        <f>J36+D36*($A36-$A35)+G37</f>
        <v>1344</v>
      </c>
      <c r="K37" s="16">
        <f>K36+E36*($A36-$A35)+H37</f>
        <v>6872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5041</v>
      </c>
      <c r="C43" s="16">
        <f>INT(J23*$Q$10*$L$9)</f>
        <v>2501</v>
      </c>
      <c r="D43" s="16">
        <f>INT(K23*$Q$10*$L$9)</f>
        <v>17776</v>
      </c>
      <c r="E43" s="28">
        <v>1</v>
      </c>
      <c r="F43" s="28">
        <v>1</v>
      </c>
      <c r="G43" s="28">
        <v>1</v>
      </c>
      <c r="H43" s="16">
        <f>INT(B43/$Q$10)</f>
        <v>3360</v>
      </c>
      <c r="I43" s="16">
        <f>INT(C43/$Q$10)</f>
        <v>1667</v>
      </c>
      <c r="J43" s="16">
        <f>INT(D43/$Q$10)</f>
        <v>11850</v>
      </c>
      <c r="M43" s="17" t="s">
        <v>136</v>
      </c>
      <c r="N43" s="16">
        <f>I37</f>
        <v>4043</v>
      </c>
      <c r="O43" s="16">
        <f>J37</f>
        <v>1344</v>
      </c>
      <c r="P43" s="16">
        <f>K37</f>
        <v>6872</v>
      </c>
      <c r="Q43" s="16"/>
      <c r="R43" s="16"/>
      <c r="S43" s="16"/>
      <c r="T43" s="16">
        <f>(N43)</f>
        <v>4043</v>
      </c>
      <c r="U43" s="16">
        <f>(O43)</f>
        <v>1344</v>
      </c>
      <c r="V43" s="16">
        <f>(P43)</f>
        <v>6872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1764</v>
      </c>
      <c r="C53" s="16">
        <f>INT(C43*C46)</f>
        <v>875</v>
      </c>
      <c r="D53" s="16">
        <f>INT(D43*D46)</f>
        <v>6221</v>
      </c>
      <c r="E53" s="19">
        <f t="shared" ref="E53:G55" si="20">E$43*E46</f>
        <v>0.35</v>
      </c>
      <c r="F53" s="19">
        <f t="shared" si="20"/>
        <v>0.35</v>
      </c>
      <c r="G53" s="19">
        <f t="shared" si="20"/>
        <v>0.35</v>
      </c>
      <c r="H53" s="15"/>
      <c r="I53" s="15"/>
      <c r="J53" s="15"/>
      <c r="M53" s="17" t="s">
        <v>137</v>
      </c>
      <c r="N53" s="16">
        <f>INT(N43*N46)</f>
        <v>1415</v>
      </c>
      <c r="O53" s="16">
        <f>INT(O43*O46)</f>
        <v>470</v>
      </c>
      <c r="P53" s="16">
        <f>INT(P43*P46)</f>
        <v>2405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0"/>
        <v>0.6</v>
      </c>
      <c r="F54" s="19">
        <f t="shared" si="20"/>
        <v>0.6</v>
      </c>
      <c r="G54" s="19">
        <f t="shared" si="20"/>
        <v>0.6</v>
      </c>
      <c r="H54" s="29">
        <f t="shared" ref="H54:J55" si="21">INT(H$43*H47)</f>
        <v>0</v>
      </c>
      <c r="I54" s="29">
        <f t="shared" si="21"/>
        <v>0</v>
      </c>
      <c r="J54" s="29">
        <f t="shared" si="21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4043</v>
      </c>
      <c r="U54" s="16">
        <f>U43*U47</f>
        <v>1344</v>
      </c>
      <c r="V54" s="16">
        <f>V43*V47</f>
        <v>6872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0"/>
        <v>0.25</v>
      </c>
      <c r="F55" s="19">
        <f t="shared" si="20"/>
        <v>0.25</v>
      </c>
      <c r="G55" s="19">
        <f t="shared" si="20"/>
        <v>0.25</v>
      </c>
      <c r="H55" s="29">
        <f t="shared" si="21"/>
        <v>3360</v>
      </c>
      <c r="I55" s="29">
        <f t="shared" si="21"/>
        <v>1667</v>
      </c>
      <c r="J55" s="29">
        <f t="shared" si="21"/>
        <v>11850</v>
      </c>
      <c r="M55" s="17" t="s">
        <v>145</v>
      </c>
      <c r="N55" s="16">
        <f>INT(B43*T10)</f>
        <v>2016</v>
      </c>
      <c r="O55" s="16">
        <f>INT(C43*U10)</f>
        <v>1000</v>
      </c>
      <c r="P55" s="16">
        <f>INT(D43*V10)</f>
        <v>7110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topLeftCell="A43"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404</v>
      </c>
      <c r="B1" s="35" t="s">
        <v>303</v>
      </c>
      <c r="C1" s="35" t="s">
        <v>304</v>
      </c>
      <c r="D1" s="35" t="s">
        <v>305</v>
      </c>
      <c r="E1" s="35" t="s">
        <v>306</v>
      </c>
      <c r="F1" s="35" t="s">
        <v>307</v>
      </c>
      <c r="G1" s="35" t="s">
        <v>308</v>
      </c>
      <c r="H1" s="35" t="s">
        <v>405</v>
      </c>
      <c r="I1" s="35" t="s">
        <v>309</v>
      </c>
      <c r="J1" s="35" t="s">
        <v>310</v>
      </c>
      <c r="K1" s="36" t="s">
        <v>311</v>
      </c>
      <c r="L1" s="35" t="s">
        <v>309</v>
      </c>
      <c r="M1" s="35" t="s">
        <v>312</v>
      </c>
      <c r="N1" s="35" t="s">
        <v>406</v>
      </c>
    </row>
    <row r="2" spans="1:14" ht="33" x14ac:dyDescent="0.2">
      <c r="A2" s="159" t="s">
        <v>407</v>
      </c>
      <c r="B2" s="161" t="s">
        <v>313</v>
      </c>
      <c r="C2" s="143" t="s">
        <v>179</v>
      </c>
      <c r="D2" s="143" t="s">
        <v>150</v>
      </c>
      <c r="E2" s="143" t="s">
        <v>314</v>
      </c>
      <c r="F2" s="143" t="s">
        <v>315</v>
      </c>
      <c r="G2" s="143" t="s">
        <v>408</v>
      </c>
      <c r="H2" s="143" t="s">
        <v>409</v>
      </c>
      <c r="I2" s="38" t="s">
        <v>316</v>
      </c>
      <c r="J2" s="39" t="s">
        <v>410</v>
      </c>
      <c r="K2" s="38" t="s">
        <v>317</v>
      </c>
      <c r="L2" s="40" t="s">
        <v>318</v>
      </c>
      <c r="M2" s="39" t="s">
        <v>251</v>
      </c>
      <c r="N2" s="39" t="s">
        <v>252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319</v>
      </c>
      <c r="J3" s="43" t="s">
        <v>411</v>
      </c>
      <c r="K3" s="44"/>
      <c r="L3" s="45" t="s">
        <v>320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320</v>
      </c>
      <c r="M4" s="46"/>
      <c r="N4" s="46"/>
    </row>
    <row r="5" spans="1:14" ht="33" x14ac:dyDescent="0.2">
      <c r="A5" s="159" t="s">
        <v>412</v>
      </c>
      <c r="B5" s="161" t="s">
        <v>313</v>
      </c>
      <c r="C5" s="143" t="s">
        <v>168</v>
      </c>
      <c r="D5" s="143" t="s">
        <v>151</v>
      </c>
      <c r="E5" s="143" t="s">
        <v>314</v>
      </c>
      <c r="F5" s="143" t="s">
        <v>321</v>
      </c>
      <c r="G5" s="143" t="s">
        <v>413</v>
      </c>
      <c r="H5" s="143" t="s">
        <v>409</v>
      </c>
      <c r="I5" s="38" t="s">
        <v>322</v>
      </c>
      <c r="J5" s="39" t="s">
        <v>414</v>
      </c>
      <c r="K5" s="38" t="s">
        <v>323</v>
      </c>
      <c r="L5" s="40" t="s">
        <v>318</v>
      </c>
      <c r="M5" s="39" t="s">
        <v>415</v>
      </c>
      <c r="N5" s="39" t="s">
        <v>256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324</v>
      </c>
      <c r="J6" s="43" t="s">
        <v>416</v>
      </c>
      <c r="K6" s="44"/>
      <c r="L6" s="45" t="s">
        <v>320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320</v>
      </c>
      <c r="M7" s="46"/>
      <c r="N7" s="46"/>
    </row>
    <row r="8" spans="1:14" ht="34.5" customHeight="1" x14ac:dyDescent="0.2">
      <c r="A8" s="155" t="s">
        <v>412</v>
      </c>
      <c r="B8" s="157" t="s">
        <v>313</v>
      </c>
      <c r="C8" s="152" t="s">
        <v>169</v>
      </c>
      <c r="D8" s="152" t="s">
        <v>152</v>
      </c>
      <c r="E8" s="152" t="s">
        <v>325</v>
      </c>
      <c r="F8" s="152" t="s">
        <v>326</v>
      </c>
      <c r="G8" s="152" t="s">
        <v>327</v>
      </c>
      <c r="H8" s="152" t="s">
        <v>86</v>
      </c>
      <c r="I8" s="48" t="s">
        <v>328</v>
      </c>
      <c r="J8" s="48" t="s">
        <v>329</v>
      </c>
      <c r="K8" s="49" t="s">
        <v>330</v>
      </c>
      <c r="L8" s="50" t="s">
        <v>318</v>
      </c>
      <c r="M8" s="48" t="s">
        <v>259</v>
      </c>
      <c r="N8" s="48" t="s">
        <v>417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331</v>
      </c>
      <c r="J9" s="51" t="s">
        <v>418</v>
      </c>
      <c r="K9" s="52"/>
      <c r="L9" s="53" t="s">
        <v>320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320</v>
      </c>
      <c r="M10" s="54"/>
      <c r="N10" s="54"/>
    </row>
    <row r="11" spans="1:14" x14ac:dyDescent="0.2">
      <c r="A11" s="141" t="s">
        <v>419</v>
      </c>
      <c r="B11" s="143" t="s">
        <v>332</v>
      </c>
      <c r="C11" s="143" t="s">
        <v>181</v>
      </c>
      <c r="D11" s="143" t="s">
        <v>160</v>
      </c>
      <c r="E11" s="143" t="s">
        <v>325</v>
      </c>
      <c r="F11" s="143" t="s">
        <v>315</v>
      </c>
      <c r="G11" s="143" t="s">
        <v>413</v>
      </c>
      <c r="H11" s="143" t="s">
        <v>420</v>
      </c>
      <c r="I11" s="57" t="s">
        <v>333</v>
      </c>
      <c r="J11" s="39" t="s">
        <v>334</v>
      </c>
      <c r="K11" s="38" t="s">
        <v>335</v>
      </c>
      <c r="L11" s="40" t="s">
        <v>318</v>
      </c>
      <c r="M11" s="39" t="s">
        <v>421</v>
      </c>
      <c r="N11" s="39" t="s">
        <v>422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336</v>
      </c>
      <c r="J12" s="43" t="s">
        <v>337</v>
      </c>
      <c r="K12" s="44"/>
      <c r="L12" s="45" t="s">
        <v>320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320</v>
      </c>
      <c r="M13" s="46"/>
      <c r="N13" s="46"/>
    </row>
    <row r="14" spans="1:14" ht="33" x14ac:dyDescent="0.2">
      <c r="A14" s="141" t="s">
        <v>338</v>
      </c>
      <c r="B14" s="143" t="s">
        <v>332</v>
      </c>
      <c r="C14" s="143" t="s">
        <v>176</v>
      </c>
      <c r="D14" s="143" t="s">
        <v>156</v>
      </c>
      <c r="E14" s="141" t="s">
        <v>423</v>
      </c>
      <c r="F14" s="143" t="s">
        <v>321</v>
      </c>
      <c r="G14" s="143" t="s">
        <v>424</v>
      </c>
      <c r="H14" s="143" t="s">
        <v>425</v>
      </c>
      <c r="I14" s="39" t="s">
        <v>339</v>
      </c>
      <c r="J14" s="39" t="s">
        <v>426</v>
      </c>
      <c r="K14" s="58" t="s">
        <v>340</v>
      </c>
      <c r="L14" s="40" t="s">
        <v>318</v>
      </c>
      <c r="M14" s="39" t="s">
        <v>341</v>
      </c>
      <c r="N14" s="39" t="s">
        <v>427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342</v>
      </c>
      <c r="J15" s="43" t="s">
        <v>428</v>
      </c>
      <c r="K15" s="44"/>
      <c r="L15" s="45" t="s">
        <v>320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320</v>
      </c>
      <c r="M16" s="46"/>
      <c r="N16" s="46"/>
    </row>
    <row r="17" spans="1:14" ht="34.5" customHeight="1" thickBot="1" x14ac:dyDescent="0.25">
      <c r="A17" s="141" t="s">
        <v>343</v>
      </c>
      <c r="B17" s="141" t="s">
        <v>344</v>
      </c>
      <c r="C17" s="143" t="s">
        <v>679</v>
      </c>
      <c r="D17" s="143" t="s">
        <v>680</v>
      </c>
      <c r="E17" s="143" t="s">
        <v>345</v>
      </c>
      <c r="F17" s="143" t="s">
        <v>315</v>
      </c>
      <c r="G17" s="143" t="s">
        <v>346</v>
      </c>
      <c r="H17" s="143" t="s">
        <v>429</v>
      </c>
      <c r="I17" s="39" t="s">
        <v>347</v>
      </c>
      <c r="J17" s="39" t="s">
        <v>430</v>
      </c>
      <c r="K17" s="42" t="s">
        <v>348</v>
      </c>
      <c r="L17" s="40" t="s">
        <v>318</v>
      </c>
      <c r="M17" s="39" t="s">
        <v>267</v>
      </c>
      <c r="N17" s="39" t="s">
        <v>268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349</v>
      </c>
      <c r="J18" s="43" t="s">
        <v>431</v>
      </c>
      <c r="K18" s="44"/>
      <c r="L18" s="45" t="s">
        <v>320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320</v>
      </c>
      <c r="M19" s="46"/>
      <c r="N19" s="46"/>
    </row>
    <row r="20" spans="1:14" ht="33.75" thickBot="1" x14ac:dyDescent="0.25">
      <c r="A20" s="141" t="s">
        <v>350</v>
      </c>
      <c r="B20" s="143" t="s">
        <v>332</v>
      </c>
      <c r="C20" s="143" t="s">
        <v>165</v>
      </c>
      <c r="D20" s="143" t="s">
        <v>154</v>
      </c>
      <c r="E20" s="143" t="s">
        <v>345</v>
      </c>
      <c r="F20" s="143" t="s">
        <v>321</v>
      </c>
      <c r="G20" s="143" t="s">
        <v>327</v>
      </c>
      <c r="H20" s="143" t="s">
        <v>432</v>
      </c>
      <c r="I20" s="38" t="s">
        <v>351</v>
      </c>
      <c r="J20" s="39" t="s">
        <v>433</v>
      </c>
      <c r="K20" s="38" t="s">
        <v>352</v>
      </c>
      <c r="L20" s="40" t="s">
        <v>318</v>
      </c>
      <c r="M20" s="39" t="s">
        <v>275</v>
      </c>
      <c r="N20" s="39" t="s">
        <v>434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353</v>
      </c>
      <c r="J21" s="43" t="s">
        <v>435</v>
      </c>
      <c r="K21" s="44"/>
      <c r="L21" s="45" t="s">
        <v>320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320</v>
      </c>
      <c r="M22" s="46"/>
      <c r="N22" s="46"/>
    </row>
    <row r="23" spans="1:14" ht="49.5" x14ac:dyDescent="0.2">
      <c r="A23" s="146" t="s">
        <v>436</v>
      </c>
      <c r="B23" s="148" t="s">
        <v>332</v>
      </c>
      <c r="C23" s="148" t="s">
        <v>172</v>
      </c>
      <c r="D23" s="148" t="s">
        <v>156</v>
      </c>
      <c r="E23" s="148" t="s">
        <v>345</v>
      </c>
      <c r="F23" s="148" t="s">
        <v>321</v>
      </c>
      <c r="G23" s="148" t="s">
        <v>437</v>
      </c>
      <c r="H23" s="148" t="s">
        <v>438</v>
      </c>
      <c r="I23" s="59" t="s">
        <v>354</v>
      </c>
      <c r="J23" s="59"/>
      <c r="K23" s="60" t="s">
        <v>355</v>
      </c>
      <c r="L23" s="61" t="s">
        <v>318</v>
      </c>
      <c r="M23" s="59" t="s">
        <v>439</v>
      </c>
      <c r="N23" s="59" t="s">
        <v>440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356</v>
      </c>
      <c r="J24" s="62"/>
      <c r="K24" s="63"/>
      <c r="L24" s="64" t="s">
        <v>320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320</v>
      </c>
      <c r="M25" s="65"/>
      <c r="N25" s="65"/>
    </row>
    <row r="26" spans="1:14" x14ac:dyDescent="0.2">
      <c r="A26" s="141" t="s">
        <v>441</v>
      </c>
      <c r="B26" s="143" t="s">
        <v>332</v>
      </c>
      <c r="C26" s="143" t="s">
        <v>173</v>
      </c>
      <c r="D26" s="143" t="s">
        <v>156</v>
      </c>
      <c r="E26" s="143" t="s">
        <v>325</v>
      </c>
      <c r="F26" s="143" t="s">
        <v>315</v>
      </c>
      <c r="G26" s="143" t="s">
        <v>327</v>
      </c>
      <c r="H26" s="143" t="s">
        <v>442</v>
      </c>
      <c r="I26" s="39" t="s">
        <v>354</v>
      </c>
      <c r="J26" s="39"/>
      <c r="K26" s="38" t="s">
        <v>357</v>
      </c>
      <c r="L26" s="40" t="s">
        <v>318</v>
      </c>
      <c r="M26" s="39" t="s">
        <v>443</v>
      </c>
      <c r="N26" s="39" t="s">
        <v>444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356</v>
      </c>
      <c r="J27" s="43"/>
      <c r="K27" s="44"/>
      <c r="L27" s="45" t="s">
        <v>320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320</v>
      </c>
      <c r="M28" s="46"/>
      <c r="N28" s="46"/>
    </row>
    <row r="29" spans="1:14" ht="66" x14ac:dyDescent="0.2">
      <c r="A29" s="141" t="s">
        <v>445</v>
      </c>
      <c r="B29" s="141" t="s">
        <v>344</v>
      </c>
      <c r="C29" s="143" t="s">
        <v>171</v>
      </c>
      <c r="D29" s="143" t="s">
        <v>155</v>
      </c>
      <c r="E29" s="143" t="s">
        <v>325</v>
      </c>
      <c r="F29" s="143" t="s">
        <v>321</v>
      </c>
      <c r="G29" s="143" t="s">
        <v>446</v>
      </c>
      <c r="H29" s="143" t="s">
        <v>438</v>
      </c>
      <c r="I29" s="39" t="s">
        <v>358</v>
      </c>
      <c r="J29" s="39" t="s">
        <v>447</v>
      </c>
      <c r="K29" s="38" t="s">
        <v>359</v>
      </c>
      <c r="L29" s="40" t="s">
        <v>318</v>
      </c>
      <c r="M29" s="39" t="s">
        <v>448</v>
      </c>
      <c r="N29" s="39" t="s">
        <v>449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360</v>
      </c>
      <c r="J30" s="43" t="s">
        <v>450</v>
      </c>
      <c r="K30" s="44"/>
      <c r="L30" s="45" t="s">
        <v>320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320</v>
      </c>
      <c r="M31" s="46"/>
      <c r="N31" s="46"/>
    </row>
    <row r="32" spans="1:14" s="71" customFormat="1" ht="16.5" customHeight="1" x14ac:dyDescent="0.2">
      <c r="A32" s="129" t="s">
        <v>451</v>
      </c>
      <c r="B32" s="123" t="s">
        <v>361</v>
      </c>
      <c r="C32" s="123" t="s">
        <v>175</v>
      </c>
      <c r="D32" s="123" t="s">
        <v>154</v>
      </c>
      <c r="E32" s="123" t="s">
        <v>345</v>
      </c>
      <c r="F32" s="123" t="s">
        <v>315</v>
      </c>
      <c r="G32" s="123" t="s">
        <v>327</v>
      </c>
      <c r="H32" s="123" t="s">
        <v>89</v>
      </c>
      <c r="I32" s="68"/>
      <c r="J32" s="68"/>
      <c r="K32" s="69" t="s">
        <v>362</v>
      </c>
      <c r="L32" s="70" t="s">
        <v>318</v>
      </c>
      <c r="M32" s="68" t="s">
        <v>363</v>
      </c>
      <c r="N32" s="68" t="s">
        <v>452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320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320</v>
      </c>
      <c r="M34" s="75"/>
      <c r="N34" s="75"/>
    </row>
    <row r="35" spans="1:14" ht="33" x14ac:dyDescent="0.2">
      <c r="A35" s="141" t="s">
        <v>453</v>
      </c>
      <c r="B35" s="143" t="s">
        <v>332</v>
      </c>
      <c r="C35" s="143" t="s">
        <v>174</v>
      </c>
      <c r="D35" s="143" t="s">
        <v>156</v>
      </c>
      <c r="E35" s="143" t="s">
        <v>345</v>
      </c>
      <c r="F35" s="143" t="s">
        <v>326</v>
      </c>
      <c r="G35" s="143" t="s">
        <v>424</v>
      </c>
      <c r="H35" s="143" t="s">
        <v>454</v>
      </c>
      <c r="I35" s="39" t="s">
        <v>354</v>
      </c>
      <c r="J35" s="39"/>
      <c r="K35" s="38" t="s">
        <v>364</v>
      </c>
      <c r="L35" s="40" t="s">
        <v>318</v>
      </c>
      <c r="M35" s="78" t="s">
        <v>515</v>
      </c>
      <c r="N35" s="78" t="s">
        <v>517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356</v>
      </c>
      <c r="J36" s="43"/>
      <c r="K36" s="44"/>
      <c r="L36" s="45" t="s">
        <v>320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320</v>
      </c>
      <c r="M37" s="46"/>
      <c r="N37" s="46"/>
    </row>
    <row r="38" spans="1:14" ht="33" x14ac:dyDescent="0.2">
      <c r="A38" s="137" t="s">
        <v>455</v>
      </c>
      <c r="B38" s="137" t="s">
        <v>344</v>
      </c>
      <c r="C38" s="134" t="s">
        <v>184</v>
      </c>
      <c r="D38" s="134" t="s">
        <v>163</v>
      </c>
      <c r="E38" s="134" t="s">
        <v>325</v>
      </c>
      <c r="F38" s="134" t="s">
        <v>315</v>
      </c>
      <c r="G38" s="134" t="s">
        <v>365</v>
      </c>
      <c r="H38" s="134" t="s">
        <v>456</v>
      </c>
      <c r="I38" s="79" t="s">
        <v>366</v>
      </c>
      <c r="J38" s="79" t="s">
        <v>457</v>
      </c>
      <c r="K38" s="80" t="s">
        <v>367</v>
      </c>
      <c r="L38" s="81" t="s">
        <v>318</v>
      </c>
      <c r="M38" s="79" t="s">
        <v>458</v>
      </c>
      <c r="N38" s="79" t="s">
        <v>459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368</v>
      </c>
      <c r="J39" s="82" t="s">
        <v>369</v>
      </c>
      <c r="K39" s="83"/>
      <c r="L39" s="84" t="s">
        <v>320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320</v>
      </c>
      <c r="M40" s="85"/>
      <c r="N40" s="85"/>
    </row>
    <row r="41" spans="1:14" ht="33" x14ac:dyDescent="0.2">
      <c r="A41" s="137" t="s">
        <v>460</v>
      </c>
      <c r="B41" s="134" t="s">
        <v>332</v>
      </c>
      <c r="C41" s="134" t="s">
        <v>678</v>
      </c>
      <c r="D41" s="134" t="s">
        <v>158</v>
      </c>
      <c r="E41" s="134" t="s">
        <v>325</v>
      </c>
      <c r="F41" s="134" t="s">
        <v>321</v>
      </c>
      <c r="G41" s="134" t="s">
        <v>327</v>
      </c>
      <c r="H41" s="134" t="s">
        <v>83</v>
      </c>
      <c r="I41" s="79" t="s">
        <v>370</v>
      </c>
      <c r="J41" s="79" t="s">
        <v>371</v>
      </c>
      <c r="K41" s="80" t="s">
        <v>372</v>
      </c>
      <c r="L41" s="81" t="s">
        <v>318</v>
      </c>
      <c r="M41" s="79" t="s">
        <v>523</v>
      </c>
      <c r="N41" s="79" t="s">
        <v>524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373</v>
      </c>
      <c r="J42" s="82" t="s">
        <v>461</v>
      </c>
      <c r="K42" s="83"/>
      <c r="L42" s="84" t="s">
        <v>320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320</v>
      </c>
      <c r="M43" s="85"/>
      <c r="N43" s="85"/>
    </row>
    <row r="44" spans="1:14" x14ac:dyDescent="0.2">
      <c r="A44" s="137" t="s">
        <v>462</v>
      </c>
      <c r="B44" s="134" t="s">
        <v>332</v>
      </c>
      <c r="C44" s="134" t="s">
        <v>167</v>
      </c>
      <c r="D44" s="134" t="s">
        <v>150</v>
      </c>
      <c r="E44" s="134" t="s">
        <v>325</v>
      </c>
      <c r="F44" s="134" t="s">
        <v>315</v>
      </c>
      <c r="G44" s="134" t="s">
        <v>327</v>
      </c>
      <c r="H44" s="134" t="s">
        <v>463</v>
      </c>
      <c r="I44" s="79" t="s">
        <v>354</v>
      </c>
      <c r="J44" s="79"/>
      <c r="K44" s="80" t="s">
        <v>374</v>
      </c>
      <c r="L44" s="81" t="s">
        <v>318</v>
      </c>
      <c r="M44" s="79" t="s">
        <v>294</v>
      </c>
      <c r="N44" s="79" t="s">
        <v>295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356</v>
      </c>
      <c r="J45" s="82"/>
      <c r="K45" s="83"/>
      <c r="L45" s="84" t="s">
        <v>320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320</v>
      </c>
      <c r="M46" s="85"/>
      <c r="N46" s="85"/>
    </row>
    <row r="47" spans="1:14" ht="33" customHeight="1" x14ac:dyDescent="0.2">
      <c r="A47" s="137" t="s">
        <v>464</v>
      </c>
      <c r="B47" s="139" t="s">
        <v>313</v>
      </c>
      <c r="C47" s="134" t="s">
        <v>166</v>
      </c>
      <c r="D47" s="134" t="s">
        <v>150</v>
      </c>
      <c r="E47" s="134" t="s">
        <v>325</v>
      </c>
      <c r="F47" s="134" t="s">
        <v>321</v>
      </c>
      <c r="G47" s="134" t="s">
        <v>413</v>
      </c>
      <c r="H47" s="134" t="s">
        <v>83</v>
      </c>
      <c r="I47" s="79" t="s">
        <v>354</v>
      </c>
      <c r="J47" s="79"/>
      <c r="K47" s="88" t="s">
        <v>375</v>
      </c>
      <c r="L47" s="81" t="s">
        <v>318</v>
      </c>
      <c r="M47" s="79" t="s">
        <v>465</v>
      </c>
      <c r="N47" s="79" t="s">
        <v>293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356</v>
      </c>
      <c r="J48" s="82"/>
      <c r="K48" s="83"/>
      <c r="L48" s="84" t="s">
        <v>320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320</v>
      </c>
      <c r="M49" s="85"/>
      <c r="N49" s="85"/>
    </row>
    <row r="50" spans="1:14" ht="33" x14ac:dyDescent="0.2">
      <c r="A50" s="129" t="s">
        <v>466</v>
      </c>
      <c r="B50" s="123" t="s">
        <v>376</v>
      </c>
      <c r="C50" s="126" t="s">
        <v>185</v>
      </c>
      <c r="D50" s="126" t="s">
        <v>164</v>
      </c>
      <c r="E50" s="126" t="s">
        <v>314</v>
      </c>
      <c r="F50" s="126" t="s">
        <v>315</v>
      </c>
      <c r="G50" s="126" t="s">
        <v>467</v>
      </c>
      <c r="H50" s="126" t="s">
        <v>409</v>
      </c>
      <c r="I50" s="68" t="s">
        <v>377</v>
      </c>
      <c r="J50" s="89" t="s">
        <v>468</v>
      </c>
      <c r="K50" s="90" t="s">
        <v>378</v>
      </c>
      <c r="L50" s="91" t="s">
        <v>318</v>
      </c>
      <c r="M50" s="89" t="s">
        <v>469</v>
      </c>
      <c r="N50" s="89" t="s">
        <v>470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379</v>
      </c>
      <c r="J51" s="72" t="s">
        <v>471</v>
      </c>
      <c r="K51" s="92"/>
      <c r="L51" s="93" t="s">
        <v>320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320</v>
      </c>
      <c r="M52" s="95"/>
      <c r="N52" s="95"/>
    </row>
    <row r="53" spans="1:14" ht="33" x14ac:dyDescent="0.2">
      <c r="A53" s="129" t="s">
        <v>472</v>
      </c>
      <c r="B53" s="131" t="s">
        <v>380</v>
      </c>
      <c r="C53" s="123" t="s">
        <v>177</v>
      </c>
      <c r="D53" s="123" t="s">
        <v>157</v>
      </c>
      <c r="E53" s="123" t="s">
        <v>314</v>
      </c>
      <c r="F53" s="123" t="s">
        <v>315</v>
      </c>
      <c r="G53" s="123" t="s">
        <v>446</v>
      </c>
      <c r="H53" s="123" t="s">
        <v>429</v>
      </c>
      <c r="I53" s="68" t="s">
        <v>381</v>
      </c>
      <c r="J53" s="68" t="s">
        <v>473</v>
      </c>
      <c r="K53" s="69" t="s">
        <v>382</v>
      </c>
      <c r="L53" s="70" t="s">
        <v>318</v>
      </c>
      <c r="M53" s="68" t="s">
        <v>474</v>
      </c>
      <c r="N53" s="68" t="s">
        <v>475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383</v>
      </c>
      <c r="J54" s="72" t="s">
        <v>476</v>
      </c>
      <c r="K54" s="73"/>
      <c r="L54" s="74" t="s">
        <v>320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320</v>
      </c>
      <c r="M55" s="75"/>
      <c r="N55" s="75"/>
    </row>
    <row r="56" spans="1:14" ht="33" x14ac:dyDescent="0.2">
      <c r="A56" s="129" t="s">
        <v>477</v>
      </c>
      <c r="B56" s="123" t="s">
        <v>376</v>
      </c>
      <c r="C56" s="126" t="s">
        <v>182</v>
      </c>
      <c r="D56" s="126" t="s">
        <v>161</v>
      </c>
      <c r="E56" s="126" t="s">
        <v>314</v>
      </c>
      <c r="F56" s="126" t="s">
        <v>315</v>
      </c>
      <c r="G56" s="126" t="s">
        <v>346</v>
      </c>
      <c r="H56" s="126" t="s">
        <v>463</v>
      </c>
      <c r="I56" s="68" t="s">
        <v>384</v>
      </c>
      <c r="J56" s="89" t="s">
        <v>478</v>
      </c>
      <c r="K56" s="90" t="s">
        <v>385</v>
      </c>
      <c r="L56" s="91" t="s">
        <v>318</v>
      </c>
      <c r="M56" s="89" t="s">
        <v>285</v>
      </c>
      <c r="N56" s="89" t="s">
        <v>479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386</v>
      </c>
      <c r="J57" s="94" t="s">
        <v>480</v>
      </c>
      <c r="K57" s="92"/>
      <c r="L57" s="93" t="s">
        <v>320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320</v>
      </c>
      <c r="M58" s="95"/>
      <c r="N58" s="95"/>
    </row>
    <row r="59" spans="1:14" s="71" customFormat="1" ht="33" x14ac:dyDescent="0.2">
      <c r="A59" s="129" t="s">
        <v>472</v>
      </c>
      <c r="B59" s="126" t="s">
        <v>361</v>
      </c>
      <c r="C59" s="126" t="s">
        <v>183</v>
      </c>
      <c r="D59" s="126" t="s">
        <v>162</v>
      </c>
      <c r="E59" s="126" t="s">
        <v>314</v>
      </c>
      <c r="F59" s="126" t="s">
        <v>315</v>
      </c>
      <c r="G59" s="126" t="s">
        <v>481</v>
      </c>
      <c r="H59" s="126" t="s">
        <v>86</v>
      </c>
      <c r="I59" s="89" t="s">
        <v>387</v>
      </c>
      <c r="J59" s="89" t="s">
        <v>482</v>
      </c>
      <c r="K59" s="90" t="s">
        <v>388</v>
      </c>
      <c r="L59" s="91" t="s">
        <v>318</v>
      </c>
      <c r="M59" s="89" t="s">
        <v>483</v>
      </c>
      <c r="N59" s="89" t="s">
        <v>288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389</v>
      </c>
      <c r="J60" s="98" t="s">
        <v>484</v>
      </c>
      <c r="K60" s="99"/>
      <c r="L60" s="93" t="s">
        <v>320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320</v>
      </c>
      <c r="M61" s="95"/>
      <c r="N61" s="95"/>
    </row>
    <row r="62" spans="1:14" ht="35.25" customHeight="1" x14ac:dyDescent="0.2">
      <c r="A62" s="129" t="s">
        <v>485</v>
      </c>
      <c r="B62" s="123" t="s">
        <v>486</v>
      </c>
      <c r="C62" s="126" t="s">
        <v>180</v>
      </c>
      <c r="D62" s="126" t="s">
        <v>159</v>
      </c>
      <c r="E62" s="126" t="s">
        <v>345</v>
      </c>
      <c r="F62" s="126" t="s">
        <v>326</v>
      </c>
      <c r="G62" s="126" t="s">
        <v>346</v>
      </c>
      <c r="H62" s="126" t="s">
        <v>438</v>
      </c>
      <c r="I62" s="68" t="s">
        <v>390</v>
      </c>
      <c r="J62" s="89" t="s">
        <v>487</v>
      </c>
      <c r="K62" s="69" t="s">
        <v>391</v>
      </c>
      <c r="L62" s="91" t="s">
        <v>318</v>
      </c>
      <c r="M62" s="68" t="s">
        <v>488</v>
      </c>
      <c r="N62" s="68" t="s">
        <v>284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392</v>
      </c>
      <c r="J63" s="72" t="s">
        <v>489</v>
      </c>
      <c r="K63" s="96"/>
      <c r="L63" s="93" t="s">
        <v>320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320</v>
      </c>
      <c r="M64" s="95"/>
      <c r="N64" s="95"/>
    </row>
    <row r="65" spans="1:14" ht="16.5" customHeight="1" x14ac:dyDescent="0.2">
      <c r="A65" s="68"/>
      <c r="B65" s="68"/>
      <c r="C65" s="123" t="s">
        <v>393</v>
      </c>
      <c r="D65" s="123"/>
      <c r="E65" s="123"/>
      <c r="F65" s="123" t="s">
        <v>326</v>
      </c>
      <c r="G65" s="123"/>
      <c r="H65" s="123"/>
      <c r="I65" s="68" t="s">
        <v>354</v>
      </c>
      <c r="J65" s="68"/>
      <c r="K65" s="69"/>
      <c r="L65" s="70" t="s">
        <v>318</v>
      </c>
      <c r="M65" s="68" t="s">
        <v>394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356</v>
      </c>
      <c r="J66" s="72"/>
      <c r="K66" s="73"/>
      <c r="L66" s="74" t="s">
        <v>320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320</v>
      </c>
      <c r="M67" s="75"/>
      <c r="N67" s="75"/>
    </row>
    <row r="68" spans="1:14" x14ac:dyDescent="0.2">
      <c r="A68" s="72"/>
      <c r="B68" s="72"/>
      <c r="C68" s="123" t="s">
        <v>395</v>
      </c>
      <c r="D68" s="123"/>
      <c r="E68" s="123"/>
      <c r="F68" s="123"/>
      <c r="G68" s="123"/>
      <c r="H68" s="123"/>
      <c r="I68" s="68" t="s">
        <v>354</v>
      </c>
      <c r="J68" s="68"/>
      <c r="K68" s="69"/>
      <c r="L68" s="70" t="s">
        <v>318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356</v>
      </c>
      <c r="J69" s="72"/>
      <c r="K69" s="73"/>
      <c r="L69" s="74" t="s">
        <v>320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320</v>
      </c>
      <c r="M70" s="75"/>
      <c r="N70" s="75"/>
    </row>
    <row r="71" spans="1:14" x14ac:dyDescent="0.2">
      <c r="A71" s="72"/>
      <c r="B71" s="72"/>
      <c r="C71" s="123" t="s">
        <v>396</v>
      </c>
      <c r="D71" s="123"/>
      <c r="E71" s="123"/>
      <c r="F71" s="123"/>
      <c r="G71" s="123"/>
      <c r="H71" s="123"/>
      <c r="I71" s="68" t="s">
        <v>354</v>
      </c>
      <c r="J71" s="68"/>
      <c r="K71" s="69"/>
      <c r="L71" s="70" t="s">
        <v>318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356</v>
      </c>
      <c r="J72" s="72"/>
      <c r="K72" s="73"/>
      <c r="L72" s="74" t="s">
        <v>320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320</v>
      </c>
      <c r="M73" s="75"/>
      <c r="N73" s="75"/>
    </row>
    <row r="74" spans="1:14" x14ac:dyDescent="0.2">
      <c r="A74" s="72"/>
      <c r="B74" s="72"/>
      <c r="C74" s="123" t="s">
        <v>397</v>
      </c>
      <c r="D74" s="123"/>
      <c r="E74" s="123"/>
      <c r="F74" s="123"/>
      <c r="G74" s="123"/>
      <c r="H74" s="123"/>
      <c r="I74" s="68" t="s">
        <v>354</v>
      </c>
      <c r="J74" s="68"/>
      <c r="K74" s="69"/>
      <c r="L74" s="70" t="s">
        <v>318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356</v>
      </c>
      <c r="J75" s="72"/>
      <c r="K75" s="73"/>
      <c r="L75" s="74" t="s">
        <v>320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320</v>
      </c>
      <c r="M76" s="75"/>
      <c r="N76" s="75"/>
    </row>
    <row r="77" spans="1:14" x14ac:dyDescent="0.2">
      <c r="A77" s="72"/>
      <c r="B77" s="72"/>
      <c r="C77" s="123" t="s">
        <v>398</v>
      </c>
      <c r="D77" s="123"/>
      <c r="E77" s="123"/>
      <c r="F77" s="123"/>
      <c r="G77" s="123"/>
      <c r="H77" s="123"/>
      <c r="I77" s="68" t="s">
        <v>354</v>
      </c>
      <c r="J77" s="68"/>
      <c r="K77" s="69"/>
      <c r="L77" s="70" t="s">
        <v>318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356</v>
      </c>
      <c r="J78" s="72"/>
      <c r="K78" s="73"/>
      <c r="L78" s="74" t="s">
        <v>320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320</v>
      </c>
      <c r="M79" s="75"/>
      <c r="N79" s="75"/>
    </row>
    <row r="80" spans="1:14" x14ac:dyDescent="0.2">
      <c r="A80" s="72"/>
      <c r="B80" s="72"/>
      <c r="C80" s="123" t="s">
        <v>399</v>
      </c>
      <c r="D80" s="123"/>
      <c r="E80" s="123"/>
      <c r="F80" s="123"/>
      <c r="G80" s="123"/>
      <c r="H80" s="123"/>
      <c r="I80" s="68" t="s">
        <v>354</v>
      </c>
      <c r="J80" s="68"/>
      <c r="K80" s="69"/>
      <c r="L80" s="70" t="s">
        <v>318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356</v>
      </c>
      <c r="J81" s="72"/>
      <c r="K81" s="73"/>
      <c r="L81" s="74" t="s">
        <v>320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320</v>
      </c>
      <c r="M82" s="75"/>
      <c r="N82" s="75"/>
    </row>
    <row r="83" spans="1:14" x14ac:dyDescent="0.2">
      <c r="A83" s="72"/>
      <c r="B83" s="72"/>
      <c r="C83" s="123" t="s">
        <v>400</v>
      </c>
      <c r="D83" s="123"/>
      <c r="E83" s="123"/>
      <c r="F83" s="123"/>
      <c r="G83" s="123"/>
      <c r="H83" s="123"/>
      <c r="I83" s="68" t="s">
        <v>354</v>
      </c>
      <c r="J83" s="68"/>
      <c r="K83" s="69"/>
      <c r="L83" s="70" t="s">
        <v>318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356</v>
      </c>
      <c r="J84" s="72"/>
      <c r="K84" s="73"/>
      <c r="L84" s="74" t="s">
        <v>320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320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G31" sqref="G3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490</v>
      </c>
      <c r="G3" s="13" t="s">
        <v>302</v>
      </c>
      <c r="H3" s="13" t="s">
        <v>82</v>
      </c>
      <c r="I3" s="13" t="s">
        <v>134</v>
      </c>
      <c r="J3" s="13" t="s">
        <v>88</v>
      </c>
      <c r="K3" s="13" t="s">
        <v>249</v>
      </c>
      <c r="L3" s="13" t="s">
        <v>250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253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254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257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266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274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269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263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299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281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282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261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296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297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298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292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497</v>
      </c>
      <c r="G19" s="15" t="s">
        <v>585</v>
      </c>
      <c r="H19" s="15">
        <v>1.5</v>
      </c>
      <c r="I19" s="15">
        <v>0.75</v>
      </c>
      <c r="J19" s="15">
        <v>0.75</v>
      </c>
      <c r="K19" s="15" t="s">
        <v>275</v>
      </c>
      <c r="L19" s="15" t="s">
        <v>276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502</v>
      </c>
      <c r="G20" s="15" t="s">
        <v>506</v>
      </c>
      <c r="H20" s="15">
        <v>0.5</v>
      </c>
      <c r="I20" s="15">
        <v>1.25</v>
      </c>
      <c r="J20" s="15">
        <v>1.25</v>
      </c>
      <c r="K20" s="15" t="s">
        <v>255</v>
      </c>
      <c r="L20" s="15" t="s">
        <v>293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494</v>
      </c>
      <c r="G21" s="15" t="s">
        <v>507</v>
      </c>
      <c r="H21" s="15">
        <v>1.8</v>
      </c>
      <c r="I21" s="15">
        <v>0.7</v>
      </c>
      <c r="J21" s="15">
        <v>0.5</v>
      </c>
      <c r="K21" s="15" t="s">
        <v>294</v>
      </c>
      <c r="L21" s="15" t="s">
        <v>295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492</v>
      </c>
      <c r="G22" s="15" t="s">
        <v>508</v>
      </c>
      <c r="H22" s="15">
        <v>2.2000000000000002</v>
      </c>
      <c r="I22" s="15">
        <v>0.3</v>
      </c>
      <c r="J22" s="15">
        <v>0.5</v>
      </c>
      <c r="K22" s="15" t="s">
        <v>255</v>
      </c>
      <c r="L22" s="15" t="s">
        <v>256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493</v>
      </c>
      <c r="G23" s="15" t="s">
        <v>509</v>
      </c>
      <c r="H23" s="15">
        <v>0.5</v>
      </c>
      <c r="I23" s="15">
        <v>1</v>
      </c>
      <c r="J23" s="15">
        <v>1.5</v>
      </c>
      <c r="K23" s="15" t="s">
        <v>259</v>
      </c>
      <c r="L23" s="15" t="s">
        <v>258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496</v>
      </c>
      <c r="G24" s="15" t="s">
        <v>529</v>
      </c>
      <c r="H24" s="15">
        <v>1.5</v>
      </c>
      <c r="I24" s="15">
        <v>1</v>
      </c>
      <c r="J24" s="15">
        <v>0.5</v>
      </c>
      <c r="K24" s="15" t="s">
        <v>267</v>
      </c>
      <c r="L24" s="15" t="s">
        <v>268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 t="s">
        <v>498</v>
      </c>
      <c r="G25" s="15" t="s">
        <v>510</v>
      </c>
      <c r="H25" s="15">
        <v>1.4</v>
      </c>
      <c r="I25" s="15">
        <v>0.8</v>
      </c>
      <c r="J25" s="15">
        <v>0.8</v>
      </c>
      <c r="K25" s="15" t="s">
        <v>511</v>
      </c>
      <c r="L25" s="15" t="s">
        <v>512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 t="s">
        <v>498</v>
      </c>
      <c r="G26" s="15" t="s">
        <v>513</v>
      </c>
      <c r="H26" s="15">
        <v>2</v>
      </c>
      <c r="I26" s="15">
        <v>0.5</v>
      </c>
      <c r="J26" s="15">
        <v>0.5</v>
      </c>
      <c r="K26" s="15" t="s">
        <v>270</v>
      </c>
      <c r="L26" s="15" t="s">
        <v>271</v>
      </c>
    </row>
    <row r="27" spans="1:12" ht="33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499</v>
      </c>
      <c r="G27" s="15" t="s">
        <v>514</v>
      </c>
      <c r="H27" s="15">
        <v>0.5</v>
      </c>
      <c r="I27" s="15">
        <v>1.5</v>
      </c>
      <c r="J27" s="15">
        <v>1</v>
      </c>
      <c r="K27" s="15" t="s">
        <v>272</v>
      </c>
      <c r="L27" s="15" t="s">
        <v>273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498</v>
      </c>
      <c r="G28" s="15" t="s">
        <v>519</v>
      </c>
      <c r="H28" s="15">
        <v>1.5</v>
      </c>
      <c r="I28" s="15">
        <v>0.75</v>
      </c>
      <c r="J28" s="15">
        <v>0.75</v>
      </c>
      <c r="K28" s="15" t="s">
        <v>516</v>
      </c>
      <c r="L28" s="15" t="s">
        <v>518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500</v>
      </c>
      <c r="G29" s="15" t="s">
        <v>520</v>
      </c>
      <c r="H29" s="15">
        <v>0.8</v>
      </c>
      <c r="I29" s="15">
        <v>0.5</v>
      </c>
      <c r="J29" s="15">
        <v>1.7</v>
      </c>
      <c r="K29" s="15" t="s">
        <v>277</v>
      </c>
      <c r="L29" s="15" t="s">
        <v>278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495</v>
      </c>
      <c r="G30" s="15" t="s">
        <v>521</v>
      </c>
      <c r="H30" s="15">
        <v>1</v>
      </c>
      <c r="I30" s="15">
        <v>1</v>
      </c>
      <c r="J30" s="15">
        <v>1</v>
      </c>
      <c r="K30" s="15" t="s">
        <v>264</v>
      </c>
      <c r="L30" s="15" t="s">
        <v>265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503</v>
      </c>
      <c r="G31" s="15" t="s">
        <v>522</v>
      </c>
      <c r="H31" s="15">
        <v>2</v>
      </c>
      <c r="I31" s="15">
        <v>0.5</v>
      </c>
      <c r="J31" s="15">
        <v>0.5</v>
      </c>
      <c r="K31" s="15" t="s">
        <v>300</v>
      </c>
      <c r="L31" s="15" t="s">
        <v>301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504</v>
      </c>
      <c r="G32" s="15" t="s">
        <v>526</v>
      </c>
      <c r="H32" s="15">
        <v>1.5</v>
      </c>
      <c r="I32" s="15">
        <v>1</v>
      </c>
      <c r="J32" s="15">
        <v>0.5</v>
      </c>
      <c r="K32" s="15" t="s">
        <v>280</v>
      </c>
      <c r="L32" s="15" t="s">
        <v>525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491</v>
      </c>
      <c r="G33" s="15" t="s">
        <v>527</v>
      </c>
      <c r="H33" s="15">
        <v>1</v>
      </c>
      <c r="I33" s="15">
        <v>1</v>
      </c>
      <c r="J33" s="15">
        <v>1</v>
      </c>
      <c r="K33" s="15" t="s">
        <v>251</v>
      </c>
      <c r="L33" s="15" t="s">
        <v>252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547</v>
      </c>
      <c r="G34" s="15" t="s">
        <v>548</v>
      </c>
      <c r="H34" s="15">
        <v>0.5</v>
      </c>
      <c r="I34" s="15">
        <v>1.5</v>
      </c>
      <c r="J34" s="15">
        <v>1</v>
      </c>
      <c r="K34" s="15" t="s">
        <v>283</v>
      </c>
      <c r="L34" s="15" t="s">
        <v>284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494</v>
      </c>
      <c r="G35" s="15" t="s">
        <v>528</v>
      </c>
      <c r="H35" s="15">
        <v>2</v>
      </c>
      <c r="I35" s="15">
        <v>0.5</v>
      </c>
      <c r="J35" s="15">
        <v>0.5</v>
      </c>
      <c r="K35" s="15" t="s">
        <v>260</v>
      </c>
      <c r="L35" s="15" t="s">
        <v>262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 t="s">
        <v>505</v>
      </c>
      <c r="G36" s="15" t="s">
        <v>530</v>
      </c>
      <c r="H36" s="15">
        <v>2</v>
      </c>
      <c r="I36" s="15">
        <v>0.5</v>
      </c>
      <c r="J36" s="15">
        <v>0.5</v>
      </c>
      <c r="K36" s="15" t="s">
        <v>285</v>
      </c>
      <c r="L36" s="15" t="s">
        <v>286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 t="s">
        <v>493</v>
      </c>
      <c r="G37" s="15" t="s">
        <v>531</v>
      </c>
      <c r="H37" s="15">
        <v>0.8</v>
      </c>
      <c r="I37" s="15">
        <v>1.2</v>
      </c>
      <c r="J37" s="15">
        <v>1</v>
      </c>
      <c r="K37" s="15" t="s">
        <v>287</v>
      </c>
      <c r="L37" s="15" t="s">
        <v>288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501</v>
      </c>
      <c r="G38" s="15" t="s">
        <v>532</v>
      </c>
      <c r="H38" s="15">
        <v>2</v>
      </c>
      <c r="I38" s="15">
        <v>0.5</v>
      </c>
      <c r="J38" s="15">
        <v>0.5</v>
      </c>
      <c r="K38" s="15" t="s">
        <v>279</v>
      </c>
      <c r="L38" s="15" t="s">
        <v>289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491</v>
      </c>
      <c r="G39" s="15" t="s">
        <v>533</v>
      </c>
      <c r="H39" s="15">
        <v>1.5</v>
      </c>
      <c r="I39" s="15">
        <v>0.75</v>
      </c>
      <c r="J39" s="15">
        <v>0.75</v>
      </c>
      <c r="K39" s="15" t="s">
        <v>290</v>
      </c>
      <c r="L39" s="15" t="s">
        <v>291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27"/>
  <sheetViews>
    <sheetView topLeftCell="A8" workbookViewId="0">
      <selection activeCell="H26" sqref="H26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6" max="26" width="12.75" customWidth="1"/>
    <col min="27" max="27" width="12.125" customWidth="1"/>
    <col min="28" max="28" width="12.25" customWidth="1"/>
    <col min="29" max="29" width="11.375" customWidth="1"/>
    <col min="30" max="30" width="12" customWidth="1"/>
    <col min="31" max="32" width="12.125" customWidth="1"/>
  </cols>
  <sheetData>
    <row r="2" spans="1:31" ht="20.25" x14ac:dyDescent="0.2">
      <c r="Z2" s="122" t="s">
        <v>544</v>
      </c>
      <c r="AA2" s="122"/>
      <c r="AB2" s="122"/>
      <c r="AC2" s="122"/>
      <c r="AD2" s="122"/>
      <c r="AE2" s="122"/>
    </row>
    <row r="3" spans="1:31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545</v>
      </c>
      <c r="G3" s="13" t="s">
        <v>546</v>
      </c>
      <c r="I3" s="13" t="s">
        <v>197</v>
      </c>
      <c r="J3" s="13" t="s">
        <v>149</v>
      </c>
      <c r="K3" s="13" t="s">
        <v>190</v>
      </c>
      <c r="L3" s="13"/>
      <c r="M3" s="13" t="s">
        <v>194</v>
      </c>
      <c r="N3" s="13"/>
      <c r="O3" s="13" t="s">
        <v>195</v>
      </c>
      <c r="P3" s="13"/>
      <c r="Q3" s="13" t="s">
        <v>196</v>
      </c>
      <c r="R3" s="13"/>
      <c r="S3" s="13" t="s">
        <v>191</v>
      </c>
      <c r="T3" s="13"/>
      <c r="U3" s="13" t="s">
        <v>192</v>
      </c>
      <c r="V3" s="13"/>
      <c r="W3" s="13" t="s">
        <v>193</v>
      </c>
      <c r="Z3" s="13" t="s">
        <v>538</v>
      </c>
      <c r="AA3" s="13" t="s">
        <v>539</v>
      </c>
      <c r="AB3" s="13" t="s">
        <v>540</v>
      </c>
      <c r="AC3" s="13" t="s">
        <v>541</v>
      </c>
      <c r="AD3" s="13" t="s">
        <v>542</v>
      </c>
      <c r="AE3" s="13" t="s">
        <v>543</v>
      </c>
    </row>
    <row r="4" spans="1:31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199</v>
      </c>
      <c r="O4" s="16">
        <f>ROUND(IF($C4=1,INDEX(新属性投放!J$14:J$22,卡牌属性!$K4),INDEX(新属性投放!J$28:J$36,卡牌属性!$K4))*VLOOKUP(J4,$A$4:$E$39,5),0)</f>
        <v>0</v>
      </c>
      <c r="P4" s="31" t="s">
        <v>200</v>
      </c>
      <c r="Q4" s="16">
        <f>ROUND(IF($C4=1,INDEX(新属性投放!K$14:K$22,卡牌属性!$K4),INDEX(新属性投放!K$28:K$36,卡牌属性!$K4))*VLOOKUP(J4,$A$4:$E$39,5),0)</f>
        <v>154</v>
      </c>
      <c r="R4" s="31" t="s">
        <v>198</v>
      </c>
      <c r="S4" s="16">
        <f>ROUND(IF($C4=1,INDEX(新属性投放!C$14:C$22,卡牌属性!$K4),INDEX(新属性投放!C$28:C$36,卡牌属性!$K4))*VLOOKUP(J4,$A$4:$E$39,5),0)</f>
        <v>11</v>
      </c>
      <c r="T4" s="31" t="s">
        <v>199</v>
      </c>
      <c r="U4" s="16">
        <f>ROUND(IF($C4=1,INDEX(新属性投放!D$14:D$22,卡牌属性!$K4),INDEX(新属性投放!D$28:D$36,卡牌属性!$K4))*VLOOKUP(J4,$A$4:$E$39,5),0)</f>
        <v>6</v>
      </c>
      <c r="V4" s="31" t="s">
        <v>200</v>
      </c>
      <c r="W4" s="16">
        <f>ROUND(IF($C4=1,INDEX(新属性投放!E$14:E$22,卡牌属性!$K4),INDEX(新属性投放!E$28:E$36,卡牌属性!$K4))*VLOOKUP(J4,$A$4:$E$39,5),0)</f>
        <v>39</v>
      </c>
    </row>
    <row r="5" spans="1:31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199</v>
      </c>
      <c r="O5" s="16">
        <f>ROUND(IF($C5=1,INDEX(新属性投放!J$14:J$22,卡牌属性!$K5),INDEX(新属性投放!J$28:J$36,卡牌属性!$K5))*VLOOKUP(J5,$A$4:$E$39,5),0)</f>
        <v>88</v>
      </c>
      <c r="P5" s="31" t="s">
        <v>200</v>
      </c>
      <c r="Q5" s="16">
        <f>ROUND(IF($C5=1,INDEX(新属性投放!K$14:K$22,卡牌属性!$K5),INDEX(新属性投放!K$28:K$36,卡牌属性!$K5))*VLOOKUP(J5,$A$4:$E$39,5),0)</f>
        <v>773</v>
      </c>
      <c r="R5" s="31" t="s">
        <v>198</v>
      </c>
      <c r="S5" s="16">
        <f>ROUND(IF($C5=1,INDEX(新属性投放!C$14:C$22,卡牌属性!$K5),INDEX(新属性投放!C$28:C$36,卡牌属性!$K5))*VLOOKUP(J5,$A$4:$E$39,5),0)</f>
        <v>15</v>
      </c>
      <c r="T5" s="31" t="s">
        <v>199</v>
      </c>
      <c r="U5" s="16">
        <f>ROUND(IF($C5=1,INDEX(新属性投放!D$14:D$22,卡牌属性!$K5),INDEX(新属性投放!D$28:D$36,卡牌属性!$K5))*VLOOKUP(J5,$A$4:$E$39,5),0)</f>
        <v>8</v>
      </c>
      <c r="V5" s="31" t="s">
        <v>200</v>
      </c>
      <c r="W5" s="16">
        <f>ROUND(IF($C5=1,INDEX(新属性投放!E$14:E$22,卡牌属性!$K5),INDEX(新属性投放!E$28:E$36,卡牌属性!$K5))*VLOOKUP(J5,$A$4:$E$39,5),0)</f>
        <v>54</v>
      </c>
    </row>
    <row r="6" spans="1:31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199</v>
      </c>
      <c r="O6" s="16">
        <f>ROUND(IF($C6=1,INDEX(新属性投放!J$14:J$22,卡牌属性!$K6),INDEX(新属性投放!J$28:J$36,卡牌属性!$K6))*VLOOKUP(J6,$A$4:$E$39,5),0)</f>
        <v>215</v>
      </c>
      <c r="P6" s="31" t="s">
        <v>200</v>
      </c>
      <c r="Q6" s="16">
        <f>ROUND(IF($C6=1,INDEX(新属性投放!K$14:K$22,卡牌属性!$K6),INDEX(新属性投放!K$28:K$36,卡牌属性!$K6))*VLOOKUP(J6,$A$4:$E$39,5),0)</f>
        <v>1659</v>
      </c>
      <c r="R6" s="31" t="s">
        <v>198</v>
      </c>
      <c r="S6" s="16">
        <f>ROUND(IF($C6=1,INDEX(新属性投放!C$14:C$22,卡牌属性!$K6),INDEX(新属性投放!C$28:C$36,卡牌属性!$K6))*VLOOKUP(J6,$A$4:$E$39,5),0)</f>
        <v>22</v>
      </c>
      <c r="T6" s="31" t="s">
        <v>199</v>
      </c>
      <c r="U6" s="16">
        <f>ROUND(IF($C6=1,INDEX(新属性投放!D$14:D$22,卡牌属性!$K6),INDEX(新属性投放!D$28:D$36,卡牌属性!$K6))*VLOOKUP(J6,$A$4:$E$39,5),0)</f>
        <v>11</v>
      </c>
      <c r="V6" s="31" t="s">
        <v>200</v>
      </c>
      <c r="W6" s="16">
        <f>ROUND(IF($C6=1,INDEX(新属性投放!E$14:E$22,卡牌属性!$K6),INDEX(新属性投放!E$28:E$36,卡牌属性!$K6))*VLOOKUP(J6,$A$4:$E$39,5),0)</f>
        <v>77</v>
      </c>
    </row>
    <row r="7" spans="1:31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199</v>
      </c>
      <c r="O7" s="16">
        <f>ROUND(IF($C7=1,INDEX(新属性投放!J$14:J$22,卡牌属性!$K7),INDEX(新属性投放!J$28:J$36,卡牌属性!$K7))*VLOOKUP(J7,$A$4:$E$39,5),0)</f>
        <v>338</v>
      </c>
      <c r="P7" s="31" t="s">
        <v>200</v>
      </c>
      <c r="Q7" s="16">
        <f>ROUND(IF($C7=1,INDEX(新属性投放!K$14:K$22,卡牌属性!$K7),INDEX(新属性投放!K$28:K$36,卡牌属性!$K7))*VLOOKUP(J7,$A$4:$E$39,5),0)</f>
        <v>2521</v>
      </c>
      <c r="R7" s="31" t="s">
        <v>198</v>
      </c>
      <c r="S7" s="16">
        <f>ROUND(IF($C7=1,INDEX(新属性投放!C$14:C$22,卡牌属性!$K7),INDEX(新属性投放!C$28:C$36,卡牌属性!$K7))*VLOOKUP(J7,$A$4:$E$39,5),0)</f>
        <v>26</v>
      </c>
      <c r="T7" s="31" t="s">
        <v>199</v>
      </c>
      <c r="U7" s="16">
        <f>ROUND(IF($C7=1,INDEX(新属性投放!D$14:D$22,卡牌属性!$K7),INDEX(新属性投放!D$28:D$36,卡牌属性!$K7))*VLOOKUP(J7,$A$4:$E$39,5),0)</f>
        <v>13</v>
      </c>
      <c r="V7" s="31" t="s">
        <v>200</v>
      </c>
      <c r="W7" s="16">
        <f>ROUND(IF($C7=1,INDEX(新属性投放!E$14:E$22,卡牌属性!$K7),INDEX(新属性投放!E$28:E$36,卡牌属性!$K7))*VLOOKUP(J7,$A$4:$E$39,5),0)</f>
        <v>92</v>
      </c>
    </row>
    <row r="8" spans="1:31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199</v>
      </c>
      <c r="O8" s="16">
        <f>ROUND(IF($C8=1,INDEX(新属性投放!J$14:J$22,卡牌属性!$K8),INDEX(新属性投放!J$28:J$36,卡牌属性!$K8))*VLOOKUP(J8,$A$4:$E$39,5),0)</f>
        <v>486</v>
      </c>
      <c r="P8" s="31" t="s">
        <v>200</v>
      </c>
      <c r="Q8" s="16">
        <f>ROUND(IF($C8=1,INDEX(新属性投放!K$14:K$22,卡牌属性!$K8),INDEX(新属性投放!K$28:K$36,卡牌属性!$K8))*VLOOKUP(J8,$A$4:$E$39,5),0)</f>
        <v>3561</v>
      </c>
      <c r="R8" s="31" t="s">
        <v>198</v>
      </c>
      <c r="S8" s="16">
        <f>ROUND(IF($C8=1,INDEX(新属性投放!C$14:C$22,卡牌属性!$K8),INDEX(新属性投放!C$28:C$36,卡牌属性!$K8))*VLOOKUP(J8,$A$4:$E$39,5),0)</f>
        <v>33</v>
      </c>
      <c r="T8" s="31" t="s">
        <v>199</v>
      </c>
      <c r="U8" s="16">
        <f>ROUND(IF($C8=1,INDEX(新属性投放!D$14:D$22,卡牌属性!$K8),INDEX(新属性投放!D$28:D$36,卡牌属性!$K8))*VLOOKUP(J8,$A$4:$E$39,5),0)</f>
        <v>17</v>
      </c>
      <c r="V8" s="31" t="s">
        <v>200</v>
      </c>
      <c r="W8" s="16">
        <f>ROUND(IF($C8=1,INDEX(新属性投放!E$14:E$22,卡牌属性!$K8),INDEX(新属性投放!E$28:E$36,卡牌属性!$K8))*VLOOKUP(J8,$A$4:$E$39,5),0)</f>
        <v>116</v>
      </c>
    </row>
    <row r="9" spans="1:31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199</v>
      </c>
      <c r="O9" s="16">
        <f>ROUND(IF($C9=1,INDEX(新属性投放!J$14:J$22,卡牌属性!$K9),INDEX(新属性投放!J$28:J$36,卡牌属性!$K9))*VLOOKUP(J9,$A$4:$E$39,5),0)</f>
        <v>670</v>
      </c>
      <c r="P9" s="31" t="s">
        <v>200</v>
      </c>
      <c r="Q9" s="16">
        <f>ROUND(IF($C9=1,INDEX(新属性投放!K$14:K$22,卡牌属性!$K9),INDEX(新属性投放!K$28:K$36,卡牌属性!$K9))*VLOOKUP(J9,$A$4:$E$39,5),0)</f>
        <v>4847</v>
      </c>
      <c r="R9" s="31" t="s">
        <v>198</v>
      </c>
      <c r="S9" s="16">
        <f>ROUND(IF($C9=1,INDEX(新属性投放!C$14:C$22,卡牌属性!$K9),INDEX(新属性投放!C$28:C$36,卡牌属性!$K9))*VLOOKUP(J9,$A$4:$E$39,5),0)</f>
        <v>37</v>
      </c>
      <c r="T9" s="31" t="s">
        <v>199</v>
      </c>
      <c r="U9" s="16">
        <f>ROUND(IF($C9=1,INDEX(新属性投放!D$14:D$22,卡牌属性!$K9),INDEX(新属性投放!D$28:D$36,卡牌属性!$K9))*VLOOKUP(J9,$A$4:$E$39,5),0)</f>
        <v>19</v>
      </c>
      <c r="V9" s="31" t="s">
        <v>200</v>
      </c>
      <c r="W9" s="16">
        <f>ROUND(IF($C9=1,INDEX(新属性投放!E$14:E$22,卡牌属性!$K9),INDEX(新属性投放!E$28:E$36,卡牌属性!$K9))*VLOOKUP(J9,$A$4:$E$39,5),0)</f>
        <v>131</v>
      </c>
    </row>
    <row r="10" spans="1:31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199</v>
      </c>
      <c r="O10" s="16">
        <f>ROUND(IF($C10=1,INDEX(新属性投放!J$14:J$22,卡牌属性!$K10),INDEX(新属性投放!J$28:J$36,卡牌属性!$K10))*VLOOKUP(J10,$A$4:$E$39,5),0)</f>
        <v>879</v>
      </c>
      <c r="P10" s="31" t="s">
        <v>200</v>
      </c>
      <c r="Q10" s="16">
        <f>ROUND(IF($C10=1,INDEX(新属性投放!K$14:K$22,卡牌属性!$K10),INDEX(新属性投放!K$28:K$36,卡牌属性!$K10))*VLOOKUP(J10,$A$4:$E$39,5),0)</f>
        <v>6310</v>
      </c>
      <c r="R10" s="31" t="s">
        <v>198</v>
      </c>
      <c r="S10" s="16">
        <f>ROUND(IF($C10=1,INDEX(新属性投放!C$14:C$22,卡牌属性!$K10),INDEX(新属性投放!C$28:C$36,卡牌属性!$K10))*VLOOKUP(J10,$A$4:$E$39,5),0)</f>
        <v>44</v>
      </c>
      <c r="T10" s="31" t="s">
        <v>199</v>
      </c>
      <c r="U10" s="16">
        <f>ROUND(IF($C10=1,INDEX(新属性投放!D$14:D$22,卡牌属性!$K10),INDEX(新属性投放!D$28:D$36,卡牌属性!$K10))*VLOOKUP(J10,$A$4:$E$39,5),0)</f>
        <v>22</v>
      </c>
      <c r="V10" s="31" t="s">
        <v>200</v>
      </c>
      <c r="W10" s="16">
        <f>ROUND(IF($C10=1,INDEX(新属性投放!E$14:E$22,卡牌属性!$K10),INDEX(新属性投放!E$28:E$36,卡牌属性!$K10))*VLOOKUP(J10,$A$4:$E$39,5),0)</f>
        <v>154</v>
      </c>
    </row>
    <row r="11" spans="1:31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199</v>
      </c>
      <c r="O11" s="16">
        <f>ROUND(IF($C11=1,INDEX(新属性投放!J$14:J$22,卡牌属性!$K11),INDEX(新属性投放!J$28:J$36,卡牌属性!$K11))*VLOOKUP(J11,$A$4:$E$39,5),0)</f>
        <v>1126</v>
      </c>
      <c r="P11" s="31" t="s">
        <v>200</v>
      </c>
      <c r="Q11" s="16">
        <f>ROUND(IF($C11=1,INDEX(新属性投放!K$14:K$22,卡牌属性!$K11),INDEX(新属性投放!K$28:K$36,卡牌属性!$K11))*VLOOKUP(J11,$A$4:$E$39,5),0)</f>
        <v>8042</v>
      </c>
      <c r="R11" s="31" t="s">
        <v>198</v>
      </c>
      <c r="S11" s="16">
        <f>ROUND(IF($C11=1,INDEX(新属性投放!C$14:C$22,卡牌属性!$K11),INDEX(新属性投放!C$28:C$36,卡牌属性!$K11))*VLOOKUP(J11,$A$4:$E$39,5),0)</f>
        <v>55</v>
      </c>
      <c r="T11" s="31" t="s">
        <v>199</v>
      </c>
      <c r="U11" s="16">
        <f>ROUND(IF($C11=1,INDEX(新属性投放!D$14:D$22,卡牌属性!$K11),INDEX(新属性投放!D$28:D$36,卡牌属性!$K11))*VLOOKUP(J11,$A$4:$E$39,5),0)</f>
        <v>28</v>
      </c>
      <c r="V11" s="31" t="s">
        <v>200</v>
      </c>
      <c r="W11" s="16">
        <f>ROUND(IF($C11=1,INDEX(新属性投放!E$14:E$22,卡牌属性!$K11),INDEX(新属性投放!E$28:E$36,卡牌属性!$K11))*VLOOKUP(J11,$A$4:$E$39,5),0)</f>
        <v>193</v>
      </c>
    </row>
    <row r="12" spans="1:31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199</v>
      </c>
      <c r="O12" s="16">
        <f>ROUND(IF($C12=1,INDEX(新属性投放!J$14:J$22,卡牌属性!$K12),INDEX(新属性投放!J$28:J$36,卡牌属性!$K12))*VLOOKUP(J12,$A$4:$E$39,5),0)</f>
        <v>1434</v>
      </c>
      <c r="P12" s="31" t="s">
        <v>200</v>
      </c>
      <c r="Q12" s="16">
        <f>ROUND(IF($C12=1,INDEX(新属性投放!K$14:K$22,卡牌属性!$K12),INDEX(新属性投放!K$28:K$36,卡牌属性!$K12))*VLOOKUP(J12,$A$4:$E$39,5),0)</f>
        <v>10198</v>
      </c>
      <c r="R12" s="31" t="s">
        <v>198</v>
      </c>
      <c r="S12" s="16">
        <f>ROUND(IF($C12=1,INDEX(新属性投放!C$14:C$22,卡牌属性!$K12),INDEX(新属性投放!C$28:C$36,卡牌属性!$K12))*VLOOKUP(J12,$A$4:$E$39,5),0)</f>
        <v>66</v>
      </c>
      <c r="T12" s="31" t="s">
        <v>199</v>
      </c>
      <c r="U12" s="16">
        <f>ROUND(IF($C12=1,INDEX(新属性投放!D$14:D$22,卡牌属性!$K12),INDEX(新属性投放!D$28:D$36,卡牌属性!$K12))*VLOOKUP(J12,$A$4:$E$39,5),0)</f>
        <v>33</v>
      </c>
      <c r="V12" s="31" t="s">
        <v>200</v>
      </c>
      <c r="W12" s="16">
        <f>ROUND(IF($C12=1,INDEX(新属性投放!E$14:E$22,卡牌属性!$K12),INDEX(新属性投放!E$28:E$36,卡牌属性!$K12))*VLOOKUP(J12,$A$4:$E$39,5),0)</f>
        <v>231</v>
      </c>
    </row>
    <row r="13" spans="1:31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199</v>
      </c>
      <c r="O13" s="16">
        <f>ROUND(IF($C13=1,INDEX(新属性投放!J$14:J$22,卡牌属性!$K13),INDEX(新属性投放!J$28:J$36,卡牌属性!$K13))*VLOOKUP(J13,$A$4:$E$39,5),0)</f>
        <v>0</v>
      </c>
      <c r="P13" s="31" t="s">
        <v>200</v>
      </c>
      <c r="Q13" s="16">
        <f>ROUND(IF($C13=1,INDEX(新属性投放!K$14:K$22,卡牌属性!$K13),INDEX(新属性投放!K$28:K$36,卡牌属性!$K13))*VLOOKUP(J13,$A$4:$E$39,5),0)</f>
        <v>140</v>
      </c>
      <c r="R13" s="31" t="s">
        <v>198</v>
      </c>
      <c r="S13" s="16">
        <f>ROUND(IF($C13=1,INDEX(新属性投放!C$14:C$22,卡牌属性!$K13),INDEX(新属性投放!C$28:C$36,卡牌属性!$K13))*VLOOKUP(J13,$A$4:$E$39,5),0)</f>
        <v>10</v>
      </c>
      <c r="T13" s="31" t="s">
        <v>199</v>
      </c>
      <c r="U13" s="16">
        <f>ROUND(IF($C13=1,INDEX(新属性投放!D$14:D$22,卡牌属性!$K13),INDEX(新属性投放!D$28:D$36,卡牌属性!$K13))*VLOOKUP(J13,$A$4:$E$39,5),0)</f>
        <v>5</v>
      </c>
      <c r="V13" s="31" t="s">
        <v>200</v>
      </c>
      <c r="W13" s="16">
        <f>ROUND(IF($C13=1,INDEX(新属性投放!E$14:E$22,卡牌属性!$K13),INDEX(新属性投放!E$28:E$36,卡牌属性!$K13))*VLOOKUP(J13,$A$4:$E$39,5),0)</f>
        <v>35</v>
      </c>
    </row>
    <row r="14" spans="1:31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199</v>
      </c>
      <c r="O14" s="16">
        <f>ROUND(IF($C14=1,INDEX(新属性投放!J$14:J$22,卡牌属性!$K14),INDEX(新属性投放!J$28:J$36,卡牌属性!$K14))*VLOOKUP(J14,$A$4:$E$39,5),0)</f>
        <v>80</v>
      </c>
      <c r="P14" s="31" t="s">
        <v>200</v>
      </c>
      <c r="Q14" s="16">
        <f>ROUND(IF($C14=1,INDEX(新属性投放!K$14:K$22,卡牌属性!$K14),INDEX(新属性投放!K$28:K$36,卡牌属性!$K14))*VLOOKUP(J14,$A$4:$E$39,5),0)</f>
        <v>703</v>
      </c>
      <c r="R14" s="31" t="s">
        <v>198</v>
      </c>
      <c r="S14" s="16">
        <f>ROUND(IF($C14=1,INDEX(新属性投放!C$14:C$22,卡牌属性!$K14),INDEX(新属性投放!C$28:C$36,卡牌属性!$K14))*VLOOKUP(J14,$A$4:$E$39,5),0)</f>
        <v>14</v>
      </c>
      <c r="T14" s="31" t="s">
        <v>199</v>
      </c>
      <c r="U14" s="16">
        <f>ROUND(IF($C14=1,INDEX(新属性投放!D$14:D$22,卡牌属性!$K14),INDEX(新属性投放!D$28:D$36,卡牌属性!$K14))*VLOOKUP(J14,$A$4:$E$39,5),0)</f>
        <v>7</v>
      </c>
      <c r="V14" s="31" t="s">
        <v>200</v>
      </c>
      <c r="W14" s="16">
        <f>ROUND(IF($C14=1,INDEX(新属性投放!E$14:E$22,卡牌属性!$K14),INDEX(新属性投放!E$28:E$36,卡牌属性!$K14))*VLOOKUP(J14,$A$4:$E$39,5),0)</f>
        <v>49</v>
      </c>
    </row>
    <row r="15" spans="1:31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199</v>
      </c>
      <c r="O15" s="16">
        <f>ROUND(IF($C15=1,INDEX(新属性投放!J$14:J$22,卡牌属性!$K15),INDEX(新属性投放!J$28:J$36,卡牌属性!$K15))*VLOOKUP(J15,$A$4:$E$39,5),0)</f>
        <v>195</v>
      </c>
      <c r="P15" s="31" t="s">
        <v>200</v>
      </c>
      <c r="Q15" s="16">
        <f>ROUND(IF($C15=1,INDEX(新属性投放!K$14:K$22,卡牌属性!$K15),INDEX(新属性投放!K$28:K$36,卡牌属性!$K15))*VLOOKUP(J15,$A$4:$E$39,5),0)</f>
        <v>1508</v>
      </c>
      <c r="R15" s="31" t="s">
        <v>198</v>
      </c>
      <c r="S15" s="16">
        <f>ROUND(IF($C15=1,INDEX(新属性投放!C$14:C$22,卡牌属性!$K15),INDEX(新属性投放!C$28:C$36,卡牌属性!$K15))*VLOOKUP(J15,$A$4:$E$39,5),0)</f>
        <v>20</v>
      </c>
      <c r="T15" s="31" t="s">
        <v>199</v>
      </c>
      <c r="U15" s="16">
        <f>ROUND(IF($C15=1,INDEX(新属性投放!D$14:D$22,卡牌属性!$K15),INDEX(新属性投放!D$28:D$36,卡牌属性!$K15))*VLOOKUP(J15,$A$4:$E$39,5),0)</f>
        <v>10</v>
      </c>
      <c r="V15" s="31" t="s">
        <v>200</v>
      </c>
      <c r="W15" s="16">
        <f>ROUND(IF($C15=1,INDEX(新属性投放!E$14:E$22,卡牌属性!$K15),INDEX(新属性投放!E$28:E$36,卡牌属性!$K15))*VLOOKUP(J15,$A$4:$E$39,5),0)</f>
        <v>70</v>
      </c>
    </row>
    <row r="16" spans="1:31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199</v>
      </c>
      <c r="O16" s="16">
        <f>ROUND(IF($C16=1,INDEX(新属性投放!J$14:J$22,卡牌属性!$K16),INDEX(新属性投放!J$28:J$36,卡牌属性!$K16))*VLOOKUP(J16,$A$4:$E$39,5),0)</f>
        <v>307</v>
      </c>
      <c r="P16" s="31" t="s">
        <v>200</v>
      </c>
      <c r="Q16" s="16">
        <f>ROUND(IF($C16=1,INDEX(新属性投放!K$14:K$22,卡牌属性!$K16),INDEX(新属性投放!K$28:K$36,卡牌属性!$K16))*VLOOKUP(J16,$A$4:$E$39,5),0)</f>
        <v>2292</v>
      </c>
      <c r="R16" s="31" t="s">
        <v>198</v>
      </c>
      <c r="S16" s="16">
        <f>ROUND(IF($C16=1,INDEX(新属性投放!C$14:C$22,卡牌属性!$K16),INDEX(新属性投放!C$28:C$36,卡牌属性!$K16))*VLOOKUP(J16,$A$4:$E$39,5),0)</f>
        <v>24</v>
      </c>
      <c r="T16" s="31" t="s">
        <v>199</v>
      </c>
      <c r="U16" s="16">
        <f>ROUND(IF($C16=1,INDEX(新属性投放!D$14:D$22,卡牌属性!$K16),INDEX(新属性投放!D$28:D$36,卡牌属性!$K16))*VLOOKUP(J16,$A$4:$E$39,5),0)</f>
        <v>12</v>
      </c>
      <c r="V16" s="31" t="s">
        <v>200</v>
      </c>
      <c r="W16" s="16">
        <f>ROUND(IF($C16=1,INDEX(新属性投放!E$14:E$22,卡牌属性!$K16),INDEX(新属性投放!E$28:E$36,卡牌属性!$K16))*VLOOKUP(J16,$A$4:$E$39,5),0)</f>
        <v>84</v>
      </c>
    </row>
    <row r="17" spans="1:23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199</v>
      </c>
      <c r="O17" s="16">
        <f>ROUND(IF($C17=1,INDEX(新属性投放!J$14:J$22,卡牌属性!$K17),INDEX(新属性投放!J$28:J$36,卡牌属性!$K17))*VLOOKUP(J17,$A$4:$E$39,5),0)</f>
        <v>442</v>
      </c>
      <c r="P17" s="31" t="s">
        <v>200</v>
      </c>
      <c r="Q17" s="16">
        <f>ROUND(IF($C17=1,INDEX(新属性投放!K$14:K$22,卡牌属性!$K17),INDEX(新属性投放!K$28:K$36,卡牌属性!$K17))*VLOOKUP(J17,$A$4:$E$39,5),0)</f>
        <v>3237</v>
      </c>
      <c r="R17" s="31" t="s">
        <v>198</v>
      </c>
      <c r="S17" s="16">
        <f>ROUND(IF($C17=1,INDEX(新属性投放!C$14:C$22,卡牌属性!$K17),INDEX(新属性投放!C$28:C$36,卡牌属性!$K17))*VLOOKUP(J17,$A$4:$E$39,5),0)</f>
        <v>30</v>
      </c>
      <c r="T17" s="31" t="s">
        <v>199</v>
      </c>
      <c r="U17" s="16">
        <f>ROUND(IF($C17=1,INDEX(新属性投放!D$14:D$22,卡牌属性!$K17),INDEX(新属性投放!D$28:D$36,卡牌属性!$K17))*VLOOKUP(J17,$A$4:$E$39,5),0)</f>
        <v>15</v>
      </c>
      <c r="V17" s="31" t="s">
        <v>200</v>
      </c>
      <c r="W17" s="16">
        <f>ROUND(IF($C17=1,INDEX(新属性投放!E$14:E$22,卡牌属性!$K17),INDEX(新属性投放!E$28:E$36,卡牌属性!$K17))*VLOOKUP(J17,$A$4:$E$39,5),0)</f>
        <v>105</v>
      </c>
    </row>
    <row r="18" spans="1:23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199</v>
      </c>
      <c r="O18" s="16">
        <f>ROUND(IF($C18=1,INDEX(新属性投放!J$14:J$22,卡牌属性!$K18),INDEX(新属性投放!J$28:J$36,卡牌属性!$K18))*VLOOKUP(J18,$A$4:$E$39,5),0)</f>
        <v>609</v>
      </c>
      <c r="P18" s="31" t="s">
        <v>200</v>
      </c>
      <c r="Q18" s="16">
        <f>ROUND(IF($C18=1,INDEX(新属性投放!K$14:K$22,卡牌属性!$K18),INDEX(新属性投放!K$28:K$36,卡牌属性!$K18))*VLOOKUP(J18,$A$4:$E$39,5),0)</f>
        <v>4406</v>
      </c>
      <c r="R18" s="31" t="s">
        <v>198</v>
      </c>
      <c r="S18" s="16">
        <f>ROUND(IF($C18=1,INDEX(新属性投放!C$14:C$22,卡牌属性!$K18),INDEX(新属性投放!C$28:C$36,卡牌属性!$K18))*VLOOKUP(J18,$A$4:$E$39,5),0)</f>
        <v>34</v>
      </c>
      <c r="T18" s="31" t="s">
        <v>199</v>
      </c>
      <c r="U18" s="16">
        <f>ROUND(IF($C18=1,INDEX(新属性投放!D$14:D$22,卡牌属性!$K18),INDEX(新属性投放!D$28:D$36,卡牌属性!$K18))*VLOOKUP(J18,$A$4:$E$39,5),0)</f>
        <v>17</v>
      </c>
      <c r="V18" s="31" t="s">
        <v>200</v>
      </c>
      <c r="W18" s="16">
        <f>ROUND(IF($C18=1,INDEX(新属性投放!E$14:E$22,卡牌属性!$K18),INDEX(新属性投放!E$28:E$36,卡牌属性!$K18))*VLOOKUP(J18,$A$4:$E$39,5),0)</f>
        <v>119</v>
      </c>
    </row>
    <row r="19" spans="1:23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2438</v>
      </c>
      <c r="N19" s="31" t="s">
        <v>199</v>
      </c>
      <c r="O19" s="16">
        <f>ROUND(IF($C19=1,INDEX(新属性投放!J$14:J$22,卡牌属性!$K19),INDEX(新属性投放!J$28:J$36,卡牌属性!$K19))*VLOOKUP(J19,$A$4:$E$39,5),0)</f>
        <v>809</v>
      </c>
      <c r="P19" s="31" t="s">
        <v>200</v>
      </c>
      <c r="Q19" s="16">
        <f>ROUND(IF($C19=1,INDEX(新属性投放!K$14:K$22,卡牌属性!$K19),INDEX(新属性投放!K$28:K$36,卡牌属性!$K19))*VLOOKUP(J19,$A$4:$E$39,5),0)</f>
        <v>4197</v>
      </c>
      <c r="R19" s="31" t="s">
        <v>198</v>
      </c>
      <c r="S19" s="16">
        <f>ROUND(IF($C19=1,INDEX(新属性投放!C$14:C$22,卡牌属性!$K19),INDEX(新属性投放!C$28:C$36,卡牌属性!$K19))*VLOOKUP(J19,$A$4:$E$39,5),0)</f>
        <v>60</v>
      </c>
      <c r="T19" s="31" t="s">
        <v>199</v>
      </c>
      <c r="U19" s="16">
        <f>ROUND(IF($C19=1,INDEX(新属性投放!D$14:D$22,卡牌属性!$K19),INDEX(新属性投放!D$28:D$36,卡牌属性!$K19))*VLOOKUP(J19,$A$4:$E$39,5),0)</f>
        <v>20</v>
      </c>
      <c r="V19" s="31" t="s">
        <v>200</v>
      </c>
      <c r="W19" s="16">
        <f>ROUND(IF($C19=1,INDEX(新属性投放!E$14:E$22,卡牌属性!$K19),INDEX(新属性投放!E$28:E$36,卡牌属性!$K19))*VLOOKUP(J19,$A$4:$E$39,5),0)</f>
        <v>100</v>
      </c>
    </row>
    <row r="20" spans="1:23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3113</v>
      </c>
      <c r="N20" s="31" t="s">
        <v>199</v>
      </c>
      <c r="O20" s="16">
        <f>ROUND(IF($C20=1,INDEX(新属性投放!J$14:J$22,卡牌属性!$K20),INDEX(新属性投放!J$28:J$36,卡牌属性!$K20))*VLOOKUP(J20,$A$4:$E$39,5),0)</f>
        <v>1034</v>
      </c>
      <c r="P20" s="31" t="s">
        <v>200</v>
      </c>
      <c r="Q20" s="16">
        <f>ROUND(IF($C20=1,INDEX(新属性投放!K$14:K$22,卡牌属性!$K20),INDEX(新属性投放!K$28:K$36,卡牌属性!$K20))*VLOOKUP(J20,$A$4:$E$39,5),0)</f>
        <v>5322</v>
      </c>
      <c r="R20" s="31" t="s">
        <v>198</v>
      </c>
      <c r="S20" s="16">
        <f>ROUND(IF($C20=1,INDEX(新属性投放!C$14:C$22,卡牌属性!$K20),INDEX(新属性投放!C$28:C$36,卡牌属性!$K20))*VLOOKUP(J20,$A$4:$E$39,5),0)</f>
        <v>75</v>
      </c>
      <c r="T20" s="31" t="s">
        <v>199</v>
      </c>
      <c r="U20" s="16">
        <f>ROUND(IF($C20=1,INDEX(新属性投放!D$14:D$22,卡牌属性!$K20),INDEX(新属性投放!D$28:D$36,卡牌属性!$K20))*VLOOKUP(J20,$A$4:$E$39,5),0)</f>
        <v>25</v>
      </c>
      <c r="V20" s="31" t="s">
        <v>200</v>
      </c>
      <c r="W20" s="16">
        <f>ROUND(IF($C20=1,INDEX(新属性投放!E$14:E$22,卡牌属性!$K20),INDEX(新属性投放!E$28:E$36,卡牌属性!$K20))*VLOOKUP(J20,$A$4:$E$39,5),0)</f>
        <v>125</v>
      </c>
    </row>
    <row r="21" spans="1:23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3953</v>
      </c>
      <c r="N21" s="31" t="s">
        <v>199</v>
      </c>
      <c r="O21" s="16">
        <f>ROUND(IF($C21=1,INDEX(新属性投放!J$14:J$22,卡牌属性!$K21),INDEX(新属性投放!J$28:J$36,卡牌属性!$K21))*VLOOKUP(J21,$A$4:$E$39,5),0)</f>
        <v>1314</v>
      </c>
      <c r="P21" s="31" t="s">
        <v>200</v>
      </c>
      <c r="Q21" s="16">
        <f>ROUND(IF($C21=1,INDEX(新属性投放!K$14:K$22,卡牌属性!$K21),INDEX(新属性投放!K$28:K$36,卡牌属性!$K21))*VLOOKUP(J21,$A$4:$E$39,5),0)</f>
        <v>6722</v>
      </c>
      <c r="R21" s="31" t="s">
        <v>198</v>
      </c>
      <c r="S21" s="16">
        <f>ROUND(IF($C21=1,INDEX(新属性投放!C$14:C$22,卡牌属性!$K21),INDEX(新属性投放!C$28:C$36,卡牌属性!$K21))*VLOOKUP(J21,$A$4:$E$39,5),0)</f>
        <v>90</v>
      </c>
      <c r="T21" s="31" t="s">
        <v>199</v>
      </c>
      <c r="U21" s="16">
        <f>ROUND(IF($C21=1,INDEX(新属性投放!D$14:D$22,卡牌属性!$K21),INDEX(新属性投放!D$28:D$36,卡牌属性!$K21))*VLOOKUP(J21,$A$4:$E$39,5),0)</f>
        <v>30</v>
      </c>
      <c r="V21" s="31" t="s">
        <v>200</v>
      </c>
      <c r="W21" s="16">
        <f>ROUND(IF($C21=1,INDEX(新属性投放!E$14:E$22,卡牌属性!$K21),INDEX(新属性投放!E$28:E$36,卡牌属性!$K21))*VLOOKUP(J21,$A$4:$E$39,5),0)</f>
        <v>150</v>
      </c>
    </row>
    <row r="22" spans="1:23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199</v>
      </c>
      <c r="O22" s="16">
        <f>ROUND(IF($C22=1,INDEX(新属性投放!J$14:J$22,卡牌属性!$K22),INDEX(新属性投放!J$28:J$36,卡牌属性!$K22))*VLOOKUP(J22,$A$4:$E$39,5),0)</f>
        <v>11</v>
      </c>
      <c r="P22" s="31" t="s">
        <v>200</v>
      </c>
      <c r="Q22" s="16">
        <f>ROUND(IF($C22=1,INDEX(新属性投放!K$14:K$22,卡牌属性!$K22),INDEX(新属性投放!K$28:K$36,卡牌属性!$K22))*VLOOKUP(J22,$A$4:$E$39,5),0)</f>
        <v>220</v>
      </c>
      <c r="R22" s="31" t="s">
        <v>198</v>
      </c>
      <c r="S22" s="16">
        <f>ROUND(IF($C22=1,INDEX(新属性投放!C$14:C$22,卡牌属性!$K22),INDEX(新属性投放!C$28:C$36,卡牌属性!$K22))*VLOOKUP(J22,$A$4:$E$39,5),0)</f>
        <v>17</v>
      </c>
      <c r="T22" s="31" t="s">
        <v>199</v>
      </c>
      <c r="U22" s="16">
        <f>ROUND(IF($C22=1,INDEX(新属性投放!D$14:D$22,卡牌属性!$K22),INDEX(新属性投放!D$28:D$36,卡牌属性!$K22))*VLOOKUP(J22,$A$4:$E$39,5),0)</f>
        <v>6</v>
      </c>
      <c r="V22" s="31" t="s">
        <v>200</v>
      </c>
      <c r="W22" s="16">
        <f>ROUND(IF($C22=1,INDEX(新属性投放!E$14:E$22,卡牌属性!$K22),INDEX(新属性投放!E$28:E$36,卡牌属性!$K22))*VLOOKUP(J22,$A$4:$E$39,5),0)</f>
        <v>28</v>
      </c>
    </row>
    <row r="23" spans="1:23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309</v>
      </c>
      <c r="N23" s="31" t="s">
        <v>199</v>
      </c>
      <c r="O23" s="16">
        <f>ROUND(IF($C23=1,INDEX(新属性投放!J$14:J$22,卡牌属性!$K23),INDEX(新属性投放!J$28:J$36,卡牌属性!$K23))*VLOOKUP(J23,$A$4:$E$39,5),0)</f>
        <v>99</v>
      </c>
      <c r="P23" s="31" t="s">
        <v>200</v>
      </c>
      <c r="Q23" s="16">
        <f>ROUND(IF($C23=1,INDEX(新属性投放!K$14:K$22,卡牌属性!$K23),INDEX(新属性投放!K$28:K$36,卡牌属性!$K23))*VLOOKUP(J23,$A$4:$E$39,5),0)</f>
        <v>662</v>
      </c>
      <c r="R23" s="31" t="s">
        <v>198</v>
      </c>
      <c r="S23" s="16">
        <f>ROUND(IF($C23=1,INDEX(新属性投放!C$14:C$22,卡牌属性!$K23),INDEX(新属性投放!C$28:C$36,卡牌属性!$K23))*VLOOKUP(J23,$A$4:$E$39,5),0)</f>
        <v>23</v>
      </c>
      <c r="T23" s="31" t="s">
        <v>199</v>
      </c>
      <c r="U23" s="16">
        <f>ROUND(IF($C23=1,INDEX(新属性投放!D$14:D$22,卡牌属性!$K23),INDEX(新属性投放!D$28:D$36,卡牌属性!$K23))*VLOOKUP(J23,$A$4:$E$39,5),0)</f>
        <v>8</v>
      </c>
      <c r="V23" s="31" t="s">
        <v>200</v>
      </c>
      <c r="W23" s="16">
        <f>ROUND(IF($C23=1,INDEX(新属性投放!E$14:E$22,卡牌属性!$K23),INDEX(新属性投放!E$28:E$36,卡牌属性!$K23))*VLOOKUP(J23,$A$4:$E$39,5),0)</f>
        <v>39</v>
      </c>
    </row>
    <row r="24" spans="1:23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689</v>
      </c>
      <c r="N24" s="31" t="s">
        <v>199</v>
      </c>
      <c r="O24" s="16">
        <f>ROUND(IF($C24=1,INDEX(新属性投放!J$14:J$22,卡牌属性!$K24),INDEX(新属性投放!J$28:J$36,卡牌属性!$K24))*VLOOKUP(J24,$A$4:$E$39,5),0)</f>
        <v>226</v>
      </c>
      <c r="P24" s="31" t="s">
        <v>200</v>
      </c>
      <c r="Q24" s="16">
        <f>ROUND(IF($C24=1,INDEX(新属性投放!K$14:K$22,卡牌属性!$K24),INDEX(新属性投放!K$28:K$36,卡牌属性!$K24))*VLOOKUP(J24,$A$4:$E$39,5),0)</f>
        <v>1295</v>
      </c>
      <c r="R24" s="31" t="s">
        <v>198</v>
      </c>
      <c r="S24" s="16">
        <f>ROUND(IF($C24=1,INDEX(新属性投放!C$14:C$22,卡牌属性!$K24),INDEX(新属性投放!C$28:C$36,卡牌属性!$K24))*VLOOKUP(J24,$A$4:$E$39,5),0)</f>
        <v>33</v>
      </c>
      <c r="T24" s="31" t="s">
        <v>199</v>
      </c>
      <c r="U24" s="16">
        <f>ROUND(IF($C24=1,INDEX(新属性投放!D$14:D$22,卡牌属性!$K24),INDEX(新属性投放!D$28:D$36,卡牌属性!$K24))*VLOOKUP(J24,$A$4:$E$39,5),0)</f>
        <v>11</v>
      </c>
      <c r="V24" s="31" t="s">
        <v>200</v>
      </c>
      <c r="W24" s="16">
        <f>ROUND(IF($C24=1,INDEX(新属性投放!E$14:E$22,卡牌属性!$K24),INDEX(新属性投放!E$28:E$36,卡牌属性!$K24))*VLOOKUP(J24,$A$4:$E$39,5),0)</f>
        <v>55</v>
      </c>
    </row>
    <row r="25" spans="1:23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1058</v>
      </c>
      <c r="N25" s="31" t="s">
        <v>199</v>
      </c>
      <c r="O25" s="16">
        <f>ROUND(IF($C25=1,INDEX(新属性投放!J$14:J$22,卡牌属性!$K25),INDEX(新属性投放!J$28:J$36,卡牌属性!$K25))*VLOOKUP(J25,$A$4:$E$39,5),0)</f>
        <v>349</v>
      </c>
      <c r="P25" s="31" t="s">
        <v>200</v>
      </c>
      <c r="Q25" s="16">
        <f>ROUND(IF($C25=1,INDEX(新属性投放!K$14:K$22,卡牌属性!$K25),INDEX(新属性投放!K$28:K$36,卡牌属性!$K25))*VLOOKUP(J25,$A$4:$E$39,5),0)</f>
        <v>1911</v>
      </c>
      <c r="R25" s="31" t="s">
        <v>198</v>
      </c>
      <c r="S25" s="16">
        <f>ROUND(IF($C25=1,INDEX(新属性投放!C$14:C$22,卡牌属性!$K25),INDEX(新属性投放!C$28:C$36,卡牌属性!$K25))*VLOOKUP(J25,$A$4:$E$39,5),0)</f>
        <v>40</v>
      </c>
      <c r="T25" s="31" t="s">
        <v>199</v>
      </c>
      <c r="U25" s="16">
        <f>ROUND(IF($C25=1,INDEX(新属性投放!D$14:D$22,卡牌属性!$K25),INDEX(新属性投放!D$28:D$36,卡牌属性!$K25))*VLOOKUP(J25,$A$4:$E$39,5),0)</f>
        <v>13</v>
      </c>
      <c r="V25" s="31" t="s">
        <v>200</v>
      </c>
      <c r="W25" s="16">
        <f>ROUND(IF($C25=1,INDEX(新属性投放!E$14:E$22,卡牌属性!$K25),INDEX(新属性投放!E$28:E$36,卡牌属性!$K25))*VLOOKUP(J25,$A$4:$E$39,5),0)</f>
        <v>66</v>
      </c>
    </row>
    <row r="26" spans="1:23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1504</v>
      </c>
      <c r="N26" s="31" t="s">
        <v>199</v>
      </c>
      <c r="O26" s="16">
        <f>ROUND(IF($C26=1,INDEX(新属性投放!J$14:J$22,卡牌属性!$K26),INDEX(新属性投放!J$28:J$36,卡牌属性!$K26))*VLOOKUP(J26,$A$4:$E$39,5),0)</f>
        <v>497</v>
      </c>
      <c r="P26" s="31" t="s">
        <v>200</v>
      </c>
      <c r="Q26" s="16">
        <f>ROUND(IF($C26=1,INDEX(新属性投放!K$14:K$22,卡牌属性!$K26),INDEX(新属性投放!K$28:K$36,卡牌属性!$K26))*VLOOKUP(J26,$A$4:$E$39,5),0)</f>
        <v>2653</v>
      </c>
      <c r="R26" s="31" t="s">
        <v>198</v>
      </c>
      <c r="S26" s="16">
        <f>ROUND(IF($C26=1,INDEX(新属性投放!C$14:C$22,卡牌属性!$K26),INDEX(新属性投放!C$28:C$36,卡牌属性!$K26))*VLOOKUP(J26,$A$4:$E$39,5),0)</f>
        <v>50</v>
      </c>
      <c r="T26" s="31" t="s">
        <v>199</v>
      </c>
      <c r="U26" s="16">
        <f>ROUND(IF($C26=1,INDEX(新属性投放!D$14:D$22,卡牌属性!$K26),INDEX(新属性投放!D$28:D$36,卡牌属性!$K26))*VLOOKUP(J26,$A$4:$E$39,5),0)</f>
        <v>17</v>
      </c>
      <c r="V26" s="31" t="s">
        <v>200</v>
      </c>
      <c r="W26" s="16">
        <f>ROUND(IF($C26=1,INDEX(新属性投放!E$14:E$22,卡牌属性!$K26),INDEX(新属性投放!E$28:E$36,卡牌属性!$K26))*VLOOKUP(J26,$A$4:$E$39,5),0)</f>
        <v>83</v>
      </c>
    </row>
    <row r="27" spans="1:23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2055</v>
      </c>
      <c r="N27" s="31" t="s">
        <v>199</v>
      </c>
      <c r="O27" s="16">
        <f>ROUND(IF($C27=1,INDEX(新属性投放!J$14:J$22,卡牌属性!$K27),INDEX(新属性投放!J$28:J$36,卡牌属性!$K27))*VLOOKUP(J27,$A$4:$E$39,5),0)</f>
        <v>681</v>
      </c>
      <c r="P27" s="31" t="s">
        <v>200</v>
      </c>
      <c r="Q27" s="16">
        <f>ROUND(IF($C27=1,INDEX(新属性投放!K$14:K$22,卡牌属性!$K27),INDEX(新属性投放!K$28:K$36,卡牌属性!$K27))*VLOOKUP(J27,$A$4:$E$39,5),0)</f>
        <v>3572</v>
      </c>
      <c r="R27" s="31" t="s">
        <v>198</v>
      </c>
      <c r="S27" s="16">
        <f>ROUND(IF($C27=1,INDEX(新属性投放!C$14:C$22,卡牌属性!$K27),INDEX(新属性投放!C$28:C$36,卡牌属性!$K27))*VLOOKUP(J27,$A$4:$E$39,5),0)</f>
        <v>56</v>
      </c>
      <c r="T27" s="31" t="s">
        <v>199</v>
      </c>
      <c r="U27" s="16">
        <f>ROUND(IF($C27=1,INDEX(新属性投放!D$14:D$22,卡牌属性!$K27),INDEX(新属性投放!D$28:D$36,卡牌属性!$K27))*VLOOKUP(J27,$A$4:$E$39,5),0)</f>
        <v>19</v>
      </c>
      <c r="V27" s="31" t="s">
        <v>200</v>
      </c>
      <c r="W27" s="16">
        <f>ROUND(IF($C27=1,INDEX(新属性投放!E$14:E$22,卡牌属性!$K27),INDEX(新属性投放!E$28:E$36,卡牌属性!$K27))*VLOOKUP(J27,$A$4:$E$39,5),0)</f>
        <v>94</v>
      </c>
    </row>
    <row r="28" spans="1:23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2682</v>
      </c>
      <c r="N28" s="31" t="s">
        <v>199</v>
      </c>
      <c r="O28" s="16">
        <f>ROUND(IF($C28=1,INDEX(新属性投放!J$14:J$22,卡牌属性!$K28),INDEX(新属性投放!J$28:J$36,卡牌属性!$K28))*VLOOKUP(J28,$A$4:$E$39,5),0)</f>
        <v>890</v>
      </c>
      <c r="P28" s="31" t="s">
        <v>200</v>
      </c>
      <c r="Q28" s="16">
        <f>ROUND(IF($C28=1,INDEX(新属性投放!K$14:K$22,卡牌属性!$K28),INDEX(新属性投放!K$28:K$36,卡牌属性!$K28))*VLOOKUP(J28,$A$4:$E$39,5),0)</f>
        <v>4617</v>
      </c>
      <c r="R28" s="31" t="s">
        <v>198</v>
      </c>
      <c r="S28" s="16">
        <f>ROUND(IF($C28=1,INDEX(新属性投放!C$14:C$22,卡牌属性!$K28),INDEX(新属性投放!C$28:C$36,卡牌属性!$K28))*VLOOKUP(J28,$A$4:$E$39,5),0)</f>
        <v>66</v>
      </c>
      <c r="T28" s="31" t="s">
        <v>199</v>
      </c>
      <c r="U28" s="16">
        <f>ROUND(IF($C28=1,INDEX(新属性投放!D$14:D$22,卡牌属性!$K28),INDEX(新属性投放!D$28:D$36,卡牌属性!$K28))*VLOOKUP(J28,$A$4:$E$39,5),0)</f>
        <v>22</v>
      </c>
      <c r="V28" s="31" t="s">
        <v>200</v>
      </c>
      <c r="W28" s="16">
        <f>ROUND(IF($C28=1,INDEX(新属性投放!E$14:E$22,卡牌属性!$K28),INDEX(新属性投放!E$28:E$36,卡牌属性!$K28))*VLOOKUP(J28,$A$4:$E$39,5),0)</f>
        <v>110</v>
      </c>
    </row>
    <row r="29" spans="1:23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3424</v>
      </c>
      <c r="N29" s="31" t="s">
        <v>199</v>
      </c>
      <c r="O29" s="16">
        <f>ROUND(IF($C29=1,INDEX(新属性投放!J$14:J$22,卡牌属性!$K29),INDEX(新属性投放!J$28:J$36,卡牌属性!$K29))*VLOOKUP(J29,$A$4:$E$39,5),0)</f>
        <v>1137</v>
      </c>
      <c r="P29" s="31" t="s">
        <v>200</v>
      </c>
      <c r="Q29" s="16">
        <f>ROUND(IF($C29=1,INDEX(新属性投放!K$14:K$22,卡牌属性!$K29),INDEX(新属性投放!K$28:K$36,卡牌属性!$K29))*VLOOKUP(J29,$A$4:$E$39,5),0)</f>
        <v>5854</v>
      </c>
      <c r="R29" s="31" t="s">
        <v>198</v>
      </c>
      <c r="S29" s="16">
        <f>ROUND(IF($C29=1,INDEX(新属性投放!C$14:C$22,卡牌属性!$K29),INDEX(新属性投放!C$28:C$36,卡牌属性!$K29))*VLOOKUP(J29,$A$4:$E$39,5),0)</f>
        <v>83</v>
      </c>
      <c r="T29" s="31" t="s">
        <v>199</v>
      </c>
      <c r="U29" s="16">
        <f>ROUND(IF($C29=1,INDEX(新属性投放!D$14:D$22,卡牌属性!$K29),INDEX(新属性投放!D$28:D$36,卡牌属性!$K29))*VLOOKUP(J29,$A$4:$E$39,5),0)</f>
        <v>28</v>
      </c>
      <c r="V29" s="31" t="s">
        <v>200</v>
      </c>
      <c r="W29" s="16">
        <f>ROUND(IF($C29=1,INDEX(新属性投放!E$14:E$22,卡牌属性!$K29),INDEX(新属性投放!E$28:E$36,卡牌属性!$K29))*VLOOKUP(J29,$A$4:$E$39,5),0)</f>
        <v>138</v>
      </c>
    </row>
    <row r="30" spans="1:23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4348</v>
      </c>
      <c r="N30" s="31" t="s">
        <v>199</v>
      </c>
      <c r="O30" s="16">
        <f>ROUND(IF($C30=1,INDEX(新属性投放!J$14:J$22,卡牌属性!$K30),INDEX(新属性投放!J$28:J$36,卡牌属性!$K30))*VLOOKUP(J30,$A$4:$E$39,5),0)</f>
        <v>1445</v>
      </c>
      <c r="P30" s="31" t="s">
        <v>200</v>
      </c>
      <c r="Q30" s="16">
        <f>ROUND(IF($C30=1,INDEX(新属性投放!K$14:K$22,卡牌属性!$K30),INDEX(新属性投放!K$28:K$36,卡牌属性!$K30))*VLOOKUP(J30,$A$4:$E$39,5),0)</f>
        <v>7394</v>
      </c>
      <c r="R30" s="31" t="s">
        <v>198</v>
      </c>
      <c r="S30" s="16">
        <f>ROUND(IF($C30=1,INDEX(新属性投放!C$14:C$22,卡牌属性!$K30),INDEX(新属性投放!C$28:C$36,卡牌属性!$K30))*VLOOKUP(J30,$A$4:$E$39,5),0)</f>
        <v>99</v>
      </c>
      <c r="T30" s="31" t="s">
        <v>199</v>
      </c>
      <c r="U30" s="16">
        <f>ROUND(IF($C30=1,INDEX(新属性投放!D$14:D$22,卡牌属性!$K30),INDEX(新属性投放!D$28:D$36,卡牌属性!$K30))*VLOOKUP(J30,$A$4:$E$39,5),0)</f>
        <v>33</v>
      </c>
      <c r="V30" s="31" t="s">
        <v>200</v>
      </c>
      <c r="W30" s="16">
        <f>ROUND(IF($C30=1,INDEX(新属性投放!E$14:E$22,卡牌属性!$K30),INDEX(新属性投放!E$28:E$36,卡牌属性!$K30))*VLOOKUP(J30,$A$4:$E$39,5),0)</f>
        <v>165</v>
      </c>
    </row>
    <row r="31" spans="1:23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199</v>
      </c>
      <c r="O31" s="16">
        <f>ROUND(IF($C31=1,INDEX(新属性投放!J$14:J$22,卡牌属性!$K31),INDEX(新属性投放!J$28:J$36,卡牌属性!$K31))*VLOOKUP(J31,$A$4:$E$39,5),0)</f>
        <v>13</v>
      </c>
      <c r="P31" s="31" t="s">
        <v>200</v>
      </c>
      <c r="Q31" s="16">
        <f>ROUND(IF($C31=1,INDEX(新属性投放!K$14:K$22,卡牌属性!$K31),INDEX(新属性投放!K$28:K$36,卡牌属性!$K31))*VLOOKUP(J31,$A$4:$E$39,5),0)</f>
        <v>250</v>
      </c>
      <c r="R31" s="31" t="s">
        <v>198</v>
      </c>
      <c r="S31" s="16">
        <f>ROUND(IF($C31=1,INDEX(新属性投放!C$14:C$22,卡牌属性!$K31),INDEX(新属性投放!C$28:C$36,卡牌属性!$K31))*VLOOKUP(J31,$A$4:$E$39,5),0)</f>
        <v>19</v>
      </c>
      <c r="T31" s="31" t="s">
        <v>199</v>
      </c>
      <c r="U31" s="16">
        <f>ROUND(IF($C31=1,INDEX(新属性投放!D$14:D$22,卡牌属性!$K31),INDEX(新属性投放!D$28:D$36,卡牌属性!$K31))*VLOOKUP(J31,$A$4:$E$39,5),0)</f>
        <v>6</v>
      </c>
      <c r="V31" s="31" t="s">
        <v>200</v>
      </c>
      <c r="W31" s="16">
        <f>ROUND(IF($C31=1,INDEX(新属性投放!E$14:E$22,卡牌属性!$K31),INDEX(新属性投放!E$28:E$36,卡牌属性!$K31))*VLOOKUP(J31,$A$4:$E$39,5),0)</f>
        <v>31</v>
      </c>
    </row>
    <row r="32" spans="1:23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351</v>
      </c>
      <c r="N32" s="31" t="s">
        <v>199</v>
      </c>
      <c r="O32" s="16">
        <f>ROUND(IF($C32=1,INDEX(新属性投放!J$14:J$22,卡牌属性!$K32),INDEX(新属性投放!J$28:J$36,卡牌属性!$K32))*VLOOKUP(J32,$A$4:$E$39,5),0)</f>
        <v>113</v>
      </c>
      <c r="P32" s="31" t="s">
        <v>200</v>
      </c>
      <c r="Q32" s="16">
        <f>ROUND(IF($C32=1,INDEX(新属性投放!K$14:K$22,卡牌属性!$K32),INDEX(新属性投放!K$28:K$36,卡牌属性!$K32))*VLOOKUP(J32,$A$4:$E$39,5),0)</f>
        <v>753</v>
      </c>
      <c r="R32" s="31" t="s">
        <v>198</v>
      </c>
      <c r="S32" s="16">
        <f>ROUND(IF($C32=1,INDEX(新属性投放!C$14:C$22,卡牌属性!$K32),INDEX(新属性投放!C$28:C$36,卡牌属性!$K32))*VLOOKUP(J32,$A$4:$E$39,5),0)</f>
        <v>26</v>
      </c>
      <c r="T32" s="31" t="s">
        <v>199</v>
      </c>
      <c r="U32" s="16">
        <f>ROUND(IF($C32=1,INDEX(新属性投放!D$14:D$22,卡牌属性!$K32),INDEX(新属性投放!D$28:D$36,卡牌属性!$K32))*VLOOKUP(J32,$A$4:$E$39,5),0)</f>
        <v>9</v>
      </c>
      <c r="V32" s="31" t="s">
        <v>200</v>
      </c>
      <c r="W32" s="16">
        <f>ROUND(IF($C32=1,INDEX(新属性投放!E$14:E$22,卡牌属性!$K32),INDEX(新属性投放!E$28:E$36,卡牌属性!$K32))*VLOOKUP(J32,$A$4:$E$39,5),0)</f>
        <v>44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783</v>
      </c>
      <c r="N33" s="31" t="s">
        <v>199</v>
      </c>
      <c r="O33" s="16">
        <f>ROUND(IF($C33=1,INDEX(新属性投放!J$14:J$22,卡牌属性!$K33),INDEX(新属性投放!J$28:J$36,卡牌属性!$K33))*VLOOKUP(J33,$A$4:$E$39,5),0)</f>
        <v>256</v>
      </c>
      <c r="P33" s="31" t="s">
        <v>200</v>
      </c>
      <c r="Q33" s="16">
        <f>ROUND(IF($C33=1,INDEX(新属性投放!K$14:K$22,卡牌属性!$K33),INDEX(新属性投放!K$28:K$36,卡牌属性!$K33))*VLOOKUP(J33,$A$4:$E$39,5),0)</f>
        <v>1471</v>
      </c>
      <c r="R33" s="31" t="s">
        <v>198</v>
      </c>
      <c r="S33" s="16">
        <f>ROUND(IF($C33=1,INDEX(新属性投放!C$14:C$22,卡牌属性!$K33),INDEX(新属性投放!C$28:C$36,卡牌属性!$K33))*VLOOKUP(J33,$A$4:$E$39,5),0)</f>
        <v>38</v>
      </c>
      <c r="T33" s="31" t="s">
        <v>199</v>
      </c>
      <c r="U33" s="16">
        <f>ROUND(IF($C33=1,INDEX(新属性投放!D$14:D$22,卡牌属性!$K33),INDEX(新属性投放!D$28:D$36,卡牌属性!$K33))*VLOOKUP(J33,$A$4:$E$39,5),0)</f>
        <v>13</v>
      </c>
      <c r="V33" s="31" t="s">
        <v>200</v>
      </c>
      <c r="W33" s="16">
        <f>ROUND(IF($C33=1,INDEX(新属性投放!E$14:E$22,卡牌属性!$K33),INDEX(新属性投放!E$28:E$36,卡牌属性!$K33))*VLOOKUP(J33,$A$4:$E$39,5),0)</f>
        <v>63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1203</v>
      </c>
      <c r="N34" s="31" t="s">
        <v>199</v>
      </c>
      <c r="O34" s="16">
        <f>ROUND(IF($C34=1,INDEX(新属性投放!J$14:J$22,卡牌属性!$K34),INDEX(新属性投放!J$28:J$36,卡牌属性!$K34))*VLOOKUP(J34,$A$4:$E$39,5),0)</f>
        <v>396</v>
      </c>
      <c r="P34" s="31" t="s">
        <v>200</v>
      </c>
      <c r="Q34" s="16">
        <f>ROUND(IF($C34=1,INDEX(新属性投放!K$14:K$22,卡牌属性!$K34),INDEX(新属性投放!K$28:K$36,卡牌属性!$K34))*VLOOKUP(J34,$A$4:$E$39,5),0)</f>
        <v>2171</v>
      </c>
      <c r="R34" s="31" t="s">
        <v>198</v>
      </c>
      <c r="S34" s="16">
        <f>ROUND(IF($C34=1,INDEX(新属性投放!C$14:C$22,卡牌属性!$K34),INDEX(新属性投放!C$28:C$36,卡牌属性!$K34))*VLOOKUP(J34,$A$4:$E$39,5),0)</f>
        <v>45</v>
      </c>
      <c r="T34" s="31" t="s">
        <v>199</v>
      </c>
      <c r="U34" s="16">
        <f>ROUND(IF($C34=1,INDEX(新属性投放!D$14:D$22,卡牌属性!$K34),INDEX(新属性投放!D$28:D$36,卡牌属性!$K34))*VLOOKUP(J34,$A$4:$E$39,5),0)</f>
        <v>15</v>
      </c>
      <c r="V34" s="31" t="s">
        <v>200</v>
      </c>
      <c r="W34" s="16">
        <f>ROUND(IF($C34=1,INDEX(新属性投放!E$14:E$22,卡牌属性!$K34),INDEX(新属性投放!E$28:E$36,卡牌属性!$K34))*VLOOKUP(J34,$A$4:$E$39,5),0)</f>
        <v>75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1709</v>
      </c>
      <c r="N35" s="31" t="s">
        <v>199</v>
      </c>
      <c r="O35" s="16">
        <f>ROUND(IF($C35=1,INDEX(新属性投放!J$14:J$22,卡牌属性!$K35),INDEX(新属性投放!J$28:J$36,卡牌属性!$K35))*VLOOKUP(J35,$A$4:$E$39,5),0)</f>
        <v>565</v>
      </c>
      <c r="P35" s="31" t="s">
        <v>200</v>
      </c>
      <c r="Q35" s="16">
        <f>ROUND(IF($C35=1,INDEX(新属性投放!K$14:K$22,卡牌属性!$K35),INDEX(新属性投放!K$28:K$36,卡牌属性!$K35))*VLOOKUP(J35,$A$4:$E$39,5),0)</f>
        <v>3015</v>
      </c>
      <c r="R35" s="31" t="s">
        <v>198</v>
      </c>
      <c r="S35" s="16">
        <f>ROUND(IF($C35=1,INDEX(新属性投放!C$14:C$22,卡牌属性!$K35),INDEX(新属性投放!C$28:C$36,卡牌属性!$K35))*VLOOKUP(J35,$A$4:$E$39,5),0)</f>
        <v>56</v>
      </c>
      <c r="T35" s="31" t="s">
        <v>199</v>
      </c>
      <c r="U35" s="16">
        <f>ROUND(IF($C35=1,INDEX(新属性投放!D$14:D$22,卡牌属性!$K35),INDEX(新属性投放!D$28:D$36,卡牌属性!$K35))*VLOOKUP(J35,$A$4:$E$39,5),0)</f>
        <v>19</v>
      </c>
      <c r="V35" s="31" t="s">
        <v>200</v>
      </c>
      <c r="W35" s="16">
        <f>ROUND(IF($C35=1,INDEX(新属性投放!E$14:E$22,卡牌属性!$K35),INDEX(新属性投放!E$28:E$36,卡牌属性!$K35))*VLOOKUP(J35,$A$4:$E$39,5),0)</f>
        <v>94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2335</v>
      </c>
      <c r="N36" s="31" t="s">
        <v>199</v>
      </c>
      <c r="O36" s="16">
        <f>ROUND(IF($C36=1,INDEX(新属性投放!J$14:J$22,卡牌属性!$K36),INDEX(新属性投放!J$28:J$36,卡牌属性!$K36))*VLOOKUP(J36,$A$4:$E$39,5),0)</f>
        <v>774</v>
      </c>
      <c r="P36" s="31" t="s">
        <v>200</v>
      </c>
      <c r="Q36" s="16">
        <f>ROUND(IF($C36=1,INDEX(新属性投放!K$14:K$22,卡牌属性!$K36),INDEX(新属性投放!K$28:K$36,卡牌属性!$K36))*VLOOKUP(J36,$A$4:$E$39,5),0)</f>
        <v>4059</v>
      </c>
      <c r="R36" s="31" t="s">
        <v>198</v>
      </c>
      <c r="S36" s="16">
        <f>ROUND(IF($C36=1,INDEX(新属性投放!C$14:C$22,卡牌属性!$K36),INDEX(新属性投放!C$28:C$36,卡牌属性!$K36))*VLOOKUP(J36,$A$4:$E$39,5),0)</f>
        <v>64</v>
      </c>
      <c r="T36" s="31" t="s">
        <v>199</v>
      </c>
      <c r="U36" s="16">
        <f>ROUND(IF($C36=1,INDEX(新属性投放!D$14:D$22,卡牌属性!$K36),INDEX(新属性投放!D$28:D$36,卡牌属性!$K36))*VLOOKUP(J36,$A$4:$E$39,5),0)</f>
        <v>21</v>
      </c>
      <c r="V36" s="31" t="s">
        <v>200</v>
      </c>
      <c r="W36" s="16">
        <f>ROUND(IF($C36=1,INDEX(新属性投放!E$14:E$22,卡牌属性!$K36),INDEX(新属性投放!E$28:E$36,卡牌属性!$K36))*VLOOKUP(J36,$A$4:$E$39,5),0)</f>
        <v>106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3048</v>
      </c>
      <c r="N37" s="31" t="s">
        <v>199</v>
      </c>
      <c r="O37" s="16">
        <f>ROUND(IF($C37=1,INDEX(新属性投放!J$14:J$22,卡牌属性!$K37),INDEX(新属性投放!J$28:J$36,卡牌属性!$K37))*VLOOKUP(J37,$A$4:$E$39,5),0)</f>
        <v>1011</v>
      </c>
      <c r="P37" s="31" t="s">
        <v>200</v>
      </c>
      <c r="Q37" s="16">
        <f>ROUND(IF($C37=1,INDEX(新属性投放!K$14:K$22,卡牌属性!$K37),INDEX(新属性投放!K$28:K$36,卡牌属性!$K37))*VLOOKUP(J37,$A$4:$E$39,5),0)</f>
        <v>5246</v>
      </c>
      <c r="R37" s="31" t="s">
        <v>198</v>
      </c>
      <c r="S37" s="16">
        <f>ROUND(IF($C37=1,INDEX(新属性投放!C$14:C$22,卡牌属性!$K37),INDEX(新属性投放!C$28:C$36,卡牌属性!$K37))*VLOOKUP(J37,$A$4:$E$39,5),0)</f>
        <v>75</v>
      </c>
      <c r="T37" s="31" t="s">
        <v>199</v>
      </c>
      <c r="U37" s="16">
        <f>ROUND(IF($C37=1,INDEX(新属性投放!D$14:D$22,卡牌属性!$K37),INDEX(新属性投放!D$28:D$36,卡牌属性!$K37))*VLOOKUP(J37,$A$4:$E$39,5),0)</f>
        <v>25</v>
      </c>
      <c r="V37" s="31" t="s">
        <v>200</v>
      </c>
      <c r="W37" s="16">
        <f>ROUND(IF($C37=1,INDEX(新属性投放!E$14:E$22,卡牌属性!$K37),INDEX(新属性投放!E$28:E$36,卡牌属性!$K37))*VLOOKUP(J37,$A$4:$E$39,5),0)</f>
        <v>125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3891</v>
      </c>
      <c r="N38" s="31" t="s">
        <v>199</v>
      </c>
      <c r="O38" s="16">
        <f>ROUND(IF($C38=1,INDEX(新属性投放!J$14:J$22,卡牌属性!$K38),INDEX(新属性投放!J$28:J$36,卡牌属性!$K38))*VLOOKUP(J38,$A$4:$E$39,5),0)</f>
        <v>1293</v>
      </c>
      <c r="P38" s="31" t="s">
        <v>200</v>
      </c>
      <c r="Q38" s="16">
        <f>ROUND(IF($C38=1,INDEX(新属性投放!K$14:K$22,卡牌属性!$K38),INDEX(新属性投放!K$28:K$36,卡牌属性!$K38))*VLOOKUP(J38,$A$4:$E$39,5),0)</f>
        <v>6653</v>
      </c>
      <c r="R38" s="31" t="s">
        <v>198</v>
      </c>
      <c r="S38" s="16">
        <f>ROUND(IF($C38=1,INDEX(新属性投放!C$14:C$22,卡牌属性!$K38),INDEX(新属性投放!C$28:C$36,卡牌属性!$K38))*VLOOKUP(J38,$A$4:$E$39,5),0)</f>
        <v>94</v>
      </c>
      <c r="T38" s="31" t="s">
        <v>199</v>
      </c>
      <c r="U38" s="16">
        <f>ROUND(IF($C38=1,INDEX(新属性投放!D$14:D$22,卡牌属性!$K38),INDEX(新属性投放!D$28:D$36,卡牌属性!$K38))*VLOOKUP(J38,$A$4:$E$39,5),0)</f>
        <v>31</v>
      </c>
      <c r="V38" s="31" t="s">
        <v>200</v>
      </c>
      <c r="W38" s="16">
        <f>ROUND(IF($C38=1,INDEX(新属性投放!E$14:E$22,卡牌属性!$K38),INDEX(新属性投放!E$28:E$36,卡牌属性!$K38))*VLOOKUP(J38,$A$4:$E$39,5),0)</f>
        <v>156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4941</v>
      </c>
      <c r="N39" s="31" t="s">
        <v>199</v>
      </c>
      <c r="O39" s="16">
        <f>ROUND(IF($C39=1,INDEX(新属性投放!J$14:J$22,卡牌属性!$K39),INDEX(新属性投放!J$28:J$36,卡牌属性!$K39))*VLOOKUP(J39,$A$4:$E$39,5),0)</f>
        <v>1643</v>
      </c>
      <c r="P39" s="31" t="s">
        <v>200</v>
      </c>
      <c r="Q39" s="16">
        <f>ROUND(IF($C39=1,INDEX(新属性投放!K$14:K$22,卡牌属性!$K39),INDEX(新属性投放!K$28:K$36,卡牌属性!$K39))*VLOOKUP(J39,$A$4:$E$39,5),0)</f>
        <v>8403</v>
      </c>
      <c r="R39" s="31" t="s">
        <v>198</v>
      </c>
      <c r="S39" s="16">
        <f>ROUND(IF($C39=1,INDEX(新属性投放!C$14:C$22,卡牌属性!$K39),INDEX(新属性投放!C$28:C$36,卡牌属性!$K39))*VLOOKUP(J39,$A$4:$E$39,5),0)</f>
        <v>113</v>
      </c>
      <c r="T39" s="31" t="s">
        <v>199</v>
      </c>
      <c r="U39" s="16">
        <f>ROUND(IF($C39=1,INDEX(新属性投放!D$14:D$22,卡牌属性!$K39),INDEX(新属性投放!D$28:D$36,卡牌属性!$K39))*VLOOKUP(J39,$A$4:$E$39,5),0)</f>
        <v>38</v>
      </c>
      <c r="V39" s="31" t="s">
        <v>200</v>
      </c>
      <c r="W39" s="16">
        <f>ROUND(IF($C39=1,INDEX(新属性投放!E$14:E$22,卡牌属性!$K39),INDEX(新属性投放!E$28:E$36,卡牌属性!$K39))*VLOOKUP(J39,$A$4:$E$39,5),0)</f>
        <v>188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199</v>
      </c>
      <c r="O40" s="16">
        <f>ROUND(IF($C40=1,INDEX(新属性投放!J$14:J$22,卡牌属性!$K40),INDEX(新属性投放!J$28:J$36,卡牌属性!$K40))*VLOOKUP(J40,$A$4:$E$39,5),0)</f>
        <v>13</v>
      </c>
      <c r="P40" s="31" t="s">
        <v>200</v>
      </c>
      <c r="Q40" s="16">
        <f>ROUND(IF($C40=1,INDEX(新属性投放!K$14:K$22,卡牌属性!$K40),INDEX(新属性投放!K$28:K$36,卡牌属性!$K40))*VLOOKUP(J40,$A$4:$E$39,5),0)</f>
        <v>250</v>
      </c>
      <c r="R40" s="31" t="s">
        <v>198</v>
      </c>
      <c r="S40" s="16">
        <f>ROUND(IF($C40=1,INDEX(新属性投放!C$14:C$22,卡牌属性!$K40),INDEX(新属性投放!C$28:C$36,卡牌属性!$K40))*VLOOKUP(J40,$A$4:$E$39,5),0)</f>
        <v>19</v>
      </c>
      <c r="T40" s="31" t="s">
        <v>199</v>
      </c>
      <c r="U40" s="16">
        <f>ROUND(IF($C40=1,INDEX(新属性投放!D$14:D$22,卡牌属性!$K40),INDEX(新属性投放!D$28:D$36,卡牌属性!$K40))*VLOOKUP(J40,$A$4:$E$39,5),0)</f>
        <v>6</v>
      </c>
      <c r="V40" s="31" t="s">
        <v>200</v>
      </c>
      <c r="W40" s="16">
        <f>ROUND(IF($C40=1,INDEX(新属性投放!E$14:E$22,卡牌属性!$K40),INDEX(新属性投放!E$28:E$36,卡牌属性!$K40))*VLOOKUP(J40,$A$4:$E$39,5),0)</f>
        <v>31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351</v>
      </c>
      <c r="N41" s="31" t="s">
        <v>199</v>
      </c>
      <c r="O41" s="16">
        <f>ROUND(IF($C41=1,INDEX(新属性投放!J$14:J$22,卡牌属性!$K41),INDEX(新属性投放!J$28:J$36,卡牌属性!$K41))*VLOOKUP(J41,$A$4:$E$39,5),0)</f>
        <v>113</v>
      </c>
      <c r="P41" s="31" t="s">
        <v>200</v>
      </c>
      <c r="Q41" s="16">
        <f>ROUND(IF($C41=1,INDEX(新属性投放!K$14:K$22,卡牌属性!$K41),INDEX(新属性投放!K$28:K$36,卡牌属性!$K41))*VLOOKUP(J41,$A$4:$E$39,5),0)</f>
        <v>753</v>
      </c>
      <c r="R41" s="31" t="s">
        <v>198</v>
      </c>
      <c r="S41" s="16">
        <f>ROUND(IF($C41=1,INDEX(新属性投放!C$14:C$22,卡牌属性!$K41),INDEX(新属性投放!C$28:C$36,卡牌属性!$K41))*VLOOKUP(J41,$A$4:$E$39,5),0)</f>
        <v>26</v>
      </c>
      <c r="T41" s="31" t="s">
        <v>199</v>
      </c>
      <c r="U41" s="16">
        <f>ROUND(IF($C41=1,INDEX(新属性投放!D$14:D$22,卡牌属性!$K41),INDEX(新属性投放!D$28:D$36,卡牌属性!$K41))*VLOOKUP(J41,$A$4:$E$39,5),0)</f>
        <v>9</v>
      </c>
      <c r="V41" s="31" t="s">
        <v>200</v>
      </c>
      <c r="W41" s="16">
        <f>ROUND(IF($C41=1,INDEX(新属性投放!E$14:E$22,卡牌属性!$K41),INDEX(新属性投放!E$28:E$36,卡牌属性!$K41))*VLOOKUP(J41,$A$4:$E$39,5),0)</f>
        <v>44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783</v>
      </c>
      <c r="N42" s="31" t="s">
        <v>199</v>
      </c>
      <c r="O42" s="16">
        <f>ROUND(IF($C42=1,INDEX(新属性投放!J$14:J$22,卡牌属性!$K42),INDEX(新属性投放!J$28:J$36,卡牌属性!$K42))*VLOOKUP(J42,$A$4:$E$39,5),0)</f>
        <v>256</v>
      </c>
      <c r="P42" s="31" t="s">
        <v>200</v>
      </c>
      <c r="Q42" s="16">
        <f>ROUND(IF($C42=1,INDEX(新属性投放!K$14:K$22,卡牌属性!$K42),INDEX(新属性投放!K$28:K$36,卡牌属性!$K42))*VLOOKUP(J42,$A$4:$E$39,5),0)</f>
        <v>1471</v>
      </c>
      <c r="R42" s="31" t="s">
        <v>198</v>
      </c>
      <c r="S42" s="16">
        <f>ROUND(IF($C42=1,INDEX(新属性投放!C$14:C$22,卡牌属性!$K42),INDEX(新属性投放!C$28:C$36,卡牌属性!$K42))*VLOOKUP(J42,$A$4:$E$39,5),0)</f>
        <v>38</v>
      </c>
      <c r="T42" s="31" t="s">
        <v>199</v>
      </c>
      <c r="U42" s="16">
        <f>ROUND(IF($C42=1,INDEX(新属性投放!D$14:D$22,卡牌属性!$K42),INDEX(新属性投放!D$28:D$36,卡牌属性!$K42))*VLOOKUP(J42,$A$4:$E$39,5),0)</f>
        <v>13</v>
      </c>
      <c r="V42" s="31" t="s">
        <v>200</v>
      </c>
      <c r="W42" s="16">
        <f>ROUND(IF($C42=1,INDEX(新属性投放!E$14:E$22,卡牌属性!$K42),INDEX(新属性投放!E$28:E$36,卡牌属性!$K42))*VLOOKUP(J42,$A$4:$E$39,5),0)</f>
        <v>63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1203</v>
      </c>
      <c r="N43" s="31" t="s">
        <v>199</v>
      </c>
      <c r="O43" s="16">
        <f>ROUND(IF($C43=1,INDEX(新属性投放!J$14:J$22,卡牌属性!$K43),INDEX(新属性投放!J$28:J$36,卡牌属性!$K43))*VLOOKUP(J43,$A$4:$E$39,5),0)</f>
        <v>396</v>
      </c>
      <c r="P43" s="31" t="s">
        <v>200</v>
      </c>
      <c r="Q43" s="16">
        <f>ROUND(IF($C43=1,INDEX(新属性投放!K$14:K$22,卡牌属性!$K43),INDEX(新属性投放!K$28:K$36,卡牌属性!$K43))*VLOOKUP(J43,$A$4:$E$39,5),0)</f>
        <v>2171</v>
      </c>
      <c r="R43" s="31" t="s">
        <v>198</v>
      </c>
      <c r="S43" s="16">
        <f>ROUND(IF($C43=1,INDEX(新属性投放!C$14:C$22,卡牌属性!$K43),INDEX(新属性投放!C$28:C$36,卡牌属性!$K43))*VLOOKUP(J43,$A$4:$E$39,5),0)</f>
        <v>45</v>
      </c>
      <c r="T43" s="31" t="s">
        <v>199</v>
      </c>
      <c r="U43" s="16">
        <f>ROUND(IF($C43=1,INDEX(新属性投放!D$14:D$22,卡牌属性!$K43),INDEX(新属性投放!D$28:D$36,卡牌属性!$K43))*VLOOKUP(J43,$A$4:$E$39,5),0)</f>
        <v>15</v>
      </c>
      <c r="V43" s="31" t="s">
        <v>200</v>
      </c>
      <c r="W43" s="16">
        <f>ROUND(IF($C43=1,INDEX(新属性投放!E$14:E$22,卡牌属性!$K43),INDEX(新属性投放!E$28:E$36,卡牌属性!$K43))*VLOOKUP(J43,$A$4:$E$39,5),0)</f>
        <v>75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1709</v>
      </c>
      <c r="N44" s="31" t="s">
        <v>199</v>
      </c>
      <c r="O44" s="16">
        <f>ROUND(IF($C44=1,INDEX(新属性投放!J$14:J$22,卡牌属性!$K44),INDEX(新属性投放!J$28:J$36,卡牌属性!$K44))*VLOOKUP(J44,$A$4:$E$39,5),0)</f>
        <v>565</v>
      </c>
      <c r="P44" s="31" t="s">
        <v>200</v>
      </c>
      <c r="Q44" s="16">
        <f>ROUND(IF($C44=1,INDEX(新属性投放!K$14:K$22,卡牌属性!$K44),INDEX(新属性投放!K$28:K$36,卡牌属性!$K44))*VLOOKUP(J44,$A$4:$E$39,5),0)</f>
        <v>3015</v>
      </c>
      <c r="R44" s="31" t="s">
        <v>198</v>
      </c>
      <c r="S44" s="16">
        <f>ROUND(IF($C44=1,INDEX(新属性投放!C$14:C$22,卡牌属性!$K44),INDEX(新属性投放!C$28:C$36,卡牌属性!$K44))*VLOOKUP(J44,$A$4:$E$39,5),0)</f>
        <v>56</v>
      </c>
      <c r="T44" s="31" t="s">
        <v>199</v>
      </c>
      <c r="U44" s="16">
        <f>ROUND(IF($C44=1,INDEX(新属性投放!D$14:D$22,卡牌属性!$K44),INDEX(新属性投放!D$28:D$36,卡牌属性!$K44))*VLOOKUP(J44,$A$4:$E$39,5),0)</f>
        <v>19</v>
      </c>
      <c r="V44" s="31" t="s">
        <v>200</v>
      </c>
      <c r="W44" s="16">
        <f>ROUND(IF($C44=1,INDEX(新属性投放!E$14:E$22,卡牌属性!$K44),INDEX(新属性投放!E$28:E$36,卡牌属性!$K44))*VLOOKUP(J44,$A$4:$E$39,5),0)</f>
        <v>94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2335</v>
      </c>
      <c r="N45" s="31" t="s">
        <v>199</v>
      </c>
      <c r="O45" s="16">
        <f>ROUND(IF($C45=1,INDEX(新属性投放!J$14:J$22,卡牌属性!$K45),INDEX(新属性投放!J$28:J$36,卡牌属性!$K45))*VLOOKUP(J45,$A$4:$E$39,5),0)</f>
        <v>774</v>
      </c>
      <c r="P45" s="31" t="s">
        <v>200</v>
      </c>
      <c r="Q45" s="16">
        <f>ROUND(IF($C45=1,INDEX(新属性投放!K$14:K$22,卡牌属性!$K45),INDEX(新属性投放!K$28:K$36,卡牌属性!$K45))*VLOOKUP(J45,$A$4:$E$39,5),0)</f>
        <v>4059</v>
      </c>
      <c r="R45" s="31" t="s">
        <v>198</v>
      </c>
      <c r="S45" s="16">
        <f>ROUND(IF($C45=1,INDEX(新属性投放!C$14:C$22,卡牌属性!$K45),INDEX(新属性投放!C$28:C$36,卡牌属性!$K45))*VLOOKUP(J45,$A$4:$E$39,5),0)</f>
        <v>64</v>
      </c>
      <c r="T45" s="31" t="s">
        <v>199</v>
      </c>
      <c r="U45" s="16">
        <f>ROUND(IF($C45=1,INDEX(新属性投放!D$14:D$22,卡牌属性!$K45),INDEX(新属性投放!D$28:D$36,卡牌属性!$K45))*VLOOKUP(J45,$A$4:$E$39,5),0)</f>
        <v>21</v>
      </c>
      <c r="V45" s="31" t="s">
        <v>200</v>
      </c>
      <c r="W45" s="16">
        <f>ROUND(IF($C45=1,INDEX(新属性投放!E$14:E$22,卡牌属性!$K45),INDEX(新属性投放!E$28:E$36,卡牌属性!$K45))*VLOOKUP(J45,$A$4:$E$39,5),0)</f>
        <v>106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3048</v>
      </c>
      <c r="N46" s="31" t="s">
        <v>199</v>
      </c>
      <c r="O46" s="16">
        <f>ROUND(IF($C46=1,INDEX(新属性投放!J$14:J$22,卡牌属性!$K46),INDEX(新属性投放!J$28:J$36,卡牌属性!$K46))*VLOOKUP(J46,$A$4:$E$39,5),0)</f>
        <v>1011</v>
      </c>
      <c r="P46" s="31" t="s">
        <v>200</v>
      </c>
      <c r="Q46" s="16">
        <f>ROUND(IF($C46=1,INDEX(新属性投放!K$14:K$22,卡牌属性!$K46),INDEX(新属性投放!K$28:K$36,卡牌属性!$K46))*VLOOKUP(J46,$A$4:$E$39,5),0)</f>
        <v>5246</v>
      </c>
      <c r="R46" s="31" t="s">
        <v>198</v>
      </c>
      <c r="S46" s="16">
        <f>ROUND(IF($C46=1,INDEX(新属性投放!C$14:C$22,卡牌属性!$K46),INDEX(新属性投放!C$28:C$36,卡牌属性!$K46))*VLOOKUP(J46,$A$4:$E$39,5),0)</f>
        <v>75</v>
      </c>
      <c r="T46" s="31" t="s">
        <v>199</v>
      </c>
      <c r="U46" s="16">
        <f>ROUND(IF($C46=1,INDEX(新属性投放!D$14:D$22,卡牌属性!$K46),INDEX(新属性投放!D$28:D$36,卡牌属性!$K46))*VLOOKUP(J46,$A$4:$E$39,5),0)</f>
        <v>25</v>
      </c>
      <c r="V46" s="31" t="s">
        <v>200</v>
      </c>
      <c r="W46" s="16">
        <f>ROUND(IF($C46=1,INDEX(新属性投放!E$14:E$22,卡牌属性!$K46),INDEX(新属性投放!E$28:E$36,卡牌属性!$K46))*VLOOKUP(J46,$A$4:$E$39,5),0)</f>
        <v>125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3891</v>
      </c>
      <c r="N47" s="31" t="s">
        <v>199</v>
      </c>
      <c r="O47" s="16">
        <f>ROUND(IF($C47=1,INDEX(新属性投放!J$14:J$22,卡牌属性!$K47),INDEX(新属性投放!J$28:J$36,卡牌属性!$K47))*VLOOKUP(J47,$A$4:$E$39,5),0)</f>
        <v>1293</v>
      </c>
      <c r="P47" s="31" t="s">
        <v>200</v>
      </c>
      <c r="Q47" s="16">
        <f>ROUND(IF($C47=1,INDEX(新属性投放!K$14:K$22,卡牌属性!$K47),INDEX(新属性投放!K$28:K$36,卡牌属性!$K47))*VLOOKUP(J47,$A$4:$E$39,5),0)</f>
        <v>6653</v>
      </c>
      <c r="R47" s="31" t="s">
        <v>198</v>
      </c>
      <c r="S47" s="16">
        <f>ROUND(IF($C47=1,INDEX(新属性投放!C$14:C$22,卡牌属性!$K47),INDEX(新属性投放!C$28:C$36,卡牌属性!$K47))*VLOOKUP(J47,$A$4:$E$39,5),0)</f>
        <v>94</v>
      </c>
      <c r="T47" s="31" t="s">
        <v>199</v>
      </c>
      <c r="U47" s="16">
        <f>ROUND(IF($C47=1,INDEX(新属性投放!D$14:D$22,卡牌属性!$K47),INDEX(新属性投放!D$28:D$36,卡牌属性!$K47))*VLOOKUP(J47,$A$4:$E$39,5),0)</f>
        <v>31</v>
      </c>
      <c r="V47" s="31" t="s">
        <v>200</v>
      </c>
      <c r="W47" s="16">
        <f>ROUND(IF($C47=1,INDEX(新属性投放!E$14:E$22,卡牌属性!$K47),INDEX(新属性投放!E$28:E$36,卡牌属性!$K47))*VLOOKUP(J47,$A$4:$E$39,5),0)</f>
        <v>156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4941</v>
      </c>
      <c r="N48" s="31" t="s">
        <v>199</v>
      </c>
      <c r="O48" s="16">
        <f>ROUND(IF($C48=1,INDEX(新属性投放!J$14:J$22,卡牌属性!$K48),INDEX(新属性投放!J$28:J$36,卡牌属性!$K48))*VLOOKUP(J48,$A$4:$E$39,5),0)</f>
        <v>1643</v>
      </c>
      <c r="P48" s="31" t="s">
        <v>200</v>
      </c>
      <c r="Q48" s="16">
        <f>ROUND(IF($C48=1,INDEX(新属性投放!K$14:K$22,卡牌属性!$K48),INDEX(新属性投放!K$28:K$36,卡牌属性!$K48))*VLOOKUP(J48,$A$4:$E$39,5),0)</f>
        <v>8403</v>
      </c>
      <c r="R48" s="31" t="s">
        <v>198</v>
      </c>
      <c r="S48" s="16">
        <f>ROUND(IF($C48=1,INDEX(新属性投放!C$14:C$22,卡牌属性!$K48),INDEX(新属性投放!C$28:C$36,卡牌属性!$K48))*VLOOKUP(J48,$A$4:$E$39,5),0)</f>
        <v>113</v>
      </c>
      <c r="T48" s="31" t="s">
        <v>199</v>
      </c>
      <c r="U48" s="16">
        <f>ROUND(IF($C48=1,INDEX(新属性投放!D$14:D$22,卡牌属性!$K48),INDEX(新属性投放!D$28:D$36,卡牌属性!$K48))*VLOOKUP(J48,$A$4:$E$39,5),0)</f>
        <v>38</v>
      </c>
      <c r="V48" s="31" t="s">
        <v>200</v>
      </c>
      <c r="W48" s="16">
        <f>ROUND(IF($C48=1,INDEX(新属性投放!E$14:E$22,卡牌属性!$K48),INDEX(新属性投放!E$28:E$36,卡牌属性!$K48))*VLOOKUP(J48,$A$4:$E$39,5),0)</f>
        <v>188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199</v>
      </c>
      <c r="O49" s="16">
        <f>ROUND(IF($C49=1,INDEX(新属性投放!J$14:J$22,卡牌属性!$K49),INDEX(新属性投放!J$28:J$36,卡牌属性!$K49))*VLOOKUP(J49,$A$4:$E$39,5),0)</f>
        <v>11</v>
      </c>
      <c r="P49" s="31" t="s">
        <v>200</v>
      </c>
      <c r="Q49" s="16">
        <f>ROUND(IF($C49=1,INDEX(新属性投放!K$14:K$22,卡牌属性!$K49),INDEX(新属性投放!K$28:K$36,卡牌属性!$K49))*VLOOKUP(J49,$A$4:$E$39,5),0)</f>
        <v>220</v>
      </c>
      <c r="R49" s="31" t="s">
        <v>198</v>
      </c>
      <c r="S49" s="16">
        <f>ROUND(IF($C49=1,INDEX(新属性投放!C$14:C$22,卡牌属性!$K49),INDEX(新属性投放!C$28:C$36,卡牌属性!$K49))*VLOOKUP(J49,$A$4:$E$39,5),0)</f>
        <v>17</v>
      </c>
      <c r="T49" s="31" t="s">
        <v>199</v>
      </c>
      <c r="U49" s="16">
        <f>ROUND(IF($C49=1,INDEX(新属性投放!D$14:D$22,卡牌属性!$K49),INDEX(新属性投放!D$28:D$36,卡牌属性!$K49))*VLOOKUP(J49,$A$4:$E$39,5),0)</f>
        <v>6</v>
      </c>
      <c r="V49" s="31" t="s">
        <v>200</v>
      </c>
      <c r="W49" s="16">
        <f>ROUND(IF($C49=1,INDEX(新属性投放!E$14:E$22,卡牌属性!$K49),INDEX(新属性投放!E$28:E$36,卡牌属性!$K49))*VLOOKUP(J49,$A$4:$E$39,5),0)</f>
        <v>28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309</v>
      </c>
      <c r="N50" s="31" t="s">
        <v>199</v>
      </c>
      <c r="O50" s="16">
        <f>ROUND(IF($C50=1,INDEX(新属性投放!J$14:J$22,卡牌属性!$K50),INDEX(新属性投放!J$28:J$36,卡牌属性!$K50))*VLOOKUP(J50,$A$4:$E$39,5),0)</f>
        <v>99</v>
      </c>
      <c r="P50" s="31" t="s">
        <v>200</v>
      </c>
      <c r="Q50" s="16">
        <f>ROUND(IF($C50=1,INDEX(新属性投放!K$14:K$22,卡牌属性!$K50),INDEX(新属性投放!K$28:K$36,卡牌属性!$K50))*VLOOKUP(J50,$A$4:$E$39,5),0)</f>
        <v>662</v>
      </c>
      <c r="R50" s="31" t="s">
        <v>198</v>
      </c>
      <c r="S50" s="16">
        <f>ROUND(IF($C50=1,INDEX(新属性投放!C$14:C$22,卡牌属性!$K50),INDEX(新属性投放!C$28:C$36,卡牌属性!$K50))*VLOOKUP(J50,$A$4:$E$39,5),0)</f>
        <v>23</v>
      </c>
      <c r="T50" s="31" t="s">
        <v>199</v>
      </c>
      <c r="U50" s="16">
        <f>ROUND(IF($C50=1,INDEX(新属性投放!D$14:D$22,卡牌属性!$K50),INDEX(新属性投放!D$28:D$36,卡牌属性!$K50))*VLOOKUP(J50,$A$4:$E$39,5),0)</f>
        <v>8</v>
      </c>
      <c r="V50" s="31" t="s">
        <v>200</v>
      </c>
      <c r="W50" s="16">
        <f>ROUND(IF($C50=1,INDEX(新属性投放!E$14:E$22,卡牌属性!$K50),INDEX(新属性投放!E$28:E$36,卡牌属性!$K50))*VLOOKUP(J50,$A$4:$E$39,5),0)</f>
        <v>39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689</v>
      </c>
      <c r="N51" s="31" t="s">
        <v>199</v>
      </c>
      <c r="O51" s="16">
        <f>ROUND(IF($C51=1,INDEX(新属性投放!J$14:J$22,卡牌属性!$K51),INDEX(新属性投放!J$28:J$36,卡牌属性!$K51))*VLOOKUP(J51,$A$4:$E$39,5),0)</f>
        <v>226</v>
      </c>
      <c r="P51" s="31" t="s">
        <v>200</v>
      </c>
      <c r="Q51" s="16">
        <f>ROUND(IF($C51=1,INDEX(新属性投放!K$14:K$22,卡牌属性!$K51),INDEX(新属性投放!K$28:K$36,卡牌属性!$K51))*VLOOKUP(J51,$A$4:$E$39,5),0)</f>
        <v>1295</v>
      </c>
      <c r="R51" s="31" t="s">
        <v>198</v>
      </c>
      <c r="S51" s="16">
        <f>ROUND(IF($C51=1,INDEX(新属性投放!C$14:C$22,卡牌属性!$K51),INDEX(新属性投放!C$28:C$36,卡牌属性!$K51))*VLOOKUP(J51,$A$4:$E$39,5),0)</f>
        <v>33</v>
      </c>
      <c r="T51" s="31" t="s">
        <v>199</v>
      </c>
      <c r="U51" s="16">
        <f>ROUND(IF($C51=1,INDEX(新属性投放!D$14:D$22,卡牌属性!$K51),INDEX(新属性投放!D$28:D$36,卡牌属性!$K51))*VLOOKUP(J51,$A$4:$E$39,5),0)</f>
        <v>11</v>
      </c>
      <c r="V51" s="31" t="s">
        <v>200</v>
      </c>
      <c r="W51" s="16">
        <f>ROUND(IF($C51=1,INDEX(新属性投放!E$14:E$22,卡牌属性!$K51),INDEX(新属性投放!E$28:E$36,卡牌属性!$K51))*VLOOKUP(J51,$A$4:$E$39,5),0)</f>
        <v>55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1058</v>
      </c>
      <c r="N52" s="31" t="s">
        <v>199</v>
      </c>
      <c r="O52" s="16">
        <f>ROUND(IF($C52=1,INDEX(新属性投放!J$14:J$22,卡牌属性!$K52),INDEX(新属性投放!J$28:J$36,卡牌属性!$K52))*VLOOKUP(J52,$A$4:$E$39,5),0)</f>
        <v>349</v>
      </c>
      <c r="P52" s="31" t="s">
        <v>200</v>
      </c>
      <c r="Q52" s="16">
        <f>ROUND(IF($C52=1,INDEX(新属性投放!K$14:K$22,卡牌属性!$K52),INDEX(新属性投放!K$28:K$36,卡牌属性!$K52))*VLOOKUP(J52,$A$4:$E$39,5),0)</f>
        <v>1911</v>
      </c>
      <c r="R52" s="31" t="s">
        <v>198</v>
      </c>
      <c r="S52" s="16">
        <f>ROUND(IF($C52=1,INDEX(新属性投放!C$14:C$22,卡牌属性!$K52),INDEX(新属性投放!C$28:C$36,卡牌属性!$K52))*VLOOKUP(J52,$A$4:$E$39,5),0)</f>
        <v>40</v>
      </c>
      <c r="T52" s="31" t="s">
        <v>199</v>
      </c>
      <c r="U52" s="16">
        <f>ROUND(IF($C52=1,INDEX(新属性投放!D$14:D$22,卡牌属性!$K52),INDEX(新属性投放!D$28:D$36,卡牌属性!$K52))*VLOOKUP(J52,$A$4:$E$39,5),0)</f>
        <v>13</v>
      </c>
      <c r="V52" s="31" t="s">
        <v>200</v>
      </c>
      <c r="W52" s="16">
        <f>ROUND(IF($C52=1,INDEX(新属性投放!E$14:E$22,卡牌属性!$K52),INDEX(新属性投放!E$28:E$36,卡牌属性!$K52))*VLOOKUP(J52,$A$4:$E$39,5),0)</f>
        <v>66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1504</v>
      </c>
      <c r="N53" s="31" t="s">
        <v>199</v>
      </c>
      <c r="O53" s="16">
        <f>ROUND(IF($C53=1,INDEX(新属性投放!J$14:J$22,卡牌属性!$K53),INDEX(新属性投放!J$28:J$36,卡牌属性!$K53))*VLOOKUP(J53,$A$4:$E$39,5),0)</f>
        <v>497</v>
      </c>
      <c r="P53" s="31" t="s">
        <v>200</v>
      </c>
      <c r="Q53" s="16">
        <f>ROUND(IF($C53=1,INDEX(新属性投放!K$14:K$22,卡牌属性!$K53),INDEX(新属性投放!K$28:K$36,卡牌属性!$K53))*VLOOKUP(J53,$A$4:$E$39,5),0)</f>
        <v>2653</v>
      </c>
      <c r="R53" s="31" t="s">
        <v>198</v>
      </c>
      <c r="S53" s="16">
        <f>ROUND(IF($C53=1,INDEX(新属性投放!C$14:C$22,卡牌属性!$K53),INDEX(新属性投放!C$28:C$36,卡牌属性!$K53))*VLOOKUP(J53,$A$4:$E$39,5),0)</f>
        <v>50</v>
      </c>
      <c r="T53" s="31" t="s">
        <v>199</v>
      </c>
      <c r="U53" s="16">
        <f>ROUND(IF($C53=1,INDEX(新属性投放!D$14:D$22,卡牌属性!$K53),INDEX(新属性投放!D$28:D$36,卡牌属性!$K53))*VLOOKUP(J53,$A$4:$E$39,5),0)</f>
        <v>17</v>
      </c>
      <c r="V53" s="31" t="s">
        <v>200</v>
      </c>
      <c r="W53" s="16">
        <f>ROUND(IF($C53=1,INDEX(新属性投放!E$14:E$22,卡牌属性!$K53),INDEX(新属性投放!E$28:E$36,卡牌属性!$K53))*VLOOKUP(J53,$A$4:$E$39,5),0)</f>
        <v>83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2055</v>
      </c>
      <c r="N54" s="31" t="s">
        <v>199</v>
      </c>
      <c r="O54" s="16">
        <f>ROUND(IF($C54=1,INDEX(新属性投放!J$14:J$22,卡牌属性!$K54),INDEX(新属性投放!J$28:J$36,卡牌属性!$K54))*VLOOKUP(J54,$A$4:$E$39,5),0)</f>
        <v>681</v>
      </c>
      <c r="P54" s="31" t="s">
        <v>200</v>
      </c>
      <c r="Q54" s="16">
        <f>ROUND(IF($C54=1,INDEX(新属性投放!K$14:K$22,卡牌属性!$K54),INDEX(新属性投放!K$28:K$36,卡牌属性!$K54))*VLOOKUP(J54,$A$4:$E$39,5),0)</f>
        <v>3572</v>
      </c>
      <c r="R54" s="31" t="s">
        <v>198</v>
      </c>
      <c r="S54" s="16">
        <f>ROUND(IF($C54=1,INDEX(新属性投放!C$14:C$22,卡牌属性!$K54),INDEX(新属性投放!C$28:C$36,卡牌属性!$K54))*VLOOKUP(J54,$A$4:$E$39,5),0)</f>
        <v>56</v>
      </c>
      <c r="T54" s="31" t="s">
        <v>199</v>
      </c>
      <c r="U54" s="16">
        <f>ROUND(IF($C54=1,INDEX(新属性投放!D$14:D$22,卡牌属性!$K54),INDEX(新属性投放!D$28:D$36,卡牌属性!$K54))*VLOOKUP(J54,$A$4:$E$39,5),0)</f>
        <v>19</v>
      </c>
      <c r="V54" s="31" t="s">
        <v>200</v>
      </c>
      <c r="W54" s="16">
        <f>ROUND(IF($C54=1,INDEX(新属性投放!E$14:E$22,卡牌属性!$K54),INDEX(新属性投放!E$28:E$36,卡牌属性!$K54))*VLOOKUP(J54,$A$4:$E$39,5),0)</f>
        <v>94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2682</v>
      </c>
      <c r="N55" s="31" t="s">
        <v>199</v>
      </c>
      <c r="O55" s="16">
        <f>ROUND(IF($C55=1,INDEX(新属性投放!J$14:J$22,卡牌属性!$K55),INDEX(新属性投放!J$28:J$36,卡牌属性!$K55))*VLOOKUP(J55,$A$4:$E$39,5),0)</f>
        <v>890</v>
      </c>
      <c r="P55" s="31" t="s">
        <v>200</v>
      </c>
      <c r="Q55" s="16">
        <f>ROUND(IF($C55=1,INDEX(新属性投放!K$14:K$22,卡牌属性!$K55),INDEX(新属性投放!K$28:K$36,卡牌属性!$K55))*VLOOKUP(J55,$A$4:$E$39,5),0)</f>
        <v>4617</v>
      </c>
      <c r="R55" s="31" t="s">
        <v>198</v>
      </c>
      <c r="S55" s="16">
        <f>ROUND(IF($C55=1,INDEX(新属性投放!C$14:C$22,卡牌属性!$K55),INDEX(新属性投放!C$28:C$36,卡牌属性!$K55))*VLOOKUP(J55,$A$4:$E$39,5),0)</f>
        <v>66</v>
      </c>
      <c r="T55" s="31" t="s">
        <v>199</v>
      </c>
      <c r="U55" s="16">
        <f>ROUND(IF($C55=1,INDEX(新属性投放!D$14:D$22,卡牌属性!$K55),INDEX(新属性投放!D$28:D$36,卡牌属性!$K55))*VLOOKUP(J55,$A$4:$E$39,5),0)</f>
        <v>22</v>
      </c>
      <c r="V55" s="31" t="s">
        <v>200</v>
      </c>
      <c r="W55" s="16">
        <f>ROUND(IF($C55=1,INDEX(新属性投放!E$14:E$22,卡牌属性!$K55),INDEX(新属性投放!E$28:E$36,卡牌属性!$K55))*VLOOKUP(J55,$A$4:$E$39,5),0)</f>
        <v>110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3424</v>
      </c>
      <c r="N56" s="31" t="s">
        <v>199</v>
      </c>
      <c r="O56" s="16">
        <f>ROUND(IF($C56=1,INDEX(新属性投放!J$14:J$22,卡牌属性!$K56),INDEX(新属性投放!J$28:J$36,卡牌属性!$K56))*VLOOKUP(J56,$A$4:$E$39,5),0)</f>
        <v>1137</v>
      </c>
      <c r="P56" s="31" t="s">
        <v>200</v>
      </c>
      <c r="Q56" s="16">
        <f>ROUND(IF($C56=1,INDEX(新属性投放!K$14:K$22,卡牌属性!$K56),INDEX(新属性投放!K$28:K$36,卡牌属性!$K56))*VLOOKUP(J56,$A$4:$E$39,5),0)</f>
        <v>5854</v>
      </c>
      <c r="R56" s="31" t="s">
        <v>198</v>
      </c>
      <c r="S56" s="16">
        <f>ROUND(IF($C56=1,INDEX(新属性投放!C$14:C$22,卡牌属性!$K56),INDEX(新属性投放!C$28:C$36,卡牌属性!$K56))*VLOOKUP(J56,$A$4:$E$39,5),0)</f>
        <v>83</v>
      </c>
      <c r="T56" s="31" t="s">
        <v>199</v>
      </c>
      <c r="U56" s="16">
        <f>ROUND(IF($C56=1,INDEX(新属性投放!D$14:D$22,卡牌属性!$K56),INDEX(新属性投放!D$28:D$36,卡牌属性!$K56))*VLOOKUP(J56,$A$4:$E$39,5),0)</f>
        <v>28</v>
      </c>
      <c r="V56" s="31" t="s">
        <v>200</v>
      </c>
      <c r="W56" s="16">
        <f>ROUND(IF($C56=1,INDEX(新属性投放!E$14:E$22,卡牌属性!$K56),INDEX(新属性投放!E$28:E$36,卡牌属性!$K56))*VLOOKUP(J56,$A$4:$E$39,5),0)</f>
        <v>138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4348</v>
      </c>
      <c r="N57" s="31" t="s">
        <v>199</v>
      </c>
      <c r="O57" s="16">
        <f>ROUND(IF($C57=1,INDEX(新属性投放!J$14:J$22,卡牌属性!$K57),INDEX(新属性投放!J$28:J$36,卡牌属性!$K57))*VLOOKUP(J57,$A$4:$E$39,5),0)</f>
        <v>1445</v>
      </c>
      <c r="P57" s="31" t="s">
        <v>200</v>
      </c>
      <c r="Q57" s="16">
        <f>ROUND(IF($C57=1,INDEX(新属性投放!K$14:K$22,卡牌属性!$K57),INDEX(新属性投放!K$28:K$36,卡牌属性!$K57))*VLOOKUP(J57,$A$4:$E$39,5),0)</f>
        <v>7394</v>
      </c>
      <c r="R57" s="31" t="s">
        <v>198</v>
      </c>
      <c r="S57" s="16">
        <f>ROUND(IF($C57=1,INDEX(新属性投放!C$14:C$22,卡牌属性!$K57),INDEX(新属性投放!C$28:C$36,卡牌属性!$K57))*VLOOKUP(J57,$A$4:$E$39,5),0)</f>
        <v>99</v>
      </c>
      <c r="T57" s="31" t="s">
        <v>199</v>
      </c>
      <c r="U57" s="16">
        <f>ROUND(IF($C57=1,INDEX(新属性投放!D$14:D$22,卡牌属性!$K57),INDEX(新属性投放!D$28:D$36,卡牌属性!$K57))*VLOOKUP(J57,$A$4:$E$39,5),0)</f>
        <v>33</v>
      </c>
      <c r="V57" s="31" t="s">
        <v>200</v>
      </c>
      <c r="W57" s="16">
        <f>ROUND(IF($C57=1,INDEX(新属性投放!E$14:E$22,卡牌属性!$K57),INDEX(新属性投放!E$28:E$36,卡牌属性!$K57))*VLOOKUP(J57,$A$4:$E$39,5),0)</f>
        <v>165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199</v>
      </c>
      <c r="O58" s="16">
        <f>ROUND(IF($C58=1,INDEX(新属性投放!J$14:J$22,卡牌属性!$K58),INDEX(新属性投放!J$28:J$36,卡牌属性!$K58))*VLOOKUP(J58,$A$4:$E$39,5),0)</f>
        <v>13</v>
      </c>
      <c r="P58" s="31" t="s">
        <v>200</v>
      </c>
      <c r="Q58" s="16">
        <f>ROUND(IF($C58=1,INDEX(新属性投放!K$14:K$22,卡牌属性!$K58),INDEX(新属性投放!K$28:K$36,卡牌属性!$K58))*VLOOKUP(J58,$A$4:$E$39,5),0)</f>
        <v>250</v>
      </c>
      <c r="R58" s="31" t="s">
        <v>198</v>
      </c>
      <c r="S58" s="16">
        <f>ROUND(IF($C58=1,INDEX(新属性投放!C$14:C$22,卡牌属性!$K58),INDEX(新属性投放!C$28:C$36,卡牌属性!$K58))*VLOOKUP(J58,$A$4:$E$39,5),0)</f>
        <v>19</v>
      </c>
      <c r="T58" s="31" t="s">
        <v>199</v>
      </c>
      <c r="U58" s="16">
        <f>ROUND(IF($C58=1,INDEX(新属性投放!D$14:D$22,卡牌属性!$K58),INDEX(新属性投放!D$28:D$36,卡牌属性!$K58))*VLOOKUP(J58,$A$4:$E$39,5),0)</f>
        <v>6</v>
      </c>
      <c r="V58" s="31" t="s">
        <v>200</v>
      </c>
      <c r="W58" s="16">
        <f>ROUND(IF($C58=1,INDEX(新属性投放!E$14:E$22,卡牌属性!$K58),INDEX(新属性投放!E$28:E$36,卡牌属性!$K58))*VLOOKUP(J58,$A$4:$E$39,5),0)</f>
        <v>31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351</v>
      </c>
      <c r="N59" s="31" t="s">
        <v>199</v>
      </c>
      <c r="O59" s="16">
        <f>ROUND(IF($C59=1,INDEX(新属性投放!J$14:J$22,卡牌属性!$K59),INDEX(新属性投放!J$28:J$36,卡牌属性!$K59))*VLOOKUP(J59,$A$4:$E$39,5),0)</f>
        <v>113</v>
      </c>
      <c r="P59" s="31" t="s">
        <v>200</v>
      </c>
      <c r="Q59" s="16">
        <f>ROUND(IF($C59=1,INDEX(新属性投放!K$14:K$22,卡牌属性!$K59),INDEX(新属性投放!K$28:K$36,卡牌属性!$K59))*VLOOKUP(J59,$A$4:$E$39,5),0)</f>
        <v>753</v>
      </c>
      <c r="R59" s="31" t="s">
        <v>198</v>
      </c>
      <c r="S59" s="16">
        <f>ROUND(IF($C59=1,INDEX(新属性投放!C$14:C$22,卡牌属性!$K59),INDEX(新属性投放!C$28:C$36,卡牌属性!$K59))*VLOOKUP(J59,$A$4:$E$39,5),0)</f>
        <v>26</v>
      </c>
      <c r="T59" s="31" t="s">
        <v>199</v>
      </c>
      <c r="U59" s="16">
        <f>ROUND(IF($C59=1,INDEX(新属性投放!D$14:D$22,卡牌属性!$K59),INDEX(新属性投放!D$28:D$36,卡牌属性!$K59))*VLOOKUP(J59,$A$4:$E$39,5),0)</f>
        <v>9</v>
      </c>
      <c r="V59" s="31" t="s">
        <v>200</v>
      </c>
      <c r="W59" s="16">
        <f>ROUND(IF($C59=1,INDEX(新属性投放!E$14:E$22,卡牌属性!$K59),INDEX(新属性投放!E$28:E$36,卡牌属性!$K59))*VLOOKUP(J59,$A$4:$E$39,5),0)</f>
        <v>44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783</v>
      </c>
      <c r="N60" s="31" t="s">
        <v>199</v>
      </c>
      <c r="O60" s="16">
        <f>ROUND(IF($C60=1,INDEX(新属性投放!J$14:J$22,卡牌属性!$K60),INDEX(新属性投放!J$28:J$36,卡牌属性!$K60))*VLOOKUP(J60,$A$4:$E$39,5),0)</f>
        <v>256</v>
      </c>
      <c r="P60" s="31" t="s">
        <v>200</v>
      </c>
      <c r="Q60" s="16">
        <f>ROUND(IF($C60=1,INDEX(新属性投放!K$14:K$22,卡牌属性!$K60),INDEX(新属性投放!K$28:K$36,卡牌属性!$K60))*VLOOKUP(J60,$A$4:$E$39,5),0)</f>
        <v>1471</v>
      </c>
      <c r="R60" s="31" t="s">
        <v>198</v>
      </c>
      <c r="S60" s="16">
        <f>ROUND(IF($C60=1,INDEX(新属性投放!C$14:C$22,卡牌属性!$K60),INDEX(新属性投放!C$28:C$36,卡牌属性!$K60))*VLOOKUP(J60,$A$4:$E$39,5),0)</f>
        <v>38</v>
      </c>
      <c r="T60" s="31" t="s">
        <v>199</v>
      </c>
      <c r="U60" s="16">
        <f>ROUND(IF($C60=1,INDEX(新属性投放!D$14:D$22,卡牌属性!$K60),INDEX(新属性投放!D$28:D$36,卡牌属性!$K60))*VLOOKUP(J60,$A$4:$E$39,5),0)</f>
        <v>13</v>
      </c>
      <c r="V60" s="31" t="s">
        <v>200</v>
      </c>
      <c r="W60" s="16">
        <f>ROUND(IF($C60=1,INDEX(新属性投放!E$14:E$22,卡牌属性!$K60),INDEX(新属性投放!E$28:E$36,卡牌属性!$K60))*VLOOKUP(J60,$A$4:$E$39,5),0)</f>
        <v>63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1203</v>
      </c>
      <c r="N61" s="31" t="s">
        <v>199</v>
      </c>
      <c r="O61" s="16">
        <f>ROUND(IF($C61=1,INDEX(新属性投放!J$14:J$22,卡牌属性!$K61),INDEX(新属性投放!J$28:J$36,卡牌属性!$K61))*VLOOKUP(J61,$A$4:$E$39,5),0)</f>
        <v>396</v>
      </c>
      <c r="P61" s="31" t="s">
        <v>200</v>
      </c>
      <c r="Q61" s="16">
        <f>ROUND(IF($C61=1,INDEX(新属性投放!K$14:K$22,卡牌属性!$K61),INDEX(新属性投放!K$28:K$36,卡牌属性!$K61))*VLOOKUP(J61,$A$4:$E$39,5),0)</f>
        <v>2171</v>
      </c>
      <c r="R61" s="31" t="s">
        <v>198</v>
      </c>
      <c r="S61" s="16">
        <f>ROUND(IF($C61=1,INDEX(新属性投放!C$14:C$22,卡牌属性!$K61),INDEX(新属性投放!C$28:C$36,卡牌属性!$K61))*VLOOKUP(J61,$A$4:$E$39,5),0)</f>
        <v>45</v>
      </c>
      <c r="T61" s="31" t="s">
        <v>199</v>
      </c>
      <c r="U61" s="16">
        <f>ROUND(IF($C61=1,INDEX(新属性投放!D$14:D$22,卡牌属性!$K61),INDEX(新属性投放!D$28:D$36,卡牌属性!$K61))*VLOOKUP(J61,$A$4:$E$39,5),0)</f>
        <v>15</v>
      </c>
      <c r="V61" s="31" t="s">
        <v>200</v>
      </c>
      <c r="W61" s="16">
        <f>ROUND(IF($C61=1,INDEX(新属性投放!E$14:E$22,卡牌属性!$K61),INDEX(新属性投放!E$28:E$36,卡牌属性!$K61))*VLOOKUP(J61,$A$4:$E$39,5),0)</f>
        <v>75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1709</v>
      </c>
      <c r="N62" s="31" t="s">
        <v>199</v>
      </c>
      <c r="O62" s="16">
        <f>ROUND(IF($C62=1,INDEX(新属性投放!J$14:J$22,卡牌属性!$K62),INDEX(新属性投放!J$28:J$36,卡牌属性!$K62))*VLOOKUP(J62,$A$4:$E$39,5),0)</f>
        <v>565</v>
      </c>
      <c r="P62" s="31" t="s">
        <v>200</v>
      </c>
      <c r="Q62" s="16">
        <f>ROUND(IF($C62=1,INDEX(新属性投放!K$14:K$22,卡牌属性!$K62),INDEX(新属性投放!K$28:K$36,卡牌属性!$K62))*VLOOKUP(J62,$A$4:$E$39,5),0)</f>
        <v>3015</v>
      </c>
      <c r="R62" s="31" t="s">
        <v>198</v>
      </c>
      <c r="S62" s="16">
        <f>ROUND(IF($C62=1,INDEX(新属性投放!C$14:C$22,卡牌属性!$K62),INDEX(新属性投放!C$28:C$36,卡牌属性!$K62))*VLOOKUP(J62,$A$4:$E$39,5),0)</f>
        <v>56</v>
      </c>
      <c r="T62" s="31" t="s">
        <v>199</v>
      </c>
      <c r="U62" s="16">
        <f>ROUND(IF($C62=1,INDEX(新属性投放!D$14:D$22,卡牌属性!$K62),INDEX(新属性投放!D$28:D$36,卡牌属性!$K62))*VLOOKUP(J62,$A$4:$E$39,5),0)</f>
        <v>19</v>
      </c>
      <c r="V62" s="31" t="s">
        <v>200</v>
      </c>
      <c r="W62" s="16">
        <f>ROUND(IF($C62=1,INDEX(新属性投放!E$14:E$22,卡牌属性!$K62),INDEX(新属性投放!E$28:E$36,卡牌属性!$K62))*VLOOKUP(J62,$A$4:$E$39,5),0)</f>
        <v>94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2335</v>
      </c>
      <c r="N63" s="31" t="s">
        <v>199</v>
      </c>
      <c r="O63" s="16">
        <f>ROUND(IF($C63=1,INDEX(新属性投放!J$14:J$22,卡牌属性!$K63),INDEX(新属性投放!J$28:J$36,卡牌属性!$K63))*VLOOKUP(J63,$A$4:$E$39,5),0)</f>
        <v>774</v>
      </c>
      <c r="P63" s="31" t="s">
        <v>200</v>
      </c>
      <c r="Q63" s="16">
        <f>ROUND(IF($C63=1,INDEX(新属性投放!K$14:K$22,卡牌属性!$K63),INDEX(新属性投放!K$28:K$36,卡牌属性!$K63))*VLOOKUP(J63,$A$4:$E$39,5),0)</f>
        <v>4059</v>
      </c>
      <c r="R63" s="31" t="s">
        <v>198</v>
      </c>
      <c r="S63" s="16">
        <f>ROUND(IF($C63=1,INDEX(新属性投放!C$14:C$22,卡牌属性!$K63),INDEX(新属性投放!C$28:C$36,卡牌属性!$K63))*VLOOKUP(J63,$A$4:$E$39,5),0)</f>
        <v>64</v>
      </c>
      <c r="T63" s="31" t="s">
        <v>199</v>
      </c>
      <c r="U63" s="16">
        <f>ROUND(IF($C63=1,INDEX(新属性投放!D$14:D$22,卡牌属性!$K63),INDEX(新属性投放!D$28:D$36,卡牌属性!$K63))*VLOOKUP(J63,$A$4:$E$39,5),0)</f>
        <v>21</v>
      </c>
      <c r="V63" s="31" t="s">
        <v>200</v>
      </c>
      <c r="W63" s="16">
        <f>ROUND(IF($C63=1,INDEX(新属性投放!E$14:E$22,卡牌属性!$K63),INDEX(新属性投放!E$28:E$36,卡牌属性!$K63))*VLOOKUP(J63,$A$4:$E$39,5),0)</f>
        <v>106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3048</v>
      </c>
      <c r="N64" s="31" t="s">
        <v>199</v>
      </c>
      <c r="O64" s="16">
        <f>ROUND(IF($C64=1,INDEX(新属性投放!J$14:J$22,卡牌属性!$K64),INDEX(新属性投放!J$28:J$36,卡牌属性!$K64))*VLOOKUP(J64,$A$4:$E$39,5),0)</f>
        <v>1011</v>
      </c>
      <c r="P64" s="31" t="s">
        <v>200</v>
      </c>
      <c r="Q64" s="16">
        <f>ROUND(IF($C64=1,INDEX(新属性投放!K$14:K$22,卡牌属性!$K64),INDEX(新属性投放!K$28:K$36,卡牌属性!$K64))*VLOOKUP(J64,$A$4:$E$39,5),0)</f>
        <v>5246</v>
      </c>
      <c r="R64" s="31" t="s">
        <v>198</v>
      </c>
      <c r="S64" s="16">
        <f>ROUND(IF($C64=1,INDEX(新属性投放!C$14:C$22,卡牌属性!$K64),INDEX(新属性投放!C$28:C$36,卡牌属性!$K64))*VLOOKUP(J64,$A$4:$E$39,5),0)</f>
        <v>75</v>
      </c>
      <c r="T64" s="31" t="s">
        <v>199</v>
      </c>
      <c r="U64" s="16">
        <f>ROUND(IF($C64=1,INDEX(新属性投放!D$14:D$22,卡牌属性!$K64),INDEX(新属性投放!D$28:D$36,卡牌属性!$K64))*VLOOKUP(J64,$A$4:$E$39,5),0)</f>
        <v>25</v>
      </c>
      <c r="V64" s="31" t="s">
        <v>200</v>
      </c>
      <c r="W64" s="16">
        <f>ROUND(IF($C64=1,INDEX(新属性投放!E$14:E$22,卡牌属性!$K64),INDEX(新属性投放!E$28:E$36,卡牌属性!$K64))*VLOOKUP(J64,$A$4:$E$39,5),0)</f>
        <v>125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3891</v>
      </c>
      <c r="N65" s="31" t="s">
        <v>199</v>
      </c>
      <c r="O65" s="16">
        <f>ROUND(IF($C65=1,INDEX(新属性投放!J$14:J$22,卡牌属性!$K65),INDEX(新属性投放!J$28:J$36,卡牌属性!$K65))*VLOOKUP(J65,$A$4:$E$39,5),0)</f>
        <v>1293</v>
      </c>
      <c r="P65" s="31" t="s">
        <v>200</v>
      </c>
      <c r="Q65" s="16">
        <f>ROUND(IF($C65=1,INDEX(新属性投放!K$14:K$22,卡牌属性!$K65),INDEX(新属性投放!K$28:K$36,卡牌属性!$K65))*VLOOKUP(J65,$A$4:$E$39,5),0)</f>
        <v>6653</v>
      </c>
      <c r="R65" s="31" t="s">
        <v>198</v>
      </c>
      <c r="S65" s="16">
        <f>ROUND(IF($C65=1,INDEX(新属性投放!C$14:C$22,卡牌属性!$K65),INDEX(新属性投放!C$28:C$36,卡牌属性!$K65))*VLOOKUP(J65,$A$4:$E$39,5),0)</f>
        <v>94</v>
      </c>
      <c r="T65" s="31" t="s">
        <v>199</v>
      </c>
      <c r="U65" s="16">
        <f>ROUND(IF($C65=1,INDEX(新属性投放!D$14:D$22,卡牌属性!$K65),INDEX(新属性投放!D$28:D$36,卡牌属性!$K65))*VLOOKUP(J65,$A$4:$E$39,5),0)</f>
        <v>31</v>
      </c>
      <c r="V65" s="31" t="s">
        <v>200</v>
      </c>
      <c r="W65" s="16">
        <f>ROUND(IF($C65=1,INDEX(新属性投放!E$14:E$22,卡牌属性!$K65),INDEX(新属性投放!E$28:E$36,卡牌属性!$K65))*VLOOKUP(J65,$A$4:$E$39,5),0)</f>
        <v>156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4941</v>
      </c>
      <c r="N66" s="31" t="s">
        <v>199</v>
      </c>
      <c r="O66" s="16">
        <f>ROUND(IF($C66=1,INDEX(新属性投放!J$14:J$22,卡牌属性!$K66),INDEX(新属性投放!J$28:J$36,卡牌属性!$K66))*VLOOKUP(J66,$A$4:$E$39,5),0)</f>
        <v>1643</v>
      </c>
      <c r="P66" s="31" t="s">
        <v>200</v>
      </c>
      <c r="Q66" s="16">
        <f>ROUND(IF($C66=1,INDEX(新属性投放!K$14:K$22,卡牌属性!$K66),INDEX(新属性投放!K$28:K$36,卡牌属性!$K66))*VLOOKUP(J66,$A$4:$E$39,5),0)</f>
        <v>8403</v>
      </c>
      <c r="R66" s="31" t="s">
        <v>198</v>
      </c>
      <c r="S66" s="16">
        <f>ROUND(IF($C66=1,INDEX(新属性投放!C$14:C$22,卡牌属性!$K66),INDEX(新属性投放!C$28:C$36,卡牌属性!$K66))*VLOOKUP(J66,$A$4:$E$39,5),0)</f>
        <v>113</v>
      </c>
      <c r="T66" s="31" t="s">
        <v>199</v>
      </c>
      <c r="U66" s="16">
        <f>ROUND(IF($C66=1,INDEX(新属性投放!D$14:D$22,卡牌属性!$K66),INDEX(新属性投放!D$28:D$36,卡牌属性!$K66))*VLOOKUP(J66,$A$4:$E$39,5),0)</f>
        <v>38</v>
      </c>
      <c r="V66" s="31" t="s">
        <v>200</v>
      </c>
      <c r="W66" s="16">
        <f>ROUND(IF($C66=1,INDEX(新属性投放!E$14:E$22,卡牌属性!$K66),INDEX(新属性投放!E$28:E$36,卡牌属性!$K66))*VLOOKUP(J66,$A$4:$E$39,5),0)</f>
        <v>188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199</v>
      </c>
      <c r="O67" s="16">
        <f>ROUND(IF($C67=1,INDEX(新属性投放!J$14:J$22,卡牌属性!$K67),INDEX(新属性投放!J$28:J$36,卡牌属性!$K67))*VLOOKUP(J67,$A$4:$E$39,5),0)</f>
        <v>10</v>
      </c>
      <c r="P67" s="31" t="s">
        <v>200</v>
      </c>
      <c r="Q67" s="16">
        <f>ROUND(IF($C67=1,INDEX(新属性投放!K$14:K$22,卡牌属性!$K67),INDEX(新属性投放!K$28:K$36,卡牌属性!$K67))*VLOOKUP(J67,$A$4:$E$39,5),0)</f>
        <v>200</v>
      </c>
      <c r="R67" s="31" t="s">
        <v>198</v>
      </c>
      <c r="S67" s="16">
        <f>ROUND(IF($C67=1,INDEX(新属性投放!C$14:C$22,卡牌属性!$K67),INDEX(新属性投放!C$28:C$36,卡牌属性!$K67))*VLOOKUP(J67,$A$4:$E$39,5),0)</f>
        <v>15</v>
      </c>
      <c r="T67" s="31" t="s">
        <v>199</v>
      </c>
      <c r="U67" s="16">
        <f>ROUND(IF($C67=1,INDEX(新属性投放!D$14:D$22,卡牌属性!$K67),INDEX(新属性投放!D$28:D$36,卡牌属性!$K67))*VLOOKUP(J67,$A$4:$E$39,5),0)</f>
        <v>5</v>
      </c>
      <c r="V67" s="31" t="s">
        <v>200</v>
      </c>
      <c r="W67" s="16">
        <f>ROUND(IF($C67=1,INDEX(新属性投放!E$14:E$22,卡牌属性!$K67),INDEX(新属性投放!E$28:E$36,卡牌属性!$K67))*VLOOKUP(J67,$A$4:$E$39,5),0)</f>
        <v>25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281</v>
      </c>
      <c r="N68" s="31" t="s">
        <v>199</v>
      </c>
      <c r="O68" s="16">
        <f>ROUND(IF($C68=1,INDEX(新属性投放!J$14:J$22,卡牌属性!$K68),INDEX(新属性投放!J$28:J$36,卡牌属性!$K68))*VLOOKUP(J68,$A$4:$E$39,5),0)</f>
        <v>90</v>
      </c>
      <c r="P68" s="31" t="s">
        <v>200</v>
      </c>
      <c r="Q68" s="16">
        <f>ROUND(IF($C68=1,INDEX(新属性投放!K$14:K$22,卡牌属性!$K68),INDEX(新属性投放!K$28:K$36,卡牌属性!$K68))*VLOOKUP(J68,$A$4:$E$39,5),0)</f>
        <v>602</v>
      </c>
      <c r="R68" s="31" t="s">
        <v>198</v>
      </c>
      <c r="S68" s="16">
        <f>ROUND(IF($C68=1,INDEX(新属性投放!C$14:C$22,卡牌属性!$K68),INDEX(新属性投放!C$28:C$36,卡牌属性!$K68))*VLOOKUP(J68,$A$4:$E$39,5),0)</f>
        <v>21</v>
      </c>
      <c r="T68" s="31" t="s">
        <v>199</v>
      </c>
      <c r="U68" s="16">
        <f>ROUND(IF($C68=1,INDEX(新属性投放!D$14:D$22,卡牌属性!$K68),INDEX(新属性投放!D$28:D$36,卡牌属性!$K68))*VLOOKUP(J68,$A$4:$E$39,5),0)</f>
        <v>7</v>
      </c>
      <c r="V68" s="31" t="s">
        <v>200</v>
      </c>
      <c r="W68" s="16">
        <f>ROUND(IF($C68=1,INDEX(新属性投放!E$14:E$22,卡牌属性!$K68),INDEX(新属性投放!E$28:E$36,卡牌属性!$K68))*VLOOKUP(J68,$A$4:$E$39,5),0)</f>
        <v>35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626</v>
      </c>
      <c r="N69" s="31" t="s">
        <v>199</v>
      </c>
      <c r="O69" s="16">
        <f>ROUND(IF($C69=1,INDEX(新属性投放!J$14:J$22,卡牌属性!$K69),INDEX(新属性投放!J$28:J$36,卡牌属性!$K69))*VLOOKUP(J69,$A$4:$E$39,5),0)</f>
        <v>205</v>
      </c>
      <c r="P69" s="31" t="s">
        <v>200</v>
      </c>
      <c r="Q69" s="16">
        <f>ROUND(IF($C69=1,INDEX(新属性投放!K$14:K$22,卡牌属性!$K69),INDEX(新属性投放!K$28:K$36,卡牌属性!$K69))*VLOOKUP(J69,$A$4:$E$39,5),0)</f>
        <v>1177</v>
      </c>
      <c r="R69" s="31" t="s">
        <v>198</v>
      </c>
      <c r="S69" s="16">
        <f>ROUND(IF($C69=1,INDEX(新属性投放!C$14:C$22,卡牌属性!$K69),INDEX(新属性投放!C$28:C$36,卡牌属性!$K69))*VLOOKUP(J69,$A$4:$E$39,5),0)</f>
        <v>30</v>
      </c>
      <c r="T69" s="31" t="s">
        <v>199</v>
      </c>
      <c r="U69" s="16">
        <f>ROUND(IF($C69=1,INDEX(新属性投放!D$14:D$22,卡牌属性!$K69),INDEX(新属性投放!D$28:D$36,卡牌属性!$K69))*VLOOKUP(J69,$A$4:$E$39,5),0)</f>
        <v>10</v>
      </c>
      <c r="V69" s="31" t="s">
        <v>200</v>
      </c>
      <c r="W69" s="16">
        <f>ROUND(IF($C69=1,INDEX(新属性投放!E$14:E$22,卡牌属性!$K69),INDEX(新属性投放!E$28:E$36,卡牌属性!$K69))*VLOOKUP(J69,$A$4:$E$39,5),0)</f>
        <v>50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962</v>
      </c>
      <c r="N70" s="31" t="s">
        <v>199</v>
      </c>
      <c r="O70" s="16">
        <f>ROUND(IF($C70=1,INDEX(新属性投放!J$14:J$22,卡牌属性!$K70),INDEX(新属性投放!J$28:J$36,卡牌属性!$K70))*VLOOKUP(J70,$A$4:$E$39,5),0)</f>
        <v>317</v>
      </c>
      <c r="P70" s="31" t="s">
        <v>200</v>
      </c>
      <c r="Q70" s="16">
        <f>ROUND(IF($C70=1,INDEX(新属性投放!K$14:K$22,卡牌属性!$K70),INDEX(新属性投放!K$28:K$36,卡牌属性!$K70))*VLOOKUP(J70,$A$4:$E$39,5),0)</f>
        <v>1737</v>
      </c>
      <c r="R70" s="31" t="s">
        <v>198</v>
      </c>
      <c r="S70" s="16">
        <f>ROUND(IF($C70=1,INDEX(新属性投放!C$14:C$22,卡牌属性!$K70),INDEX(新属性投放!C$28:C$36,卡牌属性!$K70))*VLOOKUP(J70,$A$4:$E$39,5),0)</f>
        <v>36</v>
      </c>
      <c r="T70" s="31" t="s">
        <v>199</v>
      </c>
      <c r="U70" s="16">
        <f>ROUND(IF($C70=1,INDEX(新属性投放!D$14:D$22,卡牌属性!$K70),INDEX(新属性投放!D$28:D$36,卡牌属性!$K70))*VLOOKUP(J70,$A$4:$E$39,5),0)</f>
        <v>12</v>
      </c>
      <c r="V70" s="31" t="s">
        <v>200</v>
      </c>
      <c r="W70" s="16">
        <f>ROUND(IF($C70=1,INDEX(新属性投放!E$14:E$22,卡牌属性!$K70),INDEX(新属性投放!E$28:E$36,卡牌属性!$K70))*VLOOKUP(J70,$A$4:$E$39,5),0)</f>
        <v>60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1367</v>
      </c>
      <c r="N71" s="31" t="s">
        <v>199</v>
      </c>
      <c r="O71" s="16">
        <f>ROUND(IF($C71=1,INDEX(新属性投放!J$14:J$22,卡牌属性!$K71),INDEX(新属性投放!J$28:J$36,卡牌属性!$K71))*VLOOKUP(J71,$A$4:$E$39,5),0)</f>
        <v>452</v>
      </c>
      <c r="P71" s="31" t="s">
        <v>200</v>
      </c>
      <c r="Q71" s="16">
        <f>ROUND(IF($C71=1,INDEX(新属性投放!K$14:K$22,卡牌属性!$K71),INDEX(新属性投放!K$28:K$36,卡牌属性!$K71))*VLOOKUP(J71,$A$4:$E$39,5),0)</f>
        <v>2412</v>
      </c>
      <c r="R71" s="31" t="s">
        <v>198</v>
      </c>
      <c r="S71" s="16">
        <f>ROUND(IF($C71=1,INDEX(新属性投放!C$14:C$22,卡牌属性!$K71),INDEX(新属性投放!C$28:C$36,卡牌属性!$K71))*VLOOKUP(J71,$A$4:$E$39,5),0)</f>
        <v>45</v>
      </c>
      <c r="T71" s="31" t="s">
        <v>199</v>
      </c>
      <c r="U71" s="16">
        <f>ROUND(IF($C71=1,INDEX(新属性投放!D$14:D$22,卡牌属性!$K71),INDEX(新属性投放!D$28:D$36,卡牌属性!$K71))*VLOOKUP(J71,$A$4:$E$39,5),0)</f>
        <v>15</v>
      </c>
      <c r="V71" s="31" t="s">
        <v>200</v>
      </c>
      <c r="W71" s="16">
        <f>ROUND(IF($C71=1,INDEX(新属性投放!E$14:E$22,卡牌属性!$K71),INDEX(新属性投放!E$28:E$36,卡牌属性!$K71))*VLOOKUP(J71,$A$4:$E$39,5),0)</f>
        <v>75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1868</v>
      </c>
      <c r="N72" s="31" t="s">
        <v>199</v>
      </c>
      <c r="O72" s="16">
        <f>ROUND(IF($C72=1,INDEX(新属性投放!J$14:J$22,卡牌属性!$K72),INDEX(新属性投放!J$28:J$36,卡牌属性!$K72))*VLOOKUP(J72,$A$4:$E$39,5),0)</f>
        <v>619</v>
      </c>
      <c r="P72" s="31" t="s">
        <v>200</v>
      </c>
      <c r="Q72" s="16">
        <f>ROUND(IF($C72=1,INDEX(新属性投放!K$14:K$22,卡牌属性!$K72),INDEX(新属性投放!K$28:K$36,卡牌属性!$K72))*VLOOKUP(J72,$A$4:$E$39,5),0)</f>
        <v>3247</v>
      </c>
      <c r="R72" s="31" t="s">
        <v>198</v>
      </c>
      <c r="S72" s="16">
        <f>ROUND(IF($C72=1,INDEX(新属性投放!C$14:C$22,卡牌属性!$K72),INDEX(新属性投放!C$28:C$36,卡牌属性!$K72))*VLOOKUP(J72,$A$4:$E$39,5),0)</f>
        <v>51</v>
      </c>
      <c r="T72" s="31" t="s">
        <v>199</v>
      </c>
      <c r="U72" s="16">
        <f>ROUND(IF($C72=1,INDEX(新属性投放!D$14:D$22,卡牌属性!$K72),INDEX(新属性投放!D$28:D$36,卡牌属性!$K72))*VLOOKUP(J72,$A$4:$E$39,5),0)</f>
        <v>17</v>
      </c>
      <c r="V72" s="31" t="s">
        <v>200</v>
      </c>
      <c r="W72" s="16">
        <f>ROUND(IF($C72=1,INDEX(新属性投放!E$14:E$22,卡牌属性!$K72),INDEX(新属性投放!E$28:E$36,卡牌属性!$K72))*VLOOKUP(J72,$A$4:$E$39,5),0)</f>
        <v>85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2438</v>
      </c>
      <c r="N73" s="31" t="s">
        <v>199</v>
      </c>
      <c r="O73" s="16">
        <f>ROUND(IF($C73=1,INDEX(新属性投放!J$14:J$22,卡牌属性!$K73),INDEX(新属性投放!J$28:J$36,卡牌属性!$K73))*VLOOKUP(J73,$A$4:$E$39,5),0)</f>
        <v>809</v>
      </c>
      <c r="P73" s="31" t="s">
        <v>200</v>
      </c>
      <c r="Q73" s="16">
        <f>ROUND(IF($C73=1,INDEX(新属性投放!K$14:K$22,卡牌属性!$K73),INDEX(新属性投放!K$28:K$36,卡牌属性!$K73))*VLOOKUP(J73,$A$4:$E$39,5),0)</f>
        <v>4197</v>
      </c>
      <c r="R73" s="31" t="s">
        <v>198</v>
      </c>
      <c r="S73" s="16">
        <f>ROUND(IF($C73=1,INDEX(新属性投放!C$14:C$22,卡牌属性!$K73),INDEX(新属性投放!C$28:C$36,卡牌属性!$K73))*VLOOKUP(J73,$A$4:$E$39,5),0)</f>
        <v>60</v>
      </c>
      <c r="T73" s="31" t="s">
        <v>199</v>
      </c>
      <c r="U73" s="16">
        <f>ROUND(IF($C73=1,INDEX(新属性投放!D$14:D$22,卡牌属性!$K73),INDEX(新属性投放!D$28:D$36,卡牌属性!$K73))*VLOOKUP(J73,$A$4:$E$39,5),0)</f>
        <v>20</v>
      </c>
      <c r="V73" s="31" t="s">
        <v>200</v>
      </c>
      <c r="W73" s="16">
        <f>ROUND(IF($C73=1,INDEX(新属性投放!E$14:E$22,卡牌属性!$K73),INDEX(新属性投放!E$28:E$36,卡牌属性!$K73))*VLOOKUP(J73,$A$4:$E$39,5),0)</f>
        <v>100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3113</v>
      </c>
      <c r="N74" s="31" t="s">
        <v>199</v>
      </c>
      <c r="O74" s="16">
        <f>ROUND(IF($C74=1,INDEX(新属性投放!J$14:J$22,卡牌属性!$K74),INDEX(新属性投放!J$28:J$36,卡牌属性!$K74))*VLOOKUP(J74,$A$4:$E$39,5),0)</f>
        <v>1034</v>
      </c>
      <c r="P74" s="31" t="s">
        <v>200</v>
      </c>
      <c r="Q74" s="16">
        <f>ROUND(IF($C74=1,INDEX(新属性投放!K$14:K$22,卡牌属性!$K74),INDEX(新属性投放!K$28:K$36,卡牌属性!$K74))*VLOOKUP(J74,$A$4:$E$39,5),0)</f>
        <v>5322</v>
      </c>
      <c r="R74" s="31" t="s">
        <v>198</v>
      </c>
      <c r="S74" s="16">
        <f>ROUND(IF($C74=1,INDEX(新属性投放!C$14:C$22,卡牌属性!$K74),INDEX(新属性投放!C$28:C$36,卡牌属性!$K74))*VLOOKUP(J74,$A$4:$E$39,5),0)</f>
        <v>75</v>
      </c>
      <c r="T74" s="31" t="s">
        <v>199</v>
      </c>
      <c r="U74" s="16">
        <f>ROUND(IF($C74=1,INDEX(新属性投放!D$14:D$22,卡牌属性!$K74),INDEX(新属性投放!D$28:D$36,卡牌属性!$K74))*VLOOKUP(J74,$A$4:$E$39,5),0)</f>
        <v>25</v>
      </c>
      <c r="V74" s="31" t="s">
        <v>200</v>
      </c>
      <c r="W74" s="16">
        <f>ROUND(IF($C74=1,INDEX(新属性投放!E$14:E$22,卡牌属性!$K74),INDEX(新属性投放!E$28:E$36,卡牌属性!$K74))*VLOOKUP(J74,$A$4:$E$39,5),0)</f>
        <v>125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3953</v>
      </c>
      <c r="N75" s="31" t="s">
        <v>199</v>
      </c>
      <c r="O75" s="16">
        <f>ROUND(IF($C75=1,INDEX(新属性投放!J$14:J$22,卡牌属性!$K75),INDEX(新属性投放!J$28:J$36,卡牌属性!$K75))*VLOOKUP(J75,$A$4:$E$39,5),0)</f>
        <v>1314</v>
      </c>
      <c r="P75" s="31" t="s">
        <v>200</v>
      </c>
      <c r="Q75" s="16">
        <f>ROUND(IF($C75=1,INDEX(新属性投放!K$14:K$22,卡牌属性!$K75),INDEX(新属性投放!K$28:K$36,卡牌属性!$K75))*VLOOKUP(J75,$A$4:$E$39,5),0)</f>
        <v>6722</v>
      </c>
      <c r="R75" s="31" t="s">
        <v>198</v>
      </c>
      <c r="S75" s="16">
        <f>ROUND(IF($C75=1,INDEX(新属性投放!C$14:C$22,卡牌属性!$K75),INDEX(新属性投放!C$28:C$36,卡牌属性!$K75))*VLOOKUP(J75,$A$4:$E$39,5),0)</f>
        <v>90</v>
      </c>
      <c r="T75" s="31" t="s">
        <v>199</v>
      </c>
      <c r="U75" s="16">
        <f>ROUND(IF($C75=1,INDEX(新属性投放!D$14:D$22,卡牌属性!$K75),INDEX(新属性投放!D$28:D$36,卡牌属性!$K75))*VLOOKUP(J75,$A$4:$E$39,5),0)</f>
        <v>30</v>
      </c>
      <c r="V75" s="31" t="s">
        <v>200</v>
      </c>
      <c r="W75" s="16">
        <f>ROUND(IF($C75=1,INDEX(新属性投放!E$14:E$22,卡牌属性!$K75),INDEX(新属性投放!E$28:E$36,卡牌属性!$K75))*VLOOKUP(J75,$A$4:$E$39,5),0)</f>
        <v>150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199</v>
      </c>
      <c r="O76" s="16">
        <f>ROUND(IF($C76=1,INDEX(新属性投放!J$14:J$22,卡牌属性!$K76),INDEX(新属性投放!J$28:J$36,卡牌属性!$K76))*VLOOKUP(J76,$A$4:$E$39,5),0)</f>
        <v>11</v>
      </c>
      <c r="P76" s="31" t="s">
        <v>200</v>
      </c>
      <c r="Q76" s="16">
        <f>ROUND(IF($C76=1,INDEX(新属性投放!K$14:K$22,卡牌属性!$K76),INDEX(新属性投放!K$28:K$36,卡牌属性!$K76))*VLOOKUP(J76,$A$4:$E$39,5),0)</f>
        <v>220</v>
      </c>
      <c r="R76" s="31" t="s">
        <v>198</v>
      </c>
      <c r="S76" s="16">
        <f>ROUND(IF($C76=1,INDEX(新属性投放!C$14:C$22,卡牌属性!$K76),INDEX(新属性投放!C$28:C$36,卡牌属性!$K76))*VLOOKUP(J76,$A$4:$E$39,5),0)</f>
        <v>17</v>
      </c>
      <c r="T76" s="31" t="s">
        <v>199</v>
      </c>
      <c r="U76" s="16">
        <f>ROUND(IF($C76=1,INDEX(新属性投放!D$14:D$22,卡牌属性!$K76),INDEX(新属性投放!D$28:D$36,卡牌属性!$K76))*VLOOKUP(J76,$A$4:$E$39,5),0)</f>
        <v>6</v>
      </c>
      <c r="V76" s="31" t="s">
        <v>200</v>
      </c>
      <c r="W76" s="16">
        <f>ROUND(IF($C76=1,INDEX(新属性投放!E$14:E$22,卡牌属性!$K76),INDEX(新属性投放!E$28:E$36,卡牌属性!$K76))*VLOOKUP(J76,$A$4:$E$39,5),0)</f>
        <v>28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309</v>
      </c>
      <c r="N77" s="31" t="s">
        <v>199</v>
      </c>
      <c r="O77" s="16">
        <f>ROUND(IF($C77=1,INDEX(新属性投放!J$14:J$22,卡牌属性!$K77),INDEX(新属性投放!J$28:J$36,卡牌属性!$K77))*VLOOKUP(J77,$A$4:$E$39,5),0)</f>
        <v>99</v>
      </c>
      <c r="P77" s="31" t="s">
        <v>200</v>
      </c>
      <c r="Q77" s="16">
        <f>ROUND(IF($C77=1,INDEX(新属性投放!K$14:K$22,卡牌属性!$K77),INDEX(新属性投放!K$28:K$36,卡牌属性!$K77))*VLOOKUP(J77,$A$4:$E$39,5),0)</f>
        <v>662</v>
      </c>
      <c r="R77" s="31" t="s">
        <v>198</v>
      </c>
      <c r="S77" s="16">
        <f>ROUND(IF($C77=1,INDEX(新属性投放!C$14:C$22,卡牌属性!$K77),INDEX(新属性投放!C$28:C$36,卡牌属性!$K77))*VLOOKUP(J77,$A$4:$E$39,5),0)</f>
        <v>23</v>
      </c>
      <c r="T77" s="31" t="s">
        <v>199</v>
      </c>
      <c r="U77" s="16">
        <f>ROUND(IF($C77=1,INDEX(新属性投放!D$14:D$22,卡牌属性!$K77),INDEX(新属性投放!D$28:D$36,卡牌属性!$K77))*VLOOKUP(J77,$A$4:$E$39,5),0)</f>
        <v>8</v>
      </c>
      <c r="V77" s="31" t="s">
        <v>200</v>
      </c>
      <c r="W77" s="16">
        <f>ROUND(IF($C77=1,INDEX(新属性投放!E$14:E$22,卡牌属性!$K77),INDEX(新属性投放!E$28:E$36,卡牌属性!$K77))*VLOOKUP(J77,$A$4:$E$39,5),0)</f>
        <v>39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689</v>
      </c>
      <c r="N78" s="31" t="s">
        <v>199</v>
      </c>
      <c r="O78" s="16">
        <f>ROUND(IF($C78=1,INDEX(新属性投放!J$14:J$22,卡牌属性!$K78),INDEX(新属性投放!J$28:J$36,卡牌属性!$K78))*VLOOKUP(J78,$A$4:$E$39,5),0)</f>
        <v>226</v>
      </c>
      <c r="P78" s="31" t="s">
        <v>200</v>
      </c>
      <c r="Q78" s="16">
        <f>ROUND(IF($C78=1,INDEX(新属性投放!K$14:K$22,卡牌属性!$K78),INDEX(新属性投放!K$28:K$36,卡牌属性!$K78))*VLOOKUP(J78,$A$4:$E$39,5),0)</f>
        <v>1295</v>
      </c>
      <c r="R78" s="31" t="s">
        <v>198</v>
      </c>
      <c r="S78" s="16">
        <f>ROUND(IF($C78=1,INDEX(新属性投放!C$14:C$22,卡牌属性!$K78),INDEX(新属性投放!C$28:C$36,卡牌属性!$K78))*VLOOKUP(J78,$A$4:$E$39,5),0)</f>
        <v>33</v>
      </c>
      <c r="T78" s="31" t="s">
        <v>199</v>
      </c>
      <c r="U78" s="16">
        <f>ROUND(IF($C78=1,INDEX(新属性投放!D$14:D$22,卡牌属性!$K78),INDEX(新属性投放!D$28:D$36,卡牌属性!$K78))*VLOOKUP(J78,$A$4:$E$39,5),0)</f>
        <v>11</v>
      </c>
      <c r="V78" s="31" t="s">
        <v>200</v>
      </c>
      <c r="W78" s="16">
        <f>ROUND(IF($C78=1,INDEX(新属性投放!E$14:E$22,卡牌属性!$K78),INDEX(新属性投放!E$28:E$36,卡牌属性!$K78))*VLOOKUP(J78,$A$4:$E$39,5),0)</f>
        <v>55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1058</v>
      </c>
      <c r="N79" s="31" t="s">
        <v>199</v>
      </c>
      <c r="O79" s="16">
        <f>ROUND(IF($C79=1,INDEX(新属性投放!J$14:J$22,卡牌属性!$K79),INDEX(新属性投放!J$28:J$36,卡牌属性!$K79))*VLOOKUP(J79,$A$4:$E$39,5),0)</f>
        <v>349</v>
      </c>
      <c r="P79" s="31" t="s">
        <v>200</v>
      </c>
      <c r="Q79" s="16">
        <f>ROUND(IF($C79=1,INDEX(新属性投放!K$14:K$22,卡牌属性!$K79),INDEX(新属性投放!K$28:K$36,卡牌属性!$K79))*VLOOKUP(J79,$A$4:$E$39,5),0)</f>
        <v>1911</v>
      </c>
      <c r="R79" s="31" t="s">
        <v>198</v>
      </c>
      <c r="S79" s="16">
        <f>ROUND(IF($C79=1,INDEX(新属性投放!C$14:C$22,卡牌属性!$K79),INDEX(新属性投放!C$28:C$36,卡牌属性!$K79))*VLOOKUP(J79,$A$4:$E$39,5),0)</f>
        <v>40</v>
      </c>
      <c r="T79" s="31" t="s">
        <v>199</v>
      </c>
      <c r="U79" s="16">
        <f>ROUND(IF($C79=1,INDEX(新属性投放!D$14:D$22,卡牌属性!$K79),INDEX(新属性投放!D$28:D$36,卡牌属性!$K79))*VLOOKUP(J79,$A$4:$E$39,5),0)</f>
        <v>13</v>
      </c>
      <c r="V79" s="31" t="s">
        <v>200</v>
      </c>
      <c r="W79" s="16">
        <f>ROUND(IF($C79=1,INDEX(新属性投放!E$14:E$22,卡牌属性!$K79),INDEX(新属性投放!E$28:E$36,卡牌属性!$K79))*VLOOKUP(J79,$A$4:$E$39,5),0)</f>
        <v>66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1504</v>
      </c>
      <c r="N80" s="31" t="s">
        <v>199</v>
      </c>
      <c r="O80" s="16">
        <f>ROUND(IF($C80=1,INDEX(新属性投放!J$14:J$22,卡牌属性!$K80),INDEX(新属性投放!J$28:J$36,卡牌属性!$K80))*VLOOKUP(J80,$A$4:$E$39,5),0)</f>
        <v>497</v>
      </c>
      <c r="P80" s="31" t="s">
        <v>200</v>
      </c>
      <c r="Q80" s="16">
        <f>ROUND(IF($C80=1,INDEX(新属性投放!K$14:K$22,卡牌属性!$K80),INDEX(新属性投放!K$28:K$36,卡牌属性!$K80))*VLOOKUP(J80,$A$4:$E$39,5),0)</f>
        <v>2653</v>
      </c>
      <c r="R80" s="31" t="s">
        <v>198</v>
      </c>
      <c r="S80" s="16">
        <f>ROUND(IF($C80=1,INDEX(新属性投放!C$14:C$22,卡牌属性!$K80),INDEX(新属性投放!C$28:C$36,卡牌属性!$K80))*VLOOKUP(J80,$A$4:$E$39,5),0)</f>
        <v>50</v>
      </c>
      <c r="T80" s="31" t="s">
        <v>199</v>
      </c>
      <c r="U80" s="16">
        <f>ROUND(IF($C80=1,INDEX(新属性投放!D$14:D$22,卡牌属性!$K80),INDEX(新属性投放!D$28:D$36,卡牌属性!$K80))*VLOOKUP(J80,$A$4:$E$39,5),0)</f>
        <v>17</v>
      </c>
      <c r="V80" s="31" t="s">
        <v>200</v>
      </c>
      <c r="W80" s="16">
        <f>ROUND(IF($C80=1,INDEX(新属性投放!E$14:E$22,卡牌属性!$K80),INDEX(新属性投放!E$28:E$36,卡牌属性!$K80))*VLOOKUP(J80,$A$4:$E$39,5),0)</f>
        <v>83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2055</v>
      </c>
      <c r="N81" s="31" t="s">
        <v>199</v>
      </c>
      <c r="O81" s="16">
        <f>ROUND(IF($C81=1,INDEX(新属性投放!J$14:J$22,卡牌属性!$K81),INDEX(新属性投放!J$28:J$36,卡牌属性!$K81))*VLOOKUP(J81,$A$4:$E$39,5),0)</f>
        <v>681</v>
      </c>
      <c r="P81" s="31" t="s">
        <v>200</v>
      </c>
      <c r="Q81" s="16">
        <f>ROUND(IF($C81=1,INDEX(新属性投放!K$14:K$22,卡牌属性!$K81),INDEX(新属性投放!K$28:K$36,卡牌属性!$K81))*VLOOKUP(J81,$A$4:$E$39,5),0)</f>
        <v>3572</v>
      </c>
      <c r="R81" s="31" t="s">
        <v>198</v>
      </c>
      <c r="S81" s="16">
        <f>ROUND(IF($C81=1,INDEX(新属性投放!C$14:C$22,卡牌属性!$K81),INDEX(新属性投放!C$28:C$36,卡牌属性!$K81))*VLOOKUP(J81,$A$4:$E$39,5),0)</f>
        <v>56</v>
      </c>
      <c r="T81" s="31" t="s">
        <v>199</v>
      </c>
      <c r="U81" s="16">
        <f>ROUND(IF($C81=1,INDEX(新属性投放!D$14:D$22,卡牌属性!$K81),INDEX(新属性投放!D$28:D$36,卡牌属性!$K81))*VLOOKUP(J81,$A$4:$E$39,5),0)</f>
        <v>19</v>
      </c>
      <c r="V81" s="31" t="s">
        <v>200</v>
      </c>
      <c r="W81" s="16">
        <f>ROUND(IF($C81=1,INDEX(新属性投放!E$14:E$22,卡牌属性!$K81),INDEX(新属性投放!E$28:E$36,卡牌属性!$K81))*VLOOKUP(J81,$A$4:$E$39,5),0)</f>
        <v>94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2682</v>
      </c>
      <c r="N82" s="31" t="s">
        <v>199</v>
      </c>
      <c r="O82" s="16">
        <f>ROUND(IF($C82=1,INDEX(新属性投放!J$14:J$22,卡牌属性!$K82),INDEX(新属性投放!J$28:J$36,卡牌属性!$K82))*VLOOKUP(J82,$A$4:$E$39,5),0)</f>
        <v>890</v>
      </c>
      <c r="P82" s="31" t="s">
        <v>200</v>
      </c>
      <c r="Q82" s="16">
        <f>ROUND(IF($C82=1,INDEX(新属性投放!K$14:K$22,卡牌属性!$K82),INDEX(新属性投放!K$28:K$36,卡牌属性!$K82))*VLOOKUP(J82,$A$4:$E$39,5),0)</f>
        <v>4617</v>
      </c>
      <c r="R82" s="31" t="s">
        <v>198</v>
      </c>
      <c r="S82" s="16">
        <f>ROUND(IF($C82=1,INDEX(新属性投放!C$14:C$22,卡牌属性!$K82),INDEX(新属性投放!C$28:C$36,卡牌属性!$K82))*VLOOKUP(J82,$A$4:$E$39,5),0)</f>
        <v>66</v>
      </c>
      <c r="T82" s="31" t="s">
        <v>199</v>
      </c>
      <c r="U82" s="16">
        <f>ROUND(IF($C82=1,INDEX(新属性投放!D$14:D$22,卡牌属性!$K82),INDEX(新属性投放!D$28:D$36,卡牌属性!$K82))*VLOOKUP(J82,$A$4:$E$39,5),0)</f>
        <v>22</v>
      </c>
      <c r="V82" s="31" t="s">
        <v>200</v>
      </c>
      <c r="W82" s="16">
        <f>ROUND(IF($C82=1,INDEX(新属性投放!E$14:E$22,卡牌属性!$K82),INDEX(新属性投放!E$28:E$36,卡牌属性!$K82))*VLOOKUP(J82,$A$4:$E$39,5),0)</f>
        <v>110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3424</v>
      </c>
      <c r="N83" s="31" t="s">
        <v>199</v>
      </c>
      <c r="O83" s="16">
        <f>ROUND(IF($C83=1,INDEX(新属性投放!J$14:J$22,卡牌属性!$K83),INDEX(新属性投放!J$28:J$36,卡牌属性!$K83))*VLOOKUP(J83,$A$4:$E$39,5),0)</f>
        <v>1137</v>
      </c>
      <c r="P83" s="31" t="s">
        <v>200</v>
      </c>
      <c r="Q83" s="16">
        <f>ROUND(IF($C83=1,INDEX(新属性投放!K$14:K$22,卡牌属性!$K83),INDEX(新属性投放!K$28:K$36,卡牌属性!$K83))*VLOOKUP(J83,$A$4:$E$39,5),0)</f>
        <v>5854</v>
      </c>
      <c r="R83" s="31" t="s">
        <v>198</v>
      </c>
      <c r="S83" s="16">
        <f>ROUND(IF($C83=1,INDEX(新属性投放!C$14:C$22,卡牌属性!$K83),INDEX(新属性投放!C$28:C$36,卡牌属性!$K83))*VLOOKUP(J83,$A$4:$E$39,5),0)</f>
        <v>83</v>
      </c>
      <c r="T83" s="31" t="s">
        <v>199</v>
      </c>
      <c r="U83" s="16">
        <f>ROUND(IF($C83=1,INDEX(新属性投放!D$14:D$22,卡牌属性!$K83),INDEX(新属性投放!D$28:D$36,卡牌属性!$K83))*VLOOKUP(J83,$A$4:$E$39,5),0)</f>
        <v>28</v>
      </c>
      <c r="V83" s="31" t="s">
        <v>200</v>
      </c>
      <c r="W83" s="16">
        <f>ROUND(IF($C83=1,INDEX(新属性投放!E$14:E$22,卡牌属性!$K83),INDEX(新属性投放!E$28:E$36,卡牌属性!$K83))*VLOOKUP(J83,$A$4:$E$39,5),0)</f>
        <v>138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4348</v>
      </c>
      <c r="N84" s="31" t="s">
        <v>199</v>
      </c>
      <c r="O84" s="16">
        <f>ROUND(IF($C84=1,INDEX(新属性投放!J$14:J$22,卡牌属性!$K84),INDEX(新属性投放!J$28:J$36,卡牌属性!$K84))*VLOOKUP(J84,$A$4:$E$39,5),0)</f>
        <v>1445</v>
      </c>
      <c r="P84" s="31" t="s">
        <v>200</v>
      </c>
      <c r="Q84" s="16">
        <f>ROUND(IF($C84=1,INDEX(新属性投放!K$14:K$22,卡牌属性!$K84),INDEX(新属性投放!K$28:K$36,卡牌属性!$K84))*VLOOKUP(J84,$A$4:$E$39,5),0)</f>
        <v>7394</v>
      </c>
      <c r="R84" s="31" t="s">
        <v>198</v>
      </c>
      <c r="S84" s="16">
        <f>ROUND(IF($C84=1,INDEX(新属性投放!C$14:C$22,卡牌属性!$K84),INDEX(新属性投放!C$28:C$36,卡牌属性!$K84))*VLOOKUP(J84,$A$4:$E$39,5),0)</f>
        <v>99</v>
      </c>
      <c r="T84" s="31" t="s">
        <v>199</v>
      </c>
      <c r="U84" s="16">
        <f>ROUND(IF($C84=1,INDEX(新属性投放!D$14:D$22,卡牌属性!$K84),INDEX(新属性投放!D$28:D$36,卡牌属性!$K84))*VLOOKUP(J84,$A$4:$E$39,5),0)</f>
        <v>33</v>
      </c>
      <c r="V84" s="31" t="s">
        <v>200</v>
      </c>
      <c r="W84" s="16">
        <f>ROUND(IF($C84=1,INDEX(新属性投放!E$14:E$22,卡牌属性!$K84),INDEX(新属性投放!E$28:E$36,卡牌属性!$K84))*VLOOKUP(J84,$A$4:$E$39,5),0)</f>
        <v>165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199</v>
      </c>
      <c r="O85" s="16">
        <f>ROUND(IF($C85=1,INDEX(新属性投放!J$14:J$22,卡牌属性!$K85),INDEX(新属性投放!J$28:J$36,卡牌属性!$K85))*VLOOKUP(J85,$A$4:$E$39,5),0)</f>
        <v>13</v>
      </c>
      <c r="P85" s="31" t="s">
        <v>200</v>
      </c>
      <c r="Q85" s="16">
        <f>ROUND(IF($C85=1,INDEX(新属性投放!K$14:K$22,卡牌属性!$K85),INDEX(新属性投放!K$28:K$36,卡牌属性!$K85))*VLOOKUP(J85,$A$4:$E$39,5),0)</f>
        <v>250</v>
      </c>
      <c r="R85" s="31" t="s">
        <v>198</v>
      </c>
      <c r="S85" s="16">
        <f>ROUND(IF($C85=1,INDEX(新属性投放!C$14:C$22,卡牌属性!$K85),INDEX(新属性投放!C$28:C$36,卡牌属性!$K85))*VLOOKUP(J85,$A$4:$E$39,5),0)</f>
        <v>19</v>
      </c>
      <c r="T85" s="31" t="s">
        <v>199</v>
      </c>
      <c r="U85" s="16">
        <f>ROUND(IF($C85=1,INDEX(新属性投放!D$14:D$22,卡牌属性!$K85),INDEX(新属性投放!D$28:D$36,卡牌属性!$K85))*VLOOKUP(J85,$A$4:$E$39,5),0)</f>
        <v>6</v>
      </c>
      <c r="V85" s="31" t="s">
        <v>200</v>
      </c>
      <c r="W85" s="16">
        <f>ROUND(IF($C85=1,INDEX(新属性投放!E$14:E$22,卡牌属性!$K85),INDEX(新属性投放!E$28:E$36,卡牌属性!$K85))*VLOOKUP(J85,$A$4:$E$39,5),0)</f>
        <v>31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351</v>
      </c>
      <c r="N86" s="31" t="s">
        <v>199</v>
      </c>
      <c r="O86" s="16">
        <f>ROUND(IF($C86=1,INDEX(新属性投放!J$14:J$22,卡牌属性!$K86),INDEX(新属性投放!J$28:J$36,卡牌属性!$K86))*VLOOKUP(J86,$A$4:$E$39,5),0)</f>
        <v>113</v>
      </c>
      <c r="P86" s="31" t="s">
        <v>200</v>
      </c>
      <c r="Q86" s="16">
        <f>ROUND(IF($C86=1,INDEX(新属性投放!K$14:K$22,卡牌属性!$K86),INDEX(新属性投放!K$28:K$36,卡牌属性!$K86))*VLOOKUP(J86,$A$4:$E$39,5),0)</f>
        <v>753</v>
      </c>
      <c r="R86" s="31" t="s">
        <v>198</v>
      </c>
      <c r="S86" s="16">
        <f>ROUND(IF($C86=1,INDEX(新属性投放!C$14:C$22,卡牌属性!$K86),INDEX(新属性投放!C$28:C$36,卡牌属性!$K86))*VLOOKUP(J86,$A$4:$E$39,5),0)</f>
        <v>26</v>
      </c>
      <c r="T86" s="31" t="s">
        <v>199</v>
      </c>
      <c r="U86" s="16">
        <f>ROUND(IF($C86=1,INDEX(新属性投放!D$14:D$22,卡牌属性!$K86),INDEX(新属性投放!D$28:D$36,卡牌属性!$K86))*VLOOKUP(J86,$A$4:$E$39,5),0)</f>
        <v>9</v>
      </c>
      <c r="V86" s="31" t="s">
        <v>200</v>
      </c>
      <c r="W86" s="16">
        <f>ROUND(IF($C86=1,INDEX(新属性投放!E$14:E$22,卡牌属性!$K86),INDEX(新属性投放!E$28:E$36,卡牌属性!$K86))*VLOOKUP(J86,$A$4:$E$39,5),0)</f>
        <v>44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783</v>
      </c>
      <c r="N87" s="31" t="s">
        <v>199</v>
      </c>
      <c r="O87" s="16">
        <f>ROUND(IF($C87=1,INDEX(新属性投放!J$14:J$22,卡牌属性!$K87),INDEX(新属性投放!J$28:J$36,卡牌属性!$K87))*VLOOKUP(J87,$A$4:$E$39,5),0)</f>
        <v>256</v>
      </c>
      <c r="P87" s="31" t="s">
        <v>200</v>
      </c>
      <c r="Q87" s="16">
        <f>ROUND(IF($C87=1,INDEX(新属性投放!K$14:K$22,卡牌属性!$K87),INDEX(新属性投放!K$28:K$36,卡牌属性!$K87))*VLOOKUP(J87,$A$4:$E$39,5),0)</f>
        <v>1471</v>
      </c>
      <c r="R87" s="31" t="s">
        <v>198</v>
      </c>
      <c r="S87" s="16">
        <f>ROUND(IF($C87=1,INDEX(新属性投放!C$14:C$22,卡牌属性!$K87),INDEX(新属性投放!C$28:C$36,卡牌属性!$K87))*VLOOKUP(J87,$A$4:$E$39,5),0)</f>
        <v>38</v>
      </c>
      <c r="T87" s="31" t="s">
        <v>199</v>
      </c>
      <c r="U87" s="16">
        <f>ROUND(IF($C87=1,INDEX(新属性投放!D$14:D$22,卡牌属性!$K87),INDEX(新属性投放!D$28:D$36,卡牌属性!$K87))*VLOOKUP(J87,$A$4:$E$39,5),0)</f>
        <v>13</v>
      </c>
      <c r="V87" s="31" t="s">
        <v>200</v>
      </c>
      <c r="W87" s="16">
        <f>ROUND(IF($C87=1,INDEX(新属性投放!E$14:E$22,卡牌属性!$K87),INDEX(新属性投放!E$28:E$36,卡牌属性!$K87))*VLOOKUP(J87,$A$4:$E$39,5),0)</f>
        <v>63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1203</v>
      </c>
      <c r="N88" s="31" t="s">
        <v>199</v>
      </c>
      <c r="O88" s="16">
        <f>ROUND(IF($C88=1,INDEX(新属性投放!J$14:J$22,卡牌属性!$K88),INDEX(新属性投放!J$28:J$36,卡牌属性!$K88))*VLOOKUP(J88,$A$4:$E$39,5),0)</f>
        <v>396</v>
      </c>
      <c r="P88" s="31" t="s">
        <v>200</v>
      </c>
      <c r="Q88" s="16">
        <f>ROUND(IF($C88=1,INDEX(新属性投放!K$14:K$22,卡牌属性!$K88),INDEX(新属性投放!K$28:K$36,卡牌属性!$K88))*VLOOKUP(J88,$A$4:$E$39,5),0)</f>
        <v>2171</v>
      </c>
      <c r="R88" s="31" t="s">
        <v>198</v>
      </c>
      <c r="S88" s="16">
        <f>ROUND(IF($C88=1,INDEX(新属性投放!C$14:C$22,卡牌属性!$K88),INDEX(新属性投放!C$28:C$36,卡牌属性!$K88))*VLOOKUP(J88,$A$4:$E$39,5),0)</f>
        <v>45</v>
      </c>
      <c r="T88" s="31" t="s">
        <v>199</v>
      </c>
      <c r="U88" s="16">
        <f>ROUND(IF($C88=1,INDEX(新属性投放!D$14:D$22,卡牌属性!$K88),INDEX(新属性投放!D$28:D$36,卡牌属性!$K88))*VLOOKUP(J88,$A$4:$E$39,5),0)</f>
        <v>15</v>
      </c>
      <c r="V88" s="31" t="s">
        <v>200</v>
      </c>
      <c r="W88" s="16">
        <f>ROUND(IF($C88=1,INDEX(新属性投放!E$14:E$22,卡牌属性!$K88),INDEX(新属性投放!E$28:E$36,卡牌属性!$K88))*VLOOKUP(J88,$A$4:$E$39,5),0)</f>
        <v>75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1709</v>
      </c>
      <c r="N89" s="31" t="s">
        <v>199</v>
      </c>
      <c r="O89" s="16">
        <f>ROUND(IF($C89=1,INDEX(新属性投放!J$14:J$22,卡牌属性!$K89),INDEX(新属性投放!J$28:J$36,卡牌属性!$K89))*VLOOKUP(J89,$A$4:$E$39,5),0)</f>
        <v>565</v>
      </c>
      <c r="P89" s="31" t="s">
        <v>200</v>
      </c>
      <c r="Q89" s="16">
        <f>ROUND(IF($C89=1,INDEX(新属性投放!K$14:K$22,卡牌属性!$K89),INDEX(新属性投放!K$28:K$36,卡牌属性!$K89))*VLOOKUP(J89,$A$4:$E$39,5),0)</f>
        <v>3015</v>
      </c>
      <c r="R89" s="31" t="s">
        <v>198</v>
      </c>
      <c r="S89" s="16">
        <f>ROUND(IF($C89=1,INDEX(新属性投放!C$14:C$22,卡牌属性!$K89),INDEX(新属性投放!C$28:C$36,卡牌属性!$K89))*VLOOKUP(J89,$A$4:$E$39,5),0)</f>
        <v>56</v>
      </c>
      <c r="T89" s="31" t="s">
        <v>199</v>
      </c>
      <c r="U89" s="16">
        <f>ROUND(IF($C89=1,INDEX(新属性投放!D$14:D$22,卡牌属性!$K89),INDEX(新属性投放!D$28:D$36,卡牌属性!$K89))*VLOOKUP(J89,$A$4:$E$39,5),0)</f>
        <v>19</v>
      </c>
      <c r="V89" s="31" t="s">
        <v>200</v>
      </c>
      <c r="W89" s="16">
        <f>ROUND(IF($C89=1,INDEX(新属性投放!E$14:E$22,卡牌属性!$K89),INDEX(新属性投放!E$28:E$36,卡牌属性!$K89))*VLOOKUP(J89,$A$4:$E$39,5),0)</f>
        <v>94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2335</v>
      </c>
      <c r="N90" s="31" t="s">
        <v>199</v>
      </c>
      <c r="O90" s="16">
        <f>ROUND(IF($C90=1,INDEX(新属性投放!J$14:J$22,卡牌属性!$K90),INDEX(新属性投放!J$28:J$36,卡牌属性!$K90))*VLOOKUP(J90,$A$4:$E$39,5),0)</f>
        <v>774</v>
      </c>
      <c r="P90" s="31" t="s">
        <v>200</v>
      </c>
      <c r="Q90" s="16">
        <f>ROUND(IF($C90=1,INDEX(新属性投放!K$14:K$22,卡牌属性!$K90),INDEX(新属性投放!K$28:K$36,卡牌属性!$K90))*VLOOKUP(J90,$A$4:$E$39,5),0)</f>
        <v>4059</v>
      </c>
      <c r="R90" s="31" t="s">
        <v>198</v>
      </c>
      <c r="S90" s="16">
        <f>ROUND(IF($C90=1,INDEX(新属性投放!C$14:C$22,卡牌属性!$K90),INDEX(新属性投放!C$28:C$36,卡牌属性!$K90))*VLOOKUP(J90,$A$4:$E$39,5),0)</f>
        <v>64</v>
      </c>
      <c r="T90" s="31" t="s">
        <v>199</v>
      </c>
      <c r="U90" s="16">
        <f>ROUND(IF($C90=1,INDEX(新属性投放!D$14:D$22,卡牌属性!$K90),INDEX(新属性投放!D$28:D$36,卡牌属性!$K90))*VLOOKUP(J90,$A$4:$E$39,5),0)</f>
        <v>21</v>
      </c>
      <c r="V90" s="31" t="s">
        <v>200</v>
      </c>
      <c r="W90" s="16">
        <f>ROUND(IF($C90=1,INDEX(新属性投放!E$14:E$22,卡牌属性!$K90),INDEX(新属性投放!E$28:E$36,卡牌属性!$K90))*VLOOKUP(J90,$A$4:$E$39,5),0)</f>
        <v>106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3048</v>
      </c>
      <c r="N91" s="31" t="s">
        <v>199</v>
      </c>
      <c r="O91" s="16">
        <f>ROUND(IF($C91=1,INDEX(新属性投放!J$14:J$22,卡牌属性!$K91),INDEX(新属性投放!J$28:J$36,卡牌属性!$K91))*VLOOKUP(J91,$A$4:$E$39,5),0)</f>
        <v>1011</v>
      </c>
      <c r="P91" s="31" t="s">
        <v>200</v>
      </c>
      <c r="Q91" s="16">
        <f>ROUND(IF($C91=1,INDEX(新属性投放!K$14:K$22,卡牌属性!$K91),INDEX(新属性投放!K$28:K$36,卡牌属性!$K91))*VLOOKUP(J91,$A$4:$E$39,5),0)</f>
        <v>5246</v>
      </c>
      <c r="R91" s="31" t="s">
        <v>198</v>
      </c>
      <c r="S91" s="16">
        <f>ROUND(IF($C91=1,INDEX(新属性投放!C$14:C$22,卡牌属性!$K91),INDEX(新属性投放!C$28:C$36,卡牌属性!$K91))*VLOOKUP(J91,$A$4:$E$39,5),0)</f>
        <v>75</v>
      </c>
      <c r="T91" s="31" t="s">
        <v>199</v>
      </c>
      <c r="U91" s="16">
        <f>ROUND(IF($C91=1,INDEX(新属性投放!D$14:D$22,卡牌属性!$K91),INDEX(新属性投放!D$28:D$36,卡牌属性!$K91))*VLOOKUP(J91,$A$4:$E$39,5),0)</f>
        <v>25</v>
      </c>
      <c r="V91" s="31" t="s">
        <v>200</v>
      </c>
      <c r="W91" s="16">
        <f>ROUND(IF($C91=1,INDEX(新属性投放!E$14:E$22,卡牌属性!$K91),INDEX(新属性投放!E$28:E$36,卡牌属性!$K91))*VLOOKUP(J91,$A$4:$E$39,5),0)</f>
        <v>125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3891</v>
      </c>
      <c r="N92" s="31" t="s">
        <v>199</v>
      </c>
      <c r="O92" s="16">
        <f>ROUND(IF($C92=1,INDEX(新属性投放!J$14:J$22,卡牌属性!$K92),INDEX(新属性投放!J$28:J$36,卡牌属性!$K92))*VLOOKUP(J92,$A$4:$E$39,5),0)</f>
        <v>1293</v>
      </c>
      <c r="P92" s="31" t="s">
        <v>200</v>
      </c>
      <c r="Q92" s="16">
        <f>ROUND(IF($C92=1,INDEX(新属性投放!K$14:K$22,卡牌属性!$K92),INDEX(新属性投放!K$28:K$36,卡牌属性!$K92))*VLOOKUP(J92,$A$4:$E$39,5),0)</f>
        <v>6653</v>
      </c>
      <c r="R92" s="31" t="s">
        <v>198</v>
      </c>
      <c r="S92" s="16">
        <f>ROUND(IF($C92=1,INDEX(新属性投放!C$14:C$22,卡牌属性!$K92),INDEX(新属性投放!C$28:C$36,卡牌属性!$K92))*VLOOKUP(J92,$A$4:$E$39,5),0)</f>
        <v>94</v>
      </c>
      <c r="T92" s="31" t="s">
        <v>199</v>
      </c>
      <c r="U92" s="16">
        <f>ROUND(IF($C92=1,INDEX(新属性投放!D$14:D$22,卡牌属性!$K92),INDEX(新属性投放!D$28:D$36,卡牌属性!$K92))*VLOOKUP(J92,$A$4:$E$39,5),0)</f>
        <v>31</v>
      </c>
      <c r="V92" s="31" t="s">
        <v>200</v>
      </c>
      <c r="W92" s="16">
        <f>ROUND(IF($C92=1,INDEX(新属性投放!E$14:E$22,卡牌属性!$K92),INDEX(新属性投放!E$28:E$36,卡牌属性!$K92))*VLOOKUP(J92,$A$4:$E$39,5),0)</f>
        <v>156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4941</v>
      </c>
      <c r="N93" s="31" t="s">
        <v>199</v>
      </c>
      <c r="O93" s="16">
        <f>ROUND(IF($C93=1,INDEX(新属性投放!J$14:J$22,卡牌属性!$K93),INDEX(新属性投放!J$28:J$36,卡牌属性!$K93))*VLOOKUP(J93,$A$4:$E$39,5),0)</f>
        <v>1643</v>
      </c>
      <c r="P93" s="31" t="s">
        <v>200</v>
      </c>
      <c r="Q93" s="16">
        <f>ROUND(IF($C93=1,INDEX(新属性投放!K$14:K$22,卡牌属性!$K93),INDEX(新属性投放!K$28:K$36,卡牌属性!$K93))*VLOOKUP(J93,$A$4:$E$39,5),0)</f>
        <v>8403</v>
      </c>
      <c r="R93" s="31" t="s">
        <v>198</v>
      </c>
      <c r="S93" s="16">
        <f>ROUND(IF($C93=1,INDEX(新属性投放!C$14:C$22,卡牌属性!$K93),INDEX(新属性投放!C$28:C$36,卡牌属性!$K93))*VLOOKUP(J93,$A$4:$E$39,5),0)</f>
        <v>113</v>
      </c>
      <c r="T93" s="31" t="s">
        <v>199</v>
      </c>
      <c r="U93" s="16">
        <f>ROUND(IF($C93=1,INDEX(新属性投放!D$14:D$22,卡牌属性!$K93),INDEX(新属性投放!D$28:D$36,卡牌属性!$K93))*VLOOKUP(J93,$A$4:$E$39,5),0)</f>
        <v>38</v>
      </c>
      <c r="V93" s="31" t="s">
        <v>200</v>
      </c>
      <c r="W93" s="16">
        <f>ROUND(IF($C93=1,INDEX(新属性投放!E$14:E$22,卡牌属性!$K93),INDEX(新属性投放!E$28:E$36,卡牌属性!$K93))*VLOOKUP(J93,$A$4:$E$39,5),0)</f>
        <v>188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199</v>
      </c>
      <c r="O94" s="16">
        <f>ROUND(IF($C94=1,INDEX(新属性投放!J$14:J$22,卡牌属性!$K94),INDEX(新属性投放!J$28:J$36,卡牌属性!$K94))*VLOOKUP(J94,$A$4:$E$39,5),0)</f>
        <v>11</v>
      </c>
      <c r="P94" s="31" t="s">
        <v>200</v>
      </c>
      <c r="Q94" s="16">
        <f>ROUND(IF($C94=1,INDEX(新属性投放!K$14:K$22,卡牌属性!$K94),INDEX(新属性投放!K$28:K$36,卡牌属性!$K94))*VLOOKUP(J94,$A$4:$E$39,5),0)</f>
        <v>220</v>
      </c>
      <c r="R94" s="31" t="s">
        <v>198</v>
      </c>
      <c r="S94" s="16">
        <f>ROUND(IF($C94=1,INDEX(新属性投放!C$14:C$22,卡牌属性!$K94),INDEX(新属性投放!C$28:C$36,卡牌属性!$K94))*VLOOKUP(J94,$A$4:$E$39,5),0)</f>
        <v>17</v>
      </c>
      <c r="T94" s="31" t="s">
        <v>199</v>
      </c>
      <c r="U94" s="16">
        <f>ROUND(IF($C94=1,INDEX(新属性投放!D$14:D$22,卡牌属性!$K94),INDEX(新属性投放!D$28:D$36,卡牌属性!$K94))*VLOOKUP(J94,$A$4:$E$39,5),0)</f>
        <v>6</v>
      </c>
      <c r="V94" s="31" t="s">
        <v>200</v>
      </c>
      <c r="W94" s="16">
        <f>ROUND(IF($C94=1,INDEX(新属性投放!E$14:E$22,卡牌属性!$K94),INDEX(新属性投放!E$28:E$36,卡牌属性!$K94))*VLOOKUP(J94,$A$4:$E$39,5),0)</f>
        <v>28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309</v>
      </c>
      <c r="N95" s="31" t="s">
        <v>199</v>
      </c>
      <c r="O95" s="16">
        <f>ROUND(IF($C95=1,INDEX(新属性投放!J$14:J$22,卡牌属性!$K95),INDEX(新属性投放!J$28:J$36,卡牌属性!$K95))*VLOOKUP(J95,$A$4:$E$39,5),0)</f>
        <v>99</v>
      </c>
      <c r="P95" s="31" t="s">
        <v>200</v>
      </c>
      <c r="Q95" s="16">
        <f>ROUND(IF($C95=1,INDEX(新属性投放!K$14:K$22,卡牌属性!$K95),INDEX(新属性投放!K$28:K$36,卡牌属性!$K95))*VLOOKUP(J95,$A$4:$E$39,5),0)</f>
        <v>662</v>
      </c>
      <c r="R95" s="31" t="s">
        <v>198</v>
      </c>
      <c r="S95" s="16">
        <f>ROUND(IF($C95=1,INDEX(新属性投放!C$14:C$22,卡牌属性!$K95),INDEX(新属性投放!C$28:C$36,卡牌属性!$K95))*VLOOKUP(J95,$A$4:$E$39,5),0)</f>
        <v>23</v>
      </c>
      <c r="T95" s="31" t="s">
        <v>199</v>
      </c>
      <c r="U95" s="16">
        <f>ROUND(IF($C95=1,INDEX(新属性投放!D$14:D$22,卡牌属性!$K95),INDEX(新属性投放!D$28:D$36,卡牌属性!$K95))*VLOOKUP(J95,$A$4:$E$39,5),0)</f>
        <v>8</v>
      </c>
      <c r="V95" s="31" t="s">
        <v>200</v>
      </c>
      <c r="W95" s="16">
        <f>ROUND(IF($C95=1,INDEX(新属性投放!E$14:E$22,卡牌属性!$K95),INDEX(新属性投放!E$28:E$36,卡牌属性!$K95))*VLOOKUP(J95,$A$4:$E$39,5),0)</f>
        <v>39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689</v>
      </c>
      <c r="N96" s="31" t="s">
        <v>199</v>
      </c>
      <c r="O96" s="16">
        <f>ROUND(IF($C96=1,INDEX(新属性投放!J$14:J$22,卡牌属性!$K96),INDEX(新属性投放!J$28:J$36,卡牌属性!$K96))*VLOOKUP(J96,$A$4:$E$39,5),0)</f>
        <v>226</v>
      </c>
      <c r="P96" s="31" t="s">
        <v>200</v>
      </c>
      <c r="Q96" s="16">
        <f>ROUND(IF($C96=1,INDEX(新属性投放!K$14:K$22,卡牌属性!$K96),INDEX(新属性投放!K$28:K$36,卡牌属性!$K96))*VLOOKUP(J96,$A$4:$E$39,5),0)</f>
        <v>1295</v>
      </c>
      <c r="R96" s="31" t="s">
        <v>198</v>
      </c>
      <c r="S96" s="16">
        <f>ROUND(IF($C96=1,INDEX(新属性投放!C$14:C$22,卡牌属性!$K96),INDEX(新属性投放!C$28:C$36,卡牌属性!$K96))*VLOOKUP(J96,$A$4:$E$39,5),0)</f>
        <v>33</v>
      </c>
      <c r="T96" s="31" t="s">
        <v>199</v>
      </c>
      <c r="U96" s="16">
        <f>ROUND(IF($C96=1,INDEX(新属性投放!D$14:D$22,卡牌属性!$K96),INDEX(新属性投放!D$28:D$36,卡牌属性!$K96))*VLOOKUP(J96,$A$4:$E$39,5),0)</f>
        <v>11</v>
      </c>
      <c r="V96" s="31" t="s">
        <v>200</v>
      </c>
      <c r="W96" s="16">
        <f>ROUND(IF($C96=1,INDEX(新属性投放!E$14:E$22,卡牌属性!$K96),INDEX(新属性投放!E$28:E$36,卡牌属性!$K96))*VLOOKUP(J96,$A$4:$E$39,5),0)</f>
        <v>55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1058</v>
      </c>
      <c r="N97" s="31" t="s">
        <v>199</v>
      </c>
      <c r="O97" s="16">
        <f>ROUND(IF($C97=1,INDEX(新属性投放!J$14:J$22,卡牌属性!$K97),INDEX(新属性投放!J$28:J$36,卡牌属性!$K97))*VLOOKUP(J97,$A$4:$E$39,5),0)</f>
        <v>349</v>
      </c>
      <c r="P97" s="31" t="s">
        <v>200</v>
      </c>
      <c r="Q97" s="16">
        <f>ROUND(IF($C97=1,INDEX(新属性投放!K$14:K$22,卡牌属性!$K97),INDEX(新属性投放!K$28:K$36,卡牌属性!$K97))*VLOOKUP(J97,$A$4:$E$39,5),0)</f>
        <v>1911</v>
      </c>
      <c r="R97" s="31" t="s">
        <v>198</v>
      </c>
      <c r="S97" s="16">
        <f>ROUND(IF($C97=1,INDEX(新属性投放!C$14:C$22,卡牌属性!$K97),INDEX(新属性投放!C$28:C$36,卡牌属性!$K97))*VLOOKUP(J97,$A$4:$E$39,5),0)</f>
        <v>40</v>
      </c>
      <c r="T97" s="31" t="s">
        <v>199</v>
      </c>
      <c r="U97" s="16">
        <f>ROUND(IF($C97=1,INDEX(新属性投放!D$14:D$22,卡牌属性!$K97),INDEX(新属性投放!D$28:D$36,卡牌属性!$K97))*VLOOKUP(J97,$A$4:$E$39,5),0)</f>
        <v>13</v>
      </c>
      <c r="V97" s="31" t="s">
        <v>200</v>
      </c>
      <c r="W97" s="16">
        <f>ROUND(IF($C97=1,INDEX(新属性投放!E$14:E$22,卡牌属性!$K97),INDEX(新属性投放!E$28:E$36,卡牌属性!$K97))*VLOOKUP(J97,$A$4:$E$39,5),0)</f>
        <v>66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1504</v>
      </c>
      <c r="N98" s="31" t="s">
        <v>199</v>
      </c>
      <c r="O98" s="16">
        <f>ROUND(IF($C98=1,INDEX(新属性投放!J$14:J$22,卡牌属性!$K98),INDEX(新属性投放!J$28:J$36,卡牌属性!$K98))*VLOOKUP(J98,$A$4:$E$39,5),0)</f>
        <v>497</v>
      </c>
      <c r="P98" s="31" t="s">
        <v>200</v>
      </c>
      <c r="Q98" s="16">
        <f>ROUND(IF($C98=1,INDEX(新属性投放!K$14:K$22,卡牌属性!$K98),INDEX(新属性投放!K$28:K$36,卡牌属性!$K98))*VLOOKUP(J98,$A$4:$E$39,5),0)</f>
        <v>2653</v>
      </c>
      <c r="R98" s="31" t="s">
        <v>198</v>
      </c>
      <c r="S98" s="16">
        <f>ROUND(IF($C98=1,INDEX(新属性投放!C$14:C$22,卡牌属性!$K98),INDEX(新属性投放!C$28:C$36,卡牌属性!$K98))*VLOOKUP(J98,$A$4:$E$39,5),0)</f>
        <v>50</v>
      </c>
      <c r="T98" s="31" t="s">
        <v>199</v>
      </c>
      <c r="U98" s="16">
        <f>ROUND(IF($C98=1,INDEX(新属性投放!D$14:D$22,卡牌属性!$K98),INDEX(新属性投放!D$28:D$36,卡牌属性!$K98))*VLOOKUP(J98,$A$4:$E$39,5),0)</f>
        <v>17</v>
      </c>
      <c r="V98" s="31" t="s">
        <v>200</v>
      </c>
      <c r="W98" s="16">
        <f>ROUND(IF($C98=1,INDEX(新属性投放!E$14:E$22,卡牌属性!$K98),INDEX(新属性投放!E$28:E$36,卡牌属性!$K98))*VLOOKUP(J98,$A$4:$E$39,5),0)</f>
        <v>83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2055</v>
      </c>
      <c r="N99" s="31" t="s">
        <v>199</v>
      </c>
      <c r="O99" s="16">
        <f>ROUND(IF($C99=1,INDEX(新属性投放!J$14:J$22,卡牌属性!$K99),INDEX(新属性投放!J$28:J$36,卡牌属性!$K99))*VLOOKUP(J99,$A$4:$E$39,5),0)</f>
        <v>681</v>
      </c>
      <c r="P99" s="31" t="s">
        <v>200</v>
      </c>
      <c r="Q99" s="16">
        <f>ROUND(IF($C99=1,INDEX(新属性投放!K$14:K$22,卡牌属性!$K99),INDEX(新属性投放!K$28:K$36,卡牌属性!$K99))*VLOOKUP(J99,$A$4:$E$39,5),0)</f>
        <v>3572</v>
      </c>
      <c r="R99" s="31" t="s">
        <v>198</v>
      </c>
      <c r="S99" s="16">
        <f>ROUND(IF($C99=1,INDEX(新属性投放!C$14:C$22,卡牌属性!$K99),INDEX(新属性投放!C$28:C$36,卡牌属性!$K99))*VLOOKUP(J99,$A$4:$E$39,5),0)</f>
        <v>56</v>
      </c>
      <c r="T99" s="31" t="s">
        <v>199</v>
      </c>
      <c r="U99" s="16">
        <f>ROUND(IF($C99=1,INDEX(新属性投放!D$14:D$22,卡牌属性!$K99),INDEX(新属性投放!D$28:D$36,卡牌属性!$K99))*VLOOKUP(J99,$A$4:$E$39,5),0)</f>
        <v>19</v>
      </c>
      <c r="V99" s="31" t="s">
        <v>200</v>
      </c>
      <c r="W99" s="16">
        <f>ROUND(IF($C99=1,INDEX(新属性投放!E$14:E$22,卡牌属性!$K99),INDEX(新属性投放!E$28:E$36,卡牌属性!$K99))*VLOOKUP(J99,$A$4:$E$39,5),0)</f>
        <v>94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2682</v>
      </c>
      <c r="N100" s="31" t="s">
        <v>199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200</v>
      </c>
      <c r="Q100" s="16">
        <f>ROUND(IF($C100=1,INDEX(新属性投放!K$14:K$22,卡牌属性!$K100),INDEX(新属性投放!K$28:K$36,卡牌属性!$K100))*VLOOKUP(J100,$A$4:$E$39,5),0)</f>
        <v>4617</v>
      </c>
      <c r="R100" s="31" t="s">
        <v>198</v>
      </c>
      <c r="S100" s="16">
        <f>ROUND(IF($C100=1,INDEX(新属性投放!C$14:C$22,卡牌属性!$K100),INDEX(新属性投放!C$28:C$36,卡牌属性!$K100))*VLOOKUP(J100,$A$4:$E$39,5),0)</f>
        <v>66</v>
      </c>
      <c r="T100" s="31" t="s">
        <v>199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200</v>
      </c>
      <c r="W100" s="16">
        <f>ROUND(IF($C100=1,INDEX(新属性投放!E$14:E$22,卡牌属性!$K100),INDEX(新属性投放!E$28:E$36,卡牌属性!$K100))*VLOOKUP(J100,$A$4:$E$39,5),0)</f>
        <v>110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3424</v>
      </c>
      <c r="N101" s="31" t="s">
        <v>199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200</v>
      </c>
      <c r="Q101" s="16">
        <f>ROUND(IF($C101=1,INDEX(新属性投放!K$14:K$22,卡牌属性!$K101),INDEX(新属性投放!K$28:K$36,卡牌属性!$K101))*VLOOKUP(J101,$A$4:$E$39,5),0)</f>
        <v>5854</v>
      </c>
      <c r="R101" s="31" t="s">
        <v>198</v>
      </c>
      <c r="S101" s="16">
        <f>ROUND(IF($C101=1,INDEX(新属性投放!C$14:C$22,卡牌属性!$K101),INDEX(新属性投放!C$28:C$36,卡牌属性!$K101))*VLOOKUP(J101,$A$4:$E$39,5),0)</f>
        <v>83</v>
      </c>
      <c r="T101" s="31" t="s">
        <v>199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200</v>
      </c>
      <c r="W101" s="16">
        <f>ROUND(IF($C101=1,INDEX(新属性投放!E$14:E$22,卡牌属性!$K101),INDEX(新属性投放!E$28:E$36,卡牌属性!$K101))*VLOOKUP(J101,$A$4:$E$39,5),0)</f>
        <v>138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4348</v>
      </c>
      <c r="N102" s="31" t="s">
        <v>199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200</v>
      </c>
      <c r="Q102" s="16">
        <f>ROUND(IF($C102=1,INDEX(新属性投放!K$14:K$22,卡牌属性!$K102),INDEX(新属性投放!K$28:K$36,卡牌属性!$K102))*VLOOKUP(J102,$A$4:$E$39,5),0)</f>
        <v>7394</v>
      </c>
      <c r="R102" s="31" t="s">
        <v>198</v>
      </c>
      <c r="S102" s="16">
        <f>ROUND(IF($C102=1,INDEX(新属性投放!C$14:C$22,卡牌属性!$K102),INDEX(新属性投放!C$28:C$36,卡牌属性!$K102))*VLOOKUP(J102,$A$4:$E$39,5),0)</f>
        <v>99</v>
      </c>
      <c r="T102" s="31" t="s">
        <v>199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200</v>
      </c>
      <c r="W102" s="16">
        <f>ROUND(IF($C102=1,INDEX(新属性投放!E$14:E$22,卡牌属性!$K102),INDEX(新属性投放!E$28:E$36,卡牌属性!$K102))*VLOOKUP(J102,$A$4:$E$39,5),0)</f>
        <v>165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199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200</v>
      </c>
      <c r="Q103" s="16">
        <f>ROUND(IF($C103=1,INDEX(新属性投放!K$14:K$22,卡牌属性!$K103),INDEX(新属性投放!K$28:K$36,卡牌属性!$K103))*VLOOKUP(J103,$A$4:$E$39,5),0)</f>
        <v>200</v>
      </c>
      <c r="R103" s="31" t="s">
        <v>198</v>
      </c>
      <c r="S103" s="16">
        <f>ROUND(IF($C103=1,INDEX(新属性投放!C$14:C$22,卡牌属性!$K103),INDEX(新属性投放!C$28:C$36,卡牌属性!$K103))*VLOOKUP(J103,$A$4:$E$39,5),0)</f>
        <v>15</v>
      </c>
      <c r="T103" s="31" t="s">
        <v>199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200</v>
      </c>
      <c r="W103" s="16">
        <f>ROUND(IF($C103=1,INDEX(新属性投放!E$14:E$22,卡牌属性!$K103),INDEX(新属性投放!E$28:E$36,卡牌属性!$K103))*VLOOKUP(J103,$A$4:$E$39,5),0)</f>
        <v>25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281</v>
      </c>
      <c r="N104" s="31" t="s">
        <v>199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200</v>
      </c>
      <c r="Q104" s="16">
        <f>ROUND(IF($C104=1,INDEX(新属性投放!K$14:K$22,卡牌属性!$K104),INDEX(新属性投放!K$28:K$36,卡牌属性!$K104))*VLOOKUP(J104,$A$4:$E$39,5),0)</f>
        <v>602</v>
      </c>
      <c r="R104" s="31" t="s">
        <v>198</v>
      </c>
      <c r="S104" s="16">
        <f>ROUND(IF($C104=1,INDEX(新属性投放!C$14:C$22,卡牌属性!$K104),INDEX(新属性投放!C$28:C$36,卡牌属性!$K104))*VLOOKUP(J104,$A$4:$E$39,5),0)</f>
        <v>21</v>
      </c>
      <c r="T104" s="31" t="s">
        <v>199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200</v>
      </c>
      <c r="W104" s="16">
        <f>ROUND(IF($C104=1,INDEX(新属性投放!E$14:E$22,卡牌属性!$K104),INDEX(新属性投放!E$28:E$36,卡牌属性!$K104))*VLOOKUP(J104,$A$4:$E$39,5),0)</f>
        <v>35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626</v>
      </c>
      <c r="N105" s="31" t="s">
        <v>199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200</v>
      </c>
      <c r="Q105" s="16">
        <f>ROUND(IF($C105=1,INDEX(新属性投放!K$14:K$22,卡牌属性!$K105),INDEX(新属性投放!K$28:K$36,卡牌属性!$K105))*VLOOKUP(J105,$A$4:$E$39,5),0)</f>
        <v>1177</v>
      </c>
      <c r="R105" s="31" t="s">
        <v>198</v>
      </c>
      <c r="S105" s="16">
        <f>ROUND(IF($C105=1,INDEX(新属性投放!C$14:C$22,卡牌属性!$K105),INDEX(新属性投放!C$28:C$36,卡牌属性!$K105))*VLOOKUP(J105,$A$4:$E$39,5),0)</f>
        <v>30</v>
      </c>
      <c r="T105" s="31" t="s">
        <v>199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200</v>
      </c>
      <c r="W105" s="16">
        <f>ROUND(IF($C105=1,INDEX(新属性投放!E$14:E$22,卡牌属性!$K105),INDEX(新属性投放!E$28:E$36,卡牌属性!$K105))*VLOOKUP(J105,$A$4:$E$39,5),0)</f>
        <v>50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962</v>
      </c>
      <c r="N106" s="31" t="s">
        <v>199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200</v>
      </c>
      <c r="Q106" s="16">
        <f>ROUND(IF($C106=1,INDEX(新属性投放!K$14:K$22,卡牌属性!$K106),INDEX(新属性投放!K$28:K$36,卡牌属性!$K106))*VLOOKUP(J106,$A$4:$E$39,5),0)</f>
        <v>1737</v>
      </c>
      <c r="R106" s="31" t="s">
        <v>198</v>
      </c>
      <c r="S106" s="16">
        <f>ROUND(IF($C106=1,INDEX(新属性投放!C$14:C$22,卡牌属性!$K106),INDEX(新属性投放!C$28:C$36,卡牌属性!$K106))*VLOOKUP(J106,$A$4:$E$39,5),0)</f>
        <v>36</v>
      </c>
      <c r="T106" s="31" t="s">
        <v>199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200</v>
      </c>
      <c r="W106" s="16">
        <f>ROUND(IF($C106=1,INDEX(新属性投放!E$14:E$22,卡牌属性!$K106),INDEX(新属性投放!E$28:E$36,卡牌属性!$K106))*VLOOKUP(J106,$A$4:$E$39,5),0)</f>
        <v>60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1367</v>
      </c>
      <c r="N107" s="31" t="s">
        <v>199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200</v>
      </c>
      <c r="Q107" s="16">
        <f>ROUND(IF($C107=1,INDEX(新属性投放!K$14:K$22,卡牌属性!$K107),INDEX(新属性投放!K$28:K$36,卡牌属性!$K107))*VLOOKUP(J107,$A$4:$E$39,5),0)</f>
        <v>2412</v>
      </c>
      <c r="R107" s="31" t="s">
        <v>198</v>
      </c>
      <c r="S107" s="16">
        <f>ROUND(IF($C107=1,INDEX(新属性投放!C$14:C$22,卡牌属性!$K107),INDEX(新属性投放!C$28:C$36,卡牌属性!$K107))*VLOOKUP(J107,$A$4:$E$39,5),0)</f>
        <v>45</v>
      </c>
      <c r="T107" s="31" t="s">
        <v>199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200</v>
      </c>
      <c r="W107" s="16">
        <f>ROUND(IF($C107=1,INDEX(新属性投放!E$14:E$22,卡牌属性!$K107),INDEX(新属性投放!E$28:E$36,卡牌属性!$K107))*VLOOKUP(J107,$A$4:$E$39,5),0)</f>
        <v>75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1868</v>
      </c>
      <c r="N108" s="31" t="s">
        <v>199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200</v>
      </c>
      <c r="Q108" s="16">
        <f>ROUND(IF($C108=1,INDEX(新属性投放!K$14:K$22,卡牌属性!$K108),INDEX(新属性投放!K$28:K$36,卡牌属性!$K108))*VLOOKUP(J108,$A$4:$E$39,5),0)</f>
        <v>3247</v>
      </c>
      <c r="R108" s="31" t="s">
        <v>198</v>
      </c>
      <c r="S108" s="16">
        <f>ROUND(IF($C108=1,INDEX(新属性投放!C$14:C$22,卡牌属性!$K108),INDEX(新属性投放!C$28:C$36,卡牌属性!$K108))*VLOOKUP(J108,$A$4:$E$39,5),0)</f>
        <v>51</v>
      </c>
      <c r="T108" s="31" t="s">
        <v>199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200</v>
      </c>
      <c r="W108" s="16">
        <f>ROUND(IF($C108=1,INDEX(新属性投放!E$14:E$22,卡牌属性!$K108),INDEX(新属性投放!E$28:E$36,卡牌属性!$K108))*VLOOKUP(J108,$A$4:$E$39,5),0)</f>
        <v>85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2438</v>
      </c>
      <c r="N109" s="31" t="s">
        <v>199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200</v>
      </c>
      <c r="Q109" s="16">
        <f>ROUND(IF($C109=1,INDEX(新属性投放!K$14:K$22,卡牌属性!$K109),INDEX(新属性投放!K$28:K$36,卡牌属性!$K109))*VLOOKUP(J109,$A$4:$E$39,5),0)</f>
        <v>4197</v>
      </c>
      <c r="R109" s="31" t="s">
        <v>198</v>
      </c>
      <c r="S109" s="16">
        <f>ROUND(IF($C109=1,INDEX(新属性投放!C$14:C$22,卡牌属性!$K109),INDEX(新属性投放!C$28:C$36,卡牌属性!$K109))*VLOOKUP(J109,$A$4:$E$39,5),0)</f>
        <v>60</v>
      </c>
      <c r="T109" s="31" t="s">
        <v>199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200</v>
      </c>
      <c r="W109" s="16">
        <f>ROUND(IF($C109=1,INDEX(新属性投放!E$14:E$22,卡牌属性!$K109),INDEX(新属性投放!E$28:E$36,卡牌属性!$K109))*VLOOKUP(J109,$A$4:$E$39,5),0)</f>
        <v>100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3113</v>
      </c>
      <c r="N110" s="31" t="s">
        <v>199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200</v>
      </c>
      <c r="Q110" s="16">
        <f>ROUND(IF($C110=1,INDEX(新属性投放!K$14:K$22,卡牌属性!$K110),INDEX(新属性投放!K$28:K$36,卡牌属性!$K110))*VLOOKUP(J110,$A$4:$E$39,5),0)</f>
        <v>5322</v>
      </c>
      <c r="R110" s="31" t="s">
        <v>198</v>
      </c>
      <c r="S110" s="16">
        <f>ROUND(IF($C110=1,INDEX(新属性投放!C$14:C$22,卡牌属性!$K110),INDEX(新属性投放!C$28:C$36,卡牌属性!$K110))*VLOOKUP(J110,$A$4:$E$39,5),0)</f>
        <v>75</v>
      </c>
      <c r="T110" s="31" t="s">
        <v>199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200</v>
      </c>
      <c r="W110" s="16">
        <f>ROUND(IF($C110=1,INDEX(新属性投放!E$14:E$22,卡牌属性!$K110),INDEX(新属性投放!E$28:E$36,卡牌属性!$K110))*VLOOKUP(J110,$A$4:$E$39,5),0)</f>
        <v>125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3953</v>
      </c>
      <c r="N111" s="31" t="s">
        <v>199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200</v>
      </c>
      <c r="Q111" s="16">
        <f>ROUND(IF($C111=1,INDEX(新属性投放!K$14:K$22,卡牌属性!$K111),INDEX(新属性投放!K$28:K$36,卡牌属性!$K111))*VLOOKUP(J111,$A$4:$E$39,5),0)</f>
        <v>6722</v>
      </c>
      <c r="R111" s="31" t="s">
        <v>198</v>
      </c>
      <c r="S111" s="16">
        <f>ROUND(IF($C111=1,INDEX(新属性投放!C$14:C$22,卡牌属性!$K111),INDEX(新属性投放!C$28:C$36,卡牌属性!$K111))*VLOOKUP(J111,$A$4:$E$39,5),0)</f>
        <v>90</v>
      </c>
      <c r="T111" s="31" t="s">
        <v>199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200</v>
      </c>
      <c r="W111" s="16">
        <f>ROUND(IF($C111=1,INDEX(新属性投放!E$14:E$22,卡牌属性!$K111),INDEX(新属性投放!E$28:E$36,卡牌属性!$K111))*VLOOKUP(J111,$A$4:$E$39,5),0)</f>
        <v>150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199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200</v>
      </c>
      <c r="Q112" s="16">
        <f>ROUND(IF($C112=1,INDEX(新属性投放!K$14:K$22,卡牌属性!$K112),INDEX(新属性投放!K$28:K$36,卡牌属性!$K112))*VLOOKUP(J112,$A$4:$E$39,5),0)</f>
        <v>200</v>
      </c>
      <c r="R112" s="31" t="s">
        <v>198</v>
      </c>
      <c r="S112" s="16">
        <f>ROUND(IF($C112=1,INDEX(新属性投放!C$14:C$22,卡牌属性!$K112),INDEX(新属性投放!C$28:C$36,卡牌属性!$K112))*VLOOKUP(J112,$A$4:$E$39,5),0)</f>
        <v>15</v>
      </c>
      <c r="T112" s="31" t="s">
        <v>199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200</v>
      </c>
      <c r="W112" s="16">
        <f>ROUND(IF($C112=1,INDEX(新属性投放!E$14:E$22,卡牌属性!$K112),INDEX(新属性投放!E$28:E$36,卡牌属性!$K112))*VLOOKUP(J112,$A$4:$E$39,5),0)</f>
        <v>25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281</v>
      </c>
      <c r="N113" s="31" t="s">
        <v>199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200</v>
      </c>
      <c r="Q113" s="16">
        <f>ROUND(IF($C113=1,INDEX(新属性投放!K$14:K$22,卡牌属性!$K113),INDEX(新属性投放!K$28:K$36,卡牌属性!$K113))*VLOOKUP(J113,$A$4:$E$39,5),0)</f>
        <v>602</v>
      </c>
      <c r="R113" s="31" t="s">
        <v>198</v>
      </c>
      <c r="S113" s="16">
        <f>ROUND(IF($C113=1,INDEX(新属性投放!C$14:C$22,卡牌属性!$K113),INDEX(新属性投放!C$28:C$36,卡牌属性!$K113))*VLOOKUP(J113,$A$4:$E$39,5),0)</f>
        <v>21</v>
      </c>
      <c r="T113" s="31" t="s">
        <v>199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200</v>
      </c>
      <c r="W113" s="16">
        <f>ROUND(IF($C113=1,INDEX(新属性投放!E$14:E$22,卡牌属性!$K113),INDEX(新属性投放!E$28:E$36,卡牌属性!$K113))*VLOOKUP(J113,$A$4:$E$39,5),0)</f>
        <v>35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626</v>
      </c>
      <c r="N114" s="31" t="s">
        <v>199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200</v>
      </c>
      <c r="Q114" s="16">
        <f>ROUND(IF($C114=1,INDEX(新属性投放!K$14:K$22,卡牌属性!$K114),INDEX(新属性投放!K$28:K$36,卡牌属性!$K114))*VLOOKUP(J114,$A$4:$E$39,5),0)</f>
        <v>1177</v>
      </c>
      <c r="R114" s="31" t="s">
        <v>198</v>
      </c>
      <c r="S114" s="16">
        <f>ROUND(IF($C114=1,INDEX(新属性投放!C$14:C$22,卡牌属性!$K114),INDEX(新属性投放!C$28:C$36,卡牌属性!$K114))*VLOOKUP(J114,$A$4:$E$39,5),0)</f>
        <v>30</v>
      </c>
      <c r="T114" s="31" t="s">
        <v>199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200</v>
      </c>
      <c r="W114" s="16">
        <f>ROUND(IF($C114=1,INDEX(新属性投放!E$14:E$22,卡牌属性!$K114),INDEX(新属性投放!E$28:E$36,卡牌属性!$K114))*VLOOKUP(J114,$A$4:$E$39,5),0)</f>
        <v>50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962</v>
      </c>
      <c r="N115" s="31" t="s">
        <v>199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200</v>
      </c>
      <c r="Q115" s="16">
        <f>ROUND(IF($C115=1,INDEX(新属性投放!K$14:K$22,卡牌属性!$K115),INDEX(新属性投放!K$28:K$36,卡牌属性!$K115))*VLOOKUP(J115,$A$4:$E$39,5),0)</f>
        <v>1737</v>
      </c>
      <c r="R115" s="31" t="s">
        <v>198</v>
      </c>
      <c r="S115" s="16">
        <f>ROUND(IF($C115=1,INDEX(新属性投放!C$14:C$22,卡牌属性!$K115),INDEX(新属性投放!C$28:C$36,卡牌属性!$K115))*VLOOKUP(J115,$A$4:$E$39,5),0)</f>
        <v>36</v>
      </c>
      <c r="T115" s="31" t="s">
        <v>199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200</v>
      </c>
      <c r="W115" s="16">
        <f>ROUND(IF($C115=1,INDEX(新属性投放!E$14:E$22,卡牌属性!$K115),INDEX(新属性投放!E$28:E$36,卡牌属性!$K115))*VLOOKUP(J115,$A$4:$E$39,5),0)</f>
        <v>60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1367</v>
      </c>
      <c r="N116" s="31" t="s">
        <v>199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200</v>
      </c>
      <c r="Q116" s="16">
        <f>ROUND(IF($C116=1,INDEX(新属性投放!K$14:K$22,卡牌属性!$K116),INDEX(新属性投放!K$28:K$36,卡牌属性!$K116))*VLOOKUP(J116,$A$4:$E$39,5),0)</f>
        <v>2412</v>
      </c>
      <c r="R116" s="31" t="s">
        <v>198</v>
      </c>
      <c r="S116" s="16">
        <f>ROUND(IF($C116=1,INDEX(新属性投放!C$14:C$22,卡牌属性!$K116),INDEX(新属性投放!C$28:C$36,卡牌属性!$K116))*VLOOKUP(J116,$A$4:$E$39,5),0)</f>
        <v>45</v>
      </c>
      <c r="T116" s="31" t="s">
        <v>199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200</v>
      </c>
      <c r="W116" s="16">
        <f>ROUND(IF($C116=1,INDEX(新属性投放!E$14:E$22,卡牌属性!$K116),INDEX(新属性投放!E$28:E$36,卡牌属性!$K116))*VLOOKUP(J116,$A$4:$E$39,5),0)</f>
        <v>75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1868</v>
      </c>
      <c r="N117" s="31" t="s">
        <v>199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200</v>
      </c>
      <c r="Q117" s="16">
        <f>ROUND(IF($C117=1,INDEX(新属性投放!K$14:K$22,卡牌属性!$K117),INDEX(新属性投放!K$28:K$36,卡牌属性!$K117))*VLOOKUP(J117,$A$4:$E$39,5),0)</f>
        <v>3247</v>
      </c>
      <c r="R117" s="31" t="s">
        <v>198</v>
      </c>
      <c r="S117" s="16">
        <f>ROUND(IF($C117=1,INDEX(新属性投放!C$14:C$22,卡牌属性!$K117),INDEX(新属性投放!C$28:C$36,卡牌属性!$K117))*VLOOKUP(J117,$A$4:$E$39,5),0)</f>
        <v>51</v>
      </c>
      <c r="T117" s="31" t="s">
        <v>199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200</v>
      </c>
      <c r="W117" s="16">
        <f>ROUND(IF($C117=1,INDEX(新属性投放!E$14:E$22,卡牌属性!$K117),INDEX(新属性投放!E$28:E$36,卡牌属性!$K117))*VLOOKUP(J117,$A$4:$E$39,5),0)</f>
        <v>85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2438</v>
      </c>
      <c r="N118" s="31" t="s">
        <v>199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200</v>
      </c>
      <c r="Q118" s="16">
        <f>ROUND(IF($C118=1,INDEX(新属性投放!K$14:K$22,卡牌属性!$K118),INDEX(新属性投放!K$28:K$36,卡牌属性!$K118))*VLOOKUP(J118,$A$4:$E$39,5),0)</f>
        <v>4197</v>
      </c>
      <c r="R118" s="31" t="s">
        <v>198</v>
      </c>
      <c r="S118" s="16">
        <f>ROUND(IF($C118=1,INDEX(新属性投放!C$14:C$22,卡牌属性!$K118),INDEX(新属性投放!C$28:C$36,卡牌属性!$K118))*VLOOKUP(J118,$A$4:$E$39,5),0)</f>
        <v>60</v>
      </c>
      <c r="T118" s="31" t="s">
        <v>199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200</v>
      </c>
      <c r="W118" s="16">
        <f>ROUND(IF($C118=1,INDEX(新属性投放!E$14:E$22,卡牌属性!$K118),INDEX(新属性投放!E$28:E$36,卡牌属性!$K118))*VLOOKUP(J118,$A$4:$E$39,5),0)</f>
        <v>100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3113</v>
      </c>
      <c r="N119" s="31" t="s">
        <v>199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200</v>
      </c>
      <c r="Q119" s="16">
        <f>ROUND(IF($C119=1,INDEX(新属性投放!K$14:K$22,卡牌属性!$K119),INDEX(新属性投放!K$28:K$36,卡牌属性!$K119))*VLOOKUP(J119,$A$4:$E$39,5),0)</f>
        <v>5322</v>
      </c>
      <c r="R119" s="31" t="s">
        <v>198</v>
      </c>
      <c r="S119" s="16">
        <f>ROUND(IF($C119=1,INDEX(新属性投放!C$14:C$22,卡牌属性!$K119),INDEX(新属性投放!C$28:C$36,卡牌属性!$K119))*VLOOKUP(J119,$A$4:$E$39,5),0)</f>
        <v>75</v>
      </c>
      <c r="T119" s="31" t="s">
        <v>199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200</v>
      </c>
      <c r="W119" s="16">
        <f>ROUND(IF($C119=1,INDEX(新属性投放!E$14:E$22,卡牌属性!$K119),INDEX(新属性投放!E$28:E$36,卡牌属性!$K119))*VLOOKUP(J119,$A$4:$E$39,5),0)</f>
        <v>125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3953</v>
      </c>
      <c r="N120" s="31" t="s">
        <v>199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200</v>
      </c>
      <c r="Q120" s="16">
        <f>ROUND(IF($C120=1,INDEX(新属性投放!K$14:K$22,卡牌属性!$K120),INDEX(新属性投放!K$28:K$36,卡牌属性!$K120))*VLOOKUP(J120,$A$4:$E$39,5),0)</f>
        <v>6722</v>
      </c>
      <c r="R120" s="31" t="s">
        <v>198</v>
      </c>
      <c r="S120" s="16">
        <f>ROUND(IF($C120=1,INDEX(新属性投放!C$14:C$22,卡牌属性!$K120),INDEX(新属性投放!C$28:C$36,卡牌属性!$K120))*VLOOKUP(J120,$A$4:$E$39,5),0)</f>
        <v>90</v>
      </c>
      <c r="T120" s="31" t="s">
        <v>199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200</v>
      </c>
      <c r="W120" s="16">
        <f>ROUND(IF($C120=1,INDEX(新属性投放!E$14:E$22,卡牌属性!$K120),INDEX(新属性投放!E$28:E$36,卡牌属性!$K120))*VLOOKUP(J120,$A$4:$E$39,5),0)</f>
        <v>150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199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200</v>
      </c>
      <c r="Q121" s="16">
        <f>ROUND(IF($C121=1,INDEX(新属性投放!K$14:K$22,卡牌属性!$K121),INDEX(新属性投放!K$28:K$36,卡牌属性!$K121))*VLOOKUP(J121,$A$4:$E$39,5),0)</f>
        <v>220</v>
      </c>
      <c r="R121" s="31" t="s">
        <v>198</v>
      </c>
      <c r="S121" s="16">
        <f>ROUND(IF($C121=1,INDEX(新属性投放!C$14:C$22,卡牌属性!$K121),INDEX(新属性投放!C$28:C$36,卡牌属性!$K121))*VLOOKUP(J121,$A$4:$E$39,5),0)</f>
        <v>17</v>
      </c>
      <c r="T121" s="31" t="s">
        <v>199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200</v>
      </c>
      <c r="W121" s="16">
        <f>ROUND(IF($C121=1,INDEX(新属性投放!E$14:E$22,卡牌属性!$K121),INDEX(新属性投放!E$28:E$36,卡牌属性!$K121))*VLOOKUP(J121,$A$4:$E$39,5),0)</f>
        <v>28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309</v>
      </c>
      <c r="N122" s="31" t="s">
        <v>199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200</v>
      </c>
      <c r="Q122" s="16">
        <f>ROUND(IF($C122=1,INDEX(新属性投放!K$14:K$22,卡牌属性!$K122),INDEX(新属性投放!K$28:K$36,卡牌属性!$K122))*VLOOKUP(J122,$A$4:$E$39,5),0)</f>
        <v>662</v>
      </c>
      <c r="R122" s="31" t="s">
        <v>198</v>
      </c>
      <c r="S122" s="16">
        <f>ROUND(IF($C122=1,INDEX(新属性投放!C$14:C$22,卡牌属性!$K122),INDEX(新属性投放!C$28:C$36,卡牌属性!$K122))*VLOOKUP(J122,$A$4:$E$39,5),0)</f>
        <v>23</v>
      </c>
      <c r="T122" s="31" t="s">
        <v>199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200</v>
      </c>
      <c r="W122" s="16">
        <f>ROUND(IF($C122=1,INDEX(新属性投放!E$14:E$22,卡牌属性!$K122),INDEX(新属性投放!E$28:E$36,卡牌属性!$K122))*VLOOKUP(J122,$A$4:$E$39,5),0)</f>
        <v>39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689</v>
      </c>
      <c r="N123" s="31" t="s">
        <v>199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200</v>
      </c>
      <c r="Q123" s="16">
        <f>ROUND(IF($C123=1,INDEX(新属性投放!K$14:K$22,卡牌属性!$K123),INDEX(新属性投放!K$28:K$36,卡牌属性!$K123))*VLOOKUP(J123,$A$4:$E$39,5),0)</f>
        <v>1295</v>
      </c>
      <c r="R123" s="31" t="s">
        <v>198</v>
      </c>
      <c r="S123" s="16">
        <f>ROUND(IF($C123=1,INDEX(新属性投放!C$14:C$22,卡牌属性!$K123),INDEX(新属性投放!C$28:C$36,卡牌属性!$K123))*VLOOKUP(J123,$A$4:$E$39,5),0)</f>
        <v>33</v>
      </c>
      <c r="T123" s="31" t="s">
        <v>199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200</v>
      </c>
      <c r="W123" s="16">
        <f>ROUND(IF($C123=1,INDEX(新属性投放!E$14:E$22,卡牌属性!$K123),INDEX(新属性投放!E$28:E$36,卡牌属性!$K123))*VLOOKUP(J123,$A$4:$E$39,5),0)</f>
        <v>55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1058</v>
      </c>
      <c r="N124" s="31" t="s">
        <v>199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200</v>
      </c>
      <c r="Q124" s="16">
        <f>ROUND(IF($C124=1,INDEX(新属性投放!K$14:K$22,卡牌属性!$K124),INDEX(新属性投放!K$28:K$36,卡牌属性!$K124))*VLOOKUP(J124,$A$4:$E$39,5),0)</f>
        <v>1911</v>
      </c>
      <c r="R124" s="31" t="s">
        <v>198</v>
      </c>
      <c r="S124" s="16">
        <f>ROUND(IF($C124=1,INDEX(新属性投放!C$14:C$22,卡牌属性!$K124),INDEX(新属性投放!C$28:C$36,卡牌属性!$K124))*VLOOKUP(J124,$A$4:$E$39,5),0)</f>
        <v>40</v>
      </c>
      <c r="T124" s="31" t="s">
        <v>199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200</v>
      </c>
      <c r="W124" s="16">
        <f>ROUND(IF($C124=1,INDEX(新属性投放!E$14:E$22,卡牌属性!$K124),INDEX(新属性投放!E$28:E$36,卡牌属性!$K124))*VLOOKUP(J124,$A$4:$E$39,5),0)</f>
        <v>66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1504</v>
      </c>
      <c r="N125" s="31" t="s">
        <v>199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200</v>
      </c>
      <c r="Q125" s="16">
        <f>ROUND(IF($C125=1,INDEX(新属性投放!K$14:K$22,卡牌属性!$K125),INDEX(新属性投放!K$28:K$36,卡牌属性!$K125))*VLOOKUP(J125,$A$4:$E$39,5),0)</f>
        <v>2653</v>
      </c>
      <c r="R125" s="31" t="s">
        <v>198</v>
      </c>
      <c r="S125" s="16">
        <f>ROUND(IF($C125=1,INDEX(新属性投放!C$14:C$22,卡牌属性!$K125),INDEX(新属性投放!C$28:C$36,卡牌属性!$K125))*VLOOKUP(J125,$A$4:$E$39,5),0)</f>
        <v>50</v>
      </c>
      <c r="T125" s="31" t="s">
        <v>199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200</v>
      </c>
      <c r="W125" s="16">
        <f>ROUND(IF($C125=1,INDEX(新属性投放!E$14:E$22,卡牌属性!$K125),INDEX(新属性投放!E$28:E$36,卡牌属性!$K125))*VLOOKUP(J125,$A$4:$E$39,5),0)</f>
        <v>83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2055</v>
      </c>
      <c r="N126" s="31" t="s">
        <v>199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200</v>
      </c>
      <c r="Q126" s="16">
        <f>ROUND(IF($C126=1,INDEX(新属性投放!K$14:K$22,卡牌属性!$K126),INDEX(新属性投放!K$28:K$36,卡牌属性!$K126))*VLOOKUP(J126,$A$4:$E$39,5),0)</f>
        <v>3572</v>
      </c>
      <c r="R126" s="31" t="s">
        <v>198</v>
      </c>
      <c r="S126" s="16">
        <f>ROUND(IF($C126=1,INDEX(新属性投放!C$14:C$22,卡牌属性!$K126),INDEX(新属性投放!C$28:C$36,卡牌属性!$K126))*VLOOKUP(J126,$A$4:$E$39,5),0)</f>
        <v>56</v>
      </c>
      <c r="T126" s="31" t="s">
        <v>199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200</v>
      </c>
      <c r="W126" s="16">
        <f>ROUND(IF($C126=1,INDEX(新属性投放!E$14:E$22,卡牌属性!$K126),INDEX(新属性投放!E$28:E$36,卡牌属性!$K126))*VLOOKUP(J126,$A$4:$E$39,5),0)</f>
        <v>94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2682</v>
      </c>
      <c r="N127" s="31" t="s">
        <v>199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200</v>
      </c>
      <c r="Q127" s="16">
        <f>ROUND(IF($C127=1,INDEX(新属性投放!K$14:K$22,卡牌属性!$K127),INDEX(新属性投放!K$28:K$36,卡牌属性!$K127))*VLOOKUP(J127,$A$4:$E$39,5),0)</f>
        <v>4617</v>
      </c>
      <c r="R127" s="31" t="s">
        <v>198</v>
      </c>
      <c r="S127" s="16">
        <f>ROUND(IF($C127=1,INDEX(新属性投放!C$14:C$22,卡牌属性!$K127),INDEX(新属性投放!C$28:C$36,卡牌属性!$K127))*VLOOKUP(J127,$A$4:$E$39,5),0)</f>
        <v>66</v>
      </c>
      <c r="T127" s="31" t="s">
        <v>199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200</v>
      </c>
      <c r="W127" s="16">
        <f>ROUND(IF($C127=1,INDEX(新属性投放!E$14:E$22,卡牌属性!$K127),INDEX(新属性投放!E$28:E$36,卡牌属性!$K127))*VLOOKUP(J127,$A$4:$E$39,5),0)</f>
        <v>110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3424</v>
      </c>
      <c r="N128" s="31" t="s">
        <v>199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200</v>
      </c>
      <c r="Q128" s="16">
        <f>ROUND(IF($C128=1,INDEX(新属性投放!K$14:K$22,卡牌属性!$K128),INDEX(新属性投放!K$28:K$36,卡牌属性!$K128))*VLOOKUP(J128,$A$4:$E$39,5),0)</f>
        <v>5854</v>
      </c>
      <c r="R128" s="31" t="s">
        <v>198</v>
      </c>
      <c r="S128" s="16">
        <f>ROUND(IF($C128=1,INDEX(新属性投放!C$14:C$22,卡牌属性!$K128),INDEX(新属性投放!C$28:C$36,卡牌属性!$K128))*VLOOKUP(J128,$A$4:$E$39,5),0)</f>
        <v>83</v>
      </c>
      <c r="T128" s="31" t="s">
        <v>199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200</v>
      </c>
      <c r="W128" s="16">
        <f>ROUND(IF($C128=1,INDEX(新属性投放!E$14:E$22,卡牌属性!$K128),INDEX(新属性投放!E$28:E$36,卡牌属性!$K128))*VLOOKUP(J128,$A$4:$E$39,5),0)</f>
        <v>138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4348</v>
      </c>
      <c r="N129" s="31" t="s">
        <v>199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200</v>
      </c>
      <c r="Q129" s="16">
        <f>ROUND(IF($C129=1,INDEX(新属性投放!K$14:K$22,卡牌属性!$K129),INDEX(新属性投放!K$28:K$36,卡牌属性!$K129))*VLOOKUP(J129,$A$4:$E$39,5),0)</f>
        <v>7394</v>
      </c>
      <c r="R129" s="31" t="s">
        <v>198</v>
      </c>
      <c r="S129" s="16">
        <f>ROUND(IF($C129=1,INDEX(新属性投放!C$14:C$22,卡牌属性!$K129),INDEX(新属性投放!C$28:C$36,卡牌属性!$K129))*VLOOKUP(J129,$A$4:$E$39,5),0)</f>
        <v>99</v>
      </c>
      <c r="T129" s="31" t="s">
        <v>199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200</v>
      </c>
      <c r="W129" s="16">
        <f>ROUND(IF($C129=1,INDEX(新属性投放!E$14:E$22,卡牌属性!$K129),INDEX(新属性投放!E$28:E$36,卡牌属性!$K129))*VLOOKUP(J129,$A$4:$E$39,5),0)</f>
        <v>165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199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200</v>
      </c>
      <c r="Q130" s="16">
        <f>ROUND(IF($C130=1,INDEX(新属性投放!K$14:K$22,卡牌属性!$K130),INDEX(新属性投放!K$28:K$36,卡牌属性!$K130))*VLOOKUP(J130,$A$4:$E$39,5),0)</f>
        <v>200</v>
      </c>
      <c r="R130" s="31" t="s">
        <v>198</v>
      </c>
      <c r="S130" s="16">
        <f>ROUND(IF($C130=1,INDEX(新属性投放!C$14:C$22,卡牌属性!$K130),INDEX(新属性投放!C$28:C$36,卡牌属性!$K130))*VLOOKUP(J130,$A$4:$E$39,5),0)</f>
        <v>15</v>
      </c>
      <c r="T130" s="31" t="s">
        <v>199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200</v>
      </c>
      <c r="W130" s="16">
        <f>ROUND(IF($C130=1,INDEX(新属性投放!E$14:E$22,卡牌属性!$K130),INDEX(新属性投放!E$28:E$36,卡牌属性!$K130))*VLOOKUP(J130,$A$4:$E$39,5),0)</f>
        <v>25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281</v>
      </c>
      <c r="N131" s="31" t="s">
        <v>199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200</v>
      </c>
      <c r="Q131" s="16">
        <f>ROUND(IF($C131=1,INDEX(新属性投放!K$14:K$22,卡牌属性!$K131),INDEX(新属性投放!K$28:K$36,卡牌属性!$K131))*VLOOKUP(J131,$A$4:$E$39,5),0)</f>
        <v>602</v>
      </c>
      <c r="R131" s="31" t="s">
        <v>198</v>
      </c>
      <c r="S131" s="16">
        <f>ROUND(IF($C131=1,INDEX(新属性投放!C$14:C$22,卡牌属性!$K131),INDEX(新属性投放!C$28:C$36,卡牌属性!$K131))*VLOOKUP(J131,$A$4:$E$39,5),0)</f>
        <v>21</v>
      </c>
      <c r="T131" s="31" t="s">
        <v>199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200</v>
      </c>
      <c r="W131" s="16">
        <f>ROUND(IF($C131=1,INDEX(新属性投放!E$14:E$22,卡牌属性!$K131),INDEX(新属性投放!E$28:E$36,卡牌属性!$K131))*VLOOKUP(J131,$A$4:$E$39,5),0)</f>
        <v>35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626</v>
      </c>
      <c r="N132" s="31" t="s">
        <v>199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200</v>
      </c>
      <c r="Q132" s="16">
        <f>ROUND(IF($C132=1,INDEX(新属性投放!K$14:K$22,卡牌属性!$K132),INDEX(新属性投放!K$28:K$36,卡牌属性!$K132))*VLOOKUP(J132,$A$4:$E$39,5),0)</f>
        <v>1177</v>
      </c>
      <c r="R132" s="31" t="s">
        <v>198</v>
      </c>
      <c r="S132" s="16">
        <f>ROUND(IF($C132=1,INDEX(新属性投放!C$14:C$22,卡牌属性!$K132),INDEX(新属性投放!C$28:C$36,卡牌属性!$K132))*VLOOKUP(J132,$A$4:$E$39,5),0)</f>
        <v>30</v>
      </c>
      <c r="T132" s="31" t="s">
        <v>199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200</v>
      </c>
      <c r="W132" s="16">
        <f>ROUND(IF($C132=1,INDEX(新属性投放!E$14:E$22,卡牌属性!$K132),INDEX(新属性投放!E$28:E$36,卡牌属性!$K132))*VLOOKUP(J132,$A$4:$E$39,5),0)</f>
        <v>50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962</v>
      </c>
      <c r="N133" s="31" t="s">
        <v>199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200</v>
      </c>
      <c r="Q133" s="16">
        <f>ROUND(IF($C133=1,INDEX(新属性投放!K$14:K$22,卡牌属性!$K133),INDEX(新属性投放!K$28:K$36,卡牌属性!$K133))*VLOOKUP(J133,$A$4:$E$39,5),0)</f>
        <v>1737</v>
      </c>
      <c r="R133" s="31" t="s">
        <v>198</v>
      </c>
      <c r="S133" s="16">
        <f>ROUND(IF($C133=1,INDEX(新属性投放!C$14:C$22,卡牌属性!$K133),INDEX(新属性投放!C$28:C$36,卡牌属性!$K133))*VLOOKUP(J133,$A$4:$E$39,5),0)</f>
        <v>36</v>
      </c>
      <c r="T133" s="31" t="s">
        <v>199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200</v>
      </c>
      <c r="W133" s="16">
        <f>ROUND(IF($C133=1,INDEX(新属性投放!E$14:E$22,卡牌属性!$K133),INDEX(新属性投放!E$28:E$36,卡牌属性!$K133))*VLOOKUP(J133,$A$4:$E$39,5),0)</f>
        <v>60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1367</v>
      </c>
      <c r="N134" s="31" t="s">
        <v>199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200</v>
      </c>
      <c r="Q134" s="16">
        <f>ROUND(IF($C134=1,INDEX(新属性投放!K$14:K$22,卡牌属性!$K134),INDEX(新属性投放!K$28:K$36,卡牌属性!$K134))*VLOOKUP(J134,$A$4:$E$39,5),0)</f>
        <v>2412</v>
      </c>
      <c r="R134" s="31" t="s">
        <v>198</v>
      </c>
      <c r="S134" s="16">
        <f>ROUND(IF($C134=1,INDEX(新属性投放!C$14:C$22,卡牌属性!$K134),INDEX(新属性投放!C$28:C$36,卡牌属性!$K134))*VLOOKUP(J134,$A$4:$E$39,5),0)</f>
        <v>45</v>
      </c>
      <c r="T134" s="31" t="s">
        <v>199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200</v>
      </c>
      <c r="W134" s="16">
        <f>ROUND(IF($C134=1,INDEX(新属性投放!E$14:E$22,卡牌属性!$K134),INDEX(新属性投放!E$28:E$36,卡牌属性!$K134))*VLOOKUP(J134,$A$4:$E$39,5),0)</f>
        <v>75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1868</v>
      </c>
      <c r="N135" s="31" t="s">
        <v>199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200</v>
      </c>
      <c r="Q135" s="16">
        <f>ROUND(IF($C135=1,INDEX(新属性投放!K$14:K$22,卡牌属性!$K135),INDEX(新属性投放!K$28:K$36,卡牌属性!$K135))*VLOOKUP(J135,$A$4:$E$39,5),0)</f>
        <v>3247</v>
      </c>
      <c r="R135" s="31" t="s">
        <v>198</v>
      </c>
      <c r="S135" s="16">
        <f>ROUND(IF($C135=1,INDEX(新属性投放!C$14:C$22,卡牌属性!$K135),INDEX(新属性投放!C$28:C$36,卡牌属性!$K135))*VLOOKUP(J135,$A$4:$E$39,5),0)</f>
        <v>51</v>
      </c>
      <c r="T135" s="31" t="s">
        <v>199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200</v>
      </c>
      <c r="W135" s="16">
        <f>ROUND(IF($C135=1,INDEX(新属性投放!E$14:E$22,卡牌属性!$K135),INDEX(新属性投放!E$28:E$36,卡牌属性!$K135))*VLOOKUP(J135,$A$4:$E$39,5),0)</f>
        <v>85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2438</v>
      </c>
      <c r="N136" s="31" t="s">
        <v>199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200</v>
      </c>
      <c r="Q136" s="16">
        <f>ROUND(IF($C136=1,INDEX(新属性投放!K$14:K$22,卡牌属性!$K136),INDEX(新属性投放!K$28:K$36,卡牌属性!$K136))*VLOOKUP(J136,$A$4:$E$39,5),0)</f>
        <v>4197</v>
      </c>
      <c r="R136" s="31" t="s">
        <v>198</v>
      </c>
      <c r="S136" s="16">
        <f>ROUND(IF($C136=1,INDEX(新属性投放!C$14:C$22,卡牌属性!$K136),INDEX(新属性投放!C$28:C$36,卡牌属性!$K136))*VLOOKUP(J136,$A$4:$E$39,5),0)</f>
        <v>60</v>
      </c>
      <c r="T136" s="31" t="s">
        <v>199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200</v>
      </c>
      <c r="W136" s="16">
        <f>ROUND(IF($C136=1,INDEX(新属性投放!E$14:E$22,卡牌属性!$K136),INDEX(新属性投放!E$28:E$36,卡牌属性!$K136))*VLOOKUP(J136,$A$4:$E$39,5),0)</f>
        <v>100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3113</v>
      </c>
      <c r="N137" s="31" t="s">
        <v>199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200</v>
      </c>
      <c r="Q137" s="16">
        <f>ROUND(IF($C137=1,INDEX(新属性投放!K$14:K$22,卡牌属性!$K137),INDEX(新属性投放!K$28:K$36,卡牌属性!$K137))*VLOOKUP(J137,$A$4:$E$39,5),0)</f>
        <v>5322</v>
      </c>
      <c r="R137" s="31" t="s">
        <v>198</v>
      </c>
      <c r="S137" s="16">
        <f>ROUND(IF($C137=1,INDEX(新属性投放!C$14:C$22,卡牌属性!$K137),INDEX(新属性投放!C$28:C$36,卡牌属性!$K137))*VLOOKUP(J137,$A$4:$E$39,5),0)</f>
        <v>75</v>
      </c>
      <c r="T137" s="31" t="s">
        <v>199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200</v>
      </c>
      <c r="W137" s="16">
        <f>ROUND(IF($C137=1,INDEX(新属性投放!E$14:E$22,卡牌属性!$K137),INDEX(新属性投放!E$28:E$36,卡牌属性!$K137))*VLOOKUP(J137,$A$4:$E$39,5),0)</f>
        <v>125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3953</v>
      </c>
      <c r="N138" s="31" t="s">
        <v>199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200</v>
      </c>
      <c r="Q138" s="16">
        <f>ROUND(IF($C138=1,INDEX(新属性投放!K$14:K$22,卡牌属性!$K138),INDEX(新属性投放!K$28:K$36,卡牌属性!$K138))*VLOOKUP(J138,$A$4:$E$39,5),0)</f>
        <v>6722</v>
      </c>
      <c r="R138" s="31" t="s">
        <v>198</v>
      </c>
      <c r="S138" s="16">
        <f>ROUND(IF($C138=1,INDEX(新属性投放!C$14:C$22,卡牌属性!$K138),INDEX(新属性投放!C$28:C$36,卡牌属性!$K138))*VLOOKUP(J138,$A$4:$E$39,5),0)</f>
        <v>90</v>
      </c>
      <c r="T138" s="31" t="s">
        <v>199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200</v>
      </c>
      <c r="W138" s="16">
        <f>ROUND(IF($C138=1,INDEX(新属性投放!E$14:E$22,卡牌属性!$K138),INDEX(新属性投放!E$28:E$36,卡牌属性!$K138))*VLOOKUP(J138,$A$4:$E$39,5),0)</f>
        <v>150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199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200</v>
      </c>
      <c r="Q139" s="16">
        <f>ROUND(IF($C139=1,INDEX(新属性投放!K$14:K$22,卡牌属性!$K139),INDEX(新属性投放!K$28:K$36,卡牌属性!$K139))*VLOOKUP(J139,$A$4:$E$39,5),0)</f>
        <v>250</v>
      </c>
      <c r="R139" s="31" t="s">
        <v>198</v>
      </c>
      <c r="S139" s="16">
        <f>ROUND(IF($C139=1,INDEX(新属性投放!C$14:C$22,卡牌属性!$K139),INDEX(新属性投放!C$28:C$36,卡牌属性!$K139))*VLOOKUP(J139,$A$4:$E$39,5),0)</f>
        <v>19</v>
      </c>
      <c r="T139" s="31" t="s">
        <v>199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200</v>
      </c>
      <c r="W139" s="16">
        <f>ROUND(IF($C139=1,INDEX(新属性投放!E$14:E$22,卡牌属性!$K139),INDEX(新属性投放!E$28:E$36,卡牌属性!$K139))*VLOOKUP(J139,$A$4:$E$39,5),0)</f>
        <v>31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351</v>
      </c>
      <c r="N140" s="31" t="s">
        <v>199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200</v>
      </c>
      <c r="Q140" s="16">
        <f>ROUND(IF($C140=1,INDEX(新属性投放!K$14:K$22,卡牌属性!$K140),INDEX(新属性投放!K$28:K$36,卡牌属性!$K140))*VLOOKUP(J140,$A$4:$E$39,5),0)</f>
        <v>753</v>
      </c>
      <c r="R140" s="31" t="s">
        <v>198</v>
      </c>
      <c r="S140" s="16">
        <f>ROUND(IF($C140=1,INDEX(新属性投放!C$14:C$22,卡牌属性!$K140),INDEX(新属性投放!C$28:C$36,卡牌属性!$K140))*VLOOKUP(J140,$A$4:$E$39,5),0)</f>
        <v>26</v>
      </c>
      <c r="T140" s="31" t="s">
        <v>199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200</v>
      </c>
      <c r="W140" s="16">
        <f>ROUND(IF($C140=1,INDEX(新属性投放!E$14:E$22,卡牌属性!$K140),INDEX(新属性投放!E$28:E$36,卡牌属性!$K140))*VLOOKUP(J140,$A$4:$E$39,5),0)</f>
        <v>44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783</v>
      </c>
      <c r="N141" s="31" t="s">
        <v>199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200</v>
      </c>
      <c r="Q141" s="16">
        <f>ROUND(IF($C141=1,INDEX(新属性投放!K$14:K$22,卡牌属性!$K141),INDEX(新属性投放!K$28:K$36,卡牌属性!$K141))*VLOOKUP(J141,$A$4:$E$39,5),0)</f>
        <v>1471</v>
      </c>
      <c r="R141" s="31" t="s">
        <v>198</v>
      </c>
      <c r="S141" s="16">
        <f>ROUND(IF($C141=1,INDEX(新属性投放!C$14:C$22,卡牌属性!$K141),INDEX(新属性投放!C$28:C$36,卡牌属性!$K141))*VLOOKUP(J141,$A$4:$E$39,5),0)</f>
        <v>38</v>
      </c>
      <c r="T141" s="31" t="s">
        <v>199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200</v>
      </c>
      <c r="W141" s="16">
        <f>ROUND(IF($C141=1,INDEX(新属性投放!E$14:E$22,卡牌属性!$K141),INDEX(新属性投放!E$28:E$36,卡牌属性!$K141))*VLOOKUP(J141,$A$4:$E$39,5),0)</f>
        <v>63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1203</v>
      </c>
      <c r="N142" s="31" t="s">
        <v>199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200</v>
      </c>
      <c r="Q142" s="16">
        <f>ROUND(IF($C142=1,INDEX(新属性投放!K$14:K$22,卡牌属性!$K142),INDEX(新属性投放!K$28:K$36,卡牌属性!$K142))*VLOOKUP(J142,$A$4:$E$39,5),0)</f>
        <v>2171</v>
      </c>
      <c r="R142" s="31" t="s">
        <v>198</v>
      </c>
      <c r="S142" s="16">
        <f>ROUND(IF($C142=1,INDEX(新属性投放!C$14:C$22,卡牌属性!$K142),INDEX(新属性投放!C$28:C$36,卡牌属性!$K142))*VLOOKUP(J142,$A$4:$E$39,5),0)</f>
        <v>45</v>
      </c>
      <c r="T142" s="31" t="s">
        <v>199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200</v>
      </c>
      <c r="W142" s="16">
        <f>ROUND(IF($C142=1,INDEX(新属性投放!E$14:E$22,卡牌属性!$K142),INDEX(新属性投放!E$28:E$36,卡牌属性!$K142))*VLOOKUP(J142,$A$4:$E$39,5),0)</f>
        <v>75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1709</v>
      </c>
      <c r="N143" s="31" t="s">
        <v>199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200</v>
      </c>
      <c r="Q143" s="16">
        <f>ROUND(IF($C143=1,INDEX(新属性投放!K$14:K$22,卡牌属性!$K143),INDEX(新属性投放!K$28:K$36,卡牌属性!$K143))*VLOOKUP(J143,$A$4:$E$39,5),0)</f>
        <v>3015</v>
      </c>
      <c r="R143" s="31" t="s">
        <v>198</v>
      </c>
      <c r="S143" s="16">
        <f>ROUND(IF($C143=1,INDEX(新属性投放!C$14:C$22,卡牌属性!$K143),INDEX(新属性投放!C$28:C$36,卡牌属性!$K143))*VLOOKUP(J143,$A$4:$E$39,5),0)</f>
        <v>56</v>
      </c>
      <c r="T143" s="31" t="s">
        <v>199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200</v>
      </c>
      <c r="W143" s="16">
        <f>ROUND(IF($C143=1,INDEX(新属性投放!E$14:E$22,卡牌属性!$K143),INDEX(新属性投放!E$28:E$36,卡牌属性!$K143))*VLOOKUP(J143,$A$4:$E$39,5),0)</f>
        <v>94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2335</v>
      </c>
      <c r="N144" s="31" t="s">
        <v>199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200</v>
      </c>
      <c r="Q144" s="16">
        <f>ROUND(IF($C144=1,INDEX(新属性投放!K$14:K$22,卡牌属性!$K144),INDEX(新属性投放!K$28:K$36,卡牌属性!$K144))*VLOOKUP(J144,$A$4:$E$39,5),0)</f>
        <v>4059</v>
      </c>
      <c r="R144" s="31" t="s">
        <v>198</v>
      </c>
      <c r="S144" s="16">
        <f>ROUND(IF($C144=1,INDEX(新属性投放!C$14:C$22,卡牌属性!$K144),INDEX(新属性投放!C$28:C$36,卡牌属性!$K144))*VLOOKUP(J144,$A$4:$E$39,5),0)</f>
        <v>64</v>
      </c>
      <c r="T144" s="31" t="s">
        <v>199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200</v>
      </c>
      <c r="W144" s="16">
        <f>ROUND(IF($C144=1,INDEX(新属性投放!E$14:E$22,卡牌属性!$K144),INDEX(新属性投放!E$28:E$36,卡牌属性!$K144))*VLOOKUP(J144,$A$4:$E$39,5),0)</f>
        <v>106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3048</v>
      </c>
      <c r="N145" s="31" t="s">
        <v>199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200</v>
      </c>
      <c r="Q145" s="16">
        <f>ROUND(IF($C145=1,INDEX(新属性投放!K$14:K$22,卡牌属性!$K145),INDEX(新属性投放!K$28:K$36,卡牌属性!$K145))*VLOOKUP(J145,$A$4:$E$39,5),0)</f>
        <v>5246</v>
      </c>
      <c r="R145" s="31" t="s">
        <v>198</v>
      </c>
      <c r="S145" s="16">
        <f>ROUND(IF($C145=1,INDEX(新属性投放!C$14:C$22,卡牌属性!$K145),INDEX(新属性投放!C$28:C$36,卡牌属性!$K145))*VLOOKUP(J145,$A$4:$E$39,5),0)</f>
        <v>75</v>
      </c>
      <c r="T145" s="31" t="s">
        <v>199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200</v>
      </c>
      <c r="W145" s="16">
        <f>ROUND(IF($C145=1,INDEX(新属性投放!E$14:E$22,卡牌属性!$K145),INDEX(新属性投放!E$28:E$36,卡牌属性!$K145))*VLOOKUP(J145,$A$4:$E$39,5),0)</f>
        <v>125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3891</v>
      </c>
      <c r="N146" s="31" t="s">
        <v>199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200</v>
      </c>
      <c r="Q146" s="16">
        <f>ROUND(IF($C146=1,INDEX(新属性投放!K$14:K$22,卡牌属性!$K146),INDEX(新属性投放!K$28:K$36,卡牌属性!$K146))*VLOOKUP(J146,$A$4:$E$39,5),0)</f>
        <v>6653</v>
      </c>
      <c r="R146" s="31" t="s">
        <v>198</v>
      </c>
      <c r="S146" s="16">
        <f>ROUND(IF($C146=1,INDEX(新属性投放!C$14:C$22,卡牌属性!$K146),INDEX(新属性投放!C$28:C$36,卡牌属性!$K146))*VLOOKUP(J146,$A$4:$E$39,5),0)</f>
        <v>94</v>
      </c>
      <c r="T146" s="31" t="s">
        <v>199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200</v>
      </c>
      <c r="W146" s="16">
        <f>ROUND(IF($C146=1,INDEX(新属性投放!E$14:E$22,卡牌属性!$K146),INDEX(新属性投放!E$28:E$36,卡牌属性!$K146))*VLOOKUP(J146,$A$4:$E$39,5),0)</f>
        <v>156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4941</v>
      </c>
      <c r="N147" s="31" t="s">
        <v>199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200</v>
      </c>
      <c r="Q147" s="16">
        <f>ROUND(IF($C147=1,INDEX(新属性投放!K$14:K$22,卡牌属性!$K147),INDEX(新属性投放!K$28:K$36,卡牌属性!$K147))*VLOOKUP(J147,$A$4:$E$39,5),0)</f>
        <v>8403</v>
      </c>
      <c r="R147" s="31" t="s">
        <v>198</v>
      </c>
      <c r="S147" s="16">
        <f>ROUND(IF($C147=1,INDEX(新属性投放!C$14:C$22,卡牌属性!$K147),INDEX(新属性投放!C$28:C$36,卡牌属性!$K147))*VLOOKUP(J147,$A$4:$E$39,5),0)</f>
        <v>113</v>
      </c>
      <c r="T147" s="31" t="s">
        <v>199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200</v>
      </c>
      <c r="W147" s="16">
        <f>ROUND(IF($C147=1,INDEX(新属性投放!E$14:E$22,卡牌属性!$K147),INDEX(新属性投放!E$28:E$36,卡牌属性!$K147))*VLOOKUP(J147,$A$4:$E$39,5),0)</f>
        <v>188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199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200</v>
      </c>
      <c r="Q148" s="16">
        <f>ROUND(IF($C148=1,INDEX(新属性投放!K$14:K$22,卡牌属性!$K148),INDEX(新属性投放!K$28:K$36,卡牌属性!$K148))*VLOOKUP(J148,$A$4:$E$39,5),0)</f>
        <v>220</v>
      </c>
      <c r="R148" s="31" t="s">
        <v>198</v>
      </c>
      <c r="S148" s="16">
        <f>ROUND(IF($C148=1,INDEX(新属性投放!C$14:C$22,卡牌属性!$K148),INDEX(新属性投放!C$28:C$36,卡牌属性!$K148))*VLOOKUP(J148,$A$4:$E$39,5),0)</f>
        <v>17</v>
      </c>
      <c r="T148" s="31" t="s">
        <v>199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200</v>
      </c>
      <c r="W148" s="16">
        <f>ROUND(IF($C148=1,INDEX(新属性投放!E$14:E$22,卡牌属性!$K148),INDEX(新属性投放!E$28:E$36,卡牌属性!$K148))*VLOOKUP(J148,$A$4:$E$39,5),0)</f>
        <v>28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309</v>
      </c>
      <c r="N149" s="31" t="s">
        <v>199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200</v>
      </c>
      <c r="Q149" s="16">
        <f>ROUND(IF($C149=1,INDEX(新属性投放!K$14:K$22,卡牌属性!$K149),INDEX(新属性投放!K$28:K$36,卡牌属性!$K149))*VLOOKUP(J149,$A$4:$E$39,5),0)</f>
        <v>662</v>
      </c>
      <c r="R149" s="31" t="s">
        <v>198</v>
      </c>
      <c r="S149" s="16">
        <f>ROUND(IF($C149=1,INDEX(新属性投放!C$14:C$22,卡牌属性!$K149),INDEX(新属性投放!C$28:C$36,卡牌属性!$K149))*VLOOKUP(J149,$A$4:$E$39,5),0)</f>
        <v>23</v>
      </c>
      <c r="T149" s="31" t="s">
        <v>199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200</v>
      </c>
      <c r="W149" s="16">
        <f>ROUND(IF($C149=1,INDEX(新属性投放!E$14:E$22,卡牌属性!$K149),INDEX(新属性投放!E$28:E$36,卡牌属性!$K149))*VLOOKUP(J149,$A$4:$E$39,5),0)</f>
        <v>39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689</v>
      </c>
      <c r="N150" s="31" t="s">
        <v>199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200</v>
      </c>
      <c r="Q150" s="16">
        <f>ROUND(IF($C150=1,INDEX(新属性投放!K$14:K$22,卡牌属性!$K150),INDEX(新属性投放!K$28:K$36,卡牌属性!$K150))*VLOOKUP(J150,$A$4:$E$39,5),0)</f>
        <v>1295</v>
      </c>
      <c r="R150" s="31" t="s">
        <v>198</v>
      </c>
      <c r="S150" s="16">
        <f>ROUND(IF($C150=1,INDEX(新属性投放!C$14:C$22,卡牌属性!$K150),INDEX(新属性投放!C$28:C$36,卡牌属性!$K150))*VLOOKUP(J150,$A$4:$E$39,5),0)</f>
        <v>33</v>
      </c>
      <c r="T150" s="31" t="s">
        <v>199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200</v>
      </c>
      <c r="W150" s="16">
        <f>ROUND(IF($C150=1,INDEX(新属性投放!E$14:E$22,卡牌属性!$K150),INDEX(新属性投放!E$28:E$36,卡牌属性!$K150))*VLOOKUP(J150,$A$4:$E$39,5),0)</f>
        <v>55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1058</v>
      </c>
      <c r="N151" s="31" t="s">
        <v>199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200</v>
      </c>
      <c r="Q151" s="16">
        <f>ROUND(IF($C151=1,INDEX(新属性投放!K$14:K$22,卡牌属性!$K151),INDEX(新属性投放!K$28:K$36,卡牌属性!$K151))*VLOOKUP(J151,$A$4:$E$39,5),0)</f>
        <v>1911</v>
      </c>
      <c r="R151" s="31" t="s">
        <v>198</v>
      </c>
      <c r="S151" s="16">
        <f>ROUND(IF($C151=1,INDEX(新属性投放!C$14:C$22,卡牌属性!$K151),INDEX(新属性投放!C$28:C$36,卡牌属性!$K151))*VLOOKUP(J151,$A$4:$E$39,5),0)</f>
        <v>40</v>
      </c>
      <c r="T151" s="31" t="s">
        <v>199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200</v>
      </c>
      <c r="W151" s="16">
        <f>ROUND(IF($C151=1,INDEX(新属性投放!E$14:E$22,卡牌属性!$K151),INDEX(新属性投放!E$28:E$36,卡牌属性!$K151))*VLOOKUP(J151,$A$4:$E$39,5),0)</f>
        <v>66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1504</v>
      </c>
      <c r="N152" s="31" t="s">
        <v>199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200</v>
      </c>
      <c r="Q152" s="16">
        <f>ROUND(IF($C152=1,INDEX(新属性投放!K$14:K$22,卡牌属性!$K152),INDEX(新属性投放!K$28:K$36,卡牌属性!$K152))*VLOOKUP(J152,$A$4:$E$39,5),0)</f>
        <v>2653</v>
      </c>
      <c r="R152" s="31" t="s">
        <v>198</v>
      </c>
      <c r="S152" s="16">
        <f>ROUND(IF($C152=1,INDEX(新属性投放!C$14:C$22,卡牌属性!$K152),INDEX(新属性投放!C$28:C$36,卡牌属性!$K152))*VLOOKUP(J152,$A$4:$E$39,5),0)</f>
        <v>50</v>
      </c>
      <c r="T152" s="31" t="s">
        <v>199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200</v>
      </c>
      <c r="W152" s="16">
        <f>ROUND(IF($C152=1,INDEX(新属性投放!E$14:E$22,卡牌属性!$K152),INDEX(新属性投放!E$28:E$36,卡牌属性!$K152))*VLOOKUP(J152,$A$4:$E$39,5),0)</f>
        <v>83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2055</v>
      </c>
      <c r="N153" s="31" t="s">
        <v>199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200</v>
      </c>
      <c r="Q153" s="16">
        <f>ROUND(IF($C153=1,INDEX(新属性投放!K$14:K$22,卡牌属性!$K153),INDEX(新属性投放!K$28:K$36,卡牌属性!$K153))*VLOOKUP(J153,$A$4:$E$39,5),0)</f>
        <v>3572</v>
      </c>
      <c r="R153" s="31" t="s">
        <v>198</v>
      </c>
      <c r="S153" s="16">
        <f>ROUND(IF($C153=1,INDEX(新属性投放!C$14:C$22,卡牌属性!$K153),INDEX(新属性投放!C$28:C$36,卡牌属性!$K153))*VLOOKUP(J153,$A$4:$E$39,5),0)</f>
        <v>56</v>
      </c>
      <c r="T153" s="31" t="s">
        <v>199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200</v>
      </c>
      <c r="W153" s="16">
        <f>ROUND(IF($C153=1,INDEX(新属性投放!E$14:E$22,卡牌属性!$K153),INDEX(新属性投放!E$28:E$36,卡牌属性!$K153))*VLOOKUP(J153,$A$4:$E$39,5),0)</f>
        <v>94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2682</v>
      </c>
      <c r="N154" s="31" t="s">
        <v>199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200</v>
      </c>
      <c r="Q154" s="16">
        <f>ROUND(IF($C154=1,INDEX(新属性投放!K$14:K$22,卡牌属性!$K154),INDEX(新属性投放!K$28:K$36,卡牌属性!$K154))*VLOOKUP(J154,$A$4:$E$39,5),0)</f>
        <v>4617</v>
      </c>
      <c r="R154" s="31" t="s">
        <v>198</v>
      </c>
      <c r="S154" s="16">
        <f>ROUND(IF($C154=1,INDEX(新属性投放!C$14:C$22,卡牌属性!$K154),INDEX(新属性投放!C$28:C$36,卡牌属性!$K154))*VLOOKUP(J154,$A$4:$E$39,5),0)</f>
        <v>66</v>
      </c>
      <c r="T154" s="31" t="s">
        <v>199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200</v>
      </c>
      <c r="W154" s="16">
        <f>ROUND(IF($C154=1,INDEX(新属性投放!E$14:E$22,卡牌属性!$K154),INDEX(新属性投放!E$28:E$36,卡牌属性!$K154))*VLOOKUP(J154,$A$4:$E$39,5),0)</f>
        <v>110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3424</v>
      </c>
      <c r="N155" s="31" t="s">
        <v>199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200</v>
      </c>
      <c r="Q155" s="16">
        <f>ROUND(IF($C155=1,INDEX(新属性投放!K$14:K$22,卡牌属性!$K155),INDEX(新属性投放!K$28:K$36,卡牌属性!$K155))*VLOOKUP(J155,$A$4:$E$39,5),0)</f>
        <v>5854</v>
      </c>
      <c r="R155" s="31" t="s">
        <v>198</v>
      </c>
      <c r="S155" s="16">
        <f>ROUND(IF($C155=1,INDEX(新属性投放!C$14:C$22,卡牌属性!$K155),INDEX(新属性投放!C$28:C$36,卡牌属性!$K155))*VLOOKUP(J155,$A$4:$E$39,5),0)</f>
        <v>83</v>
      </c>
      <c r="T155" s="31" t="s">
        <v>199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200</v>
      </c>
      <c r="W155" s="16">
        <f>ROUND(IF($C155=1,INDEX(新属性投放!E$14:E$22,卡牌属性!$K155),INDEX(新属性投放!E$28:E$36,卡牌属性!$K155))*VLOOKUP(J155,$A$4:$E$39,5),0)</f>
        <v>138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4348</v>
      </c>
      <c r="N156" s="31" t="s">
        <v>199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200</v>
      </c>
      <c r="Q156" s="16">
        <f>ROUND(IF($C156=1,INDEX(新属性投放!K$14:K$22,卡牌属性!$K156),INDEX(新属性投放!K$28:K$36,卡牌属性!$K156))*VLOOKUP(J156,$A$4:$E$39,5),0)</f>
        <v>7394</v>
      </c>
      <c r="R156" s="31" t="s">
        <v>198</v>
      </c>
      <c r="S156" s="16">
        <f>ROUND(IF($C156=1,INDEX(新属性投放!C$14:C$22,卡牌属性!$K156),INDEX(新属性投放!C$28:C$36,卡牌属性!$K156))*VLOOKUP(J156,$A$4:$E$39,5),0)</f>
        <v>99</v>
      </c>
      <c r="T156" s="31" t="s">
        <v>199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200</v>
      </c>
      <c r="W156" s="16">
        <f>ROUND(IF($C156=1,INDEX(新属性投放!E$14:E$22,卡牌属性!$K156),INDEX(新属性投放!E$28:E$36,卡牌属性!$K156))*VLOOKUP(J156,$A$4:$E$39,5),0)</f>
        <v>165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199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200</v>
      </c>
      <c r="Q157" s="16">
        <f>ROUND(IF($C157=1,INDEX(新属性投放!K$14:K$22,卡牌属性!$K157),INDEX(新属性投放!K$28:K$36,卡牌属性!$K157))*VLOOKUP(J157,$A$4:$E$39,5),0)</f>
        <v>220</v>
      </c>
      <c r="R157" s="31" t="s">
        <v>198</v>
      </c>
      <c r="S157" s="16">
        <f>ROUND(IF($C157=1,INDEX(新属性投放!C$14:C$22,卡牌属性!$K157),INDEX(新属性投放!C$28:C$36,卡牌属性!$K157))*VLOOKUP(J157,$A$4:$E$39,5),0)</f>
        <v>17</v>
      </c>
      <c r="T157" s="31" t="s">
        <v>199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200</v>
      </c>
      <c r="W157" s="16">
        <f>ROUND(IF($C157=1,INDEX(新属性投放!E$14:E$22,卡牌属性!$K157),INDEX(新属性投放!E$28:E$36,卡牌属性!$K157))*VLOOKUP(J157,$A$4:$E$39,5),0)</f>
        <v>28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309</v>
      </c>
      <c r="N158" s="31" t="s">
        <v>199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200</v>
      </c>
      <c r="Q158" s="16">
        <f>ROUND(IF($C158=1,INDEX(新属性投放!K$14:K$22,卡牌属性!$K158),INDEX(新属性投放!K$28:K$36,卡牌属性!$K158))*VLOOKUP(J158,$A$4:$E$39,5),0)</f>
        <v>662</v>
      </c>
      <c r="R158" s="31" t="s">
        <v>198</v>
      </c>
      <c r="S158" s="16">
        <f>ROUND(IF($C158=1,INDEX(新属性投放!C$14:C$22,卡牌属性!$K158),INDEX(新属性投放!C$28:C$36,卡牌属性!$K158))*VLOOKUP(J158,$A$4:$E$39,5),0)</f>
        <v>23</v>
      </c>
      <c r="T158" s="31" t="s">
        <v>199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200</v>
      </c>
      <c r="W158" s="16">
        <f>ROUND(IF($C158=1,INDEX(新属性投放!E$14:E$22,卡牌属性!$K158),INDEX(新属性投放!E$28:E$36,卡牌属性!$K158))*VLOOKUP(J158,$A$4:$E$39,5),0)</f>
        <v>39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689</v>
      </c>
      <c r="N159" s="31" t="s">
        <v>199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200</v>
      </c>
      <c r="Q159" s="16">
        <f>ROUND(IF($C159=1,INDEX(新属性投放!K$14:K$22,卡牌属性!$K159),INDEX(新属性投放!K$28:K$36,卡牌属性!$K159))*VLOOKUP(J159,$A$4:$E$39,5),0)</f>
        <v>1295</v>
      </c>
      <c r="R159" s="31" t="s">
        <v>198</v>
      </c>
      <c r="S159" s="16">
        <f>ROUND(IF($C159=1,INDEX(新属性投放!C$14:C$22,卡牌属性!$K159),INDEX(新属性投放!C$28:C$36,卡牌属性!$K159))*VLOOKUP(J159,$A$4:$E$39,5),0)</f>
        <v>33</v>
      </c>
      <c r="T159" s="31" t="s">
        <v>199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200</v>
      </c>
      <c r="W159" s="16">
        <f>ROUND(IF($C159=1,INDEX(新属性投放!E$14:E$22,卡牌属性!$K159),INDEX(新属性投放!E$28:E$36,卡牌属性!$K159))*VLOOKUP(J159,$A$4:$E$39,5),0)</f>
        <v>55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1058</v>
      </c>
      <c r="N160" s="31" t="s">
        <v>199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200</v>
      </c>
      <c r="Q160" s="16">
        <f>ROUND(IF($C160=1,INDEX(新属性投放!K$14:K$22,卡牌属性!$K160),INDEX(新属性投放!K$28:K$36,卡牌属性!$K160))*VLOOKUP(J160,$A$4:$E$39,5),0)</f>
        <v>1911</v>
      </c>
      <c r="R160" s="31" t="s">
        <v>198</v>
      </c>
      <c r="S160" s="16">
        <f>ROUND(IF($C160=1,INDEX(新属性投放!C$14:C$22,卡牌属性!$K160),INDEX(新属性投放!C$28:C$36,卡牌属性!$K160))*VLOOKUP(J160,$A$4:$E$39,5),0)</f>
        <v>40</v>
      </c>
      <c r="T160" s="31" t="s">
        <v>199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200</v>
      </c>
      <c r="W160" s="16">
        <f>ROUND(IF($C160=1,INDEX(新属性投放!E$14:E$22,卡牌属性!$K160),INDEX(新属性投放!E$28:E$36,卡牌属性!$K160))*VLOOKUP(J160,$A$4:$E$39,5),0)</f>
        <v>66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1504</v>
      </c>
      <c r="N161" s="31" t="s">
        <v>199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200</v>
      </c>
      <c r="Q161" s="16">
        <f>ROUND(IF($C161=1,INDEX(新属性投放!K$14:K$22,卡牌属性!$K161),INDEX(新属性投放!K$28:K$36,卡牌属性!$K161))*VLOOKUP(J161,$A$4:$E$39,5),0)</f>
        <v>2653</v>
      </c>
      <c r="R161" s="31" t="s">
        <v>198</v>
      </c>
      <c r="S161" s="16">
        <f>ROUND(IF($C161=1,INDEX(新属性投放!C$14:C$22,卡牌属性!$K161),INDEX(新属性投放!C$28:C$36,卡牌属性!$K161))*VLOOKUP(J161,$A$4:$E$39,5),0)</f>
        <v>50</v>
      </c>
      <c r="T161" s="31" t="s">
        <v>199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200</v>
      </c>
      <c r="W161" s="16">
        <f>ROUND(IF($C161=1,INDEX(新属性投放!E$14:E$22,卡牌属性!$K161),INDEX(新属性投放!E$28:E$36,卡牌属性!$K161))*VLOOKUP(J161,$A$4:$E$39,5),0)</f>
        <v>83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2055</v>
      </c>
      <c r="N162" s="31" t="s">
        <v>199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200</v>
      </c>
      <c r="Q162" s="16">
        <f>ROUND(IF($C162=1,INDEX(新属性投放!K$14:K$22,卡牌属性!$K162),INDEX(新属性投放!K$28:K$36,卡牌属性!$K162))*VLOOKUP(J162,$A$4:$E$39,5),0)</f>
        <v>3572</v>
      </c>
      <c r="R162" s="31" t="s">
        <v>198</v>
      </c>
      <c r="S162" s="16">
        <f>ROUND(IF($C162=1,INDEX(新属性投放!C$14:C$22,卡牌属性!$K162),INDEX(新属性投放!C$28:C$36,卡牌属性!$K162))*VLOOKUP(J162,$A$4:$E$39,5),0)</f>
        <v>56</v>
      </c>
      <c r="T162" s="31" t="s">
        <v>199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200</v>
      </c>
      <c r="W162" s="16">
        <f>ROUND(IF($C162=1,INDEX(新属性投放!E$14:E$22,卡牌属性!$K162),INDEX(新属性投放!E$28:E$36,卡牌属性!$K162))*VLOOKUP(J162,$A$4:$E$39,5),0)</f>
        <v>94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2682</v>
      </c>
      <c r="N163" s="31" t="s">
        <v>199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200</v>
      </c>
      <c r="Q163" s="16">
        <f>ROUND(IF($C163=1,INDEX(新属性投放!K$14:K$22,卡牌属性!$K163),INDEX(新属性投放!K$28:K$36,卡牌属性!$K163))*VLOOKUP(J163,$A$4:$E$39,5),0)</f>
        <v>4617</v>
      </c>
      <c r="R163" s="31" t="s">
        <v>198</v>
      </c>
      <c r="S163" s="16">
        <f>ROUND(IF($C163=1,INDEX(新属性投放!C$14:C$22,卡牌属性!$K163),INDEX(新属性投放!C$28:C$36,卡牌属性!$K163))*VLOOKUP(J163,$A$4:$E$39,5),0)</f>
        <v>66</v>
      </c>
      <c r="T163" s="31" t="s">
        <v>199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200</v>
      </c>
      <c r="W163" s="16">
        <f>ROUND(IF($C163=1,INDEX(新属性投放!E$14:E$22,卡牌属性!$K163),INDEX(新属性投放!E$28:E$36,卡牌属性!$K163))*VLOOKUP(J163,$A$4:$E$39,5),0)</f>
        <v>110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3424</v>
      </c>
      <c r="N164" s="31" t="s">
        <v>199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200</v>
      </c>
      <c r="Q164" s="16">
        <f>ROUND(IF($C164=1,INDEX(新属性投放!K$14:K$22,卡牌属性!$K164),INDEX(新属性投放!K$28:K$36,卡牌属性!$K164))*VLOOKUP(J164,$A$4:$E$39,5),0)</f>
        <v>5854</v>
      </c>
      <c r="R164" s="31" t="s">
        <v>198</v>
      </c>
      <c r="S164" s="16">
        <f>ROUND(IF($C164=1,INDEX(新属性投放!C$14:C$22,卡牌属性!$K164),INDEX(新属性投放!C$28:C$36,卡牌属性!$K164))*VLOOKUP(J164,$A$4:$E$39,5),0)</f>
        <v>83</v>
      </c>
      <c r="T164" s="31" t="s">
        <v>199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200</v>
      </c>
      <c r="W164" s="16">
        <f>ROUND(IF($C164=1,INDEX(新属性投放!E$14:E$22,卡牌属性!$K164),INDEX(新属性投放!E$28:E$36,卡牌属性!$K164))*VLOOKUP(J164,$A$4:$E$39,5),0)</f>
        <v>138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4348</v>
      </c>
      <c r="N165" s="31" t="s">
        <v>199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200</v>
      </c>
      <c r="Q165" s="16">
        <f>ROUND(IF($C165=1,INDEX(新属性投放!K$14:K$22,卡牌属性!$K165),INDEX(新属性投放!K$28:K$36,卡牌属性!$K165))*VLOOKUP(J165,$A$4:$E$39,5),0)</f>
        <v>7394</v>
      </c>
      <c r="R165" s="31" t="s">
        <v>198</v>
      </c>
      <c r="S165" s="16">
        <f>ROUND(IF($C165=1,INDEX(新属性投放!C$14:C$22,卡牌属性!$K165),INDEX(新属性投放!C$28:C$36,卡牌属性!$K165))*VLOOKUP(J165,$A$4:$E$39,5),0)</f>
        <v>99</v>
      </c>
      <c r="T165" s="31" t="s">
        <v>199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200</v>
      </c>
      <c r="W165" s="16">
        <f>ROUND(IF($C165=1,INDEX(新属性投放!E$14:E$22,卡牌属性!$K165),INDEX(新属性投放!E$28:E$36,卡牌属性!$K165))*VLOOKUP(J165,$A$4:$E$39,5),0)</f>
        <v>165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199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200</v>
      </c>
      <c r="Q166" s="16">
        <f>ROUND(IF($C166=1,INDEX(新属性投放!K$14:K$22,卡牌属性!$K166),INDEX(新属性投放!K$28:K$36,卡牌属性!$K166))*VLOOKUP(J166,$A$4:$E$39,5),0)</f>
        <v>200</v>
      </c>
      <c r="R166" s="31" t="s">
        <v>198</v>
      </c>
      <c r="S166" s="16">
        <f>ROUND(IF($C166=1,INDEX(新属性投放!C$14:C$22,卡牌属性!$K166),INDEX(新属性投放!C$28:C$36,卡牌属性!$K166))*VLOOKUP(J166,$A$4:$E$39,5),0)</f>
        <v>15</v>
      </c>
      <c r="T166" s="31" t="s">
        <v>199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200</v>
      </c>
      <c r="W166" s="16">
        <f>ROUND(IF($C166=1,INDEX(新属性投放!E$14:E$22,卡牌属性!$K166),INDEX(新属性投放!E$28:E$36,卡牌属性!$K166))*VLOOKUP(J166,$A$4:$E$39,5),0)</f>
        <v>25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281</v>
      </c>
      <c r="N167" s="31" t="s">
        <v>199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200</v>
      </c>
      <c r="Q167" s="16">
        <f>ROUND(IF($C167=1,INDEX(新属性投放!K$14:K$22,卡牌属性!$K167),INDEX(新属性投放!K$28:K$36,卡牌属性!$K167))*VLOOKUP(J167,$A$4:$E$39,5),0)</f>
        <v>602</v>
      </c>
      <c r="R167" s="31" t="s">
        <v>198</v>
      </c>
      <c r="S167" s="16">
        <f>ROUND(IF($C167=1,INDEX(新属性投放!C$14:C$22,卡牌属性!$K167),INDEX(新属性投放!C$28:C$36,卡牌属性!$K167))*VLOOKUP(J167,$A$4:$E$39,5),0)</f>
        <v>21</v>
      </c>
      <c r="T167" s="31" t="s">
        <v>199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200</v>
      </c>
      <c r="W167" s="16">
        <f>ROUND(IF($C167=1,INDEX(新属性投放!E$14:E$22,卡牌属性!$K167),INDEX(新属性投放!E$28:E$36,卡牌属性!$K167))*VLOOKUP(J167,$A$4:$E$39,5),0)</f>
        <v>35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626</v>
      </c>
      <c r="N168" s="31" t="s">
        <v>199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200</v>
      </c>
      <c r="Q168" s="16">
        <f>ROUND(IF($C168=1,INDEX(新属性投放!K$14:K$22,卡牌属性!$K168),INDEX(新属性投放!K$28:K$36,卡牌属性!$K168))*VLOOKUP(J168,$A$4:$E$39,5),0)</f>
        <v>1177</v>
      </c>
      <c r="R168" s="31" t="s">
        <v>198</v>
      </c>
      <c r="S168" s="16">
        <f>ROUND(IF($C168=1,INDEX(新属性投放!C$14:C$22,卡牌属性!$K168),INDEX(新属性投放!C$28:C$36,卡牌属性!$K168))*VLOOKUP(J168,$A$4:$E$39,5),0)</f>
        <v>30</v>
      </c>
      <c r="T168" s="31" t="s">
        <v>199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200</v>
      </c>
      <c r="W168" s="16">
        <f>ROUND(IF($C168=1,INDEX(新属性投放!E$14:E$22,卡牌属性!$K168),INDEX(新属性投放!E$28:E$36,卡牌属性!$K168))*VLOOKUP(J168,$A$4:$E$39,5),0)</f>
        <v>50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962</v>
      </c>
      <c r="N169" s="31" t="s">
        <v>199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200</v>
      </c>
      <c r="Q169" s="16">
        <f>ROUND(IF($C169=1,INDEX(新属性投放!K$14:K$22,卡牌属性!$K169),INDEX(新属性投放!K$28:K$36,卡牌属性!$K169))*VLOOKUP(J169,$A$4:$E$39,5),0)</f>
        <v>1737</v>
      </c>
      <c r="R169" s="31" t="s">
        <v>198</v>
      </c>
      <c r="S169" s="16">
        <f>ROUND(IF($C169=1,INDEX(新属性投放!C$14:C$22,卡牌属性!$K169),INDEX(新属性投放!C$28:C$36,卡牌属性!$K169))*VLOOKUP(J169,$A$4:$E$39,5),0)</f>
        <v>36</v>
      </c>
      <c r="T169" s="31" t="s">
        <v>199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200</v>
      </c>
      <c r="W169" s="16">
        <f>ROUND(IF($C169=1,INDEX(新属性投放!E$14:E$22,卡牌属性!$K169),INDEX(新属性投放!E$28:E$36,卡牌属性!$K169))*VLOOKUP(J169,$A$4:$E$39,5),0)</f>
        <v>60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1367</v>
      </c>
      <c r="N170" s="31" t="s">
        <v>199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200</v>
      </c>
      <c r="Q170" s="16">
        <f>ROUND(IF($C170=1,INDEX(新属性投放!K$14:K$22,卡牌属性!$K170),INDEX(新属性投放!K$28:K$36,卡牌属性!$K170))*VLOOKUP(J170,$A$4:$E$39,5),0)</f>
        <v>2412</v>
      </c>
      <c r="R170" s="31" t="s">
        <v>198</v>
      </c>
      <c r="S170" s="16">
        <f>ROUND(IF($C170=1,INDEX(新属性投放!C$14:C$22,卡牌属性!$K170),INDEX(新属性投放!C$28:C$36,卡牌属性!$K170))*VLOOKUP(J170,$A$4:$E$39,5),0)</f>
        <v>45</v>
      </c>
      <c r="T170" s="31" t="s">
        <v>199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200</v>
      </c>
      <c r="W170" s="16">
        <f>ROUND(IF($C170=1,INDEX(新属性投放!E$14:E$22,卡牌属性!$K170),INDEX(新属性投放!E$28:E$36,卡牌属性!$K170))*VLOOKUP(J170,$A$4:$E$39,5),0)</f>
        <v>75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1868</v>
      </c>
      <c r="N171" s="31" t="s">
        <v>199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200</v>
      </c>
      <c r="Q171" s="16">
        <f>ROUND(IF($C171=1,INDEX(新属性投放!K$14:K$22,卡牌属性!$K171),INDEX(新属性投放!K$28:K$36,卡牌属性!$K171))*VLOOKUP(J171,$A$4:$E$39,5),0)</f>
        <v>3247</v>
      </c>
      <c r="R171" s="31" t="s">
        <v>198</v>
      </c>
      <c r="S171" s="16">
        <f>ROUND(IF($C171=1,INDEX(新属性投放!C$14:C$22,卡牌属性!$K171),INDEX(新属性投放!C$28:C$36,卡牌属性!$K171))*VLOOKUP(J171,$A$4:$E$39,5),0)</f>
        <v>51</v>
      </c>
      <c r="T171" s="31" t="s">
        <v>199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200</v>
      </c>
      <c r="W171" s="16">
        <f>ROUND(IF($C171=1,INDEX(新属性投放!E$14:E$22,卡牌属性!$K171),INDEX(新属性投放!E$28:E$36,卡牌属性!$K171))*VLOOKUP(J171,$A$4:$E$39,5),0)</f>
        <v>85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2438</v>
      </c>
      <c r="N172" s="31" t="s">
        <v>199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200</v>
      </c>
      <c r="Q172" s="16">
        <f>ROUND(IF($C172=1,INDEX(新属性投放!K$14:K$22,卡牌属性!$K172),INDEX(新属性投放!K$28:K$36,卡牌属性!$K172))*VLOOKUP(J172,$A$4:$E$39,5),0)</f>
        <v>4197</v>
      </c>
      <c r="R172" s="31" t="s">
        <v>198</v>
      </c>
      <c r="S172" s="16">
        <f>ROUND(IF($C172=1,INDEX(新属性投放!C$14:C$22,卡牌属性!$K172),INDEX(新属性投放!C$28:C$36,卡牌属性!$K172))*VLOOKUP(J172,$A$4:$E$39,5),0)</f>
        <v>60</v>
      </c>
      <c r="T172" s="31" t="s">
        <v>199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200</v>
      </c>
      <c r="W172" s="16">
        <f>ROUND(IF($C172=1,INDEX(新属性投放!E$14:E$22,卡牌属性!$K172),INDEX(新属性投放!E$28:E$36,卡牌属性!$K172))*VLOOKUP(J172,$A$4:$E$39,5),0)</f>
        <v>100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3113</v>
      </c>
      <c r="N173" s="31" t="s">
        <v>199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200</v>
      </c>
      <c r="Q173" s="16">
        <f>ROUND(IF($C173=1,INDEX(新属性投放!K$14:K$22,卡牌属性!$K173),INDEX(新属性投放!K$28:K$36,卡牌属性!$K173))*VLOOKUP(J173,$A$4:$E$39,5),0)</f>
        <v>5322</v>
      </c>
      <c r="R173" s="31" t="s">
        <v>198</v>
      </c>
      <c r="S173" s="16">
        <f>ROUND(IF($C173=1,INDEX(新属性投放!C$14:C$22,卡牌属性!$K173),INDEX(新属性投放!C$28:C$36,卡牌属性!$K173))*VLOOKUP(J173,$A$4:$E$39,5),0)</f>
        <v>75</v>
      </c>
      <c r="T173" s="31" t="s">
        <v>199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200</v>
      </c>
      <c r="W173" s="16">
        <f>ROUND(IF($C173=1,INDEX(新属性投放!E$14:E$22,卡牌属性!$K173),INDEX(新属性投放!E$28:E$36,卡牌属性!$K173))*VLOOKUP(J173,$A$4:$E$39,5),0)</f>
        <v>125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3953</v>
      </c>
      <c r="N174" s="31" t="s">
        <v>199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200</v>
      </c>
      <c r="Q174" s="16">
        <f>ROUND(IF($C174=1,INDEX(新属性投放!K$14:K$22,卡牌属性!$K174),INDEX(新属性投放!K$28:K$36,卡牌属性!$K174))*VLOOKUP(J174,$A$4:$E$39,5),0)</f>
        <v>6722</v>
      </c>
      <c r="R174" s="31" t="s">
        <v>198</v>
      </c>
      <c r="S174" s="16">
        <f>ROUND(IF($C174=1,INDEX(新属性投放!C$14:C$22,卡牌属性!$K174),INDEX(新属性投放!C$28:C$36,卡牌属性!$K174))*VLOOKUP(J174,$A$4:$E$39,5),0)</f>
        <v>90</v>
      </c>
      <c r="T174" s="31" t="s">
        <v>199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200</v>
      </c>
      <c r="W174" s="16">
        <f>ROUND(IF($C174=1,INDEX(新属性投放!E$14:E$22,卡牌属性!$K174),INDEX(新属性投放!E$28:E$36,卡牌属性!$K174))*VLOOKUP(J174,$A$4:$E$39,5),0)</f>
        <v>150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199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200</v>
      </c>
      <c r="Q175" s="16">
        <f>ROUND(IF($C175=1,INDEX(新属性投放!K$14:K$22,卡牌属性!$K175),INDEX(新属性投放!K$28:K$36,卡牌属性!$K175))*VLOOKUP(J175,$A$4:$E$39,5),0)</f>
        <v>220</v>
      </c>
      <c r="R175" s="31" t="s">
        <v>198</v>
      </c>
      <c r="S175" s="16">
        <f>ROUND(IF($C175=1,INDEX(新属性投放!C$14:C$22,卡牌属性!$K175),INDEX(新属性投放!C$28:C$36,卡牌属性!$K175))*VLOOKUP(J175,$A$4:$E$39,5),0)</f>
        <v>17</v>
      </c>
      <c r="T175" s="31" t="s">
        <v>199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200</v>
      </c>
      <c r="W175" s="16">
        <f>ROUND(IF($C175=1,INDEX(新属性投放!E$14:E$22,卡牌属性!$K175),INDEX(新属性投放!E$28:E$36,卡牌属性!$K175))*VLOOKUP(J175,$A$4:$E$39,5),0)</f>
        <v>28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309</v>
      </c>
      <c r="N176" s="31" t="s">
        <v>199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200</v>
      </c>
      <c r="Q176" s="16">
        <f>ROUND(IF($C176=1,INDEX(新属性投放!K$14:K$22,卡牌属性!$K176),INDEX(新属性投放!K$28:K$36,卡牌属性!$K176))*VLOOKUP(J176,$A$4:$E$39,5),0)</f>
        <v>662</v>
      </c>
      <c r="R176" s="31" t="s">
        <v>198</v>
      </c>
      <c r="S176" s="16">
        <f>ROUND(IF($C176=1,INDEX(新属性投放!C$14:C$22,卡牌属性!$K176),INDEX(新属性投放!C$28:C$36,卡牌属性!$K176))*VLOOKUP(J176,$A$4:$E$39,5),0)</f>
        <v>23</v>
      </c>
      <c r="T176" s="31" t="s">
        <v>199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200</v>
      </c>
      <c r="W176" s="16">
        <f>ROUND(IF($C176=1,INDEX(新属性投放!E$14:E$22,卡牌属性!$K176),INDEX(新属性投放!E$28:E$36,卡牌属性!$K176))*VLOOKUP(J176,$A$4:$E$39,5),0)</f>
        <v>39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689</v>
      </c>
      <c r="N177" s="31" t="s">
        <v>199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200</v>
      </c>
      <c r="Q177" s="16">
        <f>ROUND(IF($C177=1,INDEX(新属性投放!K$14:K$22,卡牌属性!$K177),INDEX(新属性投放!K$28:K$36,卡牌属性!$K177))*VLOOKUP(J177,$A$4:$E$39,5),0)</f>
        <v>1295</v>
      </c>
      <c r="R177" s="31" t="s">
        <v>198</v>
      </c>
      <c r="S177" s="16">
        <f>ROUND(IF($C177=1,INDEX(新属性投放!C$14:C$22,卡牌属性!$K177),INDEX(新属性投放!C$28:C$36,卡牌属性!$K177))*VLOOKUP(J177,$A$4:$E$39,5),0)</f>
        <v>33</v>
      </c>
      <c r="T177" s="31" t="s">
        <v>199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200</v>
      </c>
      <c r="W177" s="16">
        <f>ROUND(IF($C177=1,INDEX(新属性投放!E$14:E$22,卡牌属性!$K177),INDEX(新属性投放!E$28:E$36,卡牌属性!$K177))*VLOOKUP(J177,$A$4:$E$39,5),0)</f>
        <v>55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1058</v>
      </c>
      <c r="N178" s="31" t="s">
        <v>199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200</v>
      </c>
      <c r="Q178" s="16">
        <f>ROUND(IF($C178=1,INDEX(新属性投放!K$14:K$22,卡牌属性!$K178),INDEX(新属性投放!K$28:K$36,卡牌属性!$K178))*VLOOKUP(J178,$A$4:$E$39,5),0)</f>
        <v>1911</v>
      </c>
      <c r="R178" s="31" t="s">
        <v>198</v>
      </c>
      <c r="S178" s="16">
        <f>ROUND(IF($C178=1,INDEX(新属性投放!C$14:C$22,卡牌属性!$K178),INDEX(新属性投放!C$28:C$36,卡牌属性!$K178))*VLOOKUP(J178,$A$4:$E$39,5),0)</f>
        <v>40</v>
      </c>
      <c r="T178" s="31" t="s">
        <v>199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200</v>
      </c>
      <c r="W178" s="16">
        <f>ROUND(IF($C178=1,INDEX(新属性投放!E$14:E$22,卡牌属性!$K178),INDEX(新属性投放!E$28:E$36,卡牌属性!$K178))*VLOOKUP(J178,$A$4:$E$39,5),0)</f>
        <v>66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1504</v>
      </c>
      <c r="N179" s="31" t="s">
        <v>199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200</v>
      </c>
      <c r="Q179" s="16">
        <f>ROUND(IF($C179=1,INDEX(新属性投放!K$14:K$22,卡牌属性!$K179),INDEX(新属性投放!K$28:K$36,卡牌属性!$K179))*VLOOKUP(J179,$A$4:$E$39,5),0)</f>
        <v>2653</v>
      </c>
      <c r="R179" s="31" t="s">
        <v>198</v>
      </c>
      <c r="S179" s="16">
        <f>ROUND(IF($C179=1,INDEX(新属性投放!C$14:C$22,卡牌属性!$K179),INDEX(新属性投放!C$28:C$36,卡牌属性!$K179))*VLOOKUP(J179,$A$4:$E$39,5),0)</f>
        <v>50</v>
      </c>
      <c r="T179" s="31" t="s">
        <v>199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200</v>
      </c>
      <c r="W179" s="16">
        <f>ROUND(IF($C179=1,INDEX(新属性投放!E$14:E$22,卡牌属性!$K179),INDEX(新属性投放!E$28:E$36,卡牌属性!$K179))*VLOOKUP(J179,$A$4:$E$39,5),0)</f>
        <v>83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2055</v>
      </c>
      <c r="N180" s="31" t="s">
        <v>199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200</v>
      </c>
      <c r="Q180" s="16">
        <f>ROUND(IF($C180=1,INDEX(新属性投放!K$14:K$22,卡牌属性!$K180),INDEX(新属性投放!K$28:K$36,卡牌属性!$K180))*VLOOKUP(J180,$A$4:$E$39,5),0)</f>
        <v>3572</v>
      </c>
      <c r="R180" s="31" t="s">
        <v>198</v>
      </c>
      <c r="S180" s="16">
        <f>ROUND(IF($C180=1,INDEX(新属性投放!C$14:C$22,卡牌属性!$K180),INDEX(新属性投放!C$28:C$36,卡牌属性!$K180))*VLOOKUP(J180,$A$4:$E$39,5),0)</f>
        <v>56</v>
      </c>
      <c r="T180" s="31" t="s">
        <v>199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200</v>
      </c>
      <c r="W180" s="16">
        <f>ROUND(IF($C180=1,INDEX(新属性投放!E$14:E$22,卡牌属性!$K180),INDEX(新属性投放!E$28:E$36,卡牌属性!$K180))*VLOOKUP(J180,$A$4:$E$39,5),0)</f>
        <v>94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2682</v>
      </c>
      <c r="N181" s="31" t="s">
        <v>199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200</v>
      </c>
      <c r="Q181" s="16">
        <f>ROUND(IF($C181=1,INDEX(新属性投放!K$14:K$22,卡牌属性!$K181),INDEX(新属性投放!K$28:K$36,卡牌属性!$K181))*VLOOKUP(J181,$A$4:$E$39,5),0)</f>
        <v>4617</v>
      </c>
      <c r="R181" s="31" t="s">
        <v>198</v>
      </c>
      <c r="S181" s="16">
        <f>ROUND(IF($C181=1,INDEX(新属性投放!C$14:C$22,卡牌属性!$K181),INDEX(新属性投放!C$28:C$36,卡牌属性!$K181))*VLOOKUP(J181,$A$4:$E$39,5),0)</f>
        <v>66</v>
      </c>
      <c r="T181" s="31" t="s">
        <v>199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200</v>
      </c>
      <c r="W181" s="16">
        <f>ROUND(IF($C181=1,INDEX(新属性投放!E$14:E$22,卡牌属性!$K181),INDEX(新属性投放!E$28:E$36,卡牌属性!$K181))*VLOOKUP(J181,$A$4:$E$39,5),0)</f>
        <v>110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3424</v>
      </c>
      <c r="N182" s="31" t="s">
        <v>199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200</v>
      </c>
      <c r="Q182" s="16">
        <f>ROUND(IF($C182=1,INDEX(新属性投放!K$14:K$22,卡牌属性!$K182),INDEX(新属性投放!K$28:K$36,卡牌属性!$K182))*VLOOKUP(J182,$A$4:$E$39,5),0)</f>
        <v>5854</v>
      </c>
      <c r="R182" s="31" t="s">
        <v>198</v>
      </c>
      <c r="S182" s="16">
        <f>ROUND(IF($C182=1,INDEX(新属性投放!C$14:C$22,卡牌属性!$K182),INDEX(新属性投放!C$28:C$36,卡牌属性!$K182))*VLOOKUP(J182,$A$4:$E$39,5),0)</f>
        <v>83</v>
      </c>
      <c r="T182" s="31" t="s">
        <v>199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200</v>
      </c>
      <c r="W182" s="16">
        <f>ROUND(IF($C182=1,INDEX(新属性投放!E$14:E$22,卡牌属性!$K182),INDEX(新属性投放!E$28:E$36,卡牌属性!$K182))*VLOOKUP(J182,$A$4:$E$39,5),0)</f>
        <v>138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4348</v>
      </c>
      <c r="N183" s="31" t="s">
        <v>199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200</v>
      </c>
      <c r="Q183" s="16">
        <f>ROUND(IF($C183=1,INDEX(新属性投放!K$14:K$22,卡牌属性!$K183),INDEX(新属性投放!K$28:K$36,卡牌属性!$K183))*VLOOKUP(J183,$A$4:$E$39,5),0)</f>
        <v>7394</v>
      </c>
      <c r="R183" s="31" t="s">
        <v>198</v>
      </c>
      <c r="S183" s="16">
        <f>ROUND(IF($C183=1,INDEX(新属性投放!C$14:C$22,卡牌属性!$K183),INDEX(新属性投放!C$28:C$36,卡牌属性!$K183))*VLOOKUP(J183,$A$4:$E$39,5),0)</f>
        <v>99</v>
      </c>
      <c r="T183" s="31" t="s">
        <v>199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200</v>
      </c>
      <c r="W183" s="16">
        <f>ROUND(IF($C183=1,INDEX(新属性投放!E$14:E$22,卡牌属性!$K183),INDEX(新属性投放!E$28:E$36,卡牌属性!$K183))*VLOOKUP(J183,$A$4:$E$39,5),0)</f>
        <v>165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199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200</v>
      </c>
      <c r="Q184" s="16">
        <f>ROUND(IF($C184=1,INDEX(新属性投放!K$14:K$22,卡牌属性!$K184),INDEX(新属性投放!K$28:K$36,卡牌属性!$K184))*VLOOKUP(J184,$A$4:$E$39,5),0)</f>
        <v>250</v>
      </c>
      <c r="R184" s="31" t="s">
        <v>198</v>
      </c>
      <c r="S184" s="16">
        <f>ROUND(IF($C184=1,INDEX(新属性投放!C$14:C$22,卡牌属性!$K184),INDEX(新属性投放!C$28:C$36,卡牌属性!$K184))*VLOOKUP(J184,$A$4:$E$39,5),0)</f>
        <v>19</v>
      </c>
      <c r="T184" s="31" t="s">
        <v>199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200</v>
      </c>
      <c r="W184" s="16">
        <f>ROUND(IF($C184=1,INDEX(新属性投放!E$14:E$22,卡牌属性!$K184),INDEX(新属性投放!E$28:E$36,卡牌属性!$K184))*VLOOKUP(J184,$A$4:$E$39,5),0)</f>
        <v>31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351</v>
      </c>
      <c r="N185" s="31" t="s">
        <v>199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200</v>
      </c>
      <c r="Q185" s="16">
        <f>ROUND(IF($C185=1,INDEX(新属性投放!K$14:K$22,卡牌属性!$K185),INDEX(新属性投放!K$28:K$36,卡牌属性!$K185))*VLOOKUP(J185,$A$4:$E$39,5),0)</f>
        <v>753</v>
      </c>
      <c r="R185" s="31" t="s">
        <v>198</v>
      </c>
      <c r="S185" s="16">
        <f>ROUND(IF($C185=1,INDEX(新属性投放!C$14:C$22,卡牌属性!$K185),INDEX(新属性投放!C$28:C$36,卡牌属性!$K185))*VLOOKUP(J185,$A$4:$E$39,5),0)</f>
        <v>26</v>
      </c>
      <c r="T185" s="31" t="s">
        <v>199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200</v>
      </c>
      <c r="W185" s="16">
        <f>ROUND(IF($C185=1,INDEX(新属性投放!E$14:E$22,卡牌属性!$K185),INDEX(新属性投放!E$28:E$36,卡牌属性!$K185))*VLOOKUP(J185,$A$4:$E$39,5),0)</f>
        <v>44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783</v>
      </c>
      <c r="N186" s="31" t="s">
        <v>199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200</v>
      </c>
      <c r="Q186" s="16">
        <f>ROUND(IF($C186=1,INDEX(新属性投放!K$14:K$22,卡牌属性!$K186),INDEX(新属性投放!K$28:K$36,卡牌属性!$K186))*VLOOKUP(J186,$A$4:$E$39,5),0)</f>
        <v>1471</v>
      </c>
      <c r="R186" s="31" t="s">
        <v>198</v>
      </c>
      <c r="S186" s="16">
        <f>ROUND(IF($C186=1,INDEX(新属性投放!C$14:C$22,卡牌属性!$K186),INDEX(新属性投放!C$28:C$36,卡牌属性!$K186))*VLOOKUP(J186,$A$4:$E$39,5),0)</f>
        <v>38</v>
      </c>
      <c r="T186" s="31" t="s">
        <v>199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200</v>
      </c>
      <c r="W186" s="16">
        <f>ROUND(IF($C186=1,INDEX(新属性投放!E$14:E$22,卡牌属性!$K186),INDEX(新属性投放!E$28:E$36,卡牌属性!$K186))*VLOOKUP(J186,$A$4:$E$39,5),0)</f>
        <v>63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1203</v>
      </c>
      <c r="N187" s="31" t="s">
        <v>199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200</v>
      </c>
      <c r="Q187" s="16">
        <f>ROUND(IF($C187=1,INDEX(新属性投放!K$14:K$22,卡牌属性!$K187),INDEX(新属性投放!K$28:K$36,卡牌属性!$K187))*VLOOKUP(J187,$A$4:$E$39,5),0)</f>
        <v>2171</v>
      </c>
      <c r="R187" s="31" t="s">
        <v>198</v>
      </c>
      <c r="S187" s="16">
        <f>ROUND(IF($C187=1,INDEX(新属性投放!C$14:C$22,卡牌属性!$K187),INDEX(新属性投放!C$28:C$36,卡牌属性!$K187))*VLOOKUP(J187,$A$4:$E$39,5),0)</f>
        <v>45</v>
      </c>
      <c r="T187" s="31" t="s">
        <v>199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200</v>
      </c>
      <c r="W187" s="16">
        <f>ROUND(IF($C187=1,INDEX(新属性投放!E$14:E$22,卡牌属性!$K187),INDEX(新属性投放!E$28:E$36,卡牌属性!$K187))*VLOOKUP(J187,$A$4:$E$39,5),0)</f>
        <v>75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1709</v>
      </c>
      <c r="N188" s="31" t="s">
        <v>199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200</v>
      </c>
      <c r="Q188" s="16">
        <f>ROUND(IF($C188=1,INDEX(新属性投放!K$14:K$22,卡牌属性!$K188),INDEX(新属性投放!K$28:K$36,卡牌属性!$K188))*VLOOKUP(J188,$A$4:$E$39,5),0)</f>
        <v>3015</v>
      </c>
      <c r="R188" s="31" t="s">
        <v>198</v>
      </c>
      <c r="S188" s="16">
        <f>ROUND(IF($C188=1,INDEX(新属性投放!C$14:C$22,卡牌属性!$K188),INDEX(新属性投放!C$28:C$36,卡牌属性!$K188))*VLOOKUP(J188,$A$4:$E$39,5),0)</f>
        <v>56</v>
      </c>
      <c r="T188" s="31" t="s">
        <v>199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200</v>
      </c>
      <c r="W188" s="16">
        <f>ROUND(IF($C188=1,INDEX(新属性投放!E$14:E$22,卡牌属性!$K188),INDEX(新属性投放!E$28:E$36,卡牌属性!$K188))*VLOOKUP(J188,$A$4:$E$39,5),0)</f>
        <v>94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2335</v>
      </c>
      <c r="N189" s="31" t="s">
        <v>199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200</v>
      </c>
      <c r="Q189" s="16">
        <f>ROUND(IF($C189=1,INDEX(新属性投放!K$14:K$22,卡牌属性!$K189),INDEX(新属性投放!K$28:K$36,卡牌属性!$K189))*VLOOKUP(J189,$A$4:$E$39,5),0)</f>
        <v>4059</v>
      </c>
      <c r="R189" s="31" t="s">
        <v>198</v>
      </c>
      <c r="S189" s="16">
        <f>ROUND(IF($C189=1,INDEX(新属性投放!C$14:C$22,卡牌属性!$K189),INDEX(新属性投放!C$28:C$36,卡牌属性!$K189))*VLOOKUP(J189,$A$4:$E$39,5),0)</f>
        <v>64</v>
      </c>
      <c r="T189" s="31" t="s">
        <v>199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200</v>
      </c>
      <c r="W189" s="16">
        <f>ROUND(IF($C189=1,INDEX(新属性投放!E$14:E$22,卡牌属性!$K189),INDEX(新属性投放!E$28:E$36,卡牌属性!$K189))*VLOOKUP(J189,$A$4:$E$39,5),0)</f>
        <v>106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3048</v>
      </c>
      <c r="N190" s="31" t="s">
        <v>199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200</v>
      </c>
      <c r="Q190" s="16">
        <f>ROUND(IF($C190=1,INDEX(新属性投放!K$14:K$22,卡牌属性!$K190),INDEX(新属性投放!K$28:K$36,卡牌属性!$K190))*VLOOKUP(J190,$A$4:$E$39,5),0)</f>
        <v>5246</v>
      </c>
      <c r="R190" s="31" t="s">
        <v>198</v>
      </c>
      <c r="S190" s="16">
        <f>ROUND(IF($C190=1,INDEX(新属性投放!C$14:C$22,卡牌属性!$K190),INDEX(新属性投放!C$28:C$36,卡牌属性!$K190))*VLOOKUP(J190,$A$4:$E$39,5),0)</f>
        <v>75</v>
      </c>
      <c r="T190" s="31" t="s">
        <v>199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200</v>
      </c>
      <c r="W190" s="16">
        <f>ROUND(IF($C190=1,INDEX(新属性投放!E$14:E$22,卡牌属性!$K190),INDEX(新属性投放!E$28:E$36,卡牌属性!$K190))*VLOOKUP(J190,$A$4:$E$39,5),0)</f>
        <v>125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3891</v>
      </c>
      <c r="N191" s="31" t="s">
        <v>199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200</v>
      </c>
      <c r="Q191" s="16">
        <f>ROUND(IF($C191=1,INDEX(新属性投放!K$14:K$22,卡牌属性!$K191),INDEX(新属性投放!K$28:K$36,卡牌属性!$K191))*VLOOKUP(J191,$A$4:$E$39,5),0)</f>
        <v>6653</v>
      </c>
      <c r="R191" s="31" t="s">
        <v>198</v>
      </c>
      <c r="S191" s="16">
        <f>ROUND(IF($C191=1,INDEX(新属性投放!C$14:C$22,卡牌属性!$K191),INDEX(新属性投放!C$28:C$36,卡牌属性!$K191))*VLOOKUP(J191,$A$4:$E$39,5),0)</f>
        <v>94</v>
      </c>
      <c r="T191" s="31" t="s">
        <v>199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200</v>
      </c>
      <c r="W191" s="16">
        <f>ROUND(IF($C191=1,INDEX(新属性投放!E$14:E$22,卡牌属性!$K191),INDEX(新属性投放!E$28:E$36,卡牌属性!$K191))*VLOOKUP(J191,$A$4:$E$39,5),0)</f>
        <v>156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4941</v>
      </c>
      <c r="N192" s="31" t="s">
        <v>199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200</v>
      </c>
      <c r="Q192" s="16">
        <f>ROUND(IF($C192=1,INDEX(新属性投放!K$14:K$22,卡牌属性!$K192),INDEX(新属性投放!K$28:K$36,卡牌属性!$K192))*VLOOKUP(J192,$A$4:$E$39,5),0)</f>
        <v>8403</v>
      </c>
      <c r="R192" s="31" t="s">
        <v>198</v>
      </c>
      <c r="S192" s="16">
        <f>ROUND(IF($C192=1,INDEX(新属性投放!C$14:C$22,卡牌属性!$K192),INDEX(新属性投放!C$28:C$36,卡牌属性!$K192))*VLOOKUP(J192,$A$4:$E$39,5),0)</f>
        <v>113</v>
      </c>
      <c r="T192" s="31" t="s">
        <v>199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200</v>
      </c>
      <c r="W192" s="16">
        <f>ROUND(IF($C192=1,INDEX(新属性投放!E$14:E$22,卡牌属性!$K192),INDEX(新属性投放!E$28:E$36,卡牌属性!$K192))*VLOOKUP(J192,$A$4:$E$39,5),0)</f>
        <v>188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199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200</v>
      </c>
      <c r="Q193" s="16">
        <f>ROUND(IF($C193=1,INDEX(新属性投放!K$14:K$22,卡牌属性!$K193),INDEX(新属性投放!K$28:K$36,卡牌属性!$K193))*VLOOKUP(J193,$A$4:$E$39,5),0)</f>
        <v>220</v>
      </c>
      <c r="R193" s="31" t="s">
        <v>198</v>
      </c>
      <c r="S193" s="16">
        <f>ROUND(IF($C193=1,INDEX(新属性投放!C$14:C$22,卡牌属性!$K193),INDEX(新属性投放!C$28:C$36,卡牌属性!$K193))*VLOOKUP(J193,$A$4:$E$39,5),0)</f>
        <v>17</v>
      </c>
      <c r="T193" s="31" t="s">
        <v>199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200</v>
      </c>
      <c r="W193" s="16">
        <f>ROUND(IF($C193=1,INDEX(新属性投放!E$14:E$22,卡牌属性!$K193),INDEX(新属性投放!E$28:E$36,卡牌属性!$K193))*VLOOKUP(J193,$A$4:$E$39,5),0)</f>
        <v>28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309</v>
      </c>
      <c r="N194" s="31" t="s">
        <v>199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200</v>
      </c>
      <c r="Q194" s="16">
        <f>ROUND(IF($C194=1,INDEX(新属性投放!K$14:K$22,卡牌属性!$K194),INDEX(新属性投放!K$28:K$36,卡牌属性!$K194))*VLOOKUP(J194,$A$4:$E$39,5),0)</f>
        <v>662</v>
      </c>
      <c r="R194" s="31" t="s">
        <v>198</v>
      </c>
      <c r="S194" s="16">
        <f>ROUND(IF($C194=1,INDEX(新属性投放!C$14:C$22,卡牌属性!$K194),INDEX(新属性投放!C$28:C$36,卡牌属性!$K194))*VLOOKUP(J194,$A$4:$E$39,5),0)</f>
        <v>23</v>
      </c>
      <c r="T194" s="31" t="s">
        <v>199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200</v>
      </c>
      <c r="W194" s="16">
        <f>ROUND(IF($C194=1,INDEX(新属性投放!E$14:E$22,卡牌属性!$K194),INDEX(新属性投放!E$28:E$36,卡牌属性!$K194))*VLOOKUP(J194,$A$4:$E$39,5),0)</f>
        <v>39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689</v>
      </c>
      <c r="N195" s="31" t="s">
        <v>199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200</v>
      </c>
      <c r="Q195" s="16">
        <f>ROUND(IF($C195=1,INDEX(新属性投放!K$14:K$22,卡牌属性!$K195),INDEX(新属性投放!K$28:K$36,卡牌属性!$K195))*VLOOKUP(J195,$A$4:$E$39,5),0)</f>
        <v>1295</v>
      </c>
      <c r="R195" s="31" t="s">
        <v>198</v>
      </c>
      <c r="S195" s="16">
        <f>ROUND(IF($C195=1,INDEX(新属性投放!C$14:C$22,卡牌属性!$K195),INDEX(新属性投放!C$28:C$36,卡牌属性!$K195))*VLOOKUP(J195,$A$4:$E$39,5),0)</f>
        <v>33</v>
      </c>
      <c r="T195" s="31" t="s">
        <v>199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200</v>
      </c>
      <c r="W195" s="16">
        <f>ROUND(IF($C195=1,INDEX(新属性投放!E$14:E$22,卡牌属性!$K195),INDEX(新属性投放!E$28:E$36,卡牌属性!$K195))*VLOOKUP(J195,$A$4:$E$39,5),0)</f>
        <v>55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1058</v>
      </c>
      <c r="N196" s="31" t="s">
        <v>199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200</v>
      </c>
      <c r="Q196" s="16">
        <f>ROUND(IF($C196=1,INDEX(新属性投放!K$14:K$22,卡牌属性!$K196),INDEX(新属性投放!K$28:K$36,卡牌属性!$K196))*VLOOKUP(J196,$A$4:$E$39,5),0)</f>
        <v>1911</v>
      </c>
      <c r="R196" s="31" t="s">
        <v>198</v>
      </c>
      <c r="S196" s="16">
        <f>ROUND(IF($C196=1,INDEX(新属性投放!C$14:C$22,卡牌属性!$K196),INDEX(新属性投放!C$28:C$36,卡牌属性!$K196))*VLOOKUP(J196,$A$4:$E$39,5),0)</f>
        <v>40</v>
      </c>
      <c r="T196" s="31" t="s">
        <v>199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200</v>
      </c>
      <c r="W196" s="16">
        <f>ROUND(IF($C196=1,INDEX(新属性投放!E$14:E$22,卡牌属性!$K196),INDEX(新属性投放!E$28:E$36,卡牌属性!$K196))*VLOOKUP(J196,$A$4:$E$39,5),0)</f>
        <v>66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1504</v>
      </c>
      <c r="N197" s="31" t="s">
        <v>199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200</v>
      </c>
      <c r="Q197" s="16">
        <f>ROUND(IF($C197=1,INDEX(新属性投放!K$14:K$22,卡牌属性!$K197),INDEX(新属性投放!K$28:K$36,卡牌属性!$K197))*VLOOKUP(J197,$A$4:$E$39,5),0)</f>
        <v>2653</v>
      </c>
      <c r="R197" s="31" t="s">
        <v>198</v>
      </c>
      <c r="S197" s="16">
        <f>ROUND(IF($C197=1,INDEX(新属性投放!C$14:C$22,卡牌属性!$K197),INDEX(新属性投放!C$28:C$36,卡牌属性!$K197))*VLOOKUP(J197,$A$4:$E$39,5),0)</f>
        <v>50</v>
      </c>
      <c r="T197" s="31" t="s">
        <v>199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200</v>
      </c>
      <c r="W197" s="16">
        <f>ROUND(IF($C197=1,INDEX(新属性投放!E$14:E$22,卡牌属性!$K197),INDEX(新属性投放!E$28:E$36,卡牌属性!$K197))*VLOOKUP(J197,$A$4:$E$39,5),0)</f>
        <v>83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2055</v>
      </c>
      <c r="N198" s="31" t="s">
        <v>199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200</v>
      </c>
      <c r="Q198" s="16">
        <f>ROUND(IF($C198=1,INDEX(新属性投放!K$14:K$22,卡牌属性!$K198),INDEX(新属性投放!K$28:K$36,卡牌属性!$K198))*VLOOKUP(J198,$A$4:$E$39,5),0)</f>
        <v>3572</v>
      </c>
      <c r="R198" s="31" t="s">
        <v>198</v>
      </c>
      <c r="S198" s="16">
        <f>ROUND(IF($C198=1,INDEX(新属性投放!C$14:C$22,卡牌属性!$K198),INDEX(新属性投放!C$28:C$36,卡牌属性!$K198))*VLOOKUP(J198,$A$4:$E$39,5),0)</f>
        <v>56</v>
      </c>
      <c r="T198" s="31" t="s">
        <v>199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200</v>
      </c>
      <c r="W198" s="16">
        <f>ROUND(IF($C198=1,INDEX(新属性投放!E$14:E$22,卡牌属性!$K198),INDEX(新属性投放!E$28:E$36,卡牌属性!$K198))*VLOOKUP(J198,$A$4:$E$39,5),0)</f>
        <v>94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2682</v>
      </c>
      <c r="N199" s="31" t="s">
        <v>199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200</v>
      </c>
      <c r="Q199" s="16">
        <f>ROUND(IF($C199=1,INDEX(新属性投放!K$14:K$22,卡牌属性!$K199),INDEX(新属性投放!K$28:K$36,卡牌属性!$K199))*VLOOKUP(J199,$A$4:$E$39,5),0)</f>
        <v>4617</v>
      </c>
      <c r="R199" s="31" t="s">
        <v>198</v>
      </c>
      <c r="S199" s="16">
        <f>ROUND(IF($C199=1,INDEX(新属性投放!C$14:C$22,卡牌属性!$K199),INDEX(新属性投放!C$28:C$36,卡牌属性!$K199))*VLOOKUP(J199,$A$4:$E$39,5),0)</f>
        <v>66</v>
      </c>
      <c r="T199" s="31" t="s">
        <v>199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200</v>
      </c>
      <c r="W199" s="16">
        <f>ROUND(IF($C199=1,INDEX(新属性投放!E$14:E$22,卡牌属性!$K199),INDEX(新属性投放!E$28:E$36,卡牌属性!$K199))*VLOOKUP(J199,$A$4:$E$39,5),0)</f>
        <v>110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3424</v>
      </c>
      <c r="N200" s="31" t="s">
        <v>199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200</v>
      </c>
      <c r="Q200" s="16">
        <f>ROUND(IF($C200=1,INDEX(新属性投放!K$14:K$22,卡牌属性!$K200),INDEX(新属性投放!K$28:K$36,卡牌属性!$K200))*VLOOKUP(J200,$A$4:$E$39,5),0)</f>
        <v>5854</v>
      </c>
      <c r="R200" s="31" t="s">
        <v>198</v>
      </c>
      <c r="S200" s="16">
        <f>ROUND(IF($C200=1,INDEX(新属性投放!C$14:C$22,卡牌属性!$K200),INDEX(新属性投放!C$28:C$36,卡牌属性!$K200))*VLOOKUP(J200,$A$4:$E$39,5),0)</f>
        <v>83</v>
      </c>
      <c r="T200" s="31" t="s">
        <v>199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200</v>
      </c>
      <c r="W200" s="16">
        <f>ROUND(IF($C200=1,INDEX(新属性投放!E$14:E$22,卡牌属性!$K200),INDEX(新属性投放!E$28:E$36,卡牌属性!$K200))*VLOOKUP(J200,$A$4:$E$39,5),0)</f>
        <v>138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4348</v>
      </c>
      <c r="N201" s="31" t="s">
        <v>199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200</v>
      </c>
      <c r="Q201" s="16">
        <f>ROUND(IF($C201=1,INDEX(新属性投放!K$14:K$22,卡牌属性!$K201),INDEX(新属性投放!K$28:K$36,卡牌属性!$K201))*VLOOKUP(J201,$A$4:$E$39,5),0)</f>
        <v>7394</v>
      </c>
      <c r="R201" s="31" t="s">
        <v>198</v>
      </c>
      <c r="S201" s="16">
        <f>ROUND(IF($C201=1,INDEX(新属性投放!C$14:C$22,卡牌属性!$K201),INDEX(新属性投放!C$28:C$36,卡牌属性!$K201))*VLOOKUP(J201,$A$4:$E$39,5),0)</f>
        <v>99</v>
      </c>
      <c r="T201" s="31" t="s">
        <v>199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200</v>
      </c>
      <c r="W201" s="16">
        <f>ROUND(IF($C201=1,INDEX(新属性投放!E$14:E$22,卡牌属性!$K201),INDEX(新属性投放!E$28:E$36,卡牌属性!$K201))*VLOOKUP(J201,$A$4:$E$39,5),0)</f>
        <v>165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199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200</v>
      </c>
      <c r="Q202" s="16">
        <f>ROUND(IF($C202=1,INDEX(新属性投放!K$14:K$22,卡牌属性!$K202),INDEX(新属性投放!K$28:K$36,卡牌属性!$K202))*VLOOKUP(J202,$A$4:$E$39,5),0)</f>
        <v>250</v>
      </c>
      <c r="R202" s="31" t="s">
        <v>198</v>
      </c>
      <c r="S202" s="16">
        <f>ROUND(IF($C202=1,INDEX(新属性投放!C$14:C$22,卡牌属性!$K202),INDEX(新属性投放!C$28:C$36,卡牌属性!$K202))*VLOOKUP(J202,$A$4:$E$39,5),0)</f>
        <v>19</v>
      </c>
      <c r="T202" s="31" t="s">
        <v>199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200</v>
      </c>
      <c r="W202" s="16">
        <f>ROUND(IF($C202=1,INDEX(新属性投放!E$14:E$22,卡牌属性!$K202),INDEX(新属性投放!E$28:E$36,卡牌属性!$K202))*VLOOKUP(J202,$A$4:$E$39,5),0)</f>
        <v>31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351</v>
      </c>
      <c r="N203" s="31" t="s">
        <v>199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200</v>
      </c>
      <c r="Q203" s="16">
        <f>ROUND(IF($C203=1,INDEX(新属性投放!K$14:K$22,卡牌属性!$K203),INDEX(新属性投放!K$28:K$36,卡牌属性!$K203))*VLOOKUP(J203,$A$4:$E$39,5),0)</f>
        <v>753</v>
      </c>
      <c r="R203" s="31" t="s">
        <v>198</v>
      </c>
      <c r="S203" s="16">
        <f>ROUND(IF($C203=1,INDEX(新属性投放!C$14:C$22,卡牌属性!$K203),INDEX(新属性投放!C$28:C$36,卡牌属性!$K203))*VLOOKUP(J203,$A$4:$E$39,5),0)</f>
        <v>26</v>
      </c>
      <c r="T203" s="31" t="s">
        <v>199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200</v>
      </c>
      <c r="W203" s="16">
        <f>ROUND(IF($C203=1,INDEX(新属性投放!E$14:E$22,卡牌属性!$K203),INDEX(新属性投放!E$28:E$36,卡牌属性!$K203))*VLOOKUP(J203,$A$4:$E$39,5),0)</f>
        <v>44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783</v>
      </c>
      <c r="N204" s="31" t="s">
        <v>199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200</v>
      </c>
      <c r="Q204" s="16">
        <f>ROUND(IF($C204=1,INDEX(新属性投放!K$14:K$22,卡牌属性!$K204),INDEX(新属性投放!K$28:K$36,卡牌属性!$K204))*VLOOKUP(J204,$A$4:$E$39,5),0)</f>
        <v>1471</v>
      </c>
      <c r="R204" s="31" t="s">
        <v>198</v>
      </c>
      <c r="S204" s="16">
        <f>ROUND(IF($C204=1,INDEX(新属性投放!C$14:C$22,卡牌属性!$K204),INDEX(新属性投放!C$28:C$36,卡牌属性!$K204))*VLOOKUP(J204,$A$4:$E$39,5),0)</f>
        <v>38</v>
      </c>
      <c r="T204" s="31" t="s">
        <v>199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200</v>
      </c>
      <c r="W204" s="16">
        <f>ROUND(IF($C204=1,INDEX(新属性投放!E$14:E$22,卡牌属性!$K204),INDEX(新属性投放!E$28:E$36,卡牌属性!$K204))*VLOOKUP(J204,$A$4:$E$39,5),0)</f>
        <v>63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1203</v>
      </c>
      <c r="N205" s="31" t="s">
        <v>199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200</v>
      </c>
      <c r="Q205" s="16">
        <f>ROUND(IF($C205=1,INDEX(新属性投放!K$14:K$22,卡牌属性!$K205),INDEX(新属性投放!K$28:K$36,卡牌属性!$K205))*VLOOKUP(J205,$A$4:$E$39,5),0)</f>
        <v>2171</v>
      </c>
      <c r="R205" s="31" t="s">
        <v>198</v>
      </c>
      <c r="S205" s="16">
        <f>ROUND(IF($C205=1,INDEX(新属性投放!C$14:C$22,卡牌属性!$K205),INDEX(新属性投放!C$28:C$36,卡牌属性!$K205))*VLOOKUP(J205,$A$4:$E$39,5),0)</f>
        <v>45</v>
      </c>
      <c r="T205" s="31" t="s">
        <v>199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200</v>
      </c>
      <c r="W205" s="16">
        <f>ROUND(IF($C205=1,INDEX(新属性投放!E$14:E$22,卡牌属性!$K205),INDEX(新属性投放!E$28:E$36,卡牌属性!$K205))*VLOOKUP(J205,$A$4:$E$39,5),0)</f>
        <v>75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1709</v>
      </c>
      <c r="N206" s="31" t="s">
        <v>199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200</v>
      </c>
      <c r="Q206" s="16">
        <f>ROUND(IF($C206=1,INDEX(新属性投放!K$14:K$22,卡牌属性!$K206),INDEX(新属性投放!K$28:K$36,卡牌属性!$K206))*VLOOKUP(J206,$A$4:$E$39,5),0)</f>
        <v>3015</v>
      </c>
      <c r="R206" s="31" t="s">
        <v>198</v>
      </c>
      <c r="S206" s="16">
        <f>ROUND(IF($C206=1,INDEX(新属性投放!C$14:C$22,卡牌属性!$K206),INDEX(新属性投放!C$28:C$36,卡牌属性!$K206))*VLOOKUP(J206,$A$4:$E$39,5),0)</f>
        <v>56</v>
      </c>
      <c r="T206" s="31" t="s">
        <v>199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200</v>
      </c>
      <c r="W206" s="16">
        <f>ROUND(IF($C206=1,INDEX(新属性投放!E$14:E$22,卡牌属性!$K206),INDEX(新属性投放!E$28:E$36,卡牌属性!$K206))*VLOOKUP(J206,$A$4:$E$39,5),0)</f>
        <v>94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2335</v>
      </c>
      <c r="N207" s="31" t="s">
        <v>199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200</v>
      </c>
      <c r="Q207" s="16">
        <f>ROUND(IF($C207=1,INDEX(新属性投放!K$14:K$22,卡牌属性!$K207),INDEX(新属性投放!K$28:K$36,卡牌属性!$K207))*VLOOKUP(J207,$A$4:$E$39,5),0)</f>
        <v>4059</v>
      </c>
      <c r="R207" s="31" t="s">
        <v>198</v>
      </c>
      <c r="S207" s="16">
        <f>ROUND(IF($C207=1,INDEX(新属性投放!C$14:C$22,卡牌属性!$K207),INDEX(新属性投放!C$28:C$36,卡牌属性!$K207))*VLOOKUP(J207,$A$4:$E$39,5),0)</f>
        <v>64</v>
      </c>
      <c r="T207" s="31" t="s">
        <v>199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200</v>
      </c>
      <c r="W207" s="16">
        <f>ROUND(IF($C207=1,INDEX(新属性投放!E$14:E$22,卡牌属性!$K207),INDEX(新属性投放!E$28:E$36,卡牌属性!$K207))*VLOOKUP(J207,$A$4:$E$39,5),0)</f>
        <v>106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3048</v>
      </c>
      <c r="N208" s="31" t="s">
        <v>199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200</v>
      </c>
      <c r="Q208" s="16">
        <f>ROUND(IF($C208=1,INDEX(新属性投放!K$14:K$22,卡牌属性!$K208),INDEX(新属性投放!K$28:K$36,卡牌属性!$K208))*VLOOKUP(J208,$A$4:$E$39,5),0)</f>
        <v>5246</v>
      </c>
      <c r="R208" s="31" t="s">
        <v>198</v>
      </c>
      <c r="S208" s="16">
        <f>ROUND(IF($C208=1,INDEX(新属性投放!C$14:C$22,卡牌属性!$K208),INDEX(新属性投放!C$28:C$36,卡牌属性!$K208))*VLOOKUP(J208,$A$4:$E$39,5),0)</f>
        <v>75</v>
      </c>
      <c r="T208" s="31" t="s">
        <v>199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200</v>
      </c>
      <c r="W208" s="16">
        <f>ROUND(IF($C208=1,INDEX(新属性投放!E$14:E$22,卡牌属性!$K208),INDEX(新属性投放!E$28:E$36,卡牌属性!$K208))*VLOOKUP(J208,$A$4:$E$39,5),0)</f>
        <v>125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3891</v>
      </c>
      <c r="N209" s="31" t="s">
        <v>199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200</v>
      </c>
      <c r="Q209" s="16">
        <f>ROUND(IF($C209=1,INDEX(新属性投放!K$14:K$22,卡牌属性!$K209),INDEX(新属性投放!K$28:K$36,卡牌属性!$K209))*VLOOKUP(J209,$A$4:$E$39,5),0)</f>
        <v>6653</v>
      </c>
      <c r="R209" s="31" t="s">
        <v>198</v>
      </c>
      <c r="S209" s="16">
        <f>ROUND(IF($C209=1,INDEX(新属性投放!C$14:C$22,卡牌属性!$K209),INDEX(新属性投放!C$28:C$36,卡牌属性!$K209))*VLOOKUP(J209,$A$4:$E$39,5),0)</f>
        <v>94</v>
      </c>
      <c r="T209" s="31" t="s">
        <v>199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200</v>
      </c>
      <c r="W209" s="16">
        <f>ROUND(IF($C209=1,INDEX(新属性投放!E$14:E$22,卡牌属性!$K209),INDEX(新属性投放!E$28:E$36,卡牌属性!$K209))*VLOOKUP(J209,$A$4:$E$39,5),0)</f>
        <v>156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4941</v>
      </c>
      <c r="N210" s="31" t="s">
        <v>199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200</v>
      </c>
      <c r="Q210" s="16">
        <f>ROUND(IF($C210=1,INDEX(新属性投放!K$14:K$22,卡牌属性!$K210),INDEX(新属性投放!K$28:K$36,卡牌属性!$K210))*VLOOKUP(J210,$A$4:$E$39,5),0)</f>
        <v>8403</v>
      </c>
      <c r="R210" s="31" t="s">
        <v>198</v>
      </c>
      <c r="S210" s="16">
        <f>ROUND(IF($C210=1,INDEX(新属性投放!C$14:C$22,卡牌属性!$K210),INDEX(新属性投放!C$28:C$36,卡牌属性!$K210))*VLOOKUP(J210,$A$4:$E$39,5),0)</f>
        <v>113</v>
      </c>
      <c r="T210" s="31" t="s">
        <v>199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200</v>
      </c>
      <c r="W210" s="16">
        <f>ROUND(IF($C210=1,INDEX(新属性投放!E$14:E$22,卡牌属性!$K210),INDEX(新属性投放!E$28:E$36,卡牌属性!$K210))*VLOOKUP(J210,$A$4:$E$39,5),0)</f>
        <v>188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199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200</v>
      </c>
      <c r="Q211" s="16">
        <f>ROUND(IF($C211=1,INDEX(新属性投放!K$14:K$22,卡牌属性!$K211),INDEX(新属性投放!K$28:K$36,卡牌属性!$K211))*VLOOKUP(J211,$A$4:$E$39,5),0)</f>
        <v>250</v>
      </c>
      <c r="R211" s="31" t="s">
        <v>198</v>
      </c>
      <c r="S211" s="16">
        <f>ROUND(IF($C211=1,INDEX(新属性投放!C$14:C$22,卡牌属性!$K211),INDEX(新属性投放!C$28:C$36,卡牌属性!$K211))*VLOOKUP(J211,$A$4:$E$39,5),0)</f>
        <v>19</v>
      </c>
      <c r="T211" s="31" t="s">
        <v>199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200</v>
      </c>
      <c r="W211" s="16">
        <f>ROUND(IF($C211=1,INDEX(新属性投放!E$14:E$22,卡牌属性!$K211),INDEX(新属性投放!E$28:E$36,卡牌属性!$K211))*VLOOKUP(J211,$A$4:$E$39,5),0)</f>
        <v>31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351</v>
      </c>
      <c r="N212" s="31" t="s">
        <v>199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200</v>
      </c>
      <c r="Q212" s="16">
        <f>ROUND(IF($C212=1,INDEX(新属性投放!K$14:K$22,卡牌属性!$K212),INDEX(新属性投放!K$28:K$36,卡牌属性!$K212))*VLOOKUP(J212,$A$4:$E$39,5),0)</f>
        <v>753</v>
      </c>
      <c r="R212" s="31" t="s">
        <v>198</v>
      </c>
      <c r="S212" s="16">
        <f>ROUND(IF($C212=1,INDEX(新属性投放!C$14:C$22,卡牌属性!$K212),INDEX(新属性投放!C$28:C$36,卡牌属性!$K212))*VLOOKUP(J212,$A$4:$E$39,5),0)</f>
        <v>26</v>
      </c>
      <c r="T212" s="31" t="s">
        <v>199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200</v>
      </c>
      <c r="W212" s="16">
        <f>ROUND(IF($C212=1,INDEX(新属性投放!E$14:E$22,卡牌属性!$K212),INDEX(新属性投放!E$28:E$36,卡牌属性!$K212))*VLOOKUP(J212,$A$4:$E$39,5),0)</f>
        <v>44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783</v>
      </c>
      <c r="N213" s="31" t="s">
        <v>199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200</v>
      </c>
      <c r="Q213" s="16">
        <f>ROUND(IF($C213=1,INDEX(新属性投放!K$14:K$22,卡牌属性!$K213),INDEX(新属性投放!K$28:K$36,卡牌属性!$K213))*VLOOKUP(J213,$A$4:$E$39,5),0)</f>
        <v>1471</v>
      </c>
      <c r="R213" s="31" t="s">
        <v>198</v>
      </c>
      <c r="S213" s="16">
        <f>ROUND(IF($C213=1,INDEX(新属性投放!C$14:C$22,卡牌属性!$K213),INDEX(新属性投放!C$28:C$36,卡牌属性!$K213))*VLOOKUP(J213,$A$4:$E$39,5),0)</f>
        <v>38</v>
      </c>
      <c r="T213" s="31" t="s">
        <v>199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200</v>
      </c>
      <c r="W213" s="16">
        <f>ROUND(IF($C213=1,INDEX(新属性投放!E$14:E$22,卡牌属性!$K213),INDEX(新属性投放!E$28:E$36,卡牌属性!$K213))*VLOOKUP(J213,$A$4:$E$39,5),0)</f>
        <v>63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1203</v>
      </c>
      <c r="N214" s="31" t="s">
        <v>199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200</v>
      </c>
      <c r="Q214" s="16">
        <f>ROUND(IF($C214=1,INDEX(新属性投放!K$14:K$22,卡牌属性!$K214),INDEX(新属性投放!K$28:K$36,卡牌属性!$K214))*VLOOKUP(J214,$A$4:$E$39,5),0)</f>
        <v>2171</v>
      </c>
      <c r="R214" s="31" t="s">
        <v>198</v>
      </c>
      <c r="S214" s="16">
        <f>ROUND(IF($C214=1,INDEX(新属性投放!C$14:C$22,卡牌属性!$K214),INDEX(新属性投放!C$28:C$36,卡牌属性!$K214))*VLOOKUP(J214,$A$4:$E$39,5),0)</f>
        <v>45</v>
      </c>
      <c r="T214" s="31" t="s">
        <v>199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200</v>
      </c>
      <c r="W214" s="16">
        <f>ROUND(IF($C214=1,INDEX(新属性投放!E$14:E$22,卡牌属性!$K214),INDEX(新属性投放!E$28:E$36,卡牌属性!$K214))*VLOOKUP(J214,$A$4:$E$39,5),0)</f>
        <v>75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1709</v>
      </c>
      <c r="N215" s="31" t="s">
        <v>199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200</v>
      </c>
      <c r="Q215" s="16">
        <f>ROUND(IF($C215=1,INDEX(新属性投放!K$14:K$22,卡牌属性!$K215),INDEX(新属性投放!K$28:K$36,卡牌属性!$K215))*VLOOKUP(J215,$A$4:$E$39,5),0)</f>
        <v>3015</v>
      </c>
      <c r="R215" s="31" t="s">
        <v>198</v>
      </c>
      <c r="S215" s="16">
        <f>ROUND(IF($C215=1,INDEX(新属性投放!C$14:C$22,卡牌属性!$K215),INDEX(新属性投放!C$28:C$36,卡牌属性!$K215))*VLOOKUP(J215,$A$4:$E$39,5),0)</f>
        <v>56</v>
      </c>
      <c r="T215" s="31" t="s">
        <v>199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200</v>
      </c>
      <c r="W215" s="16">
        <f>ROUND(IF($C215=1,INDEX(新属性投放!E$14:E$22,卡牌属性!$K215),INDEX(新属性投放!E$28:E$36,卡牌属性!$K215))*VLOOKUP(J215,$A$4:$E$39,5),0)</f>
        <v>94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2335</v>
      </c>
      <c r="N216" s="31" t="s">
        <v>199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200</v>
      </c>
      <c r="Q216" s="16">
        <f>ROUND(IF($C216=1,INDEX(新属性投放!K$14:K$22,卡牌属性!$K216),INDEX(新属性投放!K$28:K$36,卡牌属性!$K216))*VLOOKUP(J216,$A$4:$E$39,5),0)</f>
        <v>4059</v>
      </c>
      <c r="R216" s="31" t="s">
        <v>198</v>
      </c>
      <c r="S216" s="16">
        <f>ROUND(IF($C216=1,INDEX(新属性投放!C$14:C$22,卡牌属性!$K216),INDEX(新属性投放!C$28:C$36,卡牌属性!$K216))*VLOOKUP(J216,$A$4:$E$39,5),0)</f>
        <v>64</v>
      </c>
      <c r="T216" s="31" t="s">
        <v>199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200</v>
      </c>
      <c r="W216" s="16">
        <f>ROUND(IF($C216=1,INDEX(新属性投放!E$14:E$22,卡牌属性!$K216),INDEX(新属性投放!E$28:E$36,卡牌属性!$K216))*VLOOKUP(J216,$A$4:$E$39,5),0)</f>
        <v>106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3048</v>
      </c>
      <c r="N217" s="31" t="s">
        <v>199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200</v>
      </c>
      <c r="Q217" s="16">
        <f>ROUND(IF($C217=1,INDEX(新属性投放!K$14:K$22,卡牌属性!$K217),INDEX(新属性投放!K$28:K$36,卡牌属性!$K217))*VLOOKUP(J217,$A$4:$E$39,5),0)</f>
        <v>5246</v>
      </c>
      <c r="R217" s="31" t="s">
        <v>198</v>
      </c>
      <c r="S217" s="16">
        <f>ROUND(IF($C217=1,INDEX(新属性投放!C$14:C$22,卡牌属性!$K217),INDEX(新属性投放!C$28:C$36,卡牌属性!$K217))*VLOOKUP(J217,$A$4:$E$39,5),0)</f>
        <v>75</v>
      </c>
      <c r="T217" s="31" t="s">
        <v>199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200</v>
      </c>
      <c r="W217" s="16">
        <f>ROUND(IF($C217=1,INDEX(新属性投放!E$14:E$22,卡牌属性!$K217),INDEX(新属性投放!E$28:E$36,卡牌属性!$K217))*VLOOKUP(J217,$A$4:$E$39,5),0)</f>
        <v>125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3891</v>
      </c>
      <c r="N218" s="31" t="s">
        <v>199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200</v>
      </c>
      <c r="Q218" s="16">
        <f>ROUND(IF($C218=1,INDEX(新属性投放!K$14:K$22,卡牌属性!$K218),INDEX(新属性投放!K$28:K$36,卡牌属性!$K218))*VLOOKUP(J218,$A$4:$E$39,5),0)</f>
        <v>6653</v>
      </c>
      <c r="R218" s="31" t="s">
        <v>198</v>
      </c>
      <c r="S218" s="16">
        <f>ROUND(IF($C218=1,INDEX(新属性投放!C$14:C$22,卡牌属性!$K218),INDEX(新属性投放!C$28:C$36,卡牌属性!$K218))*VLOOKUP(J218,$A$4:$E$39,5),0)</f>
        <v>94</v>
      </c>
      <c r="T218" s="31" t="s">
        <v>199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200</v>
      </c>
      <c r="W218" s="16">
        <f>ROUND(IF($C218=1,INDEX(新属性投放!E$14:E$22,卡牌属性!$K218),INDEX(新属性投放!E$28:E$36,卡牌属性!$K218))*VLOOKUP(J218,$A$4:$E$39,5),0)</f>
        <v>156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4941</v>
      </c>
      <c r="N219" s="31" t="s">
        <v>199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200</v>
      </c>
      <c r="Q219" s="16">
        <f>ROUND(IF($C219=1,INDEX(新属性投放!K$14:K$22,卡牌属性!$K219),INDEX(新属性投放!K$28:K$36,卡牌属性!$K219))*VLOOKUP(J219,$A$4:$E$39,5),0)</f>
        <v>8403</v>
      </c>
      <c r="R219" s="31" t="s">
        <v>198</v>
      </c>
      <c r="S219" s="16">
        <f>ROUND(IF($C219=1,INDEX(新属性投放!C$14:C$22,卡牌属性!$K219),INDEX(新属性投放!C$28:C$36,卡牌属性!$K219))*VLOOKUP(J219,$A$4:$E$39,5),0)</f>
        <v>113</v>
      </c>
      <c r="T219" s="31" t="s">
        <v>199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200</v>
      </c>
      <c r="W219" s="16">
        <f>ROUND(IF($C219=1,INDEX(新属性投放!E$14:E$22,卡牌属性!$K219),INDEX(新属性投放!E$28:E$36,卡牌属性!$K219))*VLOOKUP(J219,$A$4:$E$39,5),0)</f>
        <v>188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199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200</v>
      </c>
      <c r="Q220" s="16">
        <f>ROUND(IF($C220=1,INDEX(新属性投放!K$14:K$22,卡牌属性!$K220),INDEX(新属性投放!K$28:K$36,卡牌属性!$K220))*VLOOKUP(J220,$A$4:$E$39,5),0)</f>
        <v>250</v>
      </c>
      <c r="R220" s="31" t="s">
        <v>198</v>
      </c>
      <c r="S220" s="16">
        <f>ROUND(IF($C220=1,INDEX(新属性投放!C$14:C$22,卡牌属性!$K220),INDEX(新属性投放!C$28:C$36,卡牌属性!$K220))*VLOOKUP(J220,$A$4:$E$39,5),0)</f>
        <v>19</v>
      </c>
      <c r="T220" s="31" t="s">
        <v>199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200</v>
      </c>
      <c r="W220" s="16">
        <f>ROUND(IF($C220=1,INDEX(新属性投放!E$14:E$22,卡牌属性!$K220),INDEX(新属性投放!E$28:E$36,卡牌属性!$K220))*VLOOKUP(J220,$A$4:$E$39,5),0)</f>
        <v>31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351</v>
      </c>
      <c r="N221" s="31" t="s">
        <v>199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200</v>
      </c>
      <c r="Q221" s="16">
        <f>ROUND(IF($C221=1,INDEX(新属性投放!K$14:K$22,卡牌属性!$K221),INDEX(新属性投放!K$28:K$36,卡牌属性!$K221))*VLOOKUP(J221,$A$4:$E$39,5),0)</f>
        <v>753</v>
      </c>
      <c r="R221" s="31" t="s">
        <v>198</v>
      </c>
      <c r="S221" s="16">
        <f>ROUND(IF($C221=1,INDEX(新属性投放!C$14:C$22,卡牌属性!$K221),INDEX(新属性投放!C$28:C$36,卡牌属性!$K221))*VLOOKUP(J221,$A$4:$E$39,5),0)</f>
        <v>26</v>
      </c>
      <c r="T221" s="31" t="s">
        <v>199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200</v>
      </c>
      <c r="W221" s="16">
        <f>ROUND(IF($C221=1,INDEX(新属性投放!E$14:E$22,卡牌属性!$K221),INDEX(新属性投放!E$28:E$36,卡牌属性!$K221))*VLOOKUP(J221,$A$4:$E$39,5),0)</f>
        <v>44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783</v>
      </c>
      <c r="N222" s="31" t="s">
        <v>199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200</v>
      </c>
      <c r="Q222" s="16">
        <f>ROUND(IF($C222=1,INDEX(新属性投放!K$14:K$22,卡牌属性!$K222),INDEX(新属性投放!K$28:K$36,卡牌属性!$K222))*VLOOKUP(J222,$A$4:$E$39,5),0)</f>
        <v>1471</v>
      </c>
      <c r="R222" s="31" t="s">
        <v>198</v>
      </c>
      <c r="S222" s="16">
        <f>ROUND(IF($C222=1,INDEX(新属性投放!C$14:C$22,卡牌属性!$K222),INDEX(新属性投放!C$28:C$36,卡牌属性!$K222))*VLOOKUP(J222,$A$4:$E$39,5),0)</f>
        <v>38</v>
      </c>
      <c r="T222" s="31" t="s">
        <v>199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200</v>
      </c>
      <c r="W222" s="16">
        <f>ROUND(IF($C222=1,INDEX(新属性投放!E$14:E$22,卡牌属性!$K222),INDEX(新属性投放!E$28:E$36,卡牌属性!$K222))*VLOOKUP(J222,$A$4:$E$39,5),0)</f>
        <v>63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1203</v>
      </c>
      <c r="N223" s="31" t="s">
        <v>199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200</v>
      </c>
      <c r="Q223" s="16">
        <f>ROUND(IF($C223=1,INDEX(新属性投放!K$14:K$22,卡牌属性!$K223),INDEX(新属性投放!K$28:K$36,卡牌属性!$K223))*VLOOKUP(J223,$A$4:$E$39,5),0)</f>
        <v>2171</v>
      </c>
      <c r="R223" s="31" t="s">
        <v>198</v>
      </c>
      <c r="S223" s="16">
        <f>ROUND(IF($C223=1,INDEX(新属性投放!C$14:C$22,卡牌属性!$K223),INDEX(新属性投放!C$28:C$36,卡牌属性!$K223))*VLOOKUP(J223,$A$4:$E$39,5),0)</f>
        <v>45</v>
      </c>
      <c r="T223" s="31" t="s">
        <v>199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200</v>
      </c>
      <c r="W223" s="16">
        <f>ROUND(IF($C223=1,INDEX(新属性投放!E$14:E$22,卡牌属性!$K223),INDEX(新属性投放!E$28:E$36,卡牌属性!$K223))*VLOOKUP(J223,$A$4:$E$39,5),0)</f>
        <v>75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1709</v>
      </c>
      <c r="N224" s="31" t="s">
        <v>199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200</v>
      </c>
      <c r="Q224" s="16">
        <f>ROUND(IF($C224=1,INDEX(新属性投放!K$14:K$22,卡牌属性!$K224),INDEX(新属性投放!K$28:K$36,卡牌属性!$K224))*VLOOKUP(J224,$A$4:$E$39,5),0)</f>
        <v>3015</v>
      </c>
      <c r="R224" s="31" t="s">
        <v>198</v>
      </c>
      <c r="S224" s="16">
        <f>ROUND(IF($C224=1,INDEX(新属性投放!C$14:C$22,卡牌属性!$K224),INDEX(新属性投放!C$28:C$36,卡牌属性!$K224))*VLOOKUP(J224,$A$4:$E$39,5),0)</f>
        <v>56</v>
      </c>
      <c r="T224" s="31" t="s">
        <v>199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200</v>
      </c>
      <c r="W224" s="16">
        <f>ROUND(IF($C224=1,INDEX(新属性投放!E$14:E$22,卡牌属性!$K224),INDEX(新属性投放!E$28:E$36,卡牌属性!$K224))*VLOOKUP(J224,$A$4:$E$39,5),0)</f>
        <v>94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2335</v>
      </c>
      <c r="N225" s="31" t="s">
        <v>199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200</v>
      </c>
      <c r="Q225" s="16">
        <f>ROUND(IF($C225=1,INDEX(新属性投放!K$14:K$22,卡牌属性!$K225),INDEX(新属性投放!K$28:K$36,卡牌属性!$K225))*VLOOKUP(J225,$A$4:$E$39,5),0)</f>
        <v>4059</v>
      </c>
      <c r="R225" s="31" t="s">
        <v>198</v>
      </c>
      <c r="S225" s="16">
        <f>ROUND(IF($C225=1,INDEX(新属性投放!C$14:C$22,卡牌属性!$K225),INDEX(新属性投放!C$28:C$36,卡牌属性!$K225))*VLOOKUP(J225,$A$4:$E$39,5),0)</f>
        <v>64</v>
      </c>
      <c r="T225" s="31" t="s">
        <v>199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200</v>
      </c>
      <c r="W225" s="16">
        <f>ROUND(IF($C225=1,INDEX(新属性投放!E$14:E$22,卡牌属性!$K225),INDEX(新属性投放!E$28:E$36,卡牌属性!$K225))*VLOOKUP(J225,$A$4:$E$39,5),0)</f>
        <v>106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3048</v>
      </c>
      <c r="N226" s="31" t="s">
        <v>199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200</v>
      </c>
      <c r="Q226" s="16">
        <f>ROUND(IF($C226=1,INDEX(新属性投放!K$14:K$22,卡牌属性!$K226),INDEX(新属性投放!K$28:K$36,卡牌属性!$K226))*VLOOKUP(J226,$A$4:$E$39,5),0)</f>
        <v>5246</v>
      </c>
      <c r="R226" s="31" t="s">
        <v>198</v>
      </c>
      <c r="S226" s="16">
        <f>ROUND(IF($C226=1,INDEX(新属性投放!C$14:C$22,卡牌属性!$K226),INDEX(新属性投放!C$28:C$36,卡牌属性!$K226))*VLOOKUP(J226,$A$4:$E$39,5),0)</f>
        <v>75</v>
      </c>
      <c r="T226" s="31" t="s">
        <v>199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200</v>
      </c>
      <c r="W226" s="16">
        <f>ROUND(IF($C226=1,INDEX(新属性投放!E$14:E$22,卡牌属性!$K226),INDEX(新属性投放!E$28:E$36,卡牌属性!$K226))*VLOOKUP(J226,$A$4:$E$39,5),0)</f>
        <v>125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3891</v>
      </c>
      <c r="N227" s="31" t="s">
        <v>199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200</v>
      </c>
      <c r="Q227" s="16">
        <f>ROUND(IF($C227=1,INDEX(新属性投放!K$14:K$22,卡牌属性!$K227),INDEX(新属性投放!K$28:K$36,卡牌属性!$K227))*VLOOKUP(J227,$A$4:$E$39,5),0)</f>
        <v>6653</v>
      </c>
      <c r="R227" s="31" t="s">
        <v>198</v>
      </c>
      <c r="S227" s="16">
        <f>ROUND(IF($C227=1,INDEX(新属性投放!C$14:C$22,卡牌属性!$K227),INDEX(新属性投放!C$28:C$36,卡牌属性!$K227))*VLOOKUP(J227,$A$4:$E$39,5),0)</f>
        <v>94</v>
      </c>
      <c r="T227" s="31" t="s">
        <v>199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200</v>
      </c>
      <c r="W227" s="16">
        <f>ROUND(IF($C227=1,INDEX(新属性投放!E$14:E$22,卡牌属性!$K227),INDEX(新属性投放!E$28:E$36,卡牌属性!$K227))*VLOOKUP(J227,$A$4:$E$39,5),0)</f>
        <v>156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4941</v>
      </c>
      <c r="N228" s="31" t="s">
        <v>199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200</v>
      </c>
      <c r="Q228" s="16">
        <f>ROUND(IF($C228=1,INDEX(新属性投放!K$14:K$22,卡牌属性!$K228),INDEX(新属性投放!K$28:K$36,卡牌属性!$K228))*VLOOKUP(J228,$A$4:$E$39,5),0)</f>
        <v>8403</v>
      </c>
      <c r="R228" s="31" t="s">
        <v>198</v>
      </c>
      <c r="S228" s="16">
        <f>ROUND(IF($C228=1,INDEX(新属性投放!C$14:C$22,卡牌属性!$K228),INDEX(新属性投放!C$28:C$36,卡牌属性!$K228))*VLOOKUP(J228,$A$4:$E$39,5),0)</f>
        <v>113</v>
      </c>
      <c r="T228" s="31" t="s">
        <v>199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200</v>
      </c>
      <c r="W228" s="16">
        <f>ROUND(IF($C228=1,INDEX(新属性投放!E$14:E$22,卡牌属性!$K228),INDEX(新属性投放!E$28:E$36,卡牌属性!$K228))*VLOOKUP(J228,$A$4:$E$39,5),0)</f>
        <v>188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199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200</v>
      </c>
      <c r="Q229" s="16">
        <f>ROUND(IF($C229=1,INDEX(新属性投放!K$14:K$22,卡牌属性!$K229),INDEX(新属性投放!K$28:K$36,卡牌属性!$K229))*VLOOKUP(J229,$A$4:$E$39,5),0)</f>
        <v>250</v>
      </c>
      <c r="R229" s="31" t="s">
        <v>198</v>
      </c>
      <c r="S229" s="16">
        <f>ROUND(IF($C229=1,INDEX(新属性投放!C$14:C$22,卡牌属性!$K229),INDEX(新属性投放!C$28:C$36,卡牌属性!$K229))*VLOOKUP(J229,$A$4:$E$39,5),0)</f>
        <v>19</v>
      </c>
      <c r="T229" s="31" t="s">
        <v>199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200</v>
      </c>
      <c r="W229" s="16">
        <f>ROUND(IF($C229=1,INDEX(新属性投放!E$14:E$22,卡牌属性!$K229),INDEX(新属性投放!E$28:E$36,卡牌属性!$K229))*VLOOKUP(J229,$A$4:$E$39,5),0)</f>
        <v>31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351</v>
      </c>
      <c r="N230" s="31" t="s">
        <v>199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200</v>
      </c>
      <c r="Q230" s="16">
        <f>ROUND(IF($C230=1,INDEX(新属性投放!K$14:K$22,卡牌属性!$K230),INDEX(新属性投放!K$28:K$36,卡牌属性!$K230))*VLOOKUP(J230,$A$4:$E$39,5),0)</f>
        <v>753</v>
      </c>
      <c r="R230" s="31" t="s">
        <v>198</v>
      </c>
      <c r="S230" s="16">
        <f>ROUND(IF($C230=1,INDEX(新属性投放!C$14:C$22,卡牌属性!$K230),INDEX(新属性投放!C$28:C$36,卡牌属性!$K230))*VLOOKUP(J230,$A$4:$E$39,5),0)</f>
        <v>26</v>
      </c>
      <c r="T230" s="31" t="s">
        <v>199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200</v>
      </c>
      <c r="W230" s="16">
        <f>ROUND(IF($C230=1,INDEX(新属性投放!E$14:E$22,卡牌属性!$K230),INDEX(新属性投放!E$28:E$36,卡牌属性!$K230))*VLOOKUP(J230,$A$4:$E$39,5),0)</f>
        <v>44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783</v>
      </c>
      <c r="N231" s="31" t="s">
        <v>199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200</v>
      </c>
      <c r="Q231" s="16">
        <f>ROUND(IF($C231=1,INDEX(新属性投放!K$14:K$22,卡牌属性!$K231),INDEX(新属性投放!K$28:K$36,卡牌属性!$K231))*VLOOKUP(J231,$A$4:$E$39,5),0)</f>
        <v>1471</v>
      </c>
      <c r="R231" s="31" t="s">
        <v>198</v>
      </c>
      <c r="S231" s="16">
        <f>ROUND(IF($C231=1,INDEX(新属性投放!C$14:C$22,卡牌属性!$K231),INDEX(新属性投放!C$28:C$36,卡牌属性!$K231))*VLOOKUP(J231,$A$4:$E$39,5),0)</f>
        <v>38</v>
      </c>
      <c r="T231" s="31" t="s">
        <v>199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200</v>
      </c>
      <c r="W231" s="16">
        <f>ROUND(IF($C231=1,INDEX(新属性投放!E$14:E$22,卡牌属性!$K231),INDEX(新属性投放!E$28:E$36,卡牌属性!$K231))*VLOOKUP(J231,$A$4:$E$39,5),0)</f>
        <v>63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1203</v>
      </c>
      <c r="N232" s="31" t="s">
        <v>199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200</v>
      </c>
      <c r="Q232" s="16">
        <f>ROUND(IF($C232=1,INDEX(新属性投放!K$14:K$22,卡牌属性!$K232),INDEX(新属性投放!K$28:K$36,卡牌属性!$K232))*VLOOKUP(J232,$A$4:$E$39,5),0)</f>
        <v>2171</v>
      </c>
      <c r="R232" s="31" t="s">
        <v>198</v>
      </c>
      <c r="S232" s="16">
        <f>ROUND(IF($C232=1,INDEX(新属性投放!C$14:C$22,卡牌属性!$K232),INDEX(新属性投放!C$28:C$36,卡牌属性!$K232))*VLOOKUP(J232,$A$4:$E$39,5),0)</f>
        <v>45</v>
      </c>
      <c r="T232" s="31" t="s">
        <v>199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200</v>
      </c>
      <c r="W232" s="16">
        <f>ROUND(IF($C232=1,INDEX(新属性投放!E$14:E$22,卡牌属性!$K232),INDEX(新属性投放!E$28:E$36,卡牌属性!$K232))*VLOOKUP(J232,$A$4:$E$39,5),0)</f>
        <v>75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1709</v>
      </c>
      <c r="N233" s="31" t="s">
        <v>199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200</v>
      </c>
      <c r="Q233" s="16">
        <f>ROUND(IF($C233=1,INDEX(新属性投放!K$14:K$22,卡牌属性!$K233),INDEX(新属性投放!K$28:K$36,卡牌属性!$K233))*VLOOKUP(J233,$A$4:$E$39,5),0)</f>
        <v>3015</v>
      </c>
      <c r="R233" s="31" t="s">
        <v>198</v>
      </c>
      <c r="S233" s="16">
        <f>ROUND(IF($C233=1,INDEX(新属性投放!C$14:C$22,卡牌属性!$K233),INDEX(新属性投放!C$28:C$36,卡牌属性!$K233))*VLOOKUP(J233,$A$4:$E$39,5),0)</f>
        <v>56</v>
      </c>
      <c r="T233" s="31" t="s">
        <v>199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200</v>
      </c>
      <c r="W233" s="16">
        <f>ROUND(IF($C233=1,INDEX(新属性投放!E$14:E$22,卡牌属性!$K233),INDEX(新属性投放!E$28:E$36,卡牌属性!$K233))*VLOOKUP(J233,$A$4:$E$39,5),0)</f>
        <v>94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2335</v>
      </c>
      <c r="N234" s="31" t="s">
        <v>199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200</v>
      </c>
      <c r="Q234" s="16">
        <f>ROUND(IF($C234=1,INDEX(新属性投放!K$14:K$22,卡牌属性!$K234),INDEX(新属性投放!K$28:K$36,卡牌属性!$K234))*VLOOKUP(J234,$A$4:$E$39,5),0)</f>
        <v>4059</v>
      </c>
      <c r="R234" s="31" t="s">
        <v>198</v>
      </c>
      <c r="S234" s="16">
        <f>ROUND(IF($C234=1,INDEX(新属性投放!C$14:C$22,卡牌属性!$K234),INDEX(新属性投放!C$28:C$36,卡牌属性!$K234))*VLOOKUP(J234,$A$4:$E$39,5),0)</f>
        <v>64</v>
      </c>
      <c r="T234" s="31" t="s">
        <v>199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200</v>
      </c>
      <c r="W234" s="16">
        <f>ROUND(IF($C234=1,INDEX(新属性投放!E$14:E$22,卡牌属性!$K234),INDEX(新属性投放!E$28:E$36,卡牌属性!$K234))*VLOOKUP(J234,$A$4:$E$39,5),0)</f>
        <v>106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3048</v>
      </c>
      <c r="N235" s="31" t="s">
        <v>199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200</v>
      </c>
      <c r="Q235" s="16">
        <f>ROUND(IF($C235=1,INDEX(新属性投放!K$14:K$22,卡牌属性!$K235),INDEX(新属性投放!K$28:K$36,卡牌属性!$K235))*VLOOKUP(J235,$A$4:$E$39,5),0)</f>
        <v>5246</v>
      </c>
      <c r="R235" s="31" t="s">
        <v>198</v>
      </c>
      <c r="S235" s="16">
        <f>ROUND(IF($C235=1,INDEX(新属性投放!C$14:C$22,卡牌属性!$K235),INDEX(新属性投放!C$28:C$36,卡牌属性!$K235))*VLOOKUP(J235,$A$4:$E$39,5),0)</f>
        <v>75</v>
      </c>
      <c r="T235" s="31" t="s">
        <v>199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200</v>
      </c>
      <c r="W235" s="16">
        <f>ROUND(IF($C235=1,INDEX(新属性投放!E$14:E$22,卡牌属性!$K235),INDEX(新属性投放!E$28:E$36,卡牌属性!$K235))*VLOOKUP(J235,$A$4:$E$39,5),0)</f>
        <v>125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3891</v>
      </c>
      <c r="N236" s="31" t="s">
        <v>199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200</v>
      </c>
      <c r="Q236" s="16">
        <f>ROUND(IF($C236=1,INDEX(新属性投放!K$14:K$22,卡牌属性!$K236),INDEX(新属性投放!K$28:K$36,卡牌属性!$K236))*VLOOKUP(J236,$A$4:$E$39,5),0)</f>
        <v>6653</v>
      </c>
      <c r="R236" s="31" t="s">
        <v>198</v>
      </c>
      <c r="S236" s="16">
        <f>ROUND(IF($C236=1,INDEX(新属性投放!C$14:C$22,卡牌属性!$K236),INDEX(新属性投放!C$28:C$36,卡牌属性!$K236))*VLOOKUP(J236,$A$4:$E$39,5),0)</f>
        <v>94</v>
      </c>
      <c r="T236" s="31" t="s">
        <v>199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200</v>
      </c>
      <c r="W236" s="16">
        <f>ROUND(IF($C236=1,INDEX(新属性投放!E$14:E$22,卡牌属性!$K236),INDEX(新属性投放!E$28:E$36,卡牌属性!$K236))*VLOOKUP(J236,$A$4:$E$39,5),0)</f>
        <v>156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4941</v>
      </c>
      <c r="N237" s="31" t="s">
        <v>199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200</v>
      </c>
      <c r="Q237" s="16">
        <f>ROUND(IF($C237=1,INDEX(新属性投放!K$14:K$22,卡牌属性!$K237),INDEX(新属性投放!K$28:K$36,卡牌属性!$K237))*VLOOKUP(J237,$A$4:$E$39,5),0)</f>
        <v>8403</v>
      </c>
      <c r="R237" s="31" t="s">
        <v>198</v>
      </c>
      <c r="S237" s="16">
        <f>ROUND(IF($C237=1,INDEX(新属性投放!C$14:C$22,卡牌属性!$K237),INDEX(新属性投放!C$28:C$36,卡牌属性!$K237))*VLOOKUP(J237,$A$4:$E$39,5),0)</f>
        <v>113</v>
      </c>
      <c r="T237" s="31" t="s">
        <v>199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200</v>
      </c>
      <c r="W237" s="16">
        <f>ROUND(IF($C237=1,INDEX(新属性投放!E$14:E$22,卡牌属性!$K237),INDEX(新属性投放!E$28:E$36,卡牌属性!$K237))*VLOOKUP(J237,$A$4:$E$39,5),0)</f>
        <v>188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199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200</v>
      </c>
      <c r="Q238" s="16">
        <f>ROUND(IF($C238=1,INDEX(新属性投放!K$14:K$22,卡牌属性!$K238),INDEX(新属性投放!K$28:K$36,卡牌属性!$K238))*VLOOKUP(J238,$A$4:$E$39,5),0)</f>
        <v>250</v>
      </c>
      <c r="R238" s="31" t="s">
        <v>198</v>
      </c>
      <c r="S238" s="16">
        <f>ROUND(IF($C238=1,INDEX(新属性投放!C$14:C$22,卡牌属性!$K238),INDEX(新属性投放!C$28:C$36,卡牌属性!$K238))*VLOOKUP(J238,$A$4:$E$39,5),0)</f>
        <v>19</v>
      </c>
      <c r="T238" s="31" t="s">
        <v>199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200</v>
      </c>
      <c r="W238" s="16">
        <f>ROUND(IF($C238=1,INDEX(新属性投放!E$14:E$22,卡牌属性!$K238),INDEX(新属性投放!E$28:E$36,卡牌属性!$K238))*VLOOKUP(J238,$A$4:$E$39,5),0)</f>
        <v>31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351</v>
      </c>
      <c r="N239" s="31" t="s">
        <v>199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200</v>
      </c>
      <c r="Q239" s="16">
        <f>ROUND(IF($C239=1,INDEX(新属性投放!K$14:K$22,卡牌属性!$K239),INDEX(新属性投放!K$28:K$36,卡牌属性!$K239))*VLOOKUP(J239,$A$4:$E$39,5),0)</f>
        <v>753</v>
      </c>
      <c r="R239" s="31" t="s">
        <v>198</v>
      </c>
      <c r="S239" s="16">
        <f>ROUND(IF($C239=1,INDEX(新属性投放!C$14:C$22,卡牌属性!$K239),INDEX(新属性投放!C$28:C$36,卡牌属性!$K239))*VLOOKUP(J239,$A$4:$E$39,5),0)</f>
        <v>26</v>
      </c>
      <c r="T239" s="31" t="s">
        <v>199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200</v>
      </c>
      <c r="W239" s="16">
        <f>ROUND(IF($C239=1,INDEX(新属性投放!E$14:E$22,卡牌属性!$K239),INDEX(新属性投放!E$28:E$36,卡牌属性!$K239))*VLOOKUP(J239,$A$4:$E$39,5),0)</f>
        <v>44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783</v>
      </c>
      <c r="N240" s="31" t="s">
        <v>199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200</v>
      </c>
      <c r="Q240" s="16">
        <f>ROUND(IF($C240=1,INDEX(新属性投放!K$14:K$22,卡牌属性!$K240),INDEX(新属性投放!K$28:K$36,卡牌属性!$K240))*VLOOKUP(J240,$A$4:$E$39,5),0)</f>
        <v>1471</v>
      </c>
      <c r="R240" s="31" t="s">
        <v>198</v>
      </c>
      <c r="S240" s="16">
        <f>ROUND(IF($C240=1,INDEX(新属性投放!C$14:C$22,卡牌属性!$K240),INDEX(新属性投放!C$28:C$36,卡牌属性!$K240))*VLOOKUP(J240,$A$4:$E$39,5),0)</f>
        <v>38</v>
      </c>
      <c r="T240" s="31" t="s">
        <v>199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200</v>
      </c>
      <c r="W240" s="16">
        <f>ROUND(IF($C240=1,INDEX(新属性投放!E$14:E$22,卡牌属性!$K240),INDEX(新属性投放!E$28:E$36,卡牌属性!$K240))*VLOOKUP(J240,$A$4:$E$39,5),0)</f>
        <v>63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1203</v>
      </c>
      <c r="N241" s="31" t="s">
        <v>199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200</v>
      </c>
      <c r="Q241" s="16">
        <f>ROUND(IF($C241=1,INDEX(新属性投放!K$14:K$22,卡牌属性!$K241),INDEX(新属性投放!K$28:K$36,卡牌属性!$K241))*VLOOKUP(J241,$A$4:$E$39,5),0)</f>
        <v>2171</v>
      </c>
      <c r="R241" s="31" t="s">
        <v>198</v>
      </c>
      <c r="S241" s="16">
        <f>ROUND(IF($C241=1,INDEX(新属性投放!C$14:C$22,卡牌属性!$K241),INDEX(新属性投放!C$28:C$36,卡牌属性!$K241))*VLOOKUP(J241,$A$4:$E$39,5),0)</f>
        <v>45</v>
      </c>
      <c r="T241" s="31" t="s">
        <v>199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200</v>
      </c>
      <c r="W241" s="16">
        <f>ROUND(IF($C241=1,INDEX(新属性投放!E$14:E$22,卡牌属性!$K241),INDEX(新属性投放!E$28:E$36,卡牌属性!$K241))*VLOOKUP(J241,$A$4:$E$39,5),0)</f>
        <v>75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1709</v>
      </c>
      <c r="N242" s="31" t="s">
        <v>199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200</v>
      </c>
      <c r="Q242" s="16">
        <f>ROUND(IF($C242=1,INDEX(新属性投放!K$14:K$22,卡牌属性!$K242),INDEX(新属性投放!K$28:K$36,卡牌属性!$K242))*VLOOKUP(J242,$A$4:$E$39,5),0)</f>
        <v>3015</v>
      </c>
      <c r="R242" s="31" t="s">
        <v>198</v>
      </c>
      <c r="S242" s="16">
        <f>ROUND(IF($C242=1,INDEX(新属性投放!C$14:C$22,卡牌属性!$K242),INDEX(新属性投放!C$28:C$36,卡牌属性!$K242))*VLOOKUP(J242,$A$4:$E$39,5),0)</f>
        <v>56</v>
      </c>
      <c r="T242" s="31" t="s">
        <v>199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200</v>
      </c>
      <c r="W242" s="16">
        <f>ROUND(IF($C242=1,INDEX(新属性投放!E$14:E$22,卡牌属性!$K242),INDEX(新属性投放!E$28:E$36,卡牌属性!$K242))*VLOOKUP(J242,$A$4:$E$39,5),0)</f>
        <v>94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2335</v>
      </c>
      <c r="N243" s="31" t="s">
        <v>199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200</v>
      </c>
      <c r="Q243" s="16">
        <f>ROUND(IF($C243=1,INDEX(新属性投放!K$14:K$22,卡牌属性!$K243),INDEX(新属性投放!K$28:K$36,卡牌属性!$K243))*VLOOKUP(J243,$A$4:$E$39,5),0)</f>
        <v>4059</v>
      </c>
      <c r="R243" s="31" t="s">
        <v>198</v>
      </c>
      <c r="S243" s="16">
        <f>ROUND(IF($C243=1,INDEX(新属性投放!C$14:C$22,卡牌属性!$K243),INDEX(新属性投放!C$28:C$36,卡牌属性!$K243))*VLOOKUP(J243,$A$4:$E$39,5),0)</f>
        <v>64</v>
      </c>
      <c r="T243" s="31" t="s">
        <v>199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200</v>
      </c>
      <c r="W243" s="16">
        <f>ROUND(IF($C243=1,INDEX(新属性投放!E$14:E$22,卡牌属性!$K243),INDEX(新属性投放!E$28:E$36,卡牌属性!$K243))*VLOOKUP(J243,$A$4:$E$39,5),0)</f>
        <v>106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3048</v>
      </c>
      <c r="N244" s="31" t="s">
        <v>199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200</v>
      </c>
      <c r="Q244" s="16">
        <f>ROUND(IF($C244=1,INDEX(新属性投放!K$14:K$22,卡牌属性!$K244),INDEX(新属性投放!K$28:K$36,卡牌属性!$K244))*VLOOKUP(J244,$A$4:$E$39,5),0)</f>
        <v>5246</v>
      </c>
      <c r="R244" s="31" t="s">
        <v>198</v>
      </c>
      <c r="S244" s="16">
        <f>ROUND(IF($C244=1,INDEX(新属性投放!C$14:C$22,卡牌属性!$K244),INDEX(新属性投放!C$28:C$36,卡牌属性!$K244))*VLOOKUP(J244,$A$4:$E$39,5),0)</f>
        <v>75</v>
      </c>
      <c r="T244" s="31" t="s">
        <v>199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200</v>
      </c>
      <c r="W244" s="16">
        <f>ROUND(IF($C244=1,INDEX(新属性投放!E$14:E$22,卡牌属性!$K244),INDEX(新属性投放!E$28:E$36,卡牌属性!$K244))*VLOOKUP(J244,$A$4:$E$39,5),0)</f>
        <v>125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3891</v>
      </c>
      <c r="N245" s="31" t="s">
        <v>199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200</v>
      </c>
      <c r="Q245" s="16">
        <f>ROUND(IF($C245=1,INDEX(新属性投放!K$14:K$22,卡牌属性!$K245),INDEX(新属性投放!K$28:K$36,卡牌属性!$K245))*VLOOKUP(J245,$A$4:$E$39,5),0)</f>
        <v>6653</v>
      </c>
      <c r="R245" s="31" t="s">
        <v>198</v>
      </c>
      <c r="S245" s="16">
        <f>ROUND(IF($C245=1,INDEX(新属性投放!C$14:C$22,卡牌属性!$K245),INDEX(新属性投放!C$28:C$36,卡牌属性!$K245))*VLOOKUP(J245,$A$4:$E$39,5),0)</f>
        <v>94</v>
      </c>
      <c r="T245" s="31" t="s">
        <v>199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200</v>
      </c>
      <c r="W245" s="16">
        <f>ROUND(IF($C245=1,INDEX(新属性投放!E$14:E$22,卡牌属性!$K245),INDEX(新属性投放!E$28:E$36,卡牌属性!$K245))*VLOOKUP(J245,$A$4:$E$39,5),0)</f>
        <v>156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4941</v>
      </c>
      <c r="N246" s="31" t="s">
        <v>199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200</v>
      </c>
      <c r="Q246" s="16">
        <f>ROUND(IF($C246=1,INDEX(新属性投放!K$14:K$22,卡牌属性!$K246),INDEX(新属性投放!K$28:K$36,卡牌属性!$K246))*VLOOKUP(J246,$A$4:$E$39,5),0)</f>
        <v>8403</v>
      </c>
      <c r="R246" s="31" t="s">
        <v>198</v>
      </c>
      <c r="S246" s="16">
        <f>ROUND(IF($C246=1,INDEX(新属性投放!C$14:C$22,卡牌属性!$K246),INDEX(新属性投放!C$28:C$36,卡牌属性!$K246))*VLOOKUP(J246,$A$4:$E$39,5),0)</f>
        <v>113</v>
      </c>
      <c r="T246" s="31" t="s">
        <v>199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200</v>
      </c>
      <c r="W246" s="16">
        <f>ROUND(IF($C246=1,INDEX(新属性投放!E$14:E$22,卡牌属性!$K246),INDEX(新属性投放!E$28:E$36,卡牌属性!$K246))*VLOOKUP(J246,$A$4:$E$39,5),0)</f>
        <v>188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199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200</v>
      </c>
      <c r="Q247" s="16">
        <f>ROUND(IF($C247=1,INDEX(新属性投放!K$14:K$22,卡牌属性!$K247),INDEX(新属性投放!K$28:K$36,卡牌属性!$K247))*VLOOKUP(J247,$A$4:$E$39,5),0)</f>
        <v>200</v>
      </c>
      <c r="R247" s="31" t="s">
        <v>198</v>
      </c>
      <c r="S247" s="16">
        <f>ROUND(IF($C247=1,INDEX(新属性投放!C$14:C$22,卡牌属性!$K247),INDEX(新属性投放!C$28:C$36,卡牌属性!$K247))*VLOOKUP(J247,$A$4:$E$39,5),0)</f>
        <v>15</v>
      </c>
      <c r="T247" s="31" t="s">
        <v>199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200</v>
      </c>
      <c r="W247" s="16">
        <f>ROUND(IF($C247=1,INDEX(新属性投放!E$14:E$22,卡牌属性!$K247),INDEX(新属性投放!E$28:E$36,卡牌属性!$K247))*VLOOKUP(J247,$A$4:$E$39,5),0)</f>
        <v>25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281</v>
      </c>
      <c r="N248" s="31" t="s">
        <v>199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200</v>
      </c>
      <c r="Q248" s="16">
        <f>ROUND(IF($C248=1,INDEX(新属性投放!K$14:K$22,卡牌属性!$K248),INDEX(新属性投放!K$28:K$36,卡牌属性!$K248))*VLOOKUP(J248,$A$4:$E$39,5),0)</f>
        <v>602</v>
      </c>
      <c r="R248" s="31" t="s">
        <v>198</v>
      </c>
      <c r="S248" s="16">
        <f>ROUND(IF($C248=1,INDEX(新属性投放!C$14:C$22,卡牌属性!$K248),INDEX(新属性投放!C$28:C$36,卡牌属性!$K248))*VLOOKUP(J248,$A$4:$E$39,5),0)</f>
        <v>21</v>
      </c>
      <c r="T248" s="31" t="s">
        <v>199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200</v>
      </c>
      <c r="W248" s="16">
        <f>ROUND(IF($C248=1,INDEX(新属性投放!E$14:E$22,卡牌属性!$K248),INDEX(新属性投放!E$28:E$36,卡牌属性!$K248))*VLOOKUP(J248,$A$4:$E$39,5),0)</f>
        <v>35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626</v>
      </c>
      <c r="N249" s="31" t="s">
        <v>199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200</v>
      </c>
      <c r="Q249" s="16">
        <f>ROUND(IF($C249=1,INDEX(新属性投放!K$14:K$22,卡牌属性!$K249),INDEX(新属性投放!K$28:K$36,卡牌属性!$K249))*VLOOKUP(J249,$A$4:$E$39,5),0)</f>
        <v>1177</v>
      </c>
      <c r="R249" s="31" t="s">
        <v>198</v>
      </c>
      <c r="S249" s="16">
        <f>ROUND(IF($C249=1,INDEX(新属性投放!C$14:C$22,卡牌属性!$K249),INDEX(新属性投放!C$28:C$36,卡牌属性!$K249))*VLOOKUP(J249,$A$4:$E$39,5),0)</f>
        <v>30</v>
      </c>
      <c r="T249" s="31" t="s">
        <v>199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200</v>
      </c>
      <c r="W249" s="16">
        <f>ROUND(IF($C249=1,INDEX(新属性投放!E$14:E$22,卡牌属性!$K249),INDEX(新属性投放!E$28:E$36,卡牌属性!$K249))*VLOOKUP(J249,$A$4:$E$39,5),0)</f>
        <v>50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962</v>
      </c>
      <c r="N250" s="31" t="s">
        <v>199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200</v>
      </c>
      <c r="Q250" s="16">
        <f>ROUND(IF($C250=1,INDEX(新属性投放!K$14:K$22,卡牌属性!$K250),INDEX(新属性投放!K$28:K$36,卡牌属性!$K250))*VLOOKUP(J250,$A$4:$E$39,5),0)</f>
        <v>1737</v>
      </c>
      <c r="R250" s="31" t="s">
        <v>198</v>
      </c>
      <c r="S250" s="16">
        <f>ROUND(IF($C250=1,INDEX(新属性投放!C$14:C$22,卡牌属性!$K250),INDEX(新属性投放!C$28:C$36,卡牌属性!$K250))*VLOOKUP(J250,$A$4:$E$39,5),0)</f>
        <v>36</v>
      </c>
      <c r="T250" s="31" t="s">
        <v>199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200</v>
      </c>
      <c r="W250" s="16">
        <f>ROUND(IF($C250=1,INDEX(新属性投放!E$14:E$22,卡牌属性!$K250),INDEX(新属性投放!E$28:E$36,卡牌属性!$K250))*VLOOKUP(J250,$A$4:$E$39,5),0)</f>
        <v>60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1367</v>
      </c>
      <c r="N251" s="31" t="s">
        <v>199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200</v>
      </c>
      <c r="Q251" s="16">
        <f>ROUND(IF($C251=1,INDEX(新属性投放!K$14:K$22,卡牌属性!$K251),INDEX(新属性投放!K$28:K$36,卡牌属性!$K251))*VLOOKUP(J251,$A$4:$E$39,5),0)</f>
        <v>2412</v>
      </c>
      <c r="R251" s="31" t="s">
        <v>198</v>
      </c>
      <c r="S251" s="16">
        <f>ROUND(IF($C251=1,INDEX(新属性投放!C$14:C$22,卡牌属性!$K251),INDEX(新属性投放!C$28:C$36,卡牌属性!$K251))*VLOOKUP(J251,$A$4:$E$39,5),0)</f>
        <v>45</v>
      </c>
      <c r="T251" s="31" t="s">
        <v>199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200</v>
      </c>
      <c r="W251" s="16">
        <f>ROUND(IF($C251=1,INDEX(新属性投放!E$14:E$22,卡牌属性!$K251),INDEX(新属性投放!E$28:E$36,卡牌属性!$K251))*VLOOKUP(J251,$A$4:$E$39,5),0)</f>
        <v>75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1868</v>
      </c>
      <c r="N252" s="31" t="s">
        <v>199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200</v>
      </c>
      <c r="Q252" s="16">
        <f>ROUND(IF($C252=1,INDEX(新属性投放!K$14:K$22,卡牌属性!$K252),INDEX(新属性投放!K$28:K$36,卡牌属性!$K252))*VLOOKUP(J252,$A$4:$E$39,5),0)</f>
        <v>3247</v>
      </c>
      <c r="R252" s="31" t="s">
        <v>198</v>
      </c>
      <c r="S252" s="16">
        <f>ROUND(IF($C252=1,INDEX(新属性投放!C$14:C$22,卡牌属性!$K252),INDEX(新属性投放!C$28:C$36,卡牌属性!$K252))*VLOOKUP(J252,$A$4:$E$39,5),0)</f>
        <v>51</v>
      </c>
      <c r="T252" s="31" t="s">
        <v>199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200</v>
      </c>
      <c r="W252" s="16">
        <f>ROUND(IF($C252=1,INDEX(新属性投放!E$14:E$22,卡牌属性!$K252),INDEX(新属性投放!E$28:E$36,卡牌属性!$K252))*VLOOKUP(J252,$A$4:$E$39,5),0)</f>
        <v>85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2438</v>
      </c>
      <c r="N253" s="31" t="s">
        <v>199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200</v>
      </c>
      <c r="Q253" s="16">
        <f>ROUND(IF($C253=1,INDEX(新属性投放!K$14:K$22,卡牌属性!$K253),INDEX(新属性投放!K$28:K$36,卡牌属性!$K253))*VLOOKUP(J253,$A$4:$E$39,5),0)</f>
        <v>4197</v>
      </c>
      <c r="R253" s="31" t="s">
        <v>198</v>
      </c>
      <c r="S253" s="16">
        <f>ROUND(IF($C253=1,INDEX(新属性投放!C$14:C$22,卡牌属性!$K253),INDEX(新属性投放!C$28:C$36,卡牌属性!$K253))*VLOOKUP(J253,$A$4:$E$39,5),0)</f>
        <v>60</v>
      </c>
      <c r="T253" s="31" t="s">
        <v>199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200</v>
      </c>
      <c r="W253" s="16">
        <f>ROUND(IF($C253=1,INDEX(新属性投放!E$14:E$22,卡牌属性!$K253),INDEX(新属性投放!E$28:E$36,卡牌属性!$K253))*VLOOKUP(J253,$A$4:$E$39,5),0)</f>
        <v>100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3113</v>
      </c>
      <c r="N254" s="31" t="s">
        <v>199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200</v>
      </c>
      <c r="Q254" s="16">
        <f>ROUND(IF($C254=1,INDEX(新属性投放!K$14:K$22,卡牌属性!$K254),INDEX(新属性投放!K$28:K$36,卡牌属性!$K254))*VLOOKUP(J254,$A$4:$E$39,5),0)</f>
        <v>5322</v>
      </c>
      <c r="R254" s="31" t="s">
        <v>198</v>
      </c>
      <c r="S254" s="16">
        <f>ROUND(IF($C254=1,INDEX(新属性投放!C$14:C$22,卡牌属性!$K254),INDEX(新属性投放!C$28:C$36,卡牌属性!$K254))*VLOOKUP(J254,$A$4:$E$39,5),0)</f>
        <v>75</v>
      </c>
      <c r="T254" s="31" t="s">
        <v>199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200</v>
      </c>
      <c r="W254" s="16">
        <f>ROUND(IF($C254=1,INDEX(新属性投放!E$14:E$22,卡牌属性!$K254),INDEX(新属性投放!E$28:E$36,卡牌属性!$K254))*VLOOKUP(J254,$A$4:$E$39,5),0)</f>
        <v>125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3953</v>
      </c>
      <c r="N255" s="31" t="s">
        <v>199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200</v>
      </c>
      <c r="Q255" s="16">
        <f>ROUND(IF($C255=1,INDEX(新属性投放!K$14:K$22,卡牌属性!$K255),INDEX(新属性投放!K$28:K$36,卡牌属性!$K255))*VLOOKUP(J255,$A$4:$E$39,5),0)</f>
        <v>6722</v>
      </c>
      <c r="R255" s="31" t="s">
        <v>198</v>
      </c>
      <c r="S255" s="16">
        <f>ROUND(IF($C255=1,INDEX(新属性投放!C$14:C$22,卡牌属性!$K255),INDEX(新属性投放!C$28:C$36,卡牌属性!$K255))*VLOOKUP(J255,$A$4:$E$39,5),0)</f>
        <v>90</v>
      </c>
      <c r="T255" s="31" t="s">
        <v>199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200</v>
      </c>
      <c r="W255" s="16">
        <f>ROUND(IF($C255=1,INDEX(新属性投放!E$14:E$22,卡牌属性!$K255),INDEX(新属性投放!E$28:E$36,卡牌属性!$K255))*VLOOKUP(J255,$A$4:$E$39,5),0)</f>
        <v>150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199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200</v>
      </c>
      <c r="Q256" s="16">
        <f>ROUND(IF($C256=1,INDEX(新属性投放!K$14:K$22,卡牌属性!$K256),INDEX(新属性投放!K$28:K$36,卡牌属性!$K256))*VLOOKUP(J256,$A$4:$E$39,5),0)</f>
        <v>220</v>
      </c>
      <c r="R256" s="31" t="s">
        <v>198</v>
      </c>
      <c r="S256" s="16">
        <f>ROUND(IF($C256=1,INDEX(新属性投放!C$14:C$22,卡牌属性!$K256),INDEX(新属性投放!C$28:C$36,卡牌属性!$K256))*VLOOKUP(J256,$A$4:$E$39,5),0)</f>
        <v>17</v>
      </c>
      <c r="T256" s="31" t="s">
        <v>199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200</v>
      </c>
      <c r="W256" s="16">
        <f>ROUND(IF($C256=1,INDEX(新属性投放!E$14:E$22,卡牌属性!$K256),INDEX(新属性投放!E$28:E$36,卡牌属性!$K256))*VLOOKUP(J256,$A$4:$E$39,5),0)</f>
        <v>28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309</v>
      </c>
      <c r="N257" s="31" t="s">
        <v>199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200</v>
      </c>
      <c r="Q257" s="16">
        <f>ROUND(IF($C257=1,INDEX(新属性投放!K$14:K$22,卡牌属性!$K257),INDEX(新属性投放!K$28:K$36,卡牌属性!$K257))*VLOOKUP(J257,$A$4:$E$39,5),0)</f>
        <v>662</v>
      </c>
      <c r="R257" s="31" t="s">
        <v>198</v>
      </c>
      <c r="S257" s="16">
        <f>ROUND(IF($C257=1,INDEX(新属性投放!C$14:C$22,卡牌属性!$K257),INDEX(新属性投放!C$28:C$36,卡牌属性!$K257))*VLOOKUP(J257,$A$4:$E$39,5),0)</f>
        <v>23</v>
      </c>
      <c r="T257" s="31" t="s">
        <v>199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200</v>
      </c>
      <c r="W257" s="16">
        <f>ROUND(IF($C257=1,INDEX(新属性投放!E$14:E$22,卡牌属性!$K257),INDEX(新属性投放!E$28:E$36,卡牌属性!$K257))*VLOOKUP(J257,$A$4:$E$39,5),0)</f>
        <v>39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689</v>
      </c>
      <c r="N258" s="31" t="s">
        <v>199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200</v>
      </c>
      <c r="Q258" s="16">
        <f>ROUND(IF($C258=1,INDEX(新属性投放!K$14:K$22,卡牌属性!$K258),INDEX(新属性投放!K$28:K$36,卡牌属性!$K258))*VLOOKUP(J258,$A$4:$E$39,5),0)</f>
        <v>1295</v>
      </c>
      <c r="R258" s="31" t="s">
        <v>198</v>
      </c>
      <c r="S258" s="16">
        <f>ROUND(IF($C258=1,INDEX(新属性投放!C$14:C$22,卡牌属性!$K258),INDEX(新属性投放!C$28:C$36,卡牌属性!$K258))*VLOOKUP(J258,$A$4:$E$39,5),0)</f>
        <v>33</v>
      </c>
      <c r="T258" s="31" t="s">
        <v>199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200</v>
      </c>
      <c r="W258" s="16">
        <f>ROUND(IF($C258=1,INDEX(新属性投放!E$14:E$22,卡牌属性!$K258),INDEX(新属性投放!E$28:E$36,卡牌属性!$K258))*VLOOKUP(J258,$A$4:$E$39,5),0)</f>
        <v>55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1058</v>
      </c>
      <c r="N259" s="31" t="s">
        <v>199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200</v>
      </c>
      <c r="Q259" s="16">
        <f>ROUND(IF($C259=1,INDEX(新属性投放!K$14:K$22,卡牌属性!$K259),INDEX(新属性投放!K$28:K$36,卡牌属性!$K259))*VLOOKUP(J259,$A$4:$E$39,5),0)</f>
        <v>1911</v>
      </c>
      <c r="R259" s="31" t="s">
        <v>198</v>
      </c>
      <c r="S259" s="16">
        <f>ROUND(IF($C259=1,INDEX(新属性投放!C$14:C$22,卡牌属性!$K259),INDEX(新属性投放!C$28:C$36,卡牌属性!$K259))*VLOOKUP(J259,$A$4:$E$39,5),0)</f>
        <v>40</v>
      </c>
      <c r="T259" s="31" t="s">
        <v>199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200</v>
      </c>
      <c r="W259" s="16">
        <f>ROUND(IF($C259=1,INDEX(新属性投放!E$14:E$22,卡牌属性!$K259),INDEX(新属性投放!E$28:E$36,卡牌属性!$K259))*VLOOKUP(J259,$A$4:$E$39,5),0)</f>
        <v>66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1504</v>
      </c>
      <c r="N260" s="31" t="s">
        <v>199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200</v>
      </c>
      <c r="Q260" s="16">
        <f>ROUND(IF($C260=1,INDEX(新属性投放!K$14:K$22,卡牌属性!$K260),INDEX(新属性投放!K$28:K$36,卡牌属性!$K260))*VLOOKUP(J260,$A$4:$E$39,5),0)</f>
        <v>2653</v>
      </c>
      <c r="R260" s="31" t="s">
        <v>198</v>
      </c>
      <c r="S260" s="16">
        <f>ROUND(IF($C260=1,INDEX(新属性投放!C$14:C$22,卡牌属性!$K260),INDEX(新属性投放!C$28:C$36,卡牌属性!$K260))*VLOOKUP(J260,$A$4:$E$39,5),0)</f>
        <v>50</v>
      </c>
      <c r="T260" s="31" t="s">
        <v>199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200</v>
      </c>
      <c r="W260" s="16">
        <f>ROUND(IF($C260=1,INDEX(新属性投放!E$14:E$22,卡牌属性!$K260),INDEX(新属性投放!E$28:E$36,卡牌属性!$K260))*VLOOKUP(J260,$A$4:$E$39,5),0)</f>
        <v>83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2055</v>
      </c>
      <c r="N261" s="31" t="s">
        <v>199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200</v>
      </c>
      <c r="Q261" s="16">
        <f>ROUND(IF($C261=1,INDEX(新属性投放!K$14:K$22,卡牌属性!$K261),INDEX(新属性投放!K$28:K$36,卡牌属性!$K261))*VLOOKUP(J261,$A$4:$E$39,5),0)</f>
        <v>3572</v>
      </c>
      <c r="R261" s="31" t="s">
        <v>198</v>
      </c>
      <c r="S261" s="16">
        <f>ROUND(IF($C261=1,INDEX(新属性投放!C$14:C$22,卡牌属性!$K261),INDEX(新属性投放!C$28:C$36,卡牌属性!$K261))*VLOOKUP(J261,$A$4:$E$39,5),0)</f>
        <v>56</v>
      </c>
      <c r="T261" s="31" t="s">
        <v>199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200</v>
      </c>
      <c r="W261" s="16">
        <f>ROUND(IF($C261=1,INDEX(新属性投放!E$14:E$22,卡牌属性!$K261),INDEX(新属性投放!E$28:E$36,卡牌属性!$K261))*VLOOKUP(J261,$A$4:$E$39,5),0)</f>
        <v>94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2682</v>
      </c>
      <c r="N262" s="31" t="s">
        <v>199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200</v>
      </c>
      <c r="Q262" s="16">
        <f>ROUND(IF($C262=1,INDEX(新属性投放!K$14:K$22,卡牌属性!$K262),INDEX(新属性投放!K$28:K$36,卡牌属性!$K262))*VLOOKUP(J262,$A$4:$E$39,5),0)</f>
        <v>4617</v>
      </c>
      <c r="R262" s="31" t="s">
        <v>198</v>
      </c>
      <c r="S262" s="16">
        <f>ROUND(IF($C262=1,INDEX(新属性投放!C$14:C$22,卡牌属性!$K262),INDEX(新属性投放!C$28:C$36,卡牌属性!$K262))*VLOOKUP(J262,$A$4:$E$39,5),0)</f>
        <v>66</v>
      </c>
      <c r="T262" s="31" t="s">
        <v>199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200</v>
      </c>
      <c r="W262" s="16">
        <f>ROUND(IF($C262=1,INDEX(新属性投放!E$14:E$22,卡牌属性!$K262),INDEX(新属性投放!E$28:E$36,卡牌属性!$K262))*VLOOKUP(J262,$A$4:$E$39,5),0)</f>
        <v>110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3424</v>
      </c>
      <c r="N263" s="31" t="s">
        <v>199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200</v>
      </c>
      <c r="Q263" s="16">
        <f>ROUND(IF($C263=1,INDEX(新属性投放!K$14:K$22,卡牌属性!$K263),INDEX(新属性投放!K$28:K$36,卡牌属性!$K263))*VLOOKUP(J263,$A$4:$E$39,5),0)</f>
        <v>5854</v>
      </c>
      <c r="R263" s="31" t="s">
        <v>198</v>
      </c>
      <c r="S263" s="16">
        <f>ROUND(IF($C263=1,INDEX(新属性投放!C$14:C$22,卡牌属性!$K263),INDEX(新属性投放!C$28:C$36,卡牌属性!$K263))*VLOOKUP(J263,$A$4:$E$39,5),0)</f>
        <v>83</v>
      </c>
      <c r="T263" s="31" t="s">
        <v>199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200</v>
      </c>
      <c r="W263" s="16">
        <f>ROUND(IF($C263=1,INDEX(新属性投放!E$14:E$22,卡牌属性!$K263),INDEX(新属性投放!E$28:E$36,卡牌属性!$K263))*VLOOKUP(J263,$A$4:$E$39,5),0)</f>
        <v>138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4348</v>
      </c>
      <c r="N264" s="31" t="s">
        <v>199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200</v>
      </c>
      <c r="Q264" s="16">
        <f>ROUND(IF($C264=1,INDEX(新属性投放!K$14:K$22,卡牌属性!$K264),INDEX(新属性投放!K$28:K$36,卡牌属性!$K264))*VLOOKUP(J264,$A$4:$E$39,5),0)</f>
        <v>7394</v>
      </c>
      <c r="R264" s="31" t="s">
        <v>198</v>
      </c>
      <c r="S264" s="16">
        <f>ROUND(IF($C264=1,INDEX(新属性投放!C$14:C$22,卡牌属性!$K264),INDEX(新属性投放!C$28:C$36,卡牌属性!$K264))*VLOOKUP(J264,$A$4:$E$39,5),0)</f>
        <v>99</v>
      </c>
      <c r="T264" s="31" t="s">
        <v>199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200</v>
      </c>
      <c r="W264" s="16">
        <f>ROUND(IF($C264=1,INDEX(新属性投放!E$14:E$22,卡牌属性!$K264),INDEX(新属性投放!E$28:E$36,卡牌属性!$K264))*VLOOKUP(J264,$A$4:$E$39,5),0)</f>
        <v>165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199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200</v>
      </c>
      <c r="Q265" s="16">
        <f>ROUND(IF($C265=1,INDEX(新属性投放!K$14:K$22,卡牌属性!$K265),INDEX(新属性投放!K$28:K$36,卡牌属性!$K265))*VLOOKUP(J265,$A$4:$E$39,5),0)</f>
        <v>200</v>
      </c>
      <c r="R265" s="31" t="s">
        <v>198</v>
      </c>
      <c r="S265" s="16">
        <f>ROUND(IF($C265=1,INDEX(新属性投放!C$14:C$22,卡牌属性!$K265),INDEX(新属性投放!C$28:C$36,卡牌属性!$K265))*VLOOKUP(J265,$A$4:$E$39,5),0)</f>
        <v>15</v>
      </c>
      <c r="T265" s="31" t="s">
        <v>199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200</v>
      </c>
      <c r="W265" s="16">
        <f>ROUND(IF($C265=1,INDEX(新属性投放!E$14:E$22,卡牌属性!$K265),INDEX(新属性投放!E$28:E$36,卡牌属性!$K265))*VLOOKUP(J265,$A$4:$E$39,5),0)</f>
        <v>25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281</v>
      </c>
      <c r="N266" s="31" t="s">
        <v>199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200</v>
      </c>
      <c r="Q266" s="16">
        <f>ROUND(IF($C266=1,INDEX(新属性投放!K$14:K$22,卡牌属性!$K266),INDEX(新属性投放!K$28:K$36,卡牌属性!$K266))*VLOOKUP(J266,$A$4:$E$39,5),0)</f>
        <v>602</v>
      </c>
      <c r="R266" s="31" t="s">
        <v>198</v>
      </c>
      <c r="S266" s="16">
        <f>ROUND(IF($C266=1,INDEX(新属性投放!C$14:C$22,卡牌属性!$K266),INDEX(新属性投放!C$28:C$36,卡牌属性!$K266))*VLOOKUP(J266,$A$4:$E$39,5),0)</f>
        <v>21</v>
      </c>
      <c r="T266" s="31" t="s">
        <v>199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200</v>
      </c>
      <c r="W266" s="16">
        <f>ROUND(IF($C266=1,INDEX(新属性投放!E$14:E$22,卡牌属性!$K266),INDEX(新属性投放!E$28:E$36,卡牌属性!$K266))*VLOOKUP(J266,$A$4:$E$39,5),0)</f>
        <v>35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626</v>
      </c>
      <c r="N267" s="31" t="s">
        <v>199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200</v>
      </c>
      <c r="Q267" s="16">
        <f>ROUND(IF($C267=1,INDEX(新属性投放!K$14:K$22,卡牌属性!$K267),INDEX(新属性投放!K$28:K$36,卡牌属性!$K267))*VLOOKUP(J267,$A$4:$E$39,5),0)</f>
        <v>1177</v>
      </c>
      <c r="R267" s="31" t="s">
        <v>198</v>
      </c>
      <c r="S267" s="16">
        <f>ROUND(IF($C267=1,INDEX(新属性投放!C$14:C$22,卡牌属性!$K267),INDEX(新属性投放!C$28:C$36,卡牌属性!$K267))*VLOOKUP(J267,$A$4:$E$39,5),0)</f>
        <v>30</v>
      </c>
      <c r="T267" s="31" t="s">
        <v>199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200</v>
      </c>
      <c r="W267" s="16">
        <f>ROUND(IF($C267=1,INDEX(新属性投放!E$14:E$22,卡牌属性!$K267),INDEX(新属性投放!E$28:E$36,卡牌属性!$K267))*VLOOKUP(J267,$A$4:$E$39,5),0)</f>
        <v>50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962</v>
      </c>
      <c r="N268" s="31" t="s">
        <v>199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200</v>
      </c>
      <c r="Q268" s="16">
        <f>ROUND(IF($C268=1,INDEX(新属性投放!K$14:K$22,卡牌属性!$K268),INDEX(新属性投放!K$28:K$36,卡牌属性!$K268))*VLOOKUP(J268,$A$4:$E$39,5),0)</f>
        <v>1737</v>
      </c>
      <c r="R268" s="31" t="s">
        <v>198</v>
      </c>
      <c r="S268" s="16">
        <f>ROUND(IF($C268=1,INDEX(新属性投放!C$14:C$22,卡牌属性!$K268),INDEX(新属性投放!C$28:C$36,卡牌属性!$K268))*VLOOKUP(J268,$A$4:$E$39,5),0)</f>
        <v>36</v>
      </c>
      <c r="T268" s="31" t="s">
        <v>199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200</v>
      </c>
      <c r="W268" s="16">
        <f>ROUND(IF($C268=1,INDEX(新属性投放!E$14:E$22,卡牌属性!$K268),INDEX(新属性投放!E$28:E$36,卡牌属性!$K268))*VLOOKUP(J268,$A$4:$E$39,5),0)</f>
        <v>60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1367</v>
      </c>
      <c r="N269" s="31" t="s">
        <v>199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200</v>
      </c>
      <c r="Q269" s="16">
        <f>ROUND(IF($C269=1,INDEX(新属性投放!K$14:K$22,卡牌属性!$K269),INDEX(新属性投放!K$28:K$36,卡牌属性!$K269))*VLOOKUP(J269,$A$4:$E$39,5),0)</f>
        <v>2412</v>
      </c>
      <c r="R269" s="31" t="s">
        <v>198</v>
      </c>
      <c r="S269" s="16">
        <f>ROUND(IF($C269=1,INDEX(新属性投放!C$14:C$22,卡牌属性!$K269),INDEX(新属性投放!C$28:C$36,卡牌属性!$K269))*VLOOKUP(J269,$A$4:$E$39,5),0)</f>
        <v>45</v>
      </c>
      <c r="T269" s="31" t="s">
        <v>199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200</v>
      </c>
      <c r="W269" s="16">
        <f>ROUND(IF($C269=1,INDEX(新属性投放!E$14:E$22,卡牌属性!$K269),INDEX(新属性投放!E$28:E$36,卡牌属性!$K269))*VLOOKUP(J269,$A$4:$E$39,5),0)</f>
        <v>75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1868</v>
      </c>
      <c r="N270" s="31" t="s">
        <v>199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200</v>
      </c>
      <c r="Q270" s="16">
        <f>ROUND(IF($C270=1,INDEX(新属性投放!K$14:K$22,卡牌属性!$K270),INDEX(新属性投放!K$28:K$36,卡牌属性!$K270))*VLOOKUP(J270,$A$4:$E$39,5),0)</f>
        <v>3247</v>
      </c>
      <c r="R270" s="31" t="s">
        <v>198</v>
      </c>
      <c r="S270" s="16">
        <f>ROUND(IF($C270=1,INDEX(新属性投放!C$14:C$22,卡牌属性!$K270),INDEX(新属性投放!C$28:C$36,卡牌属性!$K270))*VLOOKUP(J270,$A$4:$E$39,5),0)</f>
        <v>51</v>
      </c>
      <c r="T270" s="31" t="s">
        <v>199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200</v>
      </c>
      <c r="W270" s="16">
        <f>ROUND(IF($C270=1,INDEX(新属性投放!E$14:E$22,卡牌属性!$K270),INDEX(新属性投放!E$28:E$36,卡牌属性!$K270))*VLOOKUP(J270,$A$4:$E$39,5),0)</f>
        <v>85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2438</v>
      </c>
      <c r="N271" s="31" t="s">
        <v>199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200</v>
      </c>
      <c r="Q271" s="16">
        <f>ROUND(IF($C271=1,INDEX(新属性投放!K$14:K$22,卡牌属性!$K271),INDEX(新属性投放!K$28:K$36,卡牌属性!$K271))*VLOOKUP(J271,$A$4:$E$39,5),0)</f>
        <v>4197</v>
      </c>
      <c r="R271" s="31" t="s">
        <v>198</v>
      </c>
      <c r="S271" s="16">
        <f>ROUND(IF($C271=1,INDEX(新属性投放!C$14:C$22,卡牌属性!$K271),INDEX(新属性投放!C$28:C$36,卡牌属性!$K271))*VLOOKUP(J271,$A$4:$E$39,5),0)</f>
        <v>60</v>
      </c>
      <c r="T271" s="31" t="s">
        <v>199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200</v>
      </c>
      <c r="W271" s="16">
        <f>ROUND(IF($C271=1,INDEX(新属性投放!E$14:E$22,卡牌属性!$K271),INDEX(新属性投放!E$28:E$36,卡牌属性!$K271))*VLOOKUP(J271,$A$4:$E$39,5),0)</f>
        <v>100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3113</v>
      </c>
      <c r="N272" s="31" t="s">
        <v>199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200</v>
      </c>
      <c r="Q272" s="16">
        <f>ROUND(IF($C272=1,INDEX(新属性投放!K$14:K$22,卡牌属性!$K272),INDEX(新属性投放!K$28:K$36,卡牌属性!$K272))*VLOOKUP(J272,$A$4:$E$39,5),0)</f>
        <v>5322</v>
      </c>
      <c r="R272" s="31" t="s">
        <v>198</v>
      </c>
      <c r="S272" s="16">
        <f>ROUND(IF($C272=1,INDEX(新属性投放!C$14:C$22,卡牌属性!$K272),INDEX(新属性投放!C$28:C$36,卡牌属性!$K272))*VLOOKUP(J272,$A$4:$E$39,5),0)</f>
        <v>75</v>
      </c>
      <c r="T272" s="31" t="s">
        <v>199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200</v>
      </c>
      <c r="W272" s="16">
        <f>ROUND(IF($C272=1,INDEX(新属性投放!E$14:E$22,卡牌属性!$K272),INDEX(新属性投放!E$28:E$36,卡牌属性!$K272))*VLOOKUP(J272,$A$4:$E$39,5),0)</f>
        <v>125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3953</v>
      </c>
      <c r="N273" s="31" t="s">
        <v>199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200</v>
      </c>
      <c r="Q273" s="16">
        <f>ROUND(IF($C273=1,INDEX(新属性投放!K$14:K$22,卡牌属性!$K273),INDEX(新属性投放!K$28:K$36,卡牌属性!$K273))*VLOOKUP(J273,$A$4:$E$39,5),0)</f>
        <v>6722</v>
      </c>
      <c r="R273" s="31" t="s">
        <v>198</v>
      </c>
      <c r="S273" s="16">
        <f>ROUND(IF($C273=1,INDEX(新属性投放!C$14:C$22,卡牌属性!$K273),INDEX(新属性投放!C$28:C$36,卡牌属性!$K273))*VLOOKUP(J273,$A$4:$E$39,5),0)</f>
        <v>90</v>
      </c>
      <c r="T273" s="31" t="s">
        <v>199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200</v>
      </c>
      <c r="W273" s="16">
        <f>ROUND(IF($C273=1,INDEX(新属性投放!E$14:E$22,卡牌属性!$K273),INDEX(新属性投放!E$28:E$36,卡牌属性!$K273))*VLOOKUP(J273,$A$4:$E$39,5),0)</f>
        <v>150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199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200</v>
      </c>
      <c r="Q274" s="16">
        <f>ROUND(IF($C274=1,INDEX(新属性投放!K$14:K$22,卡牌属性!$K274),INDEX(新属性投放!K$28:K$36,卡牌属性!$K274))*VLOOKUP(J274,$A$4:$E$39,5),0)</f>
        <v>250</v>
      </c>
      <c r="R274" s="31" t="s">
        <v>198</v>
      </c>
      <c r="S274" s="16">
        <f>ROUND(IF($C274=1,INDEX(新属性投放!C$14:C$22,卡牌属性!$K274),INDEX(新属性投放!C$28:C$36,卡牌属性!$K274))*VLOOKUP(J274,$A$4:$E$39,5),0)</f>
        <v>19</v>
      </c>
      <c r="T274" s="31" t="s">
        <v>199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200</v>
      </c>
      <c r="W274" s="16">
        <f>ROUND(IF($C274=1,INDEX(新属性投放!E$14:E$22,卡牌属性!$K274),INDEX(新属性投放!E$28:E$36,卡牌属性!$K274))*VLOOKUP(J274,$A$4:$E$39,5),0)</f>
        <v>31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351</v>
      </c>
      <c r="N275" s="31" t="s">
        <v>199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200</v>
      </c>
      <c r="Q275" s="16">
        <f>ROUND(IF($C275=1,INDEX(新属性投放!K$14:K$22,卡牌属性!$K275),INDEX(新属性投放!K$28:K$36,卡牌属性!$K275))*VLOOKUP(J275,$A$4:$E$39,5),0)</f>
        <v>753</v>
      </c>
      <c r="R275" s="31" t="s">
        <v>198</v>
      </c>
      <c r="S275" s="16">
        <f>ROUND(IF($C275=1,INDEX(新属性投放!C$14:C$22,卡牌属性!$K275),INDEX(新属性投放!C$28:C$36,卡牌属性!$K275))*VLOOKUP(J275,$A$4:$E$39,5),0)</f>
        <v>26</v>
      </c>
      <c r="T275" s="31" t="s">
        <v>199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200</v>
      </c>
      <c r="W275" s="16">
        <f>ROUND(IF($C275=1,INDEX(新属性投放!E$14:E$22,卡牌属性!$K275),INDEX(新属性投放!E$28:E$36,卡牌属性!$K275))*VLOOKUP(J275,$A$4:$E$39,5),0)</f>
        <v>44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783</v>
      </c>
      <c r="N276" s="31" t="s">
        <v>199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200</v>
      </c>
      <c r="Q276" s="16">
        <f>ROUND(IF($C276=1,INDEX(新属性投放!K$14:K$22,卡牌属性!$K276),INDEX(新属性投放!K$28:K$36,卡牌属性!$K276))*VLOOKUP(J276,$A$4:$E$39,5),0)</f>
        <v>1471</v>
      </c>
      <c r="R276" s="31" t="s">
        <v>198</v>
      </c>
      <c r="S276" s="16">
        <f>ROUND(IF($C276=1,INDEX(新属性投放!C$14:C$22,卡牌属性!$K276),INDEX(新属性投放!C$28:C$36,卡牌属性!$K276))*VLOOKUP(J276,$A$4:$E$39,5),0)</f>
        <v>38</v>
      </c>
      <c r="T276" s="31" t="s">
        <v>199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200</v>
      </c>
      <c r="W276" s="16">
        <f>ROUND(IF($C276=1,INDEX(新属性投放!E$14:E$22,卡牌属性!$K276),INDEX(新属性投放!E$28:E$36,卡牌属性!$K276))*VLOOKUP(J276,$A$4:$E$39,5),0)</f>
        <v>63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1203</v>
      </c>
      <c r="N277" s="31" t="s">
        <v>199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200</v>
      </c>
      <c r="Q277" s="16">
        <f>ROUND(IF($C277=1,INDEX(新属性投放!K$14:K$22,卡牌属性!$K277),INDEX(新属性投放!K$28:K$36,卡牌属性!$K277))*VLOOKUP(J277,$A$4:$E$39,5),0)</f>
        <v>2171</v>
      </c>
      <c r="R277" s="31" t="s">
        <v>198</v>
      </c>
      <c r="S277" s="16">
        <f>ROUND(IF($C277=1,INDEX(新属性投放!C$14:C$22,卡牌属性!$K277),INDEX(新属性投放!C$28:C$36,卡牌属性!$K277))*VLOOKUP(J277,$A$4:$E$39,5),0)</f>
        <v>45</v>
      </c>
      <c r="T277" s="31" t="s">
        <v>199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200</v>
      </c>
      <c r="W277" s="16">
        <f>ROUND(IF($C277=1,INDEX(新属性投放!E$14:E$22,卡牌属性!$K277),INDEX(新属性投放!E$28:E$36,卡牌属性!$K277))*VLOOKUP(J277,$A$4:$E$39,5),0)</f>
        <v>75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1709</v>
      </c>
      <c r="N278" s="31" t="s">
        <v>199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200</v>
      </c>
      <c r="Q278" s="16">
        <f>ROUND(IF($C278=1,INDEX(新属性投放!K$14:K$22,卡牌属性!$K278),INDEX(新属性投放!K$28:K$36,卡牌属性!$K278))*VLOOKUP(J278,$A$4:$E$39,5),0)</f>
        <v>3015</v>
      </c>
      <c r="R278" s="31" t="s">
        <v>198</v>
      </c>
      <c r="S278" s="16">
        <f>ROUND(IF($C278=1,INDEX(新属性投放!C$14:C$22,卡牌属性!$K278),INDEX(新属性投放!C$28:C$36,卡牌属性!$K278))*VLOOKUP(J278,$A$4:$E$39,5),0)</f>
        <v>56</v>
      </c>
      <c r="T278" s="31" t="s">
        <v>199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200</v>
      </c>
      <c r="W278" s="16">
        <f>ROUND(IF($C278=1,INDEX(新属性投放!E$14:E$22,卡牌属性!$K278),INDEX(新属性投放!E$28:E$36,卡牌属性!$K278))*VLOOKUP(J278,$A$4:$E$39,5),0)</f>
        <v>94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2335</v>
      </c>
      <c r="N279" s="31" t="s">
        <v>199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200</v>
      </c>
      <c r="Q279" s="16">
        <f>ROUND(IF($C279=1,INDEX(新属性投放!K$14:K$22,卡牌属性!$K279),INDEX(新属性投放!K$28:K$36,卡牌属性!$K279))*VLOOKUP(J279,$A$4:$E$39,5),0)</f>
        <v>4059</v>
      </c>
      <c r="R279" s="31" t="s">
        <v>198</v>
      </c>
      <c r="S279" s="16">
        <f>ROUND(IF($C279=1,INDEX(新属性投放!C$14:C$22,卡牌属性!$K279),INDEX(新属性投放!C$28:C$36,卡牌属性!$K279))*VLOOKUP(J279,$A$4:$E$39,5),0)</f>
        <v>64</v>
      </c>
      <c r="T279" s="31" t="s">
        <v>199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200</v>
      </c>
      <c r="W279" s="16">
        <f>ROUND(IF($C279=1,INDEX(新属性投放!E$14:E$22,卡牌属性!$K279),INDEX(新属性投放!E$28:E$36,卡牌属性!$K279))*VLOOKUP(J279,$A$4:$E$39,5),0)</f>
        <v>106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3048</v>
      </c>
      <c r="N280" s="31" t="s">
        <v>199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200</v>
      </c>
      <c r="Q280" s="16">
        <f>ROUND(IF($C280=1,INDEX(新属性投放!K$14:K$22,卡牌属性!$K280),INDEX(新属性投放!K$28:K$36,卡牌属性!$K280))*VLOOKUP(J280,$A$4:$E$39,5),0)</f>
        <v>5246</v>
      </c>
      <c r="R280" s="31" t="s">
        <v>198</v>
      </c>
      <c r="S280" s="16">
        <f>ROUND(IF($C280=1,INDEX(新属性投放!C$14:C$22,卡牌属性!$K280),INDEX(新属性投放!C$28:C$36,卡牌属性!$K280))*VLOOKUP(J280,$A$4:$E$39,5),0)</f>
        <v>75</v>
      </c>
      <c r="T280" s="31" t="s">
        <v>199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200</v>
      </c>
      <c r="W280" s="16">
        <f>ROUND(IF($C280=1,INDEX(新属性投放!E$14:E$22,卡牌属性!$K280),INDEX(新属性投放!E$28:E$36,卡牌属性!$K280))*VLOOKUP(J280,$A$4:$E$39,5),0)</f>
        <v>125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3891</v>
      </c>
      <c r="N281" s="31" t="s">
        <v>199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200</v>
      </c>
      <c r="Q281" s="16">
        <f>ROUND(IF($C281=1,INDEX(新属性投放!K$14:K$22,卡牌属性!$K281),INDEX(新属性投放!K$28:K$36,卡牌属性!$K281))*VLOOKUP(J281,$A$4:$E$39,5),0)</f>
        <v>6653</v>
      </c>
      <c r="R281" s="31" t="s">
        <v>198</v>
      </c>
      <c r="S281" s="16">
        <f>ROUND(IF($C281=1,INDEX(新属性投放!C$14:C$22,卡牌属性!$K281),INDEX(新属性投放!C$28:C$36,卡牌属性!$K281))*VLOOKUP(J281,$A$4:$E$39,5),0)</f>
        <v>94</v>
      </c>
      <c r="T281" s="31" t="s">
        <v>199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200</v>
      </c>
      <c r="W281" s="16">
        <f>ROUND(IF($C281=1,INDEX(新属性投放!E$14:E$22,卡牌属性!$K281),INDEX(新属性投放!E$28:E$36,卡牌属性!$K281))*VLOOKUP(J281,$A$4:$E$39,5),0)</f>
        <v>156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4941</v>
      </c>
      <c r="N282" s="31" t="s">
        <v>199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200</v>
      </c>
      <c r="Q282" s="16">
        <f>ROUND(IF($C282=1,INDEX(新属性投放!K$14:K$22,卡牌属性!$K282),INDEX(新属性投放!K$28:K$36,卡牌属性!$K282))*VLOOKUP(J282,$A$4:$E$39,5),0)</f>
        <v>8403</v>
      </c>
      <c r="R282" s="31" t="s">
        <v>198</v>
      </c>
      <c r="S282" s="16">
        <f>ROUND(IF($C282=1,INDEX(新属性投放!C$14:C$22,卡牌属性!$K282),INDEX(新属性投放!C$28:C$36,卡牌属性!$K282))*VLOOKUP(J282,$A$4:$E$39,5),0)</f>
        <v>113</v>
      </c>
      <c r="T282" s="31" t="s">
        <v>199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200</v>
      </c>
      <c r="W282" s="16">
        <f>ROUND(IF($C282=1,INDEX(新属性投放!E$14:E$22,卡牌属性!$K282),INDEX(新属性投放!E$28:E$36,卡牌属性!$K282))*VLOOKUP(J282,$A$4:$E$39,5),0)</f>
        <v>188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199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200</v>
      </c>
      <c r="Q283" s="16">
        <f>ROUND(IF($C283=1,INDEX(新属性投放!K$14:K$22,卡牌属性!$K283),INDEX(新属性投放!K$28:K$36,卡牌属性!$K283))*VLOOKUP(J283,$A$4:$E$39,5),0)</f>
        <v>220</v>
      </c>
      <c r="R283" s="31" t="s">
        <v>198</v>
      </c>
      <c r="S283" s="16">
        <f>ROUND(IF($C283=1,INDEX(新属性投放!C$14:C$22,卡牌属性!$K283),INDEX(新属性投放!C$28:C$36,卡牌属性!$K283))*VLOOKUP(J283,$A$4:$E$39,5),0)</f>
        <v>17</v>
      </c>
      <c r="T283" s="31" t="s">
        <v>199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200</v>
      </c>
      <c r="W283" s="16">
        <f>ROUND(IF($C283=1,INDEX(新属性投放!E$14:E$22,卡牌属性!$K283),INDEX(新属性投放!E$28:E$36,卡牌属性!$K283))*VLOOKUP(J283,$A$4:$E$39,5),0)</f>
        <v>28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309</v>
      </c>
      <c r="N284" s="31" t="s">
        <v>199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200</v>
      </c>
      <c r="Q284" s="16">
        <f>ROUND(IF($C284=1,INDEX(新属性投放!K$14:K$22,卡牌属性!$K284),INDEX(新属性投放!K$28:K$36,卡牌属性!$K284))*VLOOKUP(J284,$A$4:$E$39,5),0)</f>
        <v>662</v>
      </c>
      <c r="R284" s="31" t="s">
        <v>198</v>
      </c>
      <c r="S284" s="16">
        <f>ROUND(IF($C284=1,INDEX(新属性投放!C$14:C$22,卡牌属性!$K284),INDEX(新属性投放!C$28:C$36,卡牌属性!$K284))*VLOOKUP(J284,$A$4:$E$39,5),0)</f>
        <v>23</v>
      </c>
      <c r="T284" s="31" t="s">
        <v>199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200</v>
      </c>
      <c r="W284" s="16">
        <f>ROUND(IF($C284=1,INDEX(新属性投放!E$14:E$22,卡牌属性!$K284),INDEX(新属性投放!E$28:E$36,卡牌属性!$K284))*VLOOKUP(J284,$A$4:$E$39,5),0)</f>
        <v>39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689</v>
      </c>
      <c r="N285" s="31" t="s">
        <v>199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200</v>
      </c>
      <c r="Q285" s="16">
        <f>ROUND(IF($C285=1,INDEX(新属性投放!K$14:K$22,卡牌属性!$K285),INDEX(新属性投放!K$28:K$36,卡牌属性!$K285))*VLOOKUP(J285,$A$4:$E$39,5),0)</f>
        <v>1295</v>
      </c>
      <c r="R285" s="31" t="s">
        <v>198</v>
      </c>
      <c r="S285" s="16">
        <f>ROUND(IF($C285=1,INDEX(新属性投放!C$14:C$22,卡牌属性!$K285),INDEX(新属性投放!C$28:C$36,卡牌属性!$K285))*VLOOKUP(J285,$A$4:$E$39,5),0)</f>
        <v>33</v>
      </c>
      <c r="T285" s="31" t="s">
        <v>199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200</v>
      </c>
      <c r="W285" s="16">
        <f>ROUND(IF($C285=1,INDEX(新属性投放!E$14:E$22,卡牌属性!$K285),INDEX(新属性投放!E$28:E$36,卡牌属性!$K285))*VLOOKUP(J285,$A$4:$E$39,5),0)</f>
        <v>55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1058</v>
      </c>
      <c r="N286" s="31" t="s">
        <v>199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200</v>
      </c>
      <c r="Q286" s="16">
        <f>ROUND(IF($C286=1,INDEX(新属性投放!K$14:K$22,卡牌属性!$K286),INDEX(新属性投放!K$28:K$36,卡牌属性!$K286))*VLOOKUP(J286,$A$4:$E$39,5),0)</f>
        <v>1911</v>
      </c>
      <c r="R286" s="31" t="s">
        <v>198</v>
      </c>
      <c r="S286" s="16">
        <f>ROUND(IF($C286=1,INDEX(新属性投放!C$14:C$22,卡牌属性!$K286),INDEX(新属性投放!C$28:C$36,卡牌属性!$K286))*VLOOKUP(J286,$A$4:$E$39,5),0)</f>
        <v>40</v>
      </c>
      <c r="T286" s="31" t="s">
        <v>199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200</v>
      </c>
      <c r="W286" s="16">
        <f>ROUND(IF($C286=1,INDEX(新属性投放!E$14:E$22,卡牌属性!$K286),INDEX(新属性投放!E$28:E$36,卡牌属性!$K286))*VLOOKUP(J286,$A$4:$E$39,5),0)</f>
        <v>66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1504</v>
      </c>
      <c r="N287" s="31" t="s">
        <v>199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200</v>
      </c>
      <c r="Q287" s="16">
        <f>ROUND(IF($C287=1,INDEX(新属性投放!K$14:K$22,卡牌属性!$K287),INDEX(新属性投放!K$28:K$36,卡牌属性!$K287))*VLOOKUP(J287,$A$4:$E$39,5),0)</f>
        <v>2653</v>
      </c>
      <c r="R287" s="31" t="s">
        <v>198</v>
      </c>
      <c r="S287" s="16">
        <f>ROUND(IF($C287=1,INDEX(新属性投放!C$14:C$22,卡牌属性!$K287),INDEX(新属性投放!C$28:C$36,卡牌属性!$K287))*VLOOKUP(J287,$A$4:$E$39,5),0)</f>
        <v>50</v>
      </c>
      <c r="T287" s="31" t="s">
        <v>199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200</v>
      </c>
      <c r="W287" s="16">
        <f>ROUND(IF($C287=1,INDEX(新属性投放!E$14:E$22,卡牌属性!$K287),INDEX(新属性投放!E$28:E$36,卡牌属性!$K287))*VLOOKUP(J287,$A$4:$E$39,5),0)</f>
        <v>83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2055</v>
      </c>
      <c r="N288" s="31" t="s">
        <v>199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200</v>
      </c>
      <c r="Q288" s="16">
        <f>ROUND(IF($C288=1,INDEX(新属性投放!K$14:K$22,卡牌属性!$K288),INDEX(新属性投放!K$28:K$36,卡牌属性!$K288))*VLOOKUP(J288,$A$4:$E$39,5),0)</f>
        <v>3572</v>
      </c>
      <c r="R288" s="31" t="s">
        <v>198</v>
      </c>
      <c r="S288" s="16">
        <f>ROUND(IF($C288=1,INDEX(新属性投放!C$14:C$22,卡牌属性!$K288),INDEX(新属性投放!C$28:C$36,卡牌属性!$K288))*VLOOKUP(J288,$A$4:$E$39,5),0)</f>
        <v>56</v>
      </c>
      <c r="T288" s="31" t="s">
        <v>199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200</v>
      </c>
      <c r="W288" s="16">
        <f>ROUND(IF($C288=1,INDEX(新属性投放!E$14:E$22,卡牌属性!$K288),INDEX(新属性投放!E$28:E$36,卡牌属性!$K288))*VLOOKUP(J288,$A$4:$E$39,5),0)</f>
        <v>94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2682</v>
      </c>
      <c r="N289" s="31" t="s">
        <v>199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200</v>
      </c>
      <c r="Q289" s="16">
        <f>ROUND(IF($C289=1,INDEX(新属性投放!K$14:K$22,卡牌属性!$K289),INDEX(新属性投放!K$28:K$36,卡牌属性!$K289))*VLOOKUP(J289,$A$4:$E$39,5),0)</f>
        <v>4617</v>
      </c>
      <c r="R289" s="31" t="s">
        <v>198</v>
      </c>
      <c r="S289" s="16">
        <f>ROUND(IF($C289=1,INDEX(新属性投放!C$14:C$22,卡牌属性!$K289),INDEX(新属性投放!C$28:C$36,卡牌属性!$K289))*VLOOKUP(J289,$A$4:$E$39,5),0)</f>
        <v>66</v>
      </c>
      <c r="T289" s="31" t="s">
        <v>199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200</v>
      </c>
      <c r="W289" s="16">
        <f>ROUND(IF($C289=1,INDEX(新属性投放!E$14:E$22,卡牌属性!$K289),INDEX(新属性投放!E$28:E$36,卡牌属性!$K289))*VLOOKUP(J289,$A$4:$E$39,5),0)</f>
        <v>110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3424</v>
      </c>
      <c r="N290" s="31" t="s">
        <v>199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200</v>
      </c>
      <c r="Q290" s="16">
        <f>ROUND(IF($C290=1,INDEX(新属性投放!K$14:K$22,卡牌属性!$K290),INDEX(新属性投放!K$28:K$36,卡牌属性!$K290))*VLOOKUP(J290,$A$4:$E$39,5),0)</f>
        <v>5854</v>
      </c>
      <c r="R290" s="31" t="s">
        <v>198</v>
      </c>
      <c r="S290" s="16">
        <f>ROUND(IF($C290=1,INDEX(新属性投放!C$14:C$22,卡牌属性!$K290),INDEX(新属性投放!C$28:C$36,卡牌属性!$K290))*VLOOKUP(J290,$A$4:$E$39,5),0)</f>
        <v>83</v>
      </c>
      <c r="T290" s="31" t="s">
        <v>199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200</v>
      </c>
      <c r="W290" s="16">
        <f>ROUND(IF($C290=1,INDEX(新属性投放!E$14:E$22,卡牌属性!$K290),INDEX(新属性投放!E$28:E$36,卡牌属性!$K290))*VLOOKUP(J290,$A$4:$E$39,5),0)</f>
        <v>138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4348</v>
      </c>
      <c r="N291" s="31" t="s">
        <v>199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200</v>
      </c>
      <c r="Q291" s="16">
        <f>ROUND(IF($C291=1,INDEX(新属性投放!K$14:K$22,卡牌属性!$K291),INDEX(新属性投放!K$28:K$36,卡牌属性!$K291))*VLOOKUP(J291,$A$4:$E$39,5),0)</f>
        <v>7394</v>
      </c>
      <c r="R291" s="31" t="s">
        <v>198</v>
      </c>
      <c r="S291" s="16">
        <f>ROUND(IF($C291=1,INDEX(新属性投放!C$14:C$22,卡牌属性!$K291),INDEX(新属性投放!C$28:C$36,卡牌属性!$K291))*VLOOKUP(J291,$A$4:$E$39,5),0)</f>
        <v>99</v>
      </c>
      <c r="T291" s="31" t="s">
        <v>199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200</v>
      </c>
      <c r="W291" s="16">
        <f>ROUND(IF($C291=1,INDEX(新属性投放!E$14:E$22,卡牌属性!$K291),INDEX(新属性投放!E$28:E$36,卡牌属性!$K291))*VLOOKUP(J291,$A$4:$E$39,5),0)</f>
        <v>165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199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200</v>
      </c>
      <c r="Q292" s="16">
        <f>ROUND(IF($C292=1,INDEX(新属性投放!K$14:K$22,卡牌属性!$K292),INDEX(新属性投放!K$28:K$36,卡牌属性!$K292))*VLOOKUP(J292,$A$4:$E$39,5),0)</f>
        <v>200</v>
      </c>
      <c r="R292" s="31" t="s">
        <v>198</v>
      </c>
      <c r="S292" s="16">
        <f>ROUND(IF($C292=1,INDEX(新属性投放!C$14:C$22,卡牌属性!$K292),INDEX(新属性投放!C$28:C$36,卡牌属性!$K292))*VLOOKUP(J292,$A$4:$E$39,5),0)</f>
        <v>15</v>
      </c>
      <c r="T292" s="31" t="s">
        <v>199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200</v>
      </c>
      <c r="W292" s="16">
        <f>ROUND(IF($C292=1,INDEX(新属性投放!E$14:E$22,卡牌属性!$K292),INDEX(新属性投放!E$28:E$36,卡牌属性!$K292))*VLOOKUP(J292,$A$4:$E$39,5),0)</f>
        <v>25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281</v>
      </c>
      <c r="N293" s="31" t="s">
        <v>199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200</v>
      </c>
      <c r="Q293" s="16">
        <f>ROUND(IF($C293=1,INDEX(新属性投放!K$14:K$22,卡牌属性!$K293),INDEX(新属性投放!K$28:K$36,卡牌属性!$K293))*VLOOKUP(J293,$A$4:$E$39,5),0)</f>
        <v>602</v>
      </c>
      <c r="R293" s="31" t="s">
        <v>198</v>
      </c>
      <c r="S293" s="16">
        <f>ROUND(IF($C293=1,INDEX(新属性投放!C$14:C$22,卡牌属性!$K293),INDEX(新属性投放!C$28:C$36,卡牌属性!$K293))*VLOOKUP(J293,$A$4:$E$39,5),0)</f>
        <v>21</v>
      </c>
      <c r="T293" s="31" t="s">
        <v>199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200</v>
      </c>
      <c r="W293" s="16">
        <f>ROUND(IF($C293=1,INDEX(新属性投放!E$14:E$22,卡牌属性!$K293),INDEX(新属性投放!E$28:E$36,卡牌属性!$K293))*VLOOKUP(J293,$A$4:$E$39,5),0)</f>
        <v>35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626</v>
      </c>
      <c r="N294" s="31" t="s">
        <v>199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200</v>
      </c>
      <c r="Q294" s="16">
        <f>ROUND(IF($C294=1,INDEX(新属性投放!K$14:K$22,卡牌属性!$K294),INDEX(新属性投放!K$28:K$36,卡牌属性!$K294))*VLOOKUP(J294,$A$4:$E$39,5),0)</f>
        <v>1177</v>
      </c>
      <c r="R294" s="31" t="s">
        <v>198</v>
      </c>
      <c r="S294" s="16">
        <f>ROUND(IF($C294=1,INDEX(新属性投放!C$14:C$22,卡牌属性!$K294),INDEX(新属性投放!C$28:C$36,卡牌属性!$K294))*VLOOKUP(J294,$A$4:$E$39,5),0)</f>
        <v>30</v>
      </c>
      <c r="T294" s="31" t="s">
        <v>199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200</v>
      </c>
      <c r="W294" s="16">
        <f>ROUND(IF($C294=1,INDEX(新属性投放!E$14:E$22,卡牌属性!$K294),INDEX(新属性投放!E$28:E$36,卡牌属性!$K294))*VLOOKUP(J294,$A$4:$E$39,5),0)</f>
        <v>50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962</v>
      </c>
      <c r="N295" s="31" t="s">
        <v>199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200</v>
      </c>
      <c r="Q295" s="16">
        <f>ROUND(IF($C295=1,INDEX(新属性投放!K$14:K$22,卡牌属性!$K295),INDEX(新属性投放!K$28:K$36,卡牌属性!$K295))*VLOOKUP(J295,$A$4:$E$39,5),0)</f>
        <v>1737</v>
      </c>
      <c r="R295" s="31" t="s">
        <v>198</v>
      </c>
      <c r="S295" s="16">
        <f>ROUND(IF($C295=1,INDEX(新属性投放!C$14:C$22,卡牌属性!$K295),INDEX(新属性投放!C$28:C$36,卡牌属性!$K295))*VLOOKUP(J295,$A$4:$E$39,5),0)</f>
        <v>36</v>
      </c>
      <c r="T295" s="31" t="s">
        <v>199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200</v>
      </c>
      <c r="W295" s="16">
        <f>ROUND(IF($C295=1,INDEX(新属性投放!E$14:E$22,卡牌属性!$K295),INDEX(新属性投放!E$28:E$36,卡牌属性!$K295))*VLOOKUP(J295,$A$4:$E$39,5),0)</f>
        <v>60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1367</v>
      </c>
      <c r="N296" s="31" t="s">
        <v>199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200</v>
      </c>
      <c r="Q296" s="16">
        <f>ROUND(IF($C296=1,INDEX(新属性投放!K$14:K$22,卡牌属性!$K296),INDEX(新属性投放!K$28:K$36,卡牌属性!$K296))*VLOOKUP(J296,$A$4:$E$39,5),0)</f>
        <v>2412</v>
      </c>
      <c r="R296" s="31" t="s">
        <v>198</v>
      </c>
      <c r="S296" s="16">
        <f>ROUND(IF($C296=1,INDEX(新属性投放!C$14:C$22,卡牌属性!$K296),INDEX(新属性投放!C$28:C$36,卡牌属性!$K296))*VLOOKUP(J296,$A$4:$E$39,5),0)</f>
        <v>45</v>
      </c>
      <c r="T296" s="31" t="s">
        <v>199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200</v>
      </c>
      <c r="W296" s="16">
        <f>ROUND(IF($C296=1,INDEX(新属性投放!E$14:E$22,卡牌属性!$K296),INDEX(新属性投放!E$28:E$36,卡牌属性!$K296))*VLOOKUP(J296,$A$4:$E$39,5),0)</f>
        <v>75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1868</v>
      </c>
      <c r="N297" s="31" t="s">
        <v>199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200</v>
      </c>
      <c r="Q297" s="16">
        <f>ROUND(IF($C297=1,INDEX(新属性投放!K$14:K$22,卡牌属性!$K297),INDEX(新属性投放!K$28:K$36,卡牌属性!$K297))*VLOOKUP(J297,$A$4:$E$39,5),0)</f>
        <v>3247</v>
      </c>
      <c r="R297" s="31" t="s">
        <v>198</v>
      </c>
      <c r="S297" s="16">
        <f>ROUND(IF($C297=1,INDEX(新属性投放!C$14:C$22,卡牌属性!$K297),INDEX(新属性投放!C$28:C$36,卡牌属性!$K297))*VLOOKUP(J297,$A$4:$E$39,5),0)</f>
        <v>51</v>
      </c>
      <c r="T297" s="31" t="s">
        <v>199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200</v>
      </c>
      <c r="W297" s="16">
        <f>ROUND(IF($C297=1,INDEX(新属性投放!E$14:E$22,卡牌属性!$K297),INDEX(新属性投放!E$28:E$36,卡牌属性!$K297))*VLOOKUP(J297,$A$4:$E$39,5),0)</f>
        <v>85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2438</v>
      </c>
      <c r="N298" s="31" t="s">
        <v>199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200</v>
      </c>
      <c r="Q298" s="16">
        <f>ROUND(IF($C298=1,INDEX(新属性投放!K$14:K$22,卡牌属性!$K298),INDEX(新属性投放!K$28:K$36,卡牌属性!$K298))*VLOOKUP(J298,$A$4:$E$39,5),0)</f>
        <v>4197</v>
      </c>
      <c r="R298" s="31" t="s">
        <v>198</v>
      </c>
      <c r="S298" s="16">
        <f>ROUND(IF($C298=1,INDEX(新属性投放!C$14:C$22,卡牌属性!$K298),INDEX(新属性投放!C$28:C$36,卡牌属性!$K298))*VLOOKUP(J298,$A$4:$E$39,5),0)</f>
        <v>60</v>
      </c>
      <c r="T298" s="31" t="s">
        <v>199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200</v>
      </c>
      <c r="W298" s="16">
        <f>ROUND(IF($C298=1,INDEX(新属性投放!E$14:E$22,卡牌属性!$K298),INDEX(新属性投放!E$28:E$36,卡牌属性!$K298))*VLOOKUP(J298,$A$4:$E$39,5),0)</f>
        <v>100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3113</v>
      </c>
      <c r="N299" s="31" t="s">
        <v>199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200</v>
      </c>
      <c r="Q299" s="16">
        <f>ROUND(IF($C299=1,INDEX(新属性投放!K$14:K$22,卡牌属性!$K299),INDEX(新属性投放!K$28:K$36,卡牌属性!$K299))*VLOOKUP(J299,$A$4:$E$39,5),0)</f>
        <v>5322</v>
      </c>
      <c r="R299" s="31" t="s">
        <v>198</v>
      </c>
      <c r="S299" s="16">
        <f>ROUND(IF($C299=1,INDEX(新属性投放!C$14:C$22,卡牌属性!$K299),INDEX(新属性投放!C$28:C$36,卡牌属性!$K299))*VLOOKUP(J299,$A$4:$E$39,5),0)</f>
        <v>75</v>
      </c>
      <c r="T299" s="31" t="s">
        <v>199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200</v>
      </c>
      <c r="W299" s="16">
        <f>ROUND(IF($C299=1,INDEX(新属性投放!E$14:E$22,卡牌属性!$K299),INDEX(新属性投放!E$28:E$36,卡牌属性!$K299))*VLOOKUP(J299,$A$4:$E$39,5),0)</f>
        <v>125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3953</v>
      </c>
      <c r="N300" s="31" t="s">
        <v>199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200</v>
      </c>
      <c r="Q300" s="16">
        <f>ROUND(IF($C300=1,INDEX(新属性投放!K$14:K$22,卡牌属性!$K300),INDEX(新属性投放!K$28:K$36,卡牌属性!$K300))*VLOOKUP(J300,$A$4:$E$39,5),0)</f>
        <v>6722</v>
      </c>
      <c r="R300" s="31" t="s">
        <v>198</v>
      </c>
      <c r="S300" s="16">
        <f>ROUND(IF($C300=1,INDEX(新属性投放!C$14:C$22,卡牌属性!$K300),INDEX(新属性投放!C$28:C$36,卡牌属性!$K300))*VLOOKUP(J300,$A$4:$E$39,5),0)</f>
        <v>90</v>
      </c>
      <c r="T300" s="31" t="s">
        <v>199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200</v>
      </c>
      <c r="W300" s="16">
        <f>ROUND(IF($C300=1,INDEX(新属性投放!E$14:E$22,卡牌属性!$K300),INDEX(新属性投放!E$28:E$36,卡牌属性!$K300))*VLOOKUP(J300,$A$4:$E$39,5),0)</f>
        <v>150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199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200</v>
      </c>
      <c r="Q301" s="16">
        <f>ROUND(IF($C301=1,INDEX(新属性投放!K$14:K$22,卡牌属性!$K301),INDEX(新属性投放!K$28:K$36,卡牌属性!$K301))*VLOOKUP(J301,$A$4:$E$39,5),0)</f>
        <v>200</v>
      </c>
      <c r="R301" s="31" t="s">
        <v>198</v>
      </c>
      <c r="S301" s="16">
        <f>ROUND(IF($C301=1,INDEX(新属性投放!C$14:C$22,卡牌属性!$K301),INDEX(新属性投放!C$28:C$36,卡牌属性!$K301))*VLOOKUP(J301,$A$4:$E$39,5),0)</f>
        <v>15</v>
      </c>
      <c r="T301" s="31" t="s">
        <v>199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200</v>
      </c>
      <c r="W301" s="16">
        <f>ROUND(IF($C301=1,INDEX(新属性投放!E$14:E$22,卡牌属性!$K301),INDEX(新属性投放!E$28:E$36,卡牌属性!$K301))*VLOOKUP(J301,$A$4:$E$39,5),0)</f>
        <v>25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281</v>
      </c>
      <c r="N302" s="31" t="s">
        <v>199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200</v>
      </c>
      <c r="Q302" s="16">
        <f>ROUND(IF($C302=1,INDEX(新属性投放!K$14:K$22,卡牌属性!$K302),INDEX(新属性投放!K$28:K$36,卡牌属性!$K302))*VLOOKUP(J302,$A$4:$E$39,5),0)</f>
        <v>602</v>
      </c>
      <c r="R302" s="31" t="s">
        <v>198</v>
      </c>
      <c r="S302" s="16">
        <f>ROUND(IF($C302=1,INDEX(新属性投放!C$14:C$22,卡牌属性!$K302),INDEX(新属性投放!C$28:C$36,卡牌属性!$K302))*VLOOKUP(J302,$A$4:$E$39,5),0)</f>
        <v>21</v>
      </c>
      <c r="T302" s="31" t="s">
        <v>199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200</v>
      </c>
      <c r="W302" s="16">
        <f>ROUND(IF($C302=1,INDEX(新属性投放!E$14:E$22,卡牌属性!$K302),INDEX(新属性投放!E$28:E$36,卡牌属性!$K302))*VLOOKUP(J302,$A$4:$E$39,5),0)</f>
        <v>35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626</v>
      </c>
      <c r="N303" s="31" t="s">
        <v>199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200</v>
      </c>
      <c r="Q303" s="16">
        <f>ROUND(IF($C303=1,INDEX(新属性投放!K$14:K$22,卡牌属性!$K303),INDEX(新属性投放!K$28:K$36,卡牌属性!$K303))*VLOOKUP(J303,$A$4:$E$39,5),0)</f>
        <v>1177</v>
      </c>
      <c r="R303" s="31" t="s">
        <v>198</v>
      </c>
      <c r="S303" s="16">
        <f>ROUND(IF($C303=1,INDEX(新属性投放!C$14:C$22,卡牌属性!$K303),INDEX(新属性投放!C$28:C$36,卡牌属性!$K303))*VLOOKUP(J303,$A$4:$E$39,5),0)</f>
        <v>30</v>
      </c>
      <c r="T303" s="31" t="s">
        <v>199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200</v>
      </c>
      <c r="W303" s="16">
        <f>ROUND(IF($C303=1,INDEX(新属性投放!E$14:E$22,卡牌属性!$K303),INDEX(新属性投放!E$28:E$36,卡牌属性!$K303))*VLOOKUP(J303,$A$4:$E$39,5),0)</f>
        <v>50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962</v>
      </c>
      <c r="N304" s="31" t="s">
        <v>199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200</v>
      </c>
      <c r="Q304" s="16">
        <f>ROUND(IF($C304=1,INDEX(新属性投放!K$14:K$22,卡牌属性!$K304),INDEX(新属性投放!K$28:K$36,卡牌属性!$K304))*VLOOKUP(J304,$A$4:$E$39,5),0)</f>
        <v>1737</v>
      </c>
      <c r="R304" s="31" t="s">
        <v>198</v>
      </c>
      <c r="S304" s="16">
        <f>ROUND(IF($C304=1,INDEX(新属性投放!C$14:C$22,卡牌属性!$K304),INDEX(新属性投放!C$28:C$36,卡牌属性!$K304))*VLOOKUP(J304,$A$4:$E$39,5),0)</f>
        <v>36</v>
      </c>
      <c r="T304" s="31" t="s">
        <v>199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200</v>
      </c>
      <c r="W304" s="16">
        <f>ROUND(IF($C304=1,INDEX(新属性投放!E$14:E$22,卡牌属性!$K304),INDEX(新属性投放!E$28:E$36,卡牌属性!$K304))*VLOOKUP(J304,$A$4:$E$39,5),0)</f>
        <v>60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1367</v>
      </c>
      <c r="N305" s="31" t="s">
        <v>199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200</v>
      </c>
      <c r="Q305" s="16">
        <f>ROUND(IF($C305=1,INDEX(新属性投放!K$14:K$22,卡牌属性!$K305),INDEX(新属性投放!K$28:K$36,卡牌属性!$K305))*VLOOKUP(J305,$A$4:$E$39,5),0)</f>
        <v>2412</v>
      </c>
      <c r="R305" s="31" t="s">
        <v>198</v>
      </c>
      <c r="S305" s="16">
        <f>ROUND(IF($C305=1,INDEX(新属性投放!C$14:C$22,卡牌属性!$K305),INDEX(新属性投放!C$28:C$36,卡牌属性!$K305))*VLOOKUP(J305,$A$4:$E$39,5),0)</f>
        <v>45</v>
      </c>
      <c r="T305" s="31" t="s">
        <v>199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200</v>
      </c>
      <c r="W305" s="16">
        <f>ROUND(IF($C305=1,INDEX(新属性投放!E$14:E$22,卡牌属性!$K305),INDEX(新属性投放!E$28:E$36,卡牌属性!$K305))*VLOOKUP(J305,$A$4:$E$39,5),0)</f>
        <v>75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1868</v>
      </c>
      <c r="N306" s="31" t="s">
        <v>199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200</v>
      </c>
      <c r="Q306" s="16">
        <f>ROUND(IF($C306=1,INDEX(新属性投放!K$14:K$22,卡牌属性!$K306),INDEX(新属性投放!K$28:K$36,卡牌属性!$K306))*VLOOKUP(J306,$A$4:$E$39,5),0)</f>
        <v>3247</v>
      </c>
      <c r="R306" s="31" t="s">
        <v>198</v>
      </c>
      <c r="S306" s="16">
        <f>ROUND(IF($C306=1,INDEX(新属性投放!C$14:C$22,卡牌属性!$K306),INDEX(新属性投放!C$28:C$36,卡牌属性!$K306))*VLOOKUP(J306,$A$4:$E$39,5),0)</f>
        <v>51</v>
      </c>
      <c r="T306" s="31" t="s">
        <v>199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200</v>
      </c>
      <c r="W306" s="16">
        <f>ROUND(IF($C306=1,INDEX(新属性投放!E$14:E$22,卡牌属性!$K306),INDEX(新属性投放!E$28:E$36,卡牌属性!$K306))*VLOOKUP(J306,$A$4:$E$39,5),0)</f>
        <v>85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2438</v>
      </c>
      <c r="N307" s="31" t="s">
        <v>199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200</v>
      </c>
      <c r="Q307" s="16">
        <f>ROUND(IF($C307=1,INDEX(新属性投放!K$14:K$22,卡牌属性!$K307),INDEX(新属性投放!K$28:K$36,卡牌属性!$K307))*VLOOKUP(J307,$A$4:$E$39,5),0)</f>
        <v>4197</v>
      </c>
      <c r="R307" s="31" t="s">
        <v>198</v>
      </c>
      <c r="S307" s="16">
        <f>ROUND(IF($C307=1,INDEX(新属性投放!C$14:C$22,卡牌属性!$K307),INDEX(新属性投放!C$28:C$36,卡牌属性!$K307))*VLOOKUP(J307,$A$4:$E$39,5),0)</f>
        <v>60</v>
      </c>
      <c r="T307" s="31" t="s">
        <v>199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200</v>
      </c>
      <c r="W307" s="16">
        <f>ROUND(IF($C307=1,INDEX(新属性投放!E$14:E$22,卡牌属性!$K307),INDEX(新属性投放!E$28:E$36,卡牌属性!$K307))*VLOOKUP(J307,$A$4:$E$39,5),0)</f>
        <v>100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3113</v>
      </c>
      <c r="N308" s="31" t="s">
        <v>199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200</v>
      </c>
      <c r="Q308" s="16">
        <f>ROUND(IF($C308=1,INDEX(新属性投放!K$14:K$22,卡牌属性!$K308),INDEX(新属性投放!K$28:K$36,卡牌属性!$K308))*VLOOKUP(J308,$A$4:$E$39,5),0)</f>
        <v>5322</v>
      </c>
      <c r="R308" s="31" t="s">
        <v>198</v>
      </c>
      <c r="S308" s="16">
        <f>ROUND(IF($C308=1,INDEX(新属性投放!C$14:C$22,卡牌属性!$K308),INDEX(新属性投放!C$28:C$36,卡牌属性!$K308))*VLOOKUP(J308,$A$4:$E$39,5),0)</f>
        <v>75</v>
      </c>
      <c r="T308" s="31" t="s">
        <v>199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200</v>
      </c>
      <c r="W308" s="16">
        <f>ROUND(IF($C308=1,INDEX(新属性投放!E$14:E$22,卡牌属性!$K308),INDEX(新属性投放!E$28:E$36,卡牌属性!$K308))*VLOOKUP(J308,$A$4:$E$39,5),0)</f>
        <v>125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3953</v>
      </c>
      <c r="N309" s="31" t="s">
        <v>199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200</v>
      </c>
      <c r="Q309" s="16">
        <f>ROUND(IF($C309=1,INDEX(新属性投放!K$14:K$22,卡牌属性!$K309),INDEX(新属性投放!K$28:K$36,卡牌属性!$K309))*VLOOKUP(J309,$A$4:$E$39,5),0)</f>
        <v>6722</v>
      </c>
      <c r="R309" s="31" t="s">
        <v>198</v>
      </c>
      <c r="S309" s="16">
        <f>ROUND(IF($C309=1,INDEX(新属性投放!C$14:C$22,卡牌属性!$K309),INDEX(新属性投放!C$28:C$36,卡牌属性!$K309))*VLOOKUP(J309,$A$4:$E$39,5),0)</f>
        <v>90</v>
      </c>
      <c r="T309" s="31" t="s">
        <v>199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200</v>
      </c>
      <c r="W309" s="16">
        <f>ROUND(IF($C309=1,INDEX(新属性投放!E$14:E$22,卡牌属性!$K309),INDEX(新属性投放!E$28:E$36,卡牌属性!$K309))*VLOOKUP(J309,$A$4:$E$39,5),0)</f>
        <v>150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199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200</v>
      </c>
      <c r="Q310" s="16">
        <f>ROUND(IF($C310=1,INDEX(新属性投放!K$14:K$22,卡牌属性!$K310),INDEX(新属性投放!K$28:K$36,卡牌属性!$K310))*VLOOKUP(J310,$A$4:$E$39,5),0)</f>
        <v>220</v>
      </c>
      <c r="R310" s="31" t="s">
        <v>198</v>
      </c>
      <c r="S310" s="16">
        <f>ROUND(IF($C310=1,INDEX(新属性投放!C$14:C$22,卡牌属性!$K310),INDEX(新属性投放!C$28:C$36,卡牌属性!$K310))*VLOOKUP(J310,$A$4:$E$39,5),0)</f>
        <v>17</v>
      </c>
      <c r="T310" s="31" t="s">
        <v>199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200</v>
      </c>
      <c r="W310" s="16">
        <f>ROUND(IF($C310=1,INDEX(新属性投放!E$14:E$22,卡牌属性!$K310),INDEX(新属性投放!E$28:E$36,卡牌属性!$K310))*VLOOKUP(J310,$A$4:$E$39,5),0)</f>
        <v>28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309</v>
      </c>
      <c r="N311" s="31" t="s">
        <v>199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200</v>
      </c>
      <c r="Q311" s="16">
        <f>ROUND(IF($C311=1,INDEX(新属性投放!K$14:K$22,卡牌属性!$K311),INDEX(新属性投放!K$28:K$36,卡牌属性!$K311))*VLOOKUP(J311,$A$4:$E$39,5),0)</f>
        <v>662</v>
      </c>
      <c r="R311" s="31" t="s">
        <v>198</v>
      </c>
      <c r="S311" s="16">
        <f>ROUND(IF($C311=1,INDEX(新属性投放!C$14:C$22,卡牌属性!$K311),INDEX(新属性投放!C$28:C$36,卡牌属性!$K311))*VLOOKUP(J311,$A$4:$E$39,5),0)</f>
        <v>23</v>
      </c>
      <c r="T311" s="31" t="s">
        <v>199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200</v>
      </c>
      <c r="W311" s="16">
        <f>ROUND(IF($C311=1,INDEX(新属性投放!E$14:E$22,卡牌属性!$K311),INDEX(新属性投放!E$28:E$36,卡牌属性!$K311))*VLOOKUP(J311,$A$4:$E$39,5),0)</f>
        <v>39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689</v>
      </c>
      <c r="N312" s="31" t="s">
        <v>199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200</v>
      </c>
      <c r="Q312" s="16">
        <f>ROUND(IF($C312=1,INDEX(新属性投放!K$14:K$22,卡牌属性!$K312),INDEX(新属性投放!K$28:K$36,卡牌属性!$K312))*VLOOKUP(J312,$A$4:$E$39,5),0)</f>
        <v>1295</v>
      </c>
      <c r="R312" s="31" t="s">
        <v>198</v>
      </c>
      <c r="S312" s="16">
        <f>ROUND(IF($C312=1,INDEX(新属性投放!C$14:C$22,卡牌属性!$K312),INDEX(新属性投放!C$28:C$36,卡牌属性!$K312))*VLOOKUP(J312,$A$4:$E$39,5),0)</f>
        <v>33</v>
      </c>
      <c r="T312" s="31" t="s">
        <v>199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200</v>
      </c>
      <c r="W312" s="16">
        <f>ROUND(IF($C312=1,INDEX(新属性投放!E$14:E$22,卡牌属性!$K312),INDEX(新属性投放!E$28:E$36,卡牌属性!$K312))*VLOOKUP(J312,$A$4:$E$39,5),0)</f>
        <v>55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1058</v>
      </c>
      <c r="N313" s="31" t="s">
        <v>199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200</v>
      </c>
      <c r="Q313" s="16">
        <f>ROUND(IF($C313=1,INDEX(新属性投放!K$14:K$22,卡牌属性!$K313),INDEX(新属性投放!K$28:K$36,卡牌属性!$K313))*VLOOKUP(J313,$A$4:$E$39,5),0)</f>
        <v>1911</v>
      </c>
      <c r="R313" s="31" t="s">
        <v>198</v>
      </c>
      <c r="S313" s="16">
        <f>ROUND(IF($C313=1,INDEX(新属性投放!C$14:C$22,卡牌属性!$K313),INDEX(新属性投放!C$28:C$36,卡牌属性!$K313))*VLOOKUP(J313,$A$4:$E$39,5),0)</f>
        <v>40</v>
      </c>
      <c r="T313" s="31" t="s">
        <v>199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200</v>
      </c>
      <c r="W313" s="16">
        <f>ROUND(IF($C313=1,INDEX(新属性投放!E$14:E$22,卡牌属性!$K313),INDEX(新属性投放!E$28:E$36,卡牌属性!$K313))*VLOOKUP(J313,$A$4:$E$39,5),0)</f>
        <v>66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1504</v>
      </c>
      <c r="N314" s="31" t="s">
        <v>199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200</v>
      </c>
      <c r="Q314" s="16">
        <f>ROUND(IF($C314=1,INDEX(新属性投放!K$14:K$22,卡牌属性!$K314),INDEX(新属性投放!K$28:K$36,卡牌属性!$K314))*VLOOKUP(J314,$A$4:$E$39,5),0)</f>
        <v>2653</v>
      </c>
      <c r="R314" s="31" t="s">
        <v>198</v>
      </c>
      <c r="S314" s="16">
        <f>ROUND(IF($C314=1,INDEX(新属性投放!C$14:C$22,卡牌属性!$K314),INDEX(新属性投放!C$28:C$36,卡牌属性!$K314))*VLOOKUP(J314,$A$4:$E$39,5),0)</f>
        <v>50</v>
      </c>
      <c r="T314" s="31" t="s">
        <v>199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200</v>
      </c>
      <c r="W314" s="16">
        <f>ROUND(IF($C314=1,INDEX(新属性投放!E$14:E$22,卡牌属性!$K314),INDEX(新属性投放!E$28:E$36,卡牌属性!$K314))*VLOOKUP(J314,$A$4:$E$39,5),0)</f>
        <v>83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2055</v>
      </c>
      <c r="N315" s="31" t="s">
        <v>199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200</v>
      </c>
      <c r="Q315" s="16">
        <f>ROUND(IF($C315=1,INDEX(新属性投放!K$14:K$22,卡牌属性!$K315),INDEX(新属性投放!K$28:K$36,卡牌属性!$K315))*VLOOKUP(J315,$A$4:$E$39,5),0)</f>
        <v>3572</v>
      </c>
      <c r="R315" s="31" t="s">
        <v>198</v>
      </c>
      <c r="S315" s="16">
        <f>ROUND(IF($C315=1,INDEX(新属性投放!C$14:C$22,卡牌属性!$K315),INDEX(新属性投放!C$28:C$36,卡牌属性!$K315))*VLOOKUP(J315,$A$4:$E$39,5),0)</f>
        <v>56</v>
      </c>
      <c r="T315" s="31" t="s">
        <v>199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200</v>
      </c>
      <c r="W315" s="16">
        <f>ROUND(IF($C315=1,INDEX(新属性投放!E$14:E$22,卡牌属性!$K315),INDEX(新属性投放!E$28:E$36,卡牌属性!$K315))*VLOOKUP(J315,$A$4:$E$39,5),0)</f>
        <v>94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2682</v>
      </c>
      <c r="N316" s="31" t="s">
        <v>199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200</v>
      </c>
      <c r="Q316" s="16">
        <f>ROUND(IF($C316=1,INDEX(新属性投放!K$14:K$22,卡牌属性!$K316),INDEX(新属性投放!K$28:K$36,卡牌属性!$K316))*VLOOKUP(J316,$A$4:$E$39,5),0)</f>
        <v>4617</v>
      </c>
      <c r="R316" s="31" t="s">
        <v>198</v>
      </c>
      <c r="S316" s="16">
        <f>ROUND(IF($C316=1,INDEX(新属性投放!C$14:C$22,卡牌属性!$K316),INDEX(新属性投放!C$28:C$36,卡牌属性!$K316))*VLOOKUP(J316,$A$4:$E$39,5),0)</f>
        <v>66</v>
      </c>
      <c r="T316" s="31" t="s">
        <v>199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200</v>
      </c>
      <c r="W316" s="16">
        <f>ROUND(IF($C316=1,INDEX(新属性投放!E$14:E$22,卡牌属性!$K316),INDEX(新属性投放!E$28:E$36,卡牌属性!$K316))*VLOOKUP(J316,$A$4:$E$39,5),0)</f>
        <v>110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3424</v>
      </c>
      <c r="N317" s="31" t="s">
        <v>199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200</v>
      </c>
      <c r="Q317" s="16">
        <f>ROUND(IF($C317=1,INDEX(新属性投放!K$14:K$22,卡牌属性!$K317),INDEX(新属性投放!K$28:K$36,卡牌属性!$K317))*VLOOKUP(J317,$A$4:$E$39,5),0)</f>
        <v>5854</v>
      </c>
      <c r="R317" s="31" t="s">
        <v>198</v>
      </c>
      <c r="S317" s="16">
        <f>ROUND(IF($C317=1,INDEX(新属性投放!C$14:C$22,卡牌属性!$K317),INDEX(新属性投放!C$28:C$36,卡牌属性!$K317))*VLOOKUP(J317,$A$4:$E$39,5),0)</f>
        <v>83</v>
      </c>
      <c r="T317" s="31" t="s">
        <v>199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200</v>
      </c>
      <c r="W317" s="16">
        <f>ROUND(IF($C317=1,INDEX(新属性投放!E$14:E$22,卡牌属性!$K317),INDEX(新属性投放!E$28:E$36,卡牌属性!$K317))*VLOOKUP(J317,$A$4:$E$39,5),0)</f>
        <v>138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4348</v>
      </c>
      <c r="N318" s="31" t="s">
        <v>199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200</v>
      </c>
      <c r="Q318" s="16">
        <f>ROUND(IF($C318=1,INDEX(新属性投放!K$14:K$22,卡牌属性!$K318),INDEX(新属性投放!K$28:K$36,卡牌属性!$K318))*VLOOKUP(J318,$A$4:$E$39,5),0)</f>
        <v>7394</v>
      </c>
      <c r="R318" s="31" t="s">
        <v>198</v>
      </c>
      <c r="S318" s="16">
        <f>ROUND(IF($C318=1,INDEX(新属性投放!C$14:C$22,卡牌属性!$K318),INDEX(新属性投放!C$28:C$36,卡牌属性!$K318))*VLOOKUP(J318,$A$4:$E$39,5),0)</f>
        <v>99</v>
      </c>
      <c r="T318" s="31" t="s">
        <v>199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200</v>
      </c>
      <c r="W318" s="16">
        <f>ROUND(IF($C318=1,INDEX(新属性投放!E$14:E$22,卡牌属性!$K318),INDEX(新属性投放!E$28:E$36,卡牌属性!$K318))*VLOOKUP(J318,$A$4:$E$39,5),0)</f>
        <v>165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199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200</v>
      </c>
      <c r="Q319" s="16">
        <f>ROUND(IF($C319=1,INDEX(新属性投放!K$14:K$22,卡牌属性!$K319),INDEX(新属性投放!K$28:K$36,卡牌属性!$K319))*VLOOKUP(J319,$A$4:$E$39,5),0)</f>
        <v>200</v>
      </c>
      <c r="R319" s="31" t="s">
        <v>198</v>
      </c>
      <c r="S319" s="16">
        <f>ROUND(IF($C319=1,INDEX(新属性投放!C$14:C$22,卡牌属性!$K319),INDEX(新属性投放!C$28:C$36,卡牌属性!$K319))*VLOOKUP(J319,$A$4:$E$39,5),0)</f>
        <v>15</v>
      </c>
      <c r="T319" s="31" t="s">
        <v>199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200</v>
      </c>
      <c r="W319" s="16">
        <f>ROUND(IF($C319=1,INDEX(新属性投放!E$14:E$22,卡牌属性!$K319),INDEX(新属性投放!E$28:E$36,卡牌属性!$K319))*VLOOKUP(J319,$A$4:$E$39,5),0)</f>
        <v>25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281</v>
      </c>
      <c r="N320" s="31" t="s">
        <v>199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200</v>
      </c>
      <c r="Q320" s="16">
        <f>ROUND(IF($C320=1,INDEX(新属性投放!K$14:K$22,卡牌属性!$K320),INDEX(新属性投放!K$28:K$36,卡牌属性!$K320))*VLOOKUP(J320,$A$4:$E$39,5),0)</f>
        <v>602</v>
      </c>
      <c r="R320" s="31" t="s">
        <v>198</v>
      </c>
      <c r="S320" s="16">
        <f>ROUND(IF($C320=1,INDEX(新属性投放!C$14:C$22,卡牌属性!$K320),INDEX(新属性投放!C$28:C$36,卡牌属性!$K320))*VLOOKUP(J320,$A$4:$E$39,5),0)</f>
        <v>21</v>
      </c>
      <c r="T320" s="31" t="s">
        <v>199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200</v>
      </c>
      <c r="W320" s="16">
        <f>ROUND(IF($C320=1,INDEX(新属性投放!E$14:E$22,卡牌属性!$K320),INDEX(新属性投放!E$28:E$36,卡牌属性!$K320))*VLOOKUP(J320,$A$4:$E$39,5),0)</f>
        <v>35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626</v>
      </c>
      <c r="N321" s="31" t="s">
        <v>199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200</v>
      </c>
      <c r="Q321" s="16">
        <f>ROUND(IF($C321=1,INDEX(新属性投放!K$14:K$22,卡牌属性!$K321),INDEX(新属性投放!K$28:K$36,卡牌属性!$K321))*VLOOKUP(J321,$A$4:$E$39,5),0)</f>
        <v>1177</v>
      </c>
      <c r="R321" s="31" t="s">
        <v>198</v>
      </c>
      <c r="S321" s="16">
        <f>ROUND(IF($C321=1,INDEX(新属性投放!C$14:C$22,卡牌属性!$K321),INDEX(新属性投放!C$28:C$36,卡牌属性!$K321))*VLOOKUP(J321,$A$4:$E$39,5),0)</f>
        <v>30</v>
      </c>
      <c r="T321" s="31" t="s">
        <v>199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200</v>
      </c>
      <c r="W321" s="16">
        <f>ROUND(IF($C321=1,INDEX(新属性投放!E$14:E$22,卡牌属性!$K321),INDEX(新属性投放!E$28:E$36,卡牌属性!$K321))*VLOOKUP(J321,$A$4:$E$39,5),0)</f>
        <v>50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962</v>
      </c>
      <c r="N322" s="31" t="s">
        <v>199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200</v>
      </c>
      <c r="Q322" s="16">
        <f>ROUND(IF($C322=1,INDEX(新属性投放!K$14:K$22,卡牌属性!$K322),INDEX(新属性投放!K$28:K$36,卡牌属性!$K322))*VLOOKUP(J322,$A$4:$E$39,5),0)</f>
        <v>1737</v>
      </c>
      <c r="R322" s="31" t="s">
        <v>198</v>
      </c>
      <c r="S322" s="16">
        <f>ROUND(IF($C322=1,INDEX(新属性投放!C$14:C$22,卡牌属性!$K322),INDEX(新属性投放!C$28:C$36,卡牌属性!$K322))*VLOOKUP(J322,$A$4:$E$39,5),0)</f>
        <v>36</v>
      </c>
      <c r="T322" s="31" t="s">
        <v>199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200</v>
      </c>
      <c r="W322" s="16">
        <f>ROUND(IF($C322=1,INDEX(新属性投放!E$14:E$22,卡牌属性!$K322),INDEX(新属性投放!E$28:E$36,卡牌属性!$K322))*VLOOKUP(J322,$A$4:$E$39,5),0)</f>
        <v>60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1367</v>
      </c>
      <c r="N323" s="31" t="s">
        <v>199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200</v>
      </c>
      <c r="Q323" s="16">
        <f>ROUND(IF($C323=1,INDEX(新属性投放!K$14:K$22,卡牌属性!$K323),INDEX(新属性投放!K$28:K$36,卡牌属性!$K323))*VLOOKUP(J323,$A$4:$E$39,5),0)</f>
        <v>2412</v>
      </c>
      <c r="R323" s="31" t="s">
        <v>198</v>
      </c>
      <c r="S323" s="16">
        <f>ROUND(IF($C323=1,INDEX(新属性投放!C$14:C$22,卡牌属性!$K323),INDEX(新属性投放!C$28:C$36,卡牌属性!$K323))*VLOOKUP(J323,$A$4:$E$39,5),0)</f>
        <v>45</v>
      </c>
      <c r="T323" s="31" t="s">
        <v>199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200</v>
      </c>
      <c r="W323" s="16">
        <f>ROUND(IF($C323=1,INDEX(新属性投放!E$14:E$22,卡牌属性!$K323),INDEX(新属性投放!E$28:E$36,卡牌属性!$K323))*VLOOKUP(J323,$A$4:$E$39,5),0)</f>
        <v>75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1868</v>
      </c>
      <c r="N324" s="31" t="s">
        <v>199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200</v>
      </c>
      <c r="Q324" s="16">
        <f>ROUND(IF($C324=1,INDEX(新属性投放!K$14:K$22,卡牌属性!$K324),INDEX(新属性投放!K$28:K$36,卡牌属性!$K324))*VLOOKUP(J324,$A$4:$E$39,5),0)</f>
        <v>3247</v>
      </c>
      <c r="R324" s="31" t="s">
        <v>198</v>
      </c>
      <c r="S324" s="16">
        <f>ROUND(IF($C324=1,INDEX(新属性投放!C$14:C$22,卡牌属性!$K324),INDEX(新属性投放!C$28:C$36,卡牌属性!$K324))*VLOOKUP(J324,$A$4:$E$39,5),0)</f>
        <v>51</v>
      </c>
      <c r="T324" s="31" t="s">
        <v>199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200</v>
      </c>
      <c r="W324" s="16">
        <f>ROUND(IF($C324=1,INDEX(新属性投放!E$14:E$22,卡牌属性!$K324),INDEX(新属性投放!E$28:E$36,卡牌属性!$K324))*VLOOKUP(J324,$A$4:$E$39,5),0)</f>
        <v>85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2438</v>
      </c>
      <c r="N325" s="31" t="s">
        <v>199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200</v>
      </c>
      <c r="Q325" s="16">
        <f>ROUND(IF($C325=1,INDEX(新属性投放!K$14:K$22,卡牌属性!$K325),INDEX(新属性投放!K$28:K$36,卡牌属性!$K325))*VLOOKUP(J325,$A$4:$E$39,5),0)</f>
        <v>4197</v>
      </c>
      <c r="R325" s="31" t="s">
        <v>198</v>
      </c>
      <c r="S325" s="16">
        <f>ROUND(IF($C325=1,INDEX(新属性投放!C$14:C$22,卡牌属性!$K325),INDEX(新属性投放!C$28:C$36,卡牌属性!$K325))*VLOOKUP(J325,$A$4:$E$39,5),0)</f>
        <v>60</v>
      </c>
      <c r="T325" s="31" t="s">
        <v>199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200</v>
      </c>
      <c r="W325" s="16">
        <f>ROUND(IF($C325=1,INDEX(新属性投放!E$14:E$22,卡牌属性!$K325),INDEX(新属性投放!E$28:E$36,卡牌属性!$K325))*VLOOKUP(J325,$A$4:$E$39,5),0)</f>
        <v>100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3113</v>
      </c>
      <c r="N326" s="31" t="s">
        <v>199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200</v>
      </c>
      <c r="Q326" s="16">
        <f>ROUND(IF($C326=1,INDEX(新属性投放!K$14:K$22,卡牌属性!$K326),INDEX(新属性投放!K$28:K$36,卡牌属性!$K326))*VLOOKUP(J326,$A$4:$E$39,5),0)</f>
        <v>5322</v>
      </c>
      <c r="R326" s="31" t="s">
        <v>198</v>
      </c>
      <c r="S326" s="16">
        <f>ROUND(IF($C326=1,INDEX(新属性投放!C$14:C$22,卡牌属性!$K326),INDEX(新属性投放!C$28:C$36,卡牌属性!$K326))*VLOOKUP(J326,$A$4:$E$39,5),0)</f>
        <v>75</v>
      </c>
      <c r="T326" s="31" t="s">
        <v>199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200</v>
      </c>
      <c r="W326" s="16">
        <f>ROUND(IF($C326=1,INDEX(新属性投放!E$14:E$22,卡牌属性!$K326),INDEX(新属性投放!E$28:E$36,卡牌属性!$K326))*VLOOKUP(J326,$A$4:$E$39,5),0)</f>
        <v>125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3953</v>
      </c>
      <c r="N327" s="31" t="s">
        <v>199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200</v>
      </c>
      <c r="Q327" s="16">
        <f>ROUND(IF($C327=1,INDEX(新属性投放!K$14:K$22,卡牌属性!$K327),INDEX(新属性投放!K$28:K$36,卡牌属性!$K327))*VLOOKUP(J327,$A$4:$E$39,5),0)</f>
        <v>6722</v>
      </c>
      <c r="R327" s="31" t="s">
        <v>198</v>
      </c>
      <c r="S327" s="16">
        <f>ROUND(IF($C327=1,INDEX(新属性投放!C$14:C$22,卡牌属性!$K327),INDEX(新属性投放!C$28:C$36,卡牌属性!$K327))*VLOOKUP(J327,$A$4:$E$39,5),0)</f>
        <v>90</v>
      </c>
      <c r="T327" s="31" t="s">
        <v>199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200</v>
      </c>
      <c r="W327" s="16">
        <f>ROUND(IF($C327=1,INDEX(新属性投放!E$14:E$22,卡牌属性!$K327),INDEX(新属性投放!E$28:E$36,卡牌属性!$K327))*VLOOKUP(J327,$A$4:$E$39,5),0)</f>
        <v>150</v>
      </c>
    </row>
  </sheetData>
  <mergeCells count="1">
    <mergeCell ref="Z2:AE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topLeftCell="I22" workbookViewId="0">
      <selection activeCell="AF43" sqref="AF43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201</v>
      </c>
      <c r="B2" s="122"/>
      <c r="C2" s="122"/>
      <c r="D2" s="122"/>
      <c r="E2" s="122"/>
      <c r="F2" s="122"/>
      <c r="J2" s="122" t="s">
        <v>241</v>
      </c>
      <c r="K2" s="122"/>
      <c r="L2" s="122"/>
      <c r="M2" s="122"/>
      <c r="N2" s="122"/>
      <c r="O2" s="122"/>
      <c r="U2" s="122" t="s">
        <v>242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202</v>
      </c>
      <c r="K3" s="13" t="s">
        <v>212</v>
      </c>
      <c r="L3" s="13" t="s">
        <v>213</v>
      </c>
      <c r="M3" s="13" t="s">
        <v>82</v>
      </c>
      <c r="N3" s="13" t="s">
        <v>234</v>
      </c>
      <c r="O3" s="13" t="s">
        <v>236</v>
      </c>
      <c r="U3" s="13" t="s">
        <v>202</v>
      </c>
      <c r="V3" s="13" t="s">
        <v>243</v>
      </c>
      <c r="W3" s="13" t="s">
        <v>212</v>
      </c>
      <c r="X3" s="13" t="s">
        <v>213</v>
      </c>
      <c r="Y3" s="13" t="s">
        <v>82</v>
      </c>
      <c r="Z3" s="13" t="s">
        <v>134</v>
      </c>
      <c r="AA3" s="13" t="s">
        <v>88</v>
      </c>
      <c r="AB3" s="13" t="s">
        <v>246</v>
      </c>
      <c r="AC3" s="13" t="s">
        <v>247</v>
      </c>
    </row>
    <row r="4" spans="1:33" ht="16.5" x14ac:dyDescent="0.2">
      <c r="A4" s="17" t="s">
        <v>211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2240</v>
      </c>
      <c r="F4" s="29">
        <f>INT(新属性投放!I55/1.5)</f>
        <v>1111</v>
      </c>
      <c r="G4" s="29">
        <f>INT(新属性投放!J55/1.5)</f>
        <v>7900</v>
      </c>
      <c r="J4" s="15" t="s">
        <v>203</v>
      </c>
      <c r="K4" s="15"/>
      <c r="L4" s="15"/>
      <c r="M4" s="30">
        <v>1</v>
      </c>
      <c r="N4" s="30">
        <v>2</v>
      </c>
      <c r="O4" s="30">
        <v>0</v>
      </c>
      <c r="U4" s="15" t="s">
        <v>203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214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205</v>
      </c>
      <c r="K5" s="15"/>
      <c r="L5" s="15"/>
      <c r="M5" s="30">
        <v>1</v>
      </c>
      <c r="N5" s="30">
        <v>0</v>
      </c>
      <c r="O5" s="30">
        <v>2</v>
      </c>
      <c r="U5" s="15" t="s">
        <v>203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215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206</v>
      </c>
      <c r="K6" s="15"/>
      <c r="L6" s="15"/>
      <c r="M6" s="30">
        <v>1</v>
      </c>
      <c r="N6" s="30">
        <v>2</v>
      </c>
      <c r="O6" s="30">
        <v>0</v>
      </c>
      <c r="U6" s="15" t="s">
        <v>205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216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207</v>
      </c>
      <c r="K7" s="15"/>
      <c r="L7" s="15"/>
      <c r="M7" s="30">
        <v>1</v>
      </c>
      <c r="N7" s="30">
        <v>0</v>
      </c>
      <c r="O7" s="30">
        <v>2</v>
      </c>
      <c r="U7" s="15" t="s">
        <v>205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208</v>
      </c>
      <c r="K8" s="15"/>
      <c r="L8" s="15"/>
      <c r="M8" s="30">
        <v>0.85</v>
      </c>
      <c r="N8" s="30">
        <v>0.8</v>
      </c>
      <c r="O8" s="30">
        <v>1.35</v>
      </c>
      <c r="U8" s="15" t="s">
        <v>206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214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896</v>
      </c>
      <c r="F9" s="16">
        <f t="shared" si="1"/>
        <v>444.40000000000003</v>
      </c>
      <c r="G9" s="16">
        <f t="shared" si="1"/>
        <v>3160</v>
      </c>
      <c r="J9" s="15" t="s">
        <v>209</v>
      </c>
      <c r="K9" s="15"/>
      <c r="L9" s="15"/>
      <c r="M9" s="30">
        <v>0.85</v>
      </c>
      <c r="N9" s="30">
        <v>1.35</v>
      </c>
      <c r="O9" s="30">
        <v>0.8</v>
      </c>
      <c r="U9" s="15" t="s">
        <v>206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215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210</v>
      </c>
      <c r="K10" s="15"/>
      <c r="L10" s="15"/>
      <c r="M10" s="30">
        <v>1.3</v>
      </c>
      <c r="N10" s="30">
        <v>0.85</v>
      </c>
      <c r="O10" s="30">
        <v>0.85</v>
      </c>
      <c r="U10" s="15" t="s">
        <v>206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1344</v>
      </c>
      <c r="F11" s="16">
        <f t="shared" si="2"/>
        <v>666.6</v>
      </c>
      <c r="G11" s="16">
        <f t="shared" si="2"/>
        <v>4740</v>
      </c>
      <c r="J11" s="15"/>
      <c r="K11" s="15"/>
      <c r="L11" s="15"/>
      <c r="M11" s="15"/>
      <c r="N11" s="15"/>
      <c r="O11" s="15"/>
      <c r="U11" s="15" t="s">
        <v>206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238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238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225</v>
      </c>
      <c r="B14" s="122"/>
      <c r="C14" s="122"/>
      <c r="D14" s="122"/>
      <c r="E14" s="122"/>
      <c r="F14" s="122"/>
      <c r="J14" s="122" t="s">
        <v>223</v>
      </c>
      <c r="K14" s="122"/>
      <c r="L14" s="122"/>
      <c r="M14" s="122"/>
      <c r="N14" s="122"/>
      <c r="O14" s="122"/>
      <c r="U14" s="15" t="s">
        <v>238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202</v>
      </c>
      <c r="B15" s="13" t="s">
        <v>212</v>
      </c>
      <c r="C15" s="13" t="s">
        <v>213</v>
      </c>
      <c r="D15" s="13" t="s">
        <v>141</v>
      </c>
      <c r="E15" s="13" t="s">
        <v>142</v>
      </c>
      <c r="F15" s="13" t="s">
        <v>79</v>
      </c>
      <c r="J15" s="13" t="s">
        <v>202</v>
      </c>
      <c r="K15" s="13" t="s">
        <v>212</v>
      </c>
      <c r="L15" s="13" t="s">
        <v>213</v>
      </c>
      <c r="M15" s="13" t="s">
        <v>82</v>
      </c>
      <c r="N15" s="13" t="s">
        <v>134</v>
      </c>
      <c r="O15" s="13" t="s">
        <v>88</v>
      </c>
      <c r="U15" s="15" t="s">
        <v>238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203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203</v>
      </c>
      <c r="K16" s="15">
        <v>1</v>
      </c>
      <c r="L16" s="19">
        <f>K16/K$13</f>
        <v>0.08</v>
      </c>
      <c r="M16" s="16">
        <f t="shared" ref="M16:O19" si="3">INT(E$9*$L16*M4)</f>
        <v>71</v>
      </c>
      <c r="N16" s="16">
        <f t="shared" si="3"/>
        <v>71</v>
      </c>
      <c r="O16" s="16">
        <f t="shared" si="3"/>
        <v>0</v>
      </c>
      <c r="U16" s="15" t="s">
        <v>208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205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205</v>
      </c>
      <c r="K17" s="15">
        <v>1</v>
      </c>
      <c r="L17" s="19">
        <f t="shared" ref="L17:L22" si="8">K17/K$13</f>
        <v>0.08</v>
      </c>
      <c r="M17" s="16">
        <f t="shared" si="3"/>
        <v>71</v>
      </c>
      <c r="N17" s="16">
        <f t="shared" si="3"/>
        <v>0</v>
      </c>
      <c r="O17" s="16">
        <f t="shared" si="3"/>
        <v>505</v>
      </c>
      <c r="U17" s="15" t="s">
        <v>208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206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206</v>
      </c>
      <c r="K18" s="15">
        <v>1.5</v>
      </c>
      <c r="L18" s="19">
        <f t="shared" si="8"/>
        <v>0.12</v>
      </c>
      <c r="M18" s="16">
        <f t="shared" si="3"/>
        <v>107</v>
      </c>
      <c r="N18" s="16">
        <f t="shared" si="3"/>
        <v>106</v>
      </c>
      <c r="O18" s="16">
        <f t="shared" si="3"/>
        <v>0</v>
      </c>
      <c r="U18" s="15" t="s">
        <v>208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207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207</v>
      </c>
      <c r="K19" s="15">
        <v>1.5</v>
      </c>
      <c r="L19" s="19">
        <f t="shared" si="8"/>
        <v>0.12</v>
      </c>
      <c r="M19" s="16">
        <f t="shared" si="3"/>
        <v>107</v>
      </c>
      <c r="N19" s="16">
        <f t="shared" si="3"/>
        <v>0</v>
      </c>
      <c r="O19" s="16">
        <f t="shared" si="3"/>
        <v>758</v>
      </c>
      <c r="U19" s="15" t="s">
        <v>208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208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208</v>
      </c>
      <c r="K20" s="15">
        <v>2.5</v>
      </c>
      <c r="L20" s="19">
        <f t="shared" si="8"/>
        <v>0.2</v>
      </c>
      <c r="M20" s="16">
        <f t="shared" ref="M20:O22" si="9">INT(E$9*$L20*M8*3)</f>
        <v>456</v>
      </c>
      <c r="N20" s="16">
        <f t="shared" si="9"/>
        <v>213</v>
      </c>
      <c r="O20" s="16">
        <f t="shared" si="9"/>
        <v>2559</v>
      </c>
      <c r="U20" s="15" t="s">
        <v>208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209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209</v>
      </c>
      <c r="K21" s="15">
        <v>2.5</v>
      </c>
      <c r="L21" s="19">
        <f t="shared" si="8"/>
        <v>0.2</v>
      </c>
      <c r="M21" s="16">
        <f t="shared" si="9"/>
        <v>456</v>
      </c>
      <c r="N21" s="16">
        <f t="shared" si="9"/>
        <v>359</v>
      </c>
      <c r="O21" s="16">
        <f t="shared" si="9"/>
        <v>1516</v>
      </c>
      <c r="U21" s="15" t="s">
        <v>208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210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210</v>
      </c>
      <c r="K22" s="15">
        <v>2.5</v>
      </c>
      <c r="L22" s="19">
        <f t="shared" si="8"/>
        <v>0.2</v>
      </c>
      <c r="M22" s="16">
        <f t="shared" si="9"/>
        <v>698</v>
      </c>
      <c r="N22" s="16">
        <f t="shared" si="9"/>
        <v>226</v>
      </c>
      <c r="O22" s="16">
        <f t="shared" si="9"/>
        <v>1611</v>
      </c>
      <c r="U22" s="15" t="s">
        <v>209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209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209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226</v>
      </c>
      <c r="B25" s="122"/>
      <c r="C25" s="122"/>
      <c r="D25" s="122"/>
      <c r="E25" s="122"/>
      <c r="F25" s="122"/>
      <c r="G25" s="122"/>
      <c r="J25" s="122" t="s">
        <v>224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209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220</v>
      </c>
      <c r="B26" s="13" t="s">
        <v>221</v>
      </c>
      <c r="C26" s="13" t="s">
        <v>217</v>
      </c>
      <c r="D26" s="13" t="s">
        <v>228</v>
      </c>
      <c r="E26" s="13" t="s">
        <v>219</v>
      </c>
      <c r="F26" s="13" t="s">
        <v>218</v>
      </c>
      <c r="G26" s="13" t="s">
        <v>219</v>
      </c>
      <c r="J26" s="13" t="s">
        <v>220</v>
      </c>
      <c r="K26" s="13" t="s">
        <v>221</v>
      </c>
      <c r="L26" s="13" t="s">
        <v>217</v>
      </c>
      <c r="M26" s="32" t="s">
        <v>227</v>
      </c>
      <c r="N26" s="13" t="s">
        <v>229</v>
      </c>
      <c r="O26" s="13" t="s">
        <v>231</v>
      </c>
      <c r="P26" s="13" t="s">
        <v>230</v>
      </c>
      <c r="Q26" s="13" t="s">
        <v>232</v>
      </c>
      <c r="R26" s="13" t="s">
        <v>230</v>
      </c>
      <c r="S26" s="13" t="s">
        <v>232</v>
      </c>
      <c r="U26" s="15" t="s">
        <v>209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203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203</v>
      </c>
      <c r="K27" s="15">
        <v>1</v>
      </c>
      <c r="L27" s="15">
        <v>1</v>
      </c>
      <c r="M27" s="30">
        <v>0.05</v>
      </c>
      <c r="N27" s="15" t="s">
        <v>233</v>
      </c>
      <c r="O27" s="16">
        <f>ROUND(INDEX($M$16:$O$22,$K27,MATCH(N27,$M$15:$O$15,0))*$M27,0)</f>
        <v>4</v>
      </c>
      <c r="P27" s="15" t="s">
        <v>235</v>
      </c>
      <c r="Q27" s="16">
        <f>ROUND(INDEX($M$16:$O$22,$K27,MATCH(P27,$M$15:$O$15,0))*$M27,0)</f>
        <v>4</v>
      </c>
      <c r="R27" s="15"/>
      <c r="S27" s="15"/>
      <c r="U27" s="15" t="s">
        <v>209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203</v>
      </c>
      <c r="B28" s="15">
        <v>1</v>
      </c>
      <c r="C28" s="15">
        <v>10</v>
      </c>
      <c r="D28" s="15"/>
      <c r="E28" s="15"/>
      <c r="F28" s="15"/>
      <c r="G28" s="15"/>
      <c r="J28" s="15" t="s">
        <v>203</v>
      </c>
      <c r="K28" s="15">
        <v>1</v>
      </c>
      <c r="L28" s="15">
        <v>2</v>
      </c>
      <c r="M28" s="30">
        <v>0.1</v>
      </c>
      <c r="N28" s="15" t="s">
        <v>233</v>
      </c>
      <c r="O28" s="16">
        <f t="shared" ref="O28:O57" si="10">ROUND(INDEX($M$16:$O$22,$K28,MATCH(N28,$M$15:$O$15,0))*$M28,0)</f>
        <v>7</v>
      </c>
      <c r="P28" s="15" t="s">
        <v>235</v>
      </c>
      <c r="Q28" s="16">
        <f t="shared" ref="Q28:Q86" si="11">ROUND(INDEX($M$16:$O$22,$K28,MATCH(P28,$M$15:$O$15,0))*$M28,0)</f>
        <v>7</v>
      </c>
      <c r="R28" s="15"/>
      <c r="S28" s="15"/>
      <c r="U28" s="15" t="s">
        <v>210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203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203</v>
      </c>
      <c r="K29" s="15">
        <v>1</v>
      </c>
      <c r="L29" s="15">
        <v>3</v>
      </c>
      <c r="M29" s="30">
        <v>0.15</v>
      </c>
      <c r="N29" s="15" t="s">
        <v>233</v>
      </c>
      <c r="O29" s="16">
        <f t="shared" si="10"/>
        <v>11</v>
      </c>
      <c r="P29" s="15" t="s">
        <v>235</v>
      </c>
      <c r="Q29" s="16">
        <f t="shared" si="11"/>
        <v>11</v>
      </c>
      <c r="R29" s="15"/>
      <c r="S29" s="15"/>
      <c r="U29" s="15" t="s">
        <v>210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203</v>
      </c>
      <c r="B30" s="15">
        <v>1</v>
      </c>
      <c r="C30" s="15">
        <v>20</v>
      </c>
      <c r="D30" s="15"/>
      <c r="E30" s="15"/>
      <c r="F30" s="15"/>
      <c r="G30" s="15"/>
      <c r="J30" s="15" t="s">
        <v>203</v>
      </c>
      <c r="K30" s="15">
        <v>1</v>
      </c>
      <c r="L30" s="15">
        <v>4</v>
      </c>
      <c r="M30" s="30">
        <v>0.2</v>
      </c>
      <c r="N30" s="15" t="s">
        <v>233</v>
      </c>
      <c r="O30" s="16">
        <f t="shared" si="10"/>
        <v>14</v>
      </c>
      <c r="P30" s="15" t="s">
        <v>235</v>
      </c>
      <c r="Q30" s="16">
        <f t="shared" si="11"/>
        <v>14</v>
      </c>
      <c r="R30" s="15"/>
      <c r="S30" s="15"/>
      <c r="U30" s="15" t="s">
        <v>210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203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203</v>
      </c>
      <c r="K31" s="15">
        <v>1</v>
      </c>
      <c r="L31" s="15">
        <v>5</v>
      </c>
      <c r="M31" s="30">
        <v>0.25</v>
      </c>
      <c r="N31" s="15" t="s">
        <v>233</v>
      </c>
      <c r="O31" s="16">
        <f t="shared" si="10"/>
        <v>18</v>
      </c>
      <c r="P31" s="15" t="s">
        <v>235</v>
      </c>
      <c r="Q31" s="16">
        <f t="shared" si="11"/>
        <v>18</v>
      </c>
      <c r="R31" s="15"/>
      <c r="S31" s="15"/>
      <c r="U31" s="15" t="s">
        <v>210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203</v>
      </c>
      <c r="B32" s="15">
        <v>1</v>
      </c>
      <c r="C32" s="15">
        <v>30</v>
      </c>
      <c r="D32" s="15"/>
      <c r="E32" s="15"/>
      <c r="F32" s="15"/>
      <c r="G32" s="15"/>
      <c r="J32" s="15" t="s">
        <v>203</v>
      </c>
      <c r="K32" s="15">
        <v>1</v>
      </c>
      <c r="L32" s="15">
        <v>6</v>
      </c>
      <c r="M32" s="30">
        <v>0.3</v>
      </c>
      <c r="N32" s="15" t="s">
        <v>233</v>
      </c>
      <c r="O32" s="16">
        <f t="shared" si="10"/>
        <v>21</v>
      </c>
      <c r="P32" s="15" t="s">
        <v>235</v>
      </c>
      <c r="Q32" s="16">
        <f t="shared" si="11"/>
        <v>21</v>
      </c>
      <c r="R32" s="15"/>
      <c r="S32" s="15"/>
      <c r="U32" s="15" t="s">
        <v>210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222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203</v>
      </c>
      <c r="K33" s="15">
        <v>1</v>
      </c>
      <c r="L33" s="15">
        <v>7</v>
      </c>
      <c r="M33" s="30">
        <v>0.35</v>
      </c>
      <c r="N33" s="15" t="s">
        <v>233</v>
      </c>
      <c r="O33" s="16">
        <f t="shared" si="10"/>
        <v>25</v>
      </c>
      <c r="P33" s="15" t="s">
        <v>235</v>
      </c>
      <c r="Q33" s="16">
        <f t="shared" si="11"/>
        <v>25</v>
      </c>
      <c r="R33" s="15"/>
      <c r="S33" s="15"/>
      <c r="U33" s="15" t="s">
        <v>210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222</v>
      </c>
      <c r="B34" s="15">
        <v>2</v>
      </c>
      <c r="C34" s="15">
        <v>10</v>
      </c>
      <c r="D34" s="15"/>
      <c r="E34" s="15"/>
      <c r="F34" s="15"/>
      <c r="G34" s="15"/>
      <c r="J34" s="15" t="s">
        <v>203</v>
      </c>
      <c r="K34" s="15">
        <v>1</v>
      </c>
      <c r="L34" s="15">
        <v>8</v>
      </c>
      <c r="M34" s="30">
        <v>0.4</v>
      </c>
      <c r="N34" s="15" t="s">
        <v>233</v>
      </c>
      <c r="O34" s="16">
        <f t="shared" si="10"/>
        <v>28</v>
      </c>
      <c r="P34" s="15" t="s">
        <v>235</v>
      </c>
      <c r="Q34" s="16">
        <f t="shared" si="11"/>
        <v>28</v>
      </c>
      <c r="R34" s="15"/>
      <c r="S34" s="15"/>
    </row>
    <row r="35" spans="1:33" ht="16.5" x14ac:dyDescent="0.2">
      <c r="A35" s="15" t="s">
        <v>222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203</v>
      </c>
      <c r="K35" s="15">
        <v>1</v>
      </c>
      <c r="L35" s="15">
        <v>9</v>
      </c>
      <c r="M35" s="30">
        <v>0.45</v>
      </c>
      <c r="N35" s="15" t="s">
        <v>233</v>
      </c>
      <c r="O35" s="16">
        <f t="shared" si="10"/>
        <v>32</v>
      </c>
      <c r="P35" s="15" t="s">
        <v>235</v>
      </c>
      <c r="Q35" s="16">
        <f t="shared" si="11"/>
        <v>32</v>
      </c>
      <c r="R35" s="15"/>
      <c r="S35" s="15"/>
    </row>
    <row r="36" spans="1:33" ht="16.5" x14ac:dyDescent="0.2">
      <c r="A36" s="15" t="s">
        <v>222</v>
      </c>
      <c r="B36" s="15">
        <v>2</v>
      </c>
      <c r="C36" s="15">
        <v>20</v>
      </c>
      <c r="D36" s="15"/>
      <c r="E36" s="15"/>
      <c r="F36" s="15"/>
      <c r="G36" s="15"/>
      <c r="J36" s="15" t="s">
        <v>203</v>
      </c>
      <c r="K36" s="15">
        <v>1</v>
      </c>
      <c r="L36" s="15">
        <v>10</v>
      </c>
      <c r="M36" s="30">
        <v>0.5</v>
      </c>
      <c r="N36" s="15" t="s">
        <v>233</v>
      </c>
      <c r="O36" s="16">
        <f t="shared" si="10"/>
        <v>36</v>
      </c>
      <c r="P36" s="15" t="s">
        <v>235</v>
      </c>
      <c r="Q36" s="16">
        <f t="shared" si="11"/>
        <v>36</v>
      </c>
      <c r="R36" s="15"/>
      <c r="S36" s="15"/>
    </row>
    <row r="37" spans="1:33" ht="17.25" x14ac:dyDescent="0.2">
      <c r="A37" s="15" t="s">
        <v>222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203</v>
      </c>
      <c r="K37" s="15">
        <v>1</v>
      </c>
      <c r="L37" s="15">
        <v>11</v>
      </c>
      <c r="M37" s="30">
        <v>0.55000000000000004</v>
      </c>
      <c r="N37" s="15" t="s">
        <v>233</v>
      </c>
      <c r="O37" s="16">
        <f t="shared" si="10"/>
        <v>39</v>
      </c>
      <c r="P37" s="15" t="s">
        <v>235</v>
      </c>
      <c r="Q37" s="16">
        <f t="shared" si="11"/>
        <v>39</v>
      </c>
      <c r="R37" s="15"/>
      <c r="S37" s="15"/>
      <c r="U37" s="13" t="s">
        <v>245</v>
      </c>
      <c r="V37" s="13" t="s">
        <v>248</v>
      </c>
      <c r="W37" s="13" t="s">
        <v>202</v>
      </c>
      <c r="X37" s="13" t="s">
        <v>243</v>
      </c>
      <c r="Y37" s="13" t="s">
        <v>244</v>
      </c>
      <c r="Z37" s="13" t="s">
        <v>227</v>
      </c>
      <c r="AA37" s="13" t="s">
        <v>218</v>
      </c>
      <c r="AB37" s="13" t="s">
        <v>219</v>
      </c>
      <c r="AC37" s="13" t="s">
        <v>218</v>
      </c>
      <c r="AD37" s="13" t="s">
        <v>219</v>
      </c>
      <c r="AE37" s="13" t="s">
        <v>218</v>
      </c>
      <c r="AF37" s="13" t="s">
        <v>219</v>
      </c>
    </row>
    <row r="38" spans="1:33" ht="16.5" x14ac:dyDescent="0.2">
      <c r="A38" s="15" t="s">
        <v>222</v>
      </c>
      <c r="B38" s="15">
        <v>2</v>
      </c>
      <c r="C38" s="15">
        <v>30</v>
      </c>
      <c r="D38" s="15"/>
      <c r="E38" s="15"/>
      <c r="F38" s="15"/>
      <c r="G38" s="15"/>
      <c r="J38" s="15" t="s">
        <v>203</v>
      </c>
      <c r="K38" s="15">
        <v>1</v>
      </c>
      <c r="L38" s="15">
        <v>12</v>
      </c>
      <c r="M38" s="30">
        <v>0.6</v>
      </c>
      <c r="N38" s="15" t="s">
        <v>233</v>
      </c>
      <c r="O38" s="16">
        <f t="shared" si="10"/>
        <v>43</v>
      </c>
      <c r="P38" s="15" t="s">
        <v>235</v>
      </c>
      <c r="Q38" s="16">
        <f t="shared" si="11"/>
        <v>43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206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203</v>
      </c>
      <c r="K39" s="15">
        <v>1</v>
      </c>
      <c r="L39" s="15">
        <v>13</v>
      </c>
      <c r="M39" s="30">
        <v>0.65</v>
      </c>
      <c r="N39" s="15" t="s">
        <v>233</v>
      </c>
      <c r="O39" s="16">
        <f t="shared" si="10"/>
        <v>46</v>
      </c>
      <c r="P39" s="15" t="s">
        <v>235</v>
      </c>
      <c r="Q39" s="16">
        <f t="shared" si="11"/>
        <v>46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1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3</v>
      </c>
    </row>
    <row r="40" spans="1:33" ht="16.5" x14ac:dyDescent="0.2">
      <c r="A40" s="15" t="s">
        <v>206</v>
      </c>
      <c r="B40" s="15">
        <v>3</v>
      </c>
      <c r="C40" s="15">
        <v>10</v>
      </c>
      <c r="D40" s="15"/>
      <c r="E40" s="15"/>
      <c r="F40" s="15"/>
      <c r="G40" s="15"/>
      <c r="J40" s="15" t="s">
        <v>203</v>
      </c>
      <c r="K40" s="15">
        <v>1</v>
      </c>
      <c r="L40" s="15">
        <v>14</v>
      </c>
      <c r="M40" s="30">
        <v>0.7</v>
      </c>
      <c r="N40" s="15" t="s">
        <v>233</v>
      </c>
      <c r="O40" s="16">
        <f t="shared" si="10"/>
        <v>50</v>
      </c>
      <c r="P40" s="15" t="s">
        <v>235</v>
      </c>
      <c r="Q40" s="16">
        <f t="shared" si="11"/>
        <v>50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5</v>
      </c>
    </row>
    <row r="41" spans="1:33" ht="16.5" x14ac:dyDescent="0.2">
      <c r="A41" s="15" t="s">
        <v>206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203</v>
      </c>
      <c r="K41" s="15">
        <v>1</v>
      </c>
      <c r="L41" s="15">
        <v>15</v>
      </c>
      <c r="M41" s="30">
        <v>0.75</v>
      </c>
      <c r="N41" s="15" t="s">
        <v>233</v>
      </c>
      <c r="O41" s="16">
        <f t="shared" si="10"/>
        <v>53</v>
      </c>
      <c r="P41" s="15" t="s">
        <v>235</v>
      </c>
      <c r="Q41" s="16">
        <f t="shared" si="11"/>
        <v>53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6</v>
      </c>
    </row>
    <row r="42" spans="1:33" ht="16.5" x14ac:dyDescent="0.2">
      <c r="A42" s="15" t="s">
        <v>206</v>
      </c>
      <c r="B42" s="15">
        <v>3</v>
      </c>
      <c r="C42" s="15">
        <v>20</v>
      </c>
      <c r="D42" s="15"/>
      <c r="E42" s="15"/>
      <c r="F42" s="15"/>
      <c r="G42" s="15"/>
      <c r="J42" s="15" t="s">
        <v>203</v>
      </c>
      <c r="K42" s="15">
        <v>1</v>
      </c>
      <c r="L42" s="15">
        <v>16</v>
      </c>
      <c r="M42" s="30">
        <v>0.8</v>
      </c>
      <c r="N42" s="15" t="s">
        <v>233</v>
      </c>
      <c r="O42" s="16">
        <f t="shared" si="10"/>
        <v>57</v>
      </c>
      <c r="P42" s="15" t="s">
        <v>235</v>
      </c>
      <c r="Q42" s="16">
        <f t="shared" si="11"/>
        <v>57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3</v>
      </c>
      <c r="AC42" s="16" t="str">
        <f t="shared" si="19"/>
        <v>DefExt</v>
      </c>
      <c r="AD42" s="29">
        <f t="shared" si="20"/>
        <v>8</v>
      </c>
    </row>
    <row r="43" spans="1:33" ht="16.5" x14ac:dyDescent="0.2">
      <c r="A43" s="15" t="s">
        <v>206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203</v>
      </c>
      <c r="K43" s="15">
        <v>1</v>
      </c>
      <c r="L43" s="15">
        <v>17</v>
      </c>
      <c r="M43" s="30">
        <v>0.85</v>
      </c>
      <c r="N43" s="15" t="s">
        <v>233</v>
      </c>
      <c r="O43" s="16">
        <f t="shared" si="10"/>
        <v>60</v>
      </c>
      <c r="P43" s="15" t="s">
        <v>235</v>
      </c>
      <c r="Q43" s="16">
        <f t="shared" si="11"/>
        <v>60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4</v>
      </c>
      <c r="AC43" s="16" t="str">
        <f t="shared" si="19"/>
        <v>DefExt</v>
      </c>
      <c r="AD43" s="29">
        <f t="shared" si="20"/>
        <v>10</v>
      </c>
    </row>
    <row r="44" spans="1:33" ht="16.5" x14ac:dyDescent="0.2">
      <c r="A44" s="15" t="s">
        <v>206</v>
      </c>
      <c r="B44" s="15">
        <v>3</v>
      </c>
      <c r="C44" s="15">
        <v>30</v>
      </c>
      <c r="D44" s="15"/>
      <c r="E44" s="15"/>
      <c r="F44" s="15"/>
      <c r="G44" s="15"/>
      <c r="J44" s="15" t="s">
        <v>203</v>
      </c>
      <c r="K44" s="15">
        <v>1</v>
      </c>
      <c r="L44" s="15">
        <v>18</v>
      </c>
      <c r="M44" s="30">
        <v>0.9</v>
      </c>
      <c r="N44" s="15" t="s">
        <v>233</v>
      </c>
      <c r="O44" s="16">
        <f t="shared" si="10"/>
        <v>64</v>
      </c>
      <c r="P44" s="15" t="s">
        <v>235</v>
      </c>
      <c r="Q44" s="16">
        <f t="shared" si="11"/>
        <v>64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11</v>
      </c>
    </row>
    <row r="45" spans="1:33" ht="16.5" x14ac:dyDescent="0.2">
      <c r="A45" s="15" t="s">
        <v>207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203</v>
      </c>
      <c r="K45" s="15">
        <v>1</v>
      </c>
      <c r="L45" s="15">
        <v>19</v>
      </c>
      <c r="M45" s="30">
        <v>0.95</v>
      </c>
      <c r="N45" s="15" t="s">
        <v>233</v>
      </c>
      <c r="O45" s="16">
        <f t="shared" si="10"/>
        <v>67</v>
      </c>
      <c r="P45" s="15" t="s">
        <v>235</v>
      </c>
      <c r="Q45" s="16">
        <f t="shared" si="11"/>
        <v>67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5</v>
      </c>
      <c r="AC45" s="16" t="str">
        <f t="shared" si="19"/>
        <v>DefExt</v>
      </c>
      <c r="AD45" s="29">
        <f t="shared" si="20"/>
        <v>13</v>
      </c>
    </row>
    <row r="46" spans="1:33" ht="16.5" x14ac:dyDescent="0.2">
      <c r="A46" s="15" t="s">
        <v>207</v>
      </c>
      <c r="B46" s="15">
        <v>4</v>
      </c>
      <c r="C46" s="15">
        <v>10</v>
      </c>
      <c r="D46" s="15"/>
      <c r="E46" s="15"/>
      <c r="F46" s="15"/>
      <c r="G46" s="15"/>
      <c r="J46" s="15" t="s">
        <v>203</v>
      </c>
      <c r="K46" s="15">
        <v>1</v>
      </c>
      <c r="L46" s="15">
        <v>20</v>
      </c>
      <c r="M46" s="30">
        <v>1</v>
      </c>
      <c r="N46" s="15" t="s">
        <v>233</v>
      </c>
      <c r="O46" s="16">
        <f t="shared" si="10"/>
        <v>71</v>
      </c>
      <c r="P46" s="15" t="s">
        <v>235</v>
      </c>
      <c r="Q46" s="16">
        <f t="shared" si="11"/>
        <v>71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6</v>
      </c>
      <c r="AC46" s="16" t="str">
        <f t="shared" si="19"/>
        <v>DefExt</v>
      </c>
      <c r="AD46" s="29">
        <f t="shared" si="20"/>
        <v>14</v>
      </c>
    </row>
    <row r="47" spans="1:33" ht="16.5" x14ac:dyDescent="0.2">
      <c r="A47" s="15" t="s">
        <v>207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203</v>
      </c>
      <c r="K47" s="15">
        <v>1</v>
      </c>
      <c r="L47" s="15">
        <v>21</v>
      </c>
      <c r="M47" s="30">
        <v>1.05</v>
      </c>
      <c r="N47" s="15" t="s">
        <v>233</v>
      </c>
      <c r="O47" s="16">
        <f t="shared" si="10"/>
        <v>75</v>
      </c>
      <c r="P47" s="15" t="s">
        <v>235</v>
      </c>
      <c r="Q47" s="16">
        <f t="shared" si="11"/>
        <v>75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6</v>
      </c>
      <c r="AC47" s="16" t="str">
        <f t="shared" si="19"/>
        <v>DefExt</v>
      </c>
      <c r="AD47" s="29">
        <f t="shared" si="20"/>
        <v>16</v>
      </c>
    </row>
    <row r="48" spans="1:33" ht="16.5" x14ac:dyDescent="0.2">
      <c r="A48" s="15" t="s">
        <v>207</v>
      </c>
      <c r="B48" s="15">
        <v>4</v>
      </c>
      <c r="C48" s="15">
        <v>20</v>
      </c>
      <c r="D48" s="15"/>
      <c r="E48" s="15"/>
      <c r="F48" s="15"/>
      <c r="G48" s="15"/>
      <c r="J48" s="15" t="s">
        <v>203</v>
      </c>
      <c r="K48" s="15">
        <v>1</v>
      </c>
      <c r="L48" s="15">
        <v>22</v>
      </c>
      <c r="M48" s="30">
        <v>1.1000000000000001</v>
      </c>
      <c r="N48" s="15" t="s">
        <v>233</v>
      </c>
      <c r="O48" s="16">
        <f t="shared" si="10"/>
        <v>78</v>
      </c>
      <c r="P48" s="15" t="s">
        <v>235</v>
      </c>
      <c r="Q48" s="16">
        <f t="shared" si="11"/>
        <v>78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7</v>
      </c>
      <c r="AC48" s="16" t="str">
        <f t="shared" si="19"/>
        <v>DefExt</v>
      </c>
      <c r="AD48" s="29">
        <f t="shared" si="20"/>
        <v>18</v>
      </c>
    </row>
    <row r="49" spans="1:30" ht="16.5" x14ac:dyDescent="0.2">
      <c r="A49" s="15" t="s">
        <v>207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203</v>
      </c>
      <c r="K49" s="15">
        <v>1</v>
      </c>
      <c r="L49" s="15">
        <v>23</v>
      </c>
      <c r="M49" s="30">
        <v>1.1499999999999999</v>
      </c>
      <c r="N49" s="15" t="s">
        <v>233</v>
      </c>
      <c r="O49" s="16">
        <f t="shared" si="10"/>
        <v>82</v>
      </c>
      <c r="P49" s="15" t="s">
        <v>235</v>
      </c>
      <c r="Q49" s="16">
        <f t="shared" si="11"/>
        <v>82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8</v>
      </c>
      <c r="AC49" s="16" t="str">
        <f t="shared" si="19"/>
        <v>DefExt</v>
      </c>
      <c r="AD49" s="29">
        <f t="shared" si="20"/>
        <v>19</v>
      </c>
    </row>
    <row r="50" spans="1:30" ht="16.5" x14ac:dyDescent="0.2">
      <c r="A50" s="15" t="s">
        <v>207</v>
      </c>
      <c r="B50" s="15">
        <v>4</v>
      </c>
      <c r="C50" s="15">
        <v>30</v>
      </c>
      <c r="D50" s="15"/>
      <c r="E50" s="15"/>
      <c r="F50" s="15"/>
      <c r="G50" s="15"/>
      <c r="J50" s="15" t="s">
        <v>203</v>
      </c>
      <c r="K50" s="15">
        <v>1</v>
      </c>
      <c r="L50" s="15">
        <v>24</v>
      </c>
      <c r="M50" s="30">
        <v>1.2</v>
      </c>
      <c r="N50" s="15" t="s">
        <v>233</v>
      </c>
      <c r="O50" s="16">
        <f t="shared" si="10"/>
        <v>85</v>
      </c>
      <c r="P50" s="15" t="s">
        <v>235</v>
      </c>
      <c r="Q50" s="16">
        <f t="shared" si="11"/>
        <v>85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8</v>
      </c>
      <c r="AC50" s="16" t="str">
        <f t="shared" si="19"/>
        <v>DefExt</v>
      </c>
      <c r="AD50" s="29">
        <f t="shared" si="20"/>
        <v>21</v>
      </c>
    </row>
    <row r="51" spans="1:30" ht="16.5" x14ac:dyDescent="0.2">
      <c r="A51" s="15" t="s">
        <v>208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203</v>
      </c>
      <c r="K51" s="15">
        <v>1</v>
      </c>
      <c r="L51" s="15">
        <v>25</v>
      </c>
      <c r="M51" s="30">
        <v>1.25</v>
      </c>
      <c r="N51" s="15" t="s">
        <v>233</v>
      </c>
      <c r="O51" s="16">
        <f t="shared" si="10"/>
        <v>89</v>
      </c>
      <c r="P51" s="15" t="s">
        <v>235</v>
      </c>
      <c r="Q51" s="16">
        <f t="shared" si="11"/>
        <v>89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9</v>
      </c>
      <c r="AC51" s="16" t="str">
        <f t="shared" si="19"/>
        <v>DefExt</v>
      </c>
      <c r="AD51" s="29">
        <f t="shared" si="20"/>
        <v>22</v>
      </c>
    </row>
    <row r="52" spans="1:30" ht="16.5" x14ac:dyDescent="0.2">
      <c r="A52" s="15" t="s">
        <v>208</v>
      </c>
      <c r="B52" s="15">
        <v>5</v>
      </c>
      <c r="C52" s="15">
        <v>10</v>
      </c>
      <c r="D52" s="15"/>
      <c r="E52" s="15"/>
      <c r="F52" s="15"/>
      <c r="G52" s="15"/>
      <c r="J52" s="15" t="s">
        <v>203</v>
      </c>
      <c r="K52" s="15">
        <v>1</v>
      </c>
      <c r="L52" s="15">
        <v>26</v>
      </c>
      <c r="M52" s="30">
        <v>1.3</v>
      </c>
      <c r="N52" s="15" t="s">
        <v>233</v>
      </c>
      <c r="O52" s="16">
        <f t="shared" si="10"/>
        <v>92</v>
      </c>
      <c r="P52" s="15" t="s">
        <v>235</v>
      </c>
      <c r="Q52" s="16">
        <f t="shared" si="11"/>
        <v>92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10</v>
      </c>
      <c r="AC52" s="16" t="str">
        <f t="shared" si="19"/>
        <v>DefExt</v>
      </c>
      <c r="AD52" s="29">
        <f t="shared" si="20"/>
        <v>24</v>
      </c>
    </row>
    <row r="53" spans="1:30" ht="16.5" x14ac:dyDescent="0.2">
      <c r="A53" s="15" t="s">
        <v>208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203</v>
      </c>
      <c r="K53" s="15">
        <v>1</v>
      </c>
      <c r="L53" s="15">
        <v>27</v>
      </c>
      <c r="M53" s="30">
        <v>1.35</v>
      </c>
      <c r="N53" s="15" t="s">
        <v>233</v>
      </c>
      <c r="O53" s="16">
        <f t="shared" si="10"/>
        <v>96</v>
      </c>
      <c r="P53" s="15" t="s">
        <v>235</v>
      </c>
      <c r="Q53" s="16">
        <f t="shared" si="11"/>
        <v>96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10</v>
      </c>
      <c r="AC53" s="16" t="str">
        <f t="shared" si="19"/>
        <v>DefExt</v>
      </c>
      <c r="AD53" s="29">
        <f t="shared" si="20"/>
        <v>26</v>
      </c>
    </row>
    <row r="54" spans="1:30" ht="16.5" x14ac:dyDescent="0.2">
      <c r="A54" s="15" t="s">
        <v>208</v>
      </c>
      <c r="B54" s="15">
        <v>5</v>
      </c>
      <c r="C54" s="15">
        <v>20</v>
      </c>
      <c r="D54" s="15"/>
      <c r="E54" s="15"/>
      <c r="F54" s="15"/>
      <c r="G54" s="15"/>
      <c r="J54" s="15" t="s">
        <v>203</v>
      </c>
      <c r="K54" s="15">
        <v>1</v>
      </c>
      <c r="L54" s="15">
        <v>28</v>
      </c>
      <c r="M54" s="30">
        <v>1.4</v>
      </c>
      <c r="N54" s="15" t="s">
        <v>233</v>
      </c>
      <c r="O54" s="16">
        <f t="shared" si="10"/>
        <v>99</v>
      </c>
      <c r="P54" s="15" t="s">
        <v>235</v>
      </c>
      <c r="Q54" s="16">
        <f t="shared" si="11"/>
        <v>99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11</v>
      </c>
      <c r="AC54" s="16" t="str">
        <f t="shared" si="19"/>
        <v>DefExt</v>
      </c>
      <c r="AD54" s="29">
        <f t="shared" si="20"/>
        <v>27</v>
      </c>
    </row>
    <row r="55" spans="1:30" ht="16.5" x14ac:dyDescent="0.2">
      <c r="A55" s="15" t="s">
        <v>208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203</v>
      </c>
      <c r="K55" s="15">
        <v>1</v>
      </c>
      <c r="L55" s="15">
        <v>29</v>
      </c>
      <c r="M55" s="30">
        <v>1.45</v>
      </c>
      <c r="N55" s="15" t="s">
        <v>233</v>
      </c>
      <c r="O55" s="16">
        <f t="shared" si="10"/>
        <v>103</v>
      </c>
      <c r="P55" s="15" t="s">
        <v>235</v>
      </c>
      <c r="Q55" s="16">
        <f t="shared" si="11"/>
        <v>103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12</v>
      </c>
      <c r="AC55" s="16" t="str">
        <f t="shared" si="19"/>
        <v>DefExt</v>
      </c>
      <c r="AD55" s="29">
        <f t="shared" si="20"/>
        <v>29</v>
      </c>
    </row>
    <row r="56" spans="1:30" ht="16.5" x14ac:dyDescent="0.2">
      <c r="A56" s="15" t="s">
        <v>208</v>
      </c>
      <c r="B56" s="15">
        <v>5</v>
      </c>
      <c r="C56" s="15">
        <v>30</v>
      </c>
      <c r="D56" s="15"/>
      <c r="E56" s="15"/>
      <c r="F56" s="15"/>
      <c r="G56" s="15"/>
      <c r="J56" s="15" t="s">
        <v>203</v>
      </c>
      <c r="K56" s="15">
        <v>1</v>
      </c>
      <c r="L56" s="15">
        <v>30</v>
      </c>
      <c r="M56" s="30">
        <v>1.5</v>
      </c>
      <c r="N56" s="15" t="s">
        <v>233</v>
      </c>
      <c r="O56" s="16">
        <f t="shared" si="10"/>
        <v>107</v>
      </c>
      <c r="P56" s="15" t="s">
        <v>235</v>
      </c>
      <c r="Q56" s="16">
        <f t="shared" si="11"/>
        <v>107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12</v>
      </c>
      <c r="AC56" s="16" t="str">
        <f t="shared" si="19"/>
        <v>DefExt</v>
      </c>
      <c r="AD56" s="29">
        <f t="shared" si="20"/>
        <v>30</v>
      </c>
    </row>
    <row r="57" spans="1:30" ht="16.5" x14ac:dyDescent="0.2">
      <c r="A57" s="15" t="s">
        <v>209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204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25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13</v>
      </c>
      <c r="AC57" s="16" t="str">
        <f t="shared" si="19"/>
        <v>DefExt</v>
      </c>
      <c r="AD57" s="29">
        <f t="shared" si="20"/>
        <v>32</v>
      </c>
    </row>
    <row r="58" spans="1:30" ht="16.5" x14ac:dyDescent="0.2">
      <c r="A58" s="15" t="s">
        <v>209</v>
      </c>
      <c r="B58" s="15">
        <v>6</v>
      </c>
      <c r="C58" s="15">
        <v>10</v>
      </c>
      <c r="D58" s="15"/>
      <c r="E58" s="15"/>
      <c r="F58" s="15"/>
      <c r="G58" s="15"/>
      <c r="J58" s="15" t="s">
        <v>204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7</v>
      </c>
      <c r="P58" s="15" t="s">
        <v>88</v>
      </c>
      <c r="Q58" s="16">
        <f t="shared" si="11"/>
        <v>51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14</v>
      </c>
      <c r="AC58" s="16" t="str">
        <f t="shared" si="19"/>
        <v>DefExt</v>
      </c>
      <c r="AD58" s="29">
        <f t="shared" si="20"/>
        <v>34</v>
      </c>
    </row>
    <row r="59" spans="1:30" ht="16.5" x14ac:dyDescent="0.2">
      <c r="A59" s="15" t="s">
        <v>209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204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11</v>
      </c>
      <c r="P59" s="15" t="s">
        <v>88</v>
      </c>
      <c r="Q59" s="16">
        <f t="shared" si="11"/>
        <v>76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14</v>
      </c>
      <c r="AC59" s="16" t="str">
        <f t="shared" si="19"/>
        <v>DefExt</v>
      </c>
      <c r="AD59" s="29">
        <f t="shared" si="20"/>
        <v>35</v>
      </c>
    </row>
    <row r="60" spans="1:30" ht="16.5" x14ac:dyDescent="0.2">
      <c r="A60" s="15" t="s">
        <v>209</v>
      </c>
      <c r="B60" s="15">
        <v>6</v>
      </c>
      <c r="C60" s="15">
        <v>20</v>
      </c>
      <c r="D60" s="15"/>
      <c r="E60" s="15"/>
      <c r="F60" s="15"/>
      <c r="G60" s="15"/>
      <c r="J60" s="15" t="s">
        <v>204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14</v>
      </c>
      <c r="P60" s="15" t="s">
        <v>88</v>
      </c>
      <c r="Q60" s="16">
        <f t="shared" si="11"/>
        <v>101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15</v>
      </c>
      <c r="AC60" s="16" t="str">
        <f t="shared" si="19"/>
        <v>DefExt</v>
      </c>
      <c r="AD60" s="29">
        <f t="shared" si="20"/>
        <v>37</v>
      </c>
    </row>
    <row r="61" spans="1:30" ht="16.5" x14ac:dyDescent="0.2">
      <c r="A61" s="15" t="s">
        <v>209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204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18</v>
      </c>
      <c r="P61" s="15" t="s">
        <v>88</v>
      </c>
      <c r="Q61" s="16">
        <f t="shared" si="11"/>
        <v>126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16</v>
      </c>
      <c r="AC61" s="16" t="str">
        <f t="shared" si="19"/>
        <v>DefExt</v>
      </c>
      <c r="AD61" s="29">
        <f t="shared" si="20"/>
        <v>38</v>
      </c>
    </row>
    <row r="62" spans="1:30" ht="16.5" x14ac:dyDescent="0.2">
      <c r="A62" s="15" t="s">
        <v>209</v>
      </c>
      <c r="B62" s="15">
        <v>6</v>
      </c>
      <c r="C62" s="15">
        <v>30</v>
      </c>
      <c r="D62" s="15"/>
      <c r="E62" s="15"/>
      <c r="F62" s="15"/>
      <c r="G62" s="15"/>
      <c r="J62" s="15" t="s">
        <v>204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21</v>
      </c>
      <c r="P62" s="15" t="s">
        <v>88</v>
      </c>
      <c r="Q62" s="16">
        <f t="shared" si="11"/>
        <v>152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16</v>
      </c>
      <c r="AC62" s="16" t="str">
        <f t="shared" si="19"/>
        <v>DefExt</v>
      </c>
      <c r="AD62" s="29">
        <f t="shared" si="20"/>
        <v>40</v>
      </c>
    </row>
    <row r="63" spans="1:30" ht="16.5" x14ac:dyDescent="0.2">
      <c r="A63" s="15" t="s">
        <v>210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204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25</v>
      </c>
      <c r="P63" s="15" t="s">
        <v>88</v>
      </c>
      <c r="Q63" s="16">
        <f t="shared" si="11"/>
        <v>177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17</v>
      </c>
      <c r="AC63" s="16" t="str">
        <f t="shared" si="19"/>
        <v>DefExt</v>
      </c>
      <c r="AD63" s="29">
        <f t="shared" si="20"/>
        <v>42</v>
      </c>
    </row>
    <row r="64" spans="1:30" ht="16.5" x14ac:dyDescent="0.2">
      <c r="A64" s="15" t="s">
        <v>210</v>
      </c>
      <c r="B64" s="15">
        <v>7</v>
      </c>
      <c r="C64" s="15">
        <v>10</v>
      </c>
      <c r="D64" s="15"/>
      <c r="E64" s="15"/>
      <c r="F64" s="15"/>
      <c r="G64" s="15"/>
      <c r="J64" s="15" t="s">
        <v>204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28</v>
      </c>
      <c r="P64" s="15" t="s">
        <v>88</v>
      </c>
      <c r="Q64" s="16">
        <f t="shared" si="11"/>
        <v>202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17</v>
      </c>
      <c r="AC64" s="16" t="str">
        <f t="shared" si="19"/>
        <v>DefExt</v>
      </c>
      <c r="AD64" s="29">
        <f t="shared" si="20"/>
        <v>43</v>
      </c>
    </row>
    <row r="65" spans="1:30" ht="16.5" x14ac:dyDescent="0.2">
      <c r="A65" s="15" t="s">
        <v>210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204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32</v>
      </c>
      <c r="P65" s="15" t="s">
        <v>88</v>
      </c>
      <c r="Q65" s="16">
        <f t="shared" si="11"/>
        <v>227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18</v>
      </c>
      <c r="AC65" s="16" t="str">
        <f t="shared" si="19"/>
        <v>DefExt</v>
      </c>
      <c r="AD65" s="29">
        <f t="shared" si="20"/>
        <v>45</v>
      </c>
    </row>
    <row r="66" spans="1:30" ht="16.5" x14ac:dyDescent="0.2">
      <c r="A66" s="15" t="s">
        <v>210</v>
      </c>
      <c r="B66" s="15">
        <v>7</v>
      </c>
      <c r="C66" s="15">
        <v>20</v>
      </c>
      <c r="D66" s="15"/>
      <c r="E66" s="15"/>
      <c r="F66" s="15"/>
      <c r="G66" s="15"/>
      <c r="J66" s="15" t="s">
        <v>204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36</v>
      </c>
      <c r="P66" s="15" t="s">
        <v>88</v>
      </c>
      <c r="Q66" s="16">
        <f t="shared" si="11"/>
        <v>253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19</v>
      </c>
      <c r="AC66" s="16" t="str">
        <f t="shared" si="19"/>
        <v>DefExt</v>
      </c>
      <c r="AD66" s="29">
        <f t="shared" si="20"/>
        <v>46</v>
      </c>
    </row>
    <row r="67" spans="1:30" ht="16.5" x14ac:dyDescent="0.2">
      <c r="A67" s="15" t="s">
        <v>210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204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39</v>
      </c>
      <c r="P67" s="15" t="s">
        <v>88</v>
      </c>
      <c r="Q67" s="16">
        <f t="shared" si="11"/>
        <v>278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19</v>
      </c>
      <c r="AC67" s="16" t="str">
        <f t="shared" si="19"/>
        <v>DefExt</v>
      </c>
      <c r="AD67" s="29">
        <f t="shared" si="20"/>
        <v>48</v>
      </c>
    </row>
    <row r="68" spans="1:30" ht="16.5" x14ac:dyDescent="0.2">
      <c r="A68" s="15" t="s">
        <v>210</v>
      </c>
      <c r="B68" s="15">
        <v>7</v>
      </c>
      <c r="C68" s="15">
        <v>30</v>
      </c>
      <c r="D68" s="15"/>
      <c r="E68" s="15"/>
      <c r="F68" s="15"/>
      <c r="G68" s="15"/>
      <c r="J68" s="15" t="s">
        <v>204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43</v>
      </c>
      <c r="P68" s="15" t="s">
        <v>88</v>
      </c>
      <c r="Q68" s="16">
        <f t="shared" si="11"/>
        <v>303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7</v>
      </c>
    </row>
    <row r="69" spans="1:30" ht="16.5" x14ac:dyDescent="0.2">
      <c r="J69" s="15" t="s">
        <v>204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46</v>
      </c>
      <c r="P69" s="15" t="s">
        <v>88</v>
      </c>
      <c r="Q69" s="16">
        <f t="shared" si="11"/>
        <v>328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4</v>
      </c>
      <c r="AC69" s="16" t="str">
        <f t="shared" si="19"/>
        <v>HPExt</v>
      </c>
      <c r="AD69" s="29">
        <f t="shared" si="20"/>
        <v>14</v>
      </c>
    </row>
    <row r="70" spans="1:30" ht="16.5" x14ac:dyDescent="0.2">
      <c r="J70" s="15" t="s">
        <v>204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50</v>
      </c>
      <c r="P70" s="15" t="s">
        <v>88</v>
      </c>
      <c r="Q70" s="16">
        <f t="shared" si="11"/>
        <v>354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6</v>
      </c>
      <c r="AC70" s="16" t="str">
        <f t="shared" si="19"/>
        <v>HPExt</v>
      </c>
      <c r="AD70" s="29">
        <f t="shared" si="20"/>
        <v>21</v>
      </c>
    </row>
    <row r="71" spans="1:30" ht="16.5" x14ac:dyDescent="0.2">
      <c r="J71" s="15" t="s">
        <v>204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53</v>
      </c>
      <c r="P71" s="15" t="s">
        <v>88</v>
      </c>
      <c r="Q71" s="16">
        <f t="shared" si="11"/>
        <v>379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8</v>
      </c>
      <c r="AC71" s="16" t="str">
        <f t="shared" si="19"/>
        <v>HPExt</v>
      </c>
      <c r="AD71" s="29">
        <f t="shared" si="20"/>
        <v>27</v>
      </c>
    </row>
    <row r="72" spans="1:30" ht="16.5" x14ac:dyDescent="0.2">
      <c r="J72" s="15" t="s">
        <v>204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57</v>
      </c>
      <c r="P72" s="15" t="s">
        <v>88</v>
      </c>
      <c r="Q72" s="16">
        <f t="shared" si="11"/>
        <v>404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10</v>
      </c>
      <c r="AC72" s="16" t="str">
        <f t="shared" si="19"/>
        <v>HPExt</v>
      </c>
      <c r="AD72" s="29">
        <f t="shared" si="20"/>
        <v>34</v>
      </c>
    </row>
    <row r="73" spans="1:30" ht="16.5" x14ac:dyDescent="0.2">
      <c r="J73" s="15" t="s">
        <v>204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60</v>
      </c>
      <c r="P73" s="15" t="s">
        <v>88</v>
      </c>
      <c r="Q73" s="16">
        <f t="shared" si="11"/>
        <v>429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12</v>
      </c>
      <c r="AC73" s="16" t="str">
        <f t="shared" si="19"/>
        <v>HPExt</v>
      </c>
      <c r="AD73" s="29">
        <f t="shared" si="20"/>
        <v>41</v>
      </c>
    </row>
    <row r="74" spans="1:30" ht="16.5" x14ac:dyDescent="0.2">
      <c r="J74" s="15" t="s">
        <v>204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64</v>
      </c>
      <c r="P74" s="15" t="s">
        <v>88</v>
      </c>
      <c r="Q74" s="16">
        <f t="shared" si="11"/>
        <v>455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14</v>
      </c>
      <c r="AC74" s="16" t="str">
        <f t="shared" si="19"/>
        <v>HPExt</v>
      </c>
      <c r="AD74" s="29">
        <f t="shared" si="20"/>
        <v>48</v>
      </c>
    </row>
    <row r="75" spans="1:30" ht="16.5" x14ac:dyDescent="0.2">
      <c r="J75" s="15" t="s">
        <v>204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67</v>
      </c>
      <c r="P75" s="15" t="s">
        <v>88</v>
      </c>
      <c r="Q75" s="16">
        <f t="shared" si="11"/>
        <v>480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16</v>
      </c>
      <c r="AC75" s="16" t="str">
        <f t="shared" si="19"/>
        <v>HPExt</v>
      </c>
      <c r="AD75" s="29">
        <f t="shared" si="20"/>
        <v>55</v>
      </c>
    </row>
    <row r="76" spans="1:30" ht="16.5" x14ac:dyDescent="0.2">
      <c r="J76" s="15" t="s">
        <v>204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71</v>
      </c>
      <c r="P76" s="15" t="s">
        <v>88</v>
      </c>
      <c r="Q76" s="16">
        <f t="shared" si="11"/>
        <v>505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17</v>
      </c>
      <c r="AC76" s="16" t="str">
        <f t="shared" si="19"/>
        <v>HPExt</v>
      </c>
      <c r="AD76" s="29">
        <f t="shared" si="20"/>
        <v>62</v>
      </c>
    </row>
    <row r="77" spans="1:30" ht="16.5" x14ac:dyDescent="0.2">
      <c r="J77" s="15" t="s">
        <v>204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75</v>
      </c>
      <c r="P77" s="15" t="s">
        <v>88</v>
      </c>
      <c r="Q77" s="16">
        <f t="shared" si="11"/>
        <v>530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19</v>
      </c>
      <c r="AC77" s="16" t="str">
        <f t="shared" si="19"/>
        <v>HPExt</v>
      </c>
      <c r="AD77" s="29">
        <f t="shared" si="20"/>
        <v>68</v>
      </c>
    </row>
    <row r="78" spans="1:30" ht="16.5" x14ac:dyDescent="0.2">
      <c r="J78" s="15" t="s">
        <v>204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78</v>
      </c>
      <c r="P78" s="15" t="s">
        <v>88</v>
      </c>
      <c r="Q78" s="16">
        <f t="shared" si="11"/>
        <v>556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21</v>
      </c>
      <c r="AC78" s="16" t="str">
        <f t="shared" si="19"/>
        <v>HPExt</v>
      </c>
      <c r="AD78" s="29">
        <f t="shared" si="20"/>
        <v>75</v>
      </c>
    </row>
    <row r="79" spans="1:30" ht="16.5" x14ac:dyDescent="0.2">
      <c r="J79" s="15" t="s">
        <v>204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82</v>
      </c>
      <c r="P79" s="15" t="s">
        <v>88</v>
      </c>
      <c r="Q79" s="16">
        <f t="shared" si="11"/>
        <v>581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23</v>
      </c>
      <c r="AC79" s="16" t="str">
        <f t="shared" si="19"/>
        <v>HPExt</v>
      </c>
      <c r="AD79" s="29">
        <f t="shared" si="20"/>
        <v>82</v>
      </c>
    </row>
    <row r="80" spans="1:30" ht="16.5" x14ac:dyDescent="0.2">
      <c r="J80" s="15" t="s">
        <v>204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85</v>
      </c>
      <c r="P80" s="15" t="s">
        <v>88</v>
      </c>
      <c r="Q80" s="16">
        <f t="shared" si="11"/>
        <v>606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25</v>
      </c>
      <c r="AC80" s="16" t="str">
        <f t="shared" si="19"/>
        <v>HPExt</v>
      </c>
      <c r="AD80" s="29">
        <f t="shared" si="20"/>
        <v>89</v>
      </c>
    </row>
    <row r="81" spans="10:30" ht="16.5" x14ac:dyDescent="0.2">
      <c r="J81" s="15" t="s">
        <v>204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89</v>
      </c>
      <c r="P81" s="15" t="s">
        <v>88</v>
      </c>
      <c r="Q81" s="16">
        <f t="shared" si="11"/>
        <v>631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27</v>
      </c>
      <c r="AC81" s="16" t="str">
        <f t="shared" si="19"/>
        <v>HPExt</v>
      </c>
      <c r="AD81" s="29">
        <f t="shared" si="20"/>
        <v>96</v>
      </c>
    </row>
    <row r="82" spans="10:30" ht="16.5" x14ac:dyDescent="0.2">
      <c r="J82" s="15" t="s">
        <v>204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92</v>
      </c>
      <c r="P82" s="15" t="s">
        <v>88</v>
      </c>
      <c r="Q82" s="16">
        <f t="shared" si="11"/>
        <v>657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29</v>
      </c>
      <c r="AC82" s="16" t="str">
        <f t="shared" si="19"/>
        <v>HPExt</v>
      </c>
      <c r="AD82" s="29">
        <f t="shared" si="20"/>
        <v>103</v>
      </c>
    </row>
    <row r="83" spans="10:30" ht="16.5" x14ac:dyDescent="0.2">
      <c r="J83" s="15" t="s">
        <v>204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96</v>
      </c>
      <c r="P83" s="15" t="s">
        <v>88</v>
      </c>
      <c r="Q83" s="16">
        <f t="shared" si="11"/>
        <v>682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31</v>
      </c>
      <c r="AC83" s="16" t="str">
        <f t="shared" si="19"/>
        <v>HPExt</v>
      </c>
      <c r="AD83" s="29">
        <f t="shared" si="20"/>
        <v>109</v>
      </c>
    </row>
    <row r="84" spans="10:30" ht="16.5" x14ac:dyDescent="0.2">
      <c r="J84" s="15" t="s">
        <v>204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99</v>
      </c>
      <c r="P84" s="15" t="s">
        <v>88</v>
      </c>
      <c r="Q84" s="16">
        <f t="shared" si="11"/>
        <v>707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33</v>
      </c>
      <c r="AC84" s="16" t="str">
        <f t="shared" si="19"/>
        <v>HPExt</v>
      </c>
      <c r="AD84" s="29">
        <f t="shared" si="20"/>
        <v>116</v>
      </c>
    </row>
    <row r="85" spans="10:30" ht="16.5" x14ac:dyDescent="0.2">
      <c r="J85" s="15" t="s">
        <v>204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103</v>
      </c>
      <c r="P85" s="15" t="s">
        <v>88</v>
      </c>
      <c r="Q85" s="16">
        <f t="shared" si="11"/>
        <v>732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35</v>
      </c>
      <c r="AC85" s="16" t="str">
        <f t="shared" si="19"/>
        <v>HPExt</v>
      </c>
      <c r="AD85" s="29">
        <f t="shared" si="20"/>
        <v>123</v>
      </c>
    </row>
    <row r="86" spans="10:30" ht="16.5" x14ac:dyDescent="0.2">
      <c r="J86" s="15" t="s">
        <v>204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107</v>
      </c>
      <c r="P86" s="15" t="s">
        <v>88</v>
      </c>
      <c r="Q86" s="16">
        <f t="shared" si="11"/>
        <v>758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37</v>
      </c>
      <c r="AC86" s="16" t="str">
        <f t="shared" si="19"/>
        <v>HPExt</v>
      </c>
      <c r="AD86" s="29">
        <f t="shared" si="20"/>
        <v>130</v>
      </c>
    </row>
    <row r="87" spans="10:30" ht="16.5" x14ac:dyDescent="0.2">
      <c r="J87" s="15" t="s">
        <v>237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5</v>
      </c>
      <c r="P87" s="15" t="s">
        <v>134</v>
      </c>
      <c r="Q87" s="16">
        <f>ROUND(INDEX($M$16:$O$22,$K87,MATCH(P87,$M$15:$O$15,0))*$M87,0)</f>
        <v>5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39</v>
      </c>
      <c r="AC87" s="16" t="str">
        <f t="shared" si="19"/>
        <v>HPExt</v>
      </c>
      <c r="AD87" s="29">
        <f t="shared" si="20"/>
        <v>137</v>
      </c>
    </row>
    <row r="88" spans="10:30" ht="16.5" x14ac:dyDescent="0.2">
      <c r="J88" s="15" t="s">
        <v>237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11</v>
      </c>
      <c r="P88" s="15" t="s">
        <v>134</v>
      </c>
      <c r="Q88" s="16">
        <f t="shared" ref="Q88:Q116" si="23">ROUND(INDEX($M$16:$O$22,$K88,MATCH(P88,$M$15:$O$15,0))*$M88,0)</f>
        <v>11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41</v>
      </c>
      <c r="AC88" s="16" t="str">
        <f t="shared" si="19"/>
        <v>HPExt</v>
      </c>
      <c r="AD88" s="29">
        <f t="shared" si="20"/>
        <v>144</v>
      </c>
    </row>
    <row r="89" spans="10:30" ht="16.5" x14ac:dyDescent="0.2">
      <c r="J89" s="15" t="s">
        <v>237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16</v>
      </c>
      <c r="P89" s="15" t="s">
        <v>134</v>
      </c>
      <c r="Q89" s="16">
        <f t="shared" si="23"/>
        <v>16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43</v>
      </c>
      <c r="AC89" s="16" t="str">
        <f t="shared" si="19"/>
        <v>HPExt</v>
      </c>
      <c r="AD89" s="29">
        <f t="shared" si="20"/>
        <v>150</v>
      </c>
    </row>
    <row r="90" spans="10:30" ht="16.5" x14ac:dyDescent="0.2">
      <c r="J90" s="15" t="s">
        <v>237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21</v>
      </c>
      <c r="P90" s="15" t="s">
        <v>134</v>
      </c>
      <c r="Q90" s="16">
        <f t="shared" si="23"/>
        <v>21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45</v>
      </c>
      <c r="AC90" s="16" t="str">
        <f t="shared" si="19"/>
        <v>HPExt</v>
      </c>
      <c r="AD90" s="29">
        <f t="shared" si="20"/>
        <v>157</v>
      </c>
    </row>
    <row r="91" spans="10:30" ht="16.5" x14ac:dyDescent="0.2">
      <c r="J91" s="15" t="s">
        <v>237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27</v>
      </c>
      <c r="P91" s="15" t="s">
        <v>134</v>
      </c>
      <c r="Q91" s="16">
        <f t="shared" si="23"/>
        <v>27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47</v>
      </c>
      <c r="AC91" s="16" t="str">
        <f t="shared" si="19"/>
        <v>HPExt</v>
      </c>
      <c r="AD91" s="29">
        <f t="shared" si="20"/>
        <v>164</v>
      </c>
    </row>
    <row r="92" spans="10:30" ht="16.5" x14ac:dyDescent="0.2">
      <c r="J92" s="15" t="s">
        <v>237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32</v>
      </c>
      <c r="P92" s="15" t="s">
        <v>134</v>
      </c>
      <c r="Q92" s="16">
        <f t="shared" si="23"/>
        <v>32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48</v>
      </c>
      <c r="AC92" s="16" t="str">
        <f t="shared" si="19"/>
        <v>HPExt</v>
      </c>
      <c r="AD92" s="29">
        <f t="shared" si="20"/>
        <v>171</v>
      </c>
    </row>
    <row r="93" spans="10:30" ht="16.5" x14ac:dyDescent="0.2">
      <c r="J93" s="15" t="s">
        <v>237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37</v>
      </c>
      <c r="P93" s="15" t="s">
        <v>134</v>
      </c>
      <c r="Q93" s="16">
        <f t="shared" si="23"/>
        <v>37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50</v>
      </c>
      <c r="AC93" s="16" t="str">
        <f t="shared" si="19"/>
        <v>HPExt</v>
      </c>
      <c r="AD93" s="29">
        <f t="shared" si="20"/>
        <v>178</v>
      </c>
    </row>
    <row r="94" spans="10:30" ht="16.5" x14ac:dyDescent="0.2">
      <c r="J94" s="15" t="s">
        <v>237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43</v>
      </c>
      <c r="P94" s="15" t="s">
        <v>134</v>
      </c>
      <c r="Q94" s="16">
        <f t="shared" si="23"/>
        <v>42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52</v>
      </c>
      <c r="AC94" s="16" t="str">
        <f t="shared" si="19"/>
        <v>HPExt</v>
      </c>
      <c r="AD94" s="29">
        <f t="shared" si="20"/>
        <v>185</v>
      </c>
    </row>
    <row r="95" spans="10:30" ht="16.5" x14ac:dyDescent="0.2">
      <c r="J95" s="15" t="s">
        <v>237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48</v>
      </c>
      <c r="P95" s="15" t="s">
        <v>134</v>
      </c>
      <c r="Q95" s="16">
        <f t="shared" si="23"/>
        <v>48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54</v>
      </c>
      <c r="AC95" s="16" t="str">
        <f t="shared" si="19"/>
        <v>HPExt</v>
      </c>
      <c r="AD95" s="29">
        <f t="shared" si="20"/>
        <v>191</v>
      </c>
    </row>
    <row r="96" spans="10:30" ht="16.5" x14ac:dyDescent="0.2">
      <c r="J96" s="15" t="s">
        <v>237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54</v>
      </c>
      <c r="P96" s="15" t="s">
        <v>134</v>
      </c>
      <c r="Q96" s="16">
        <f t="shared" si="23"/>
        <v>53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56</v>
      </c>
      <c r="AC96" s="16" t="str">
        <f t="shared" si="19"/>
        <v>HPExt</v>
      </c>
      <c r="AD96" s="29">
        <f t="shared" si="20"/>
        <v>198</v>
      </c>
    </row>
    <row r="97" spans="10:30" ht="16.5" x14ac:dyDescent="0.2">
      <c r="J97" s="15" t="s">
        <v>237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59</v>
      </c>
      <c r="P97" s="15" t="s">
        <v>134</v>
      </c>
      <c r="Q97" s="16">
        <f t="shared" si="23"/>
        <v>58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58</v>
      </c>
      <c r="AC97" s="16" t="str">
        <f t="shared" si="19"/>
        <v>HPExt</v>
      </c>
      <c r="AD97" s="29">
        <f t="shared" si="20"/>
        <v>205</v>
      </c>
    </row>
    <row r="98" spans="10:30" ht="16.5" x14ac:dyDescent="0.2">
      <c r="J98" s="15" t="s">
        <v>237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64</v>
      </c>
      <c r="P98" s="15" t="s">
        <v>134</v>
      </c>
      <c r="Q98" s="16">
        <f t="shared" si="23"/>
        <v>64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237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70</v>
      </c>
      <c r="P99" s="15" t="s">
        <v>134</v>
      </c>
      <c r="Q99" s="16">
        <f t="shared" si="23"/>
        <v>69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4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237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75</v>
      </c>
      <c r="P100" s="15" t="s">
        <v>134</v>
      </c>
      <c r="Q100" s="16">
        <f t="shared" si="23"/>
        <v>74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6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237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80</v>
      </c>
      <c r="P101" s="15" t="s">
        <v>134</v>
      </c>
      <c r="Q101" s="16">
        <f t="shared" si="23"/>
        <v>80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8</v>
      </c>
      <c r="AC101" s="16" t="str">
        <f t="shared" si="19"/>
        <v>DefExt</v>
      </c>
      <c r="AD101" s="29">
        <f t="shared" si="20"/>
        <v>4</v>
      </c>
    </row>
    <row r="102" spans="10:30" ht="16.5" x14ac:dyDescent="0.2">
      <c r="J102" s="15" t="s">
        <v>237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86</v>
      </c>
      <c r="P102" s="15" t="s">
        <v>134</v>
      </c>
      <c r="Q102" s="16">
        <f t="shared" si="23"/>
        <v>85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10</v>
      </c>
      <c r="AC102" s="16" t="str">
        <f t="shared" si="19"/>
        <v>DefExt</v>
      </c>
      <c r="AD102" s="29">
        <f t="shared" si="20"/>
        <v>5</v>
      </c>
    </row>
    <row r="103" spans="10:30" ht="16.5" x14ac:dyDescent="0.2">
      <c r="J103" s="15" t="s">
        <v>237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91</v>
      </c>
      <c r="P103" s="15" t="s">
        <v>134</v>
      </c>
      <c r="Q103" s="16">
        <f t="shared" si="23"/>
        <v>90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12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6</v>
      </c>
    </row>
    <row r="104" spans="10:30" ht="16.5" x14ac:dyDescent="0.2">
      <c r="J104" s="15" t="s">
        <v>237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96</v>
      </c>
      <c r="P104" s="15" t="s">
        <v>134</v>
      </c>
      <c r="Q104" s="16">
        <f t="shared" si="23"/>
        <v>95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14</v>
      </c>
      <c r="AC104" s="16" t="str">
        <f t="shared" si="31"/>
        <v>DefExt</v>
      </c>
      <c r="AD104" s="29">
        <f t="shared" si="32"/>
        <v>7</v>
      </c>
    </row>
    <row r="105" spans="10:30" ht="16.5" x14ac:dyDescent="0.2">
      <c r="J105" s="15" t="s">
        <v>237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102</v>
      </c>
      <c r="P105" s="15" t="s">
        <v>134</v>
      </c>
      <c r="Q105" s="16">
        <f t="shared" si="23"/>
        <v>101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16</v>
      </c>
      <c r="AC105" s="16" t="str">
        <f t="shared" si="31"/>
        <v>DefExt</v>
      </c>
      <c r="AD105" s="29">
        <f t="shared" si="32"/>
        <v>8</v>
      </c>
    </row>
    <row r="106" spans="10:30" ht="16.5" x14ac:dyDescent="0.2">
      <c r="J106" s="15" t="s">
        <v>237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107</v>
      </c>
      <c r="P106" s="15" t="s">
        <v>134</v>
      </c>
      <c r="Q106" s="16">
        <f t="shared" si="23"/>
        <v>106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17</v>
      </c>
      <c r="AC106" s="16" t="str">
        <f t="shared" si="31"/>
        <v>DefExt</v>
      </c>
      <c r="AD106" s="29">
        <f t="shared" si="32"/>
        <v>9</v>
      </c>
    </row>
    <row r="107" spans="10:30" ht="16.5" x14ac:dyDescent="0.2">
      <c r="J107" s="15" t="s">
        <v>237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112</v>
      </c>
      <c r="P107" s="15" t="s">
        <v>134</v>
      </c>
      <c r="Q107" s="16">
        <f t="shared" si="23"/>
        <v>111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19</v>
      </c>
      <c r="AC107" s="16" t="str">
        <f t="shared" si="31"/>
        <v>DefExt</v>
      </c>
      <c r="AD107" s="29">
        <f t="shared" si="32"/>
        <v>10</v>
      </c>
    </row>
    <row r="108" spans="10:30" ht="16.5" x14ac:dyDescent="0.2">
      <c r="J108" s="15" t="s">
        <v>237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118</v>
      </c>
      <c r="P108" s="15" t="s">
        <v>134</v>
      </c>
      <c r="Q108" s="16">
        <f t="shared" si="23"/>
        <v>117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21</v>
      </c>
      <c r="AC108" s="16" t="str">
        <f t="shared" si="31"/>
        <v>DefExt</v>
      </c>
      <c r="AD108" s="29">
        <f t="shared" si="32"/>
        <v>11</v>
      </c>
    </row>
    <row r="109" spans="10:30" ht="16.5" x14ac:dyDescent="0.2">
      <c r="J109" s="15" t="s">
        <v>237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123</v>
      </c>
      <c r="P109" s="15" t="s">
        <v>134</v>
      </c>
      <c r="Q109" s="16">
        <f t="shared" si="23"/>
        <v>122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23</v>
      </c>
      <c r="AC109" s="16" t="str">
        <f t="shared" si="31"/>
        <v>DefExt</v>
      </c>
      <c r="AD109" s="29">
        <f t="shared" si="32"/>
        <v>12</v>
      </c>
    </row>
    <row r="110" spans="10:30" ht="16.5" x14ac:dyDescent="0.2">
      <c r="J110" s="15" t="s">
        <v>237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128</v>
      </c>
      <c r="P110" s="15" t="s">
        <v>134</v>
      </c>
      <c r="Q110" s="16">
        <f t="shared" si="23"/>
        <v>127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25</v>
      </c>
      <c r="AC110" s="16" t="str">
        <f t="shared" si="31"/>
        <v>DefExt</v>
      </c>
      <c r="AD110" s="29">
        <f t="shared" si="32"/>
        <v>12</v>
      </c>
    </row>
    <row r="111" spans="10:30" ht="16.5" x14ac:dyDescent="0.2">
      <c r="J111" s="15" t="s">
        <v>237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134</v>
      </c>
      <c r="P111" s="15" t="s">
        <v>134</v>
      </c>
      <c r="Q111" s="16">
        <f t="shared" si="23"/>
        <v>133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27</v>
      </c>
      <c r="AC111" s="16" t="str">
        <f t="shared" si="31"/>
        <v>DefExt</v>
      </c>
      <c r="AD111" s="29">
        <f t="shared" si="32"/>
        <v>13</v>
      </c>
    </row>
    <row r="112" spans="10:30" ht="16.5" x14ac:dyDescent="0.2">
      <c r="J112" s="15" t="s">
        <v>237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139</v>
      </c>
      <c r="P112" s="15" t="s">
        <v>134</v>
      </c>
      <c r="Q112" s="16">
        <f t="shared" si="23"/>
        <v>138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29</v>
      </c>
      <c r="AC112" s="16" t="str">
        <f t="shared" si="31"/>
        <v>DefExt</v>
      </c>
      <c r="AD112" s="29">
        <f t="shared" si="32"/>
        <v>14</v>
      </c>
    </row>
    <row r="113" spans="10:30" ht="16.5" x14ac:dyDescent="0.2">
      <c r="J113" s="15" t="s">
        <v>237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144</v>
      </c>
      <c r="P113" s="15" t="s">
        <v>134</v>
      </c>
      <c r="Q113" s="16">
        <f t="shared" si="23"/>
        <v>143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31</v>
      </c>
      <c r="AC113" s="16" t="str">
        <f t="shared" si="31"/>
        <v>DefExt</v>
      </c>
      <c r="AD113" s="29">
        <f t="shared" si="32"/>
        <v>15</v>
      </c>
    </row>
    <row r="114" spans="10:30" ht="16.5" x14ac:dyDescent="0.2">
      <c r="J114" s="15" t="s">
        <v>237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150</v>
      </c>
      <c r="P114" s="15" t="s">
        <v>134</v>
      </c>
      <c r="Q114" s="16">
        <f t="shared" si="23"/>
        <v>148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33</v>
      </c>
      <c r="AC114" s="16" t="str">
        <f t="shared" si="31"/>
        <v>DefExt</v>
      </c>
      <c r="AD114" s="29">
        <f t="shared" si="32"/>
        <v>16</v>
      </c>
    </row>
    <row r="115" spans="10:30" ht="16.5" x14ac:dyDescent="0.2">
      <c r="J115" s="15" t="s">
        <v>237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155</v>
      </c>
      <c r="P115" s="15" t="s">
        <v>134</v>
      </c>
      <c r="Q115" s="16">
        <f t="shared" si="23"/>
        <v>154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35</v>
      </c>
      <c r="AC115" s="16" t="str">
        <f t="shared" si="31"/>
        <v>DefExt</v>
      </c>
      <c r="AD115" s="29">
        <f t="shared" si="32"/>
        <v>17</v>
      </c>
    </row>
    <row r="116" spans="10:30" ht="16.5" x14ac:dyDescent="0.2">
      <c r="J116" s="15" t="s">
        <v>237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161</v>
      </c>
      <c r="P116" s="15" t="s">
        <v>134</v>
      </c>
      <c r="Q116" s="16">
        <f t="shared" si="23"/>
        <v>159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37</v>
      </c>
      <c r="AC116" s="16" t="str">
        <f t="shared" si="31"/>
        <v>DefExt</v>
      </c>
      <c r="AD116" s="29">
        <f t="shared" si="32"/>
        <v>18</v>
      </c>
    </row>
    <row r="117" spans="10:30" ht="16.5" x14ac:dyDescent="0.2">
      <c r="J117" s="15" t="s">
        <v>238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5</v>
      </c>
      <c r="P117" s="15" t="s">
        <v>88</v>
      </c>
      <c r="Q117" s="16">
        <f>ROUND(INDEX($M$16:$O$22,$K117,MATCH(P117,$M$15:$O$15,0))*$M117,0)</f>
        <v>38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39</v>
      </c>
      <c r="AC117" s="16" t="str">
        <f t="shared" si="31"/>
        <v>DefExt</v>
      </c>
      <c r="AD117" s="29">
        <f t="shared" si="32"/>
        <v>19</v>
      </c>
    </row>
    <row r="118" spans="10:30" ht="16.5" x14ac:dyDescent="0.2">
      <c r="J118" s="15" t="s">
        <v>238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11</v>
      </c>
      <c r="P118" s="15" t="s">
        <v>88</v>
      </c>
      <c r="Q118" s="16">
        <f t="shared" ref="Q118:Q146" si="34">ROUND(INDEX($M$16:$O$22,$K118,MATCH(P118,$M$15:$O$15,0))*$M118,0)</f>
        <v>76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41</v>
      </c>
      <c r="AC118" s="16" t="str">
        <f t="shared" si="31"/>
        <v>DefExt</v>
      </c>
      <c r="AD118" s="29">
        <f t="shared" si="32"/>
        <v>20</v>
      </c>
    </row>
    <row r="119" spans="10:30" ht="16.5" x14ac:dyDescent="0.2">
      <c r="J119" s="15" t="s">
        <v>238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16</v>
      </c>
      <c r="P119" s="15" t="s">
        <v>88</v>
      </c>
      <c r="Q119" s="16">
        <f t="shared" si="34"/>
        <v>114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43</v>
      </c>
      <c r="AC119" s="16" t="str">
        <f t="shared" si="31"/>
        <v>DefExt</v>
      </c>
      <c r="AD119" s="29">
        <f t="shared" si="32"/>
        <v>21</v>
      </c>
    </row>
    <row r="120" spans="10:30" ht="16.5" x14ac:dyDescent="0.2">
      <c r="J120" s="15" t="s">
        <v>238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21</v>
      </c>
      <c r="P120" s="15" t="s">
        <v>88</v>
      </c>
      <c r="Q120" s="16">
        <f t="shared" si="34"/>
        <v>152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45</v>
      </c>
      <c r="AC120" s="16" t="str">
        <f t="shared" si="31"/>
        <v>DefExt</v>
      </c>
      <c r="AD120" s="29">
        <f t="shared" si="32"/>
        <v>22</v>
      </c>
    </row>
    <row r="121" spans="10:30" ht="16.5" x14ac:dyDescent="0.2">
      <c r="J121" s="15" t="s">
        <v>238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27</v>
      </c>
      <c r="P121" s="15" t="s">
        <v>88</v>
      </c>
      <c r="Q121" s="16">
        <f t="shared" si="34"/>
        <v>190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47</v>
      </c>
      <c r="AC121" s="16" t="str">
        <f t="shared" si="31"/>
        <v>DefExt</v>
      </c>
      <c r="AD121" s="29">
        <f t="shared" si="32"/>
        <v>23</v>
      </c>
    </row>
    <row r="122" spans="10:30" ht="16.5" x14ac:dyDescent="0.2">
      <c r="J122" s="15" t="s">
        <v>238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32</v>
      </c>
      <c r="P122" s="15" t="s">
        <v>88</v>
      </c>
      <c r="Q122" s="16">
        <f t="shared" si="34"/>
        <v>227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48</v>
      </c>
      <c r="AC122" s="16" t="str">
        <f t="shared" si="31"/>
        <v>DefExt</v>
      </c>
      <c r="AD122" s="29">
        <f t="shared" si="32"/>
        <v>24</v>
      </c>
    </row>
    <row r="123" spans="10:30" ht="16.5" x14ac:dyDescent="0.2">
      <c r="J123" s="15" t="s">
        <v>238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37</v>
      </c>
      <c r="P123" s="15" t="s">
        <v>88</v>
      </c>
      <c r="Q123" s="16">
        <f t="shared" si="34"/>
        <v>265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50</v>
      </c>
      <c r="AC123" s="16" t="str">
        <f t="shared" si="31"/>
        <v>DefExt</v>
      </c>
      <c r="AD123" s="29">
        <f t="shared" si="32"/>
        <v>25</v>
      </c>
    </row>
    <row r="124" spans="10:30" ht="16.5" x14ac:dyDescent="0.2">
      <c r="J124" s="15" t="s">
        <v>238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43</v>
      </c>
      <c r="P124" s="15" t="s">
        <v>88</v>
      </c>
      <c r="Q124" s="16">
        <f t="shared" si="34"/>
        <v>303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52</v>
      </c>
      <c r="AC124" s="16" t="str">
        <f t="shared" si="31"/>
        <v>DefExt</v>
      </c>
      <c r="AD124" s="29">
        <f t="shared" si="32"/>
        <v>26</v>
      </c>
    </row>
    <row r="125" spans="10:30" ht="16.5" x14ac:dyDescent="0.2">
      <c r="J125" s="15" t="s">
        <v>238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48</v>
      </c>
      <c r="P125" s="15" t="s">
        <v>88</v>
      </c>
      <c r="Q125" s="16">
        <f t="shared" si="34"/>
        <v>341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54</v>
      </c>
      <c r="AC125" s="16" t="str">
        <f t="shared" si="31"/>
        <v>DefExt</v>
      </c>
      <c r="AD125" s="29">
        <f t="shared" si="32"/>
        <v>27</v>
      </c>
    </row>
    <row r="126" spans="10:30" ht="16.5" x14ac:dyDescent="0.2">
      <c r="J126" s="15" t="s">
        <v>238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54</v>
      </c>
      <c r="P126" s="15" t="s">
        <v>88</v>
      </c>
      <c r="Q126" s="16">
        <f t="shared" si="34"/>
        <v>379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56</v>
      </c>
      <c r="AC126" s="16" t="str">
        <f t="shared" si="31"/>
        <v>DefExt</v>
      </c>
      <c r="AD126" s="29">
        <f t="shared" si="32"/>
        <v>28</v>
      </c>
    </row>
    <row r="127" spans="10:30" ht="16.5" x14ac:dyDescent="0.2">
      <c r="J127" s="15" t="s">
        <v>238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59</v>
      </c>
      <c r="P127" s="15" t="s">
        <v>88</v>
      </c>
      <c r="Q127" s="16">
        <f t="shared" si="34"/>
        <v>417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58</v>
      </c>
      <c r="AC127" s="16" t="str">
        <f t="shared" si="31"/>
        <v>DefExt</v>
      </c>
      <c r="AD127" s="29">
        <f t="shared" si="32"/>
        <v>29</v>
      </c>
    </row>
    <row r="128" spans="10:30" ht="16.5" x14ac:dyDescent="0.2">
      <c r="J128" s="15" t="s">
        <v>238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64</v>
      </c>
      <c r="P128" s="15" t="s">
        <v>88</v>
      </c>
      <c r="Q128" s="16">
        <f t="shared" si="34"/>
        <v>455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11</v>
      </c>
    </row>
    <row r="129" spans="10:30" ht="16.5" x14ac:dyDescent="0.2">
      <c r="J129" s="15" t="s">
        <v>238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70</v>
      </c>
      <c r="P129" s="15" t="s">
        <v>88</v>
      </c>
      <c r="Q129" s="16">
        <f t="shared" si="34"/>
        <v>493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1</v>
      </c>
      <c r="AC129" s="16" t="str">
        <f t="shared" si="31"/>
        <v>HPExt</v>
      </c>
      <c r="AD129" s="29">
        <f t="shared" si="32"/>
        <v>23</v>
      </c>
    </row>
    <row r="130" spans="10:30" ht="16.5" x14ac:dyDescent="0.2">
      <c r="J130" s="15" t="s">
        <v>238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75</v>
      </c>
      <c r="P130" s="15" t="s">
        <v>88</v>
      </c>
      <c r="Q130" s="16">
        <f t="shared" si="34"/>
        <v>531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34</v>
      </c>
    </row>
    <row r="131" spans="10:30" ht="16.5" x14ac:dyDescent="0.2">
      <c r="J131" s="15" t="s">
        <v>238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80</v>
      </c>
      <c r="P131" s="15" t="s">
        <v>88</v>
      </c>
      <c r="Q131" s="16">
        <f t="shared" si="34"/>
        <v>569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46</v>
      </c>
    </row>
    <row r="132" spans="10:30" ht="16.5" x14ac:dyDescent="0.2">
      <c r="J132" s="15" t="s">
        <v>238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86</v>
      </c>
      <c r="P132" s="15" t="s">
        <v>88</v>
      </c>
      <c r="Q132" s="16">
        <f t="shared" si="34"/>
        <v>606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3</v>
      </c>
      <c r="AC132" s="16" t="str">
        <f t="shared" si="31"/>
        <v>HPExt</v>
      </c>
      <c r="AD132" s="29">
        <f t="shared" si="32"/>
        <v>57</v>
      </c>
    </row>
    <row r="133" spans="10:30" ht="16.5" x14ac:dyDescent="0.2">
      <c r="J133" s="15" t="s">
        <v>238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91</v>
      </c>
      <c r="P133" s="15" t="s">
        <v>88</v>
      </c>
      <c r="Q133" s="16">
        <f t="shared" si="34"/>
        <v>644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4</v>
      </c>
      <c r="AC133" s="16" t="str">
        <f t="shared" si="31"/>
        <v>HPExt</v>
      </c>
      <c r="AD133" s="29">
        <f t="shared" si="32"/>
        <v>68</v>
      </c>
    </row>
    <row r="134" spans="10:30" ht="16.5" x14ac:dyDescent="0.2">
      <c r="J134" s="15" t="s">
        <v>238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96</v>
      </c>
      <c r="P134" s="15" t="s">
        <v>88</v>
      </c>
      <c r="Q134" s="16">
        <f t="shared" si="34"/>
        <v>682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80</v>
      </c>
    </row>
    <row r="135" spans="10:30" ht="16.5" x14ac:dyDescent="0.2">
      <c r="J135" s="15" t="s">
        <v>238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102</v>
      </c>
      <c r="P135" s="15" t="s">
        <v>88</v>
      </c>
      <c r="Q135" s="16">
        <f t="shared" si="34"/>
        <v>720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5</v>
      </c>
      <c r="AC135" s="16" t="str">
        <f t="shared" si="31"/>
        <v>HPExt</v>
      </c>
      <c r="AD135" s="29">
        <f t="shared" si="32"/>
        <v>91</v>
      </c>
    </row>
    <row r="136" spans="10:30" ht="16.5" x14ac:dyDescent="0.2">
      <c r="J136" s="15" t="s">
        <v>238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107</v>
      </c>
      <c r="P136" s="15" t="s">
        <v>88</v>
      </c>
      <c r="Q136" s="16">
        <f t="shared" si="34"/>
        <v>758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6</v>
      </c>
      <c r="AC136" s="16" t="str">
        <f t="shared" si="31"/>
        <v>HPExt</v>
      </c>
      <c r="AD136" s="29">
        <f t="shared" si="32"/>
        <v>103</v>
      </c>
    </row>
    <row r="137" spans="10:30" ht="16.5" x14ac:dyDescent="0.2">
      <c r="J137" s="15" t="s">
        <v>238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112</v>
      </c>
      <c r="P137" s="15" t="s">
        <v>88</v>
      </c>
      <c r="Q137" s="16">
        <f t="shared" si="34"/>
        <v>796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6</v>
      </c>
      <c r="AC137" s="16" t="str">
        <f t="shared" si="31"/>
        <v>HPExt</v>
      </c>
      <c r="AD137" s="29">
        <f t="shared" si="32"/>
        <v>114</v>
      </c>
    </row>
    <row r="138" spans="10:30" ht="16.5" x14ac:dyDescent="0.2">
      <c r="J138" s="15" t="s">
        <v>238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118</v>
      </c>
      <c r="P138" s="15" t="s">
        <v>88</v>
      </c>
      <c r="Q138" s="16">
        <f t="shared" si="34"/>
        <v>834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7</v>
      </c>
      <c r="AC138" s="16" t="str">
        <f t="shared" si="31"/>
        <v>HPExt</v>
      </c>
      <c r="AD138" s="29">
        <f t="shared" si="32"/>
        <v>125</v>
      </c>
    </row>
    <row r="139" spans="10:30" ht="16.5" x14ac:dyDescent="0.2">
      <c r="J139" s="15" t="s">
        <v>238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123</v>
      </c>
      <c r="P139" s="15" t="s">
        <v>88</v>
      </c>
      <c r="Q139" s="16">
        <f t="shared" si="34"/>
        <v>872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8</v>
      </c>
      <c r="AC139" s="16" t="str">
        <f t="shared" si="31"/>
        <v>HPExt</v>
      </c>
      <c r="AD139" s="29">
        <f t="shared" si="32"/>
        <v>137</v>
      </c>
    </row>
    <row r="140" spans="10:30" ht="16.5" x14ac:dyDescent="0.2">
      <c r="J140" s="15" t="s">
        <v>238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128</v>
      </c>
      <c r="P140" s="15" t="s">
        <v>88</v>
      </c>
      <c r="Q140" s="16">
        <f t="shared" si="34"/>
        <v>910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8</v>
      </c>
      <c r="AC140" s="16" t="str">
        <f t="shared" si="31"/>
        <v>HPExt</v>
      </c>
      <c r="AD140" s="29">
        <f t="shared" si="32"/>
        <v>148</v>
      </c>
    </row>
    <row r="141" spans="10:30" ht="16.5" x14ac:dyDescent="0.2">
      <c r="J141" s="15" t="s">
        <v>238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134</v>
      </c>
      <c r="P141" s="15" t="s">
        <v>88</v>
      </c>
      <c r="Q141" s="16">
        <f t="shared" si="34"/>
        <v>948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9</v>
      </c>
      <c r="AC141" s="16" t="str">
        <f t="shared" si="31"/>
        <v>HPExt</v>
      </c>
      <c r="AD141" s="29">
        <f t="shared" si="32"/>
        <v>160</v>
      </c>
    </row>
    <row r="142" spans="10:30" ht="16.5" x14ac:dyDescent="0.2">
      <c r="J142" s="15" t="s">
        <v>238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139</v>
      </c>
      <c r="P142" s="15" t="s">
        <v>88</v>
      </c>
      <c r="Q142" s="16">
        <f t="shared" si="34"/>
        <v>985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10</v>
      </c>
      <c r="AC142" s="16" t="str">
        <f t="shared" si="31"/>
        <v>HPExt</v>
      </c>
      <c r="AD142" s="29">
        <f t="shared" si="32"/>
        <v>171</v>
      </c>
    </row>
    <row r="143" spans="10:30" ht="16.5" x14ac:dyDescent="0.2">
      <c r="J143" s="15" t="s">
        <v>238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144</v>
      </c>
      <c r="P143" s="15" t="s">
        <v>88</v>
      </c>
      <c r="Q143" s="16">
        <f t="shared" si="34"/>
        <v>1023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10</v>
      </c>
      <c r="AC143" s="16" t="str">
        <f t="shared" si="31"/>
        <v>HPExt</v>
      </c>
      <c r="AD143" s="29">
        <f t="shared" si="32"/>
        <v>182</v>
      </c>
    </row>
    <row r="144" spans="10:30" ht="16.5" x14ac:dyDescent="0.2">
      <c r="J144" s="15" t="s">
        <v>238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150</v>
      </c>
      <c r="P144" s="15" t="s">
        <v>88</v>
      </c>
      <c r="Q144" s="16">
        <f t="shared" si="34"/>
        <v>1061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11</v>
      </c>
      <c r="AC144" s="16" t="str">
        <f t="shared" si="31"/>
        <v>HPExt</v>
      </c>
      <c r="AD144" s="29">
        <f t="shared" si="32"/>
        <v>194</v>
      </c>
    </row>
    <row r="145" spans="10:30" ht="16.5" x14ac:dyDescent="0.2">
      <c r="J145" s="15" t="s">
        <v>238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155</v>
      </c>
      <c r="P145" s="15" t="s">
        <v>88</v>
      </c>
      <c r="Q145" s="16">
        <f t="shared" si="34"/>
        <v>1099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12</v>
      </c>
      <c r="AC145" s="16" t="str">
        <f t="shared" si="31"/>
        <v>HPExt</v>
      </c>
      <c r="AD145" s="29">
        <f t="shared" si="32"/>
        <v>205</v>
      </c>
    </row>
    <row r="146" spans="10:30" ht="16.5" x14ac:dyDescent="0.2">
      <c r="J146" s="15" t="s">
        <v>238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161</v>
      </c>
      <c r="P146" s="15" t="s">
        <v>88</v>
      </c>
      <c r="Q146" s="16">
        <f t="shared" si="34"/>
        <v>1137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12</v>
      </c>
      <c r="AC146" s="16" t="str">
        <f t="shared" si="31"/>
        <v>HPExt</v>
      </c>
      <c r="AD146" s="29">
        <f t="shared" si="32"/>
        <v>216</v>
      </c>
    </row>
    <row r="147" spans="10:30" ht="16.5" x14ac:dyDescent="0.2">
      <c r="J147" s="15" t="s">
        <v>239</v>
      </c>
      <c r="K147" s="15">
        <v>5</v>
      </c>
      <c r="L147" s="15">
        <v>1</v>
      </c>
      <c r="M147" s="30">
        <v>0.05</v>
      </c>
      <c r="N147" s="15" t="s">
        <v>240</v>
      </c>
      <c r="O147" s="16">
        <f t="shared" si="33"/>
        <v>23</v>
      </c>
      <c r="P147" s="15" t="s">
        <v>134</v>
      </c>
      <c r="Q147" s="16">
        <f>ROUND(INDEX($M$16:$O$22,$K147,MATCH(P147,$M$15:$O$15,0))*$M147,0)</f>
        <v>11</v>
      </c>
      <c r="R147" s="15" t="s">
        <v>88</v>
      </c>
      <c r="S147" s="16">
        <f>ROUND(INDEX($M$16:$O$22,$K147,MATCH(R147,$M$15:$O$15,0))*$M147,0)</f>
        <v>128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13</v>
      </c>
      <c r="AC147" s="16" t="str">
        <f t="shared" si="31"/>
        <v>HPExt</v>
      </c>
      <c r="AD147" s="29">
        <f t="shared" si="32"/>
        <v>228</v>
      </c>
    </row>
    <row r="148" spans="10:30" ht="16.5" x14ac:dyDescent="0.2">
      <c r="J148" s="15" t="s">
        <v>239</v>
      </c>
      <c r="K148" s="15">
        <v>5</v>
      </c>
      <c r="L148" s="15">
        <v>2</v>
      </c>
      <c r="M148" s="30">
        <v>0.1</v>
      </c>
      <c r="N148" s="15" t="s">
        <v>240</v>
      </c>
      <c r="O148" s="16">
        <f t="shared" ref="O148:O176" si="35">ROUND(INDEX($M$16:$O$22,$K148,MATCH(N148,$M$15:$O$15,0))*$M148,0)</f>
        <v>46</v>
      </c>
      <c r="P148" s="15" t="s">
        <v>134</v>
      </c>
      <c r="Q148" s="16">
        <f t="shared" ref="Q148:Q176" si="36">ROUND(INDEX($M$16:$O$22,$K148,MATCH(P148,$M$15:$O$15,0))*$M148,0)</f>
        <v>21</v>
      </c>
      <c r="R148" s="15" t="s">
        <v>88</v>
      </c>
      <c r="S148" s="16">
        <f t="shared" ref="S148:S176" si="37">ROUND(INDEX($M$16:$O$22,$K148,MATCH(R148,$M$15:$O$15,0))*$M148,0)</f>
        <v>256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14</v>
      </c>
      <c r="AC148" s="16" t="str">
        <f t="shared" si="31"/>
        <v>HPExt</v>
      </c>
      <c r="AD148" s="29">
        <f t="shared" si="32"/>
        <v>239</v>
      </c>
    </row>
    <row r="149" spans="10:30" ht="16.5" x14ac:dyDescent="0.2">
      <c r="J149" s="15" t="s">
        <v>239</v>
      </c>
      <c r="K149" s="15">
        <v>5</v>
      </c>
      <c r="L149" s="15">
        <v>3</v>
      </c>
      <c r="M149" s="30">
        <v>0.15</v>
      </c>
      <c r="N149" s="15" t="s">
        <v>240</v>
      </c>
      <c r="O149" s="16">
        <f t="shared" si="35"/>
        <v>68</v>
      </c>
      <c r="P149" s="15" t="s">
        <v>134</v>
      </c>
      <c r="Q149" s="16">
        <f t="shared" si="36"/>
        <v>32</v>
      </c>
      <c r="R149" s="15" t="s">
        <v>88</v>
      </c>
      <c r="S149" s="16">
        <f t="shared" si="37"/>
        <v>384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14</v>
      </c>
      <c r="AC149" s="16" t="str">
        <f t="shared" si="31"/>
        <v>HPExt</v>
      </c>
      <c r="AD149" s="29">
        <f t="shared" si="32"/>
        <v>251</v>
      </c>
    </row>
    <row r="150" spans="10:30" ht="16.5" x14ac:dyDescent="0.2">
      <c r="J150" s="15" t="s">
        <v>239</v>
      </c>
      <c r="K150" s="15">
        <v>5</v>
      </c>
      <c r="L150" s="15">
        <v>4</v>
      </c>
      <c r="M150" s="30">
        <v>0.2</v>
      </c>
      <c r="N150" s="15" t="s">
        <v>240</v>
      </c>
      <c r="O150" s="16">
        <f t="shared" si="35"/>
        <v>91</v>
      </c>
      <c r="P150" s="15" t="s">
        <v>134</v>
      </c>
      <c r="Q150" s="16">
        <f t="shared" si="36"/>
        <v>43</v>
      </c>
      <c r="R150" s="15" t="s">
        <v>88</v>
      </c>
      <c r="S150" s="16">
        <f t="shared" si="37"/>
        <v>512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15</v>
      </c>
      <c r="AC150" s="16" t="str">
        <f t="shared" si="31"/>
        <v>HPExt</v>
      </c>
      <c r="AD150" s="29">
        <f t="shared" si="32"/>
        <v>262</v>
      </c>
    </row>
    <row r="151" spans="10:30" ht="16.5" x14ac:dyDescent="0.2">
      <c r="J151" s="15" t="s">
        <v>239</v>
      </c>
      <c r="K151" s="15">
        <v>5</v>
      </c>
      <c r="L151" s="15">
        <v>5</v>
      </c>
      <c r="M151" s="30">
        <v>0.25</v>
      </c>
      <c r="N151" s="15" t="s">
        <v>240</v>
      </c>
      <c r="O151" s="16">
        <f t="shared" si="35"/>
        <v>114</v>
      </c>
      <c r="P151" s="15" t="s">
        <v>134</v>
      </c>
      <c r="Q151" s="16">
        <f t="shared" si="36"/>
        <v>53</v>
      </c>
      <c r="R151" s="15" t="s">
        <v>88</v>
      </c>
      <c r="S151" s="16">
        <f t="shared" si="37"/>
        <v>640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16</v>
      </c>
      <c r="AC151" s="16" t="str">
        <f t="shared" si="31"/>
        <v>HPExt</v>
      </c>
      <c r="AD151" s="29">
        <f t="shared" si="32"/>
        <v>273</v>
      </c>
    </row>
    <row r="152" spans="10:30" ht="16.5" x14ac:dyDescent="0.2">
      <c r="J152" s="15" t="s">
        <v>239</v>
      </c>
      <c r="K152" s="15">
        <v>5</v>
      </c>
      <c r="L152" s="15">
        <v>6</v>
      </c>
      <c r="M152" s="30">
        <v>0.3</v>
      </c>
      <c r="N152" s="15" t="s">
        <v>240</v>
      </c>
      <c r="O152" s="16">
        <f t="shared" si="35"/>
        <v>137</v>
      </c>
      <c r="P152" s="15" t="s">
        <v>134</v>
      </c>
      <c r="Q152" s="16">
        <f t="shared" si="36"/>
        <v>64</v>
      </c>
      <c r="R152" s="15" t="s">
        <v>88</v>
      </c>
      <c r="S152" s="16">
        <f t="shared" si="37"/>
        <v>768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16</v>
      </c>
      <c r="AC152" s="16" t="str">
        <f t="shared" si="31"/>
        <v>HPExt</v>
      </c>
      <c r="AD152" s="29">
        <f t="shared" si="32"/>
        <v>285</v>
      </c>
    </row>
    <row r="153" spans="10:30" ht="16.5" x14ac:dyDescent="0.2">
      <c r="J153" s="15" t="s">
        <v>239</v>
      </c>
      <c r="K153" s="15">
        <v>5</v>
      </c>
      <c r="L153" s="15">
        <v>7</v>
      </c>
      <c r="M153" s="30">
        <v>0.35</v>
      </c>
      <c r="N153" s="15" t="s">
        <v>240</v>
      </c>
      <c r="O153" s="16">
        <f t="shared" si="35"/>
        <v>160</v>
      </c>
      <c r="P153" s="15" t="s">
        <v>134</v>
      </c>
      <c r="Q153" s="16">
        <f t="shared" si="36"/>
        <v>75</v>
      </c>
      <c r="R153" s="15" t="s">
        <v>88</v>
      </c>
      <c r="S153" s="16">
        <f t="shared" si="37"/>
        <v>896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17</v>
      </c>
      <c r="AC153" s="16" t="str">
        <f t="shared" si="31"/>
        <v>HPExt</v>
      </c>
      <c r="AD153" s="29">
        <f t="shared" si="32"/>
        <v>296</v>
      </c>
    </row>
    <row r="154" spans="10:30" ht="16.5" x14ac:dyDescent="0.2">
      <c r="J154" s="15" t="s">
        <v>239</v>
      </c>
      <c r="K154" s="15">
        <v>5</v>
      </c>
      <c r="L154" s="15">
        <v>8</v>
      </c>
      <c r="M154" s="30">
        <v>0.4</v>
      </c>
      <c r="N154" s="15" t="s">
        <v>240</v>
      </c>
      <c r="O154" s="16">
        <f t="shared" si="35"/>
        <v>182</v>
      </c>
      <c r="P154" s="15" t="s">
        <v>134</v>
      </c>
      <c r="Q154" s="16">
        <f t="shared" si="36"/>
        <v>85</v>
      </c>
      <c r="R154" s="15" t="s">
        <v>88</v>
      </c>
      <c r="S154" s="16">
        <f t="shared" si="37"/>
        <v>1024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17</v>
      </c>
      <c r="AC154" s="16" t="str">
        <f t="shared" si="31"/>
        <v>HPExt</v>
      </c>
      <c r="AD154" s="29">
        <f t="shared" si="32"/>
        <v>308</v>
      </c>
    </row>
    <row r="155" spans="10:30" ht="16.5" x14ac:dyDescent="0.2">
      <c r="J155" s="15" t="s">
        <v>239</v>
      </c>
      <c r="K155" s="15">
        <v>5</v>
      </c>
      <c r="L155" s="15">
        <v>9</v>
      </c>
      <c r="M155" s="30">
        <v>0.45</v>
      </c>
      <c r="N155" s="15" t="s">
        <v>240</v>
      </c>
      <c r="O155" s="16">
        <f t="shared" si="35"/>
        <v>205</v>
      </c>
      <c r="P155" s="15" t="s">
        <v>134</v>
      </c>
      <c r="Q155" s="16">
        <f t="shared" si="36"/>
        <v>96</v>
      </c>
      <c r="R155" s="15" t="s">
        <v>88</v>
      </c>
      <c r="S155" s="16">
        <f t="shared" si="37"/>
        <v>1152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18</v>
      </c>
      <c r="AC155" s="16" t="str">
        <f t="shared" si="31"/>
        <v>HPExt</v>
      </c>
      <c r="AD155" s="29">
        <f t="shared" si="32"/>
        <v>319</v>
      </c>
    </row>
    <row r="156" spans="10:30" ht="16.5" x14ac:dyDescent="0.2">
      <c r="J156" s="15" t="s">
        <v>239</v>
      </c>
      <c r="K156" s="15">
        <v>5</v>
      </c>
      <c r="L156" s="15">
        <v>10</v>
      </c>
      <c r="M156" s="30">
        <v>0.5</v>
      </c>
      <c r="N156" s="15" t="s">
        <v>240</v>
      </c>
      <c r="O156" s="16">
        <f t="shared" si="35"/>
        <v>228</v>
      </c>
      <c r="P156" s="15" t="s">
        <v>134</v>
      </c>
      <c r="Q156" s="16">
        <f t="shared" si="36"/>
        <v>107</v>
      </c>
      <c r="R156" s="15" t="s">
        <v>88</v>
      </c>
      <c r="S156" s="16">
        <f t="shared" si="37"/>
        <v>1280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19</v>
      </c>
      <c r="AC156" s="16" t="str">
        <f t="shared" si="31"/>
        <v>HPExt</v>
      </c>
      <c r="AD156" s="29">
        <f t="shared" si="32"/>
        <v>330</v>
      </c>
    </row>
    <row r="157" spans="10:30" ht="16.5" x14ac:dyDescent="0.2">
      <c r="J157" s="15" t="s">
        <v>239</v>
      </c>
      <c r="K157" s="15">
        <v>5</v>
      </c>
      <c r="L157" s="15">
        <v>11</v>
      </c>
      <c r="M157" s="30">
        <v>0.55000000000000004</v>
      </c>
      <c r="N157" s="15" t="s">
        <v>240</v>
      </c>
      <c r="O157" s="16">
        <f t="shared" si="35"/>
        <v>251</v>
      </c>
      <c r="P157" s="15" t="s">
        <v>134</v>
      </c>
      <c r="Q157" s="16">
        <f t="shared" si="36"/>
        <v>117</v>
      </c>
      <c r="R157" s="15" t="s">
        <v>88</v>
      </c>
      <c r="S157" s="16">
        <f t="shared" si="37"/>
        <v>1407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19</v>
      </c>
      <c r="AC157" s="16" t="str">
        <f t="shared" si="31"/>
        <v>HPExt</v>
      </c>
      <c r="AD157" s="29">
        <f t="shared" si="32"/>
        <v>342</v>
      </c>
    </row>
    <row r="158" spans="10:30" ht="16.5" x14ac:dyDescent="0.2">
      <c r="J158" s="15" t="s">
        <v>239</v>
      </c>
      <c r="K158" s="15">
        <v>5</v>
      </c>
      <c r="L158" s="15">
        <v>12</v>
      </c>
      <c r="M158" s="30">
        <v>0.6</v>
      </c>
      <c r="N158" s="15" t="s">
        <v>240</v>
      </c>
      <c r="O158" s="16">
        <f t="shared" si="35"/>
        <v>274</v>
      </c>
      <c r="P158" s="15" t="s">
        <v>134</v>
      </c>
      <c r="Q158" s="16">
        <f t="shared" si="36"/>
        <v>128</v>
      </c>
      <c r="R158" s="15" t="s">
        <v>88</v>
      </c>
      <c r="S158" s="16">
        <f t="shared" si="37"/>
        <v>1535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1</v>
      </c>
    </row>
    <row r="159" spans="10:30" ht="16.5" x14ac:dyDescent="0.2">
      <c r="J159" s="15" t="s">
        <v>239</v>
      </c>
      <c r="K159" s="15">
        <v>5</v>
      </c>
      <c r="L159" s="15">
        <v>13</v>
      </c>
      <c r="M159" s="30">
        <v>0.65</v>
      </c>
      <c r="N159" s="15" t="s">
        <v>240</v>
      </c>
      <c r="O159" s="16">
        <f t="shared" si="35"/>
        <v>296</v>
      </c>
      <c r="P159" s="15" t="s">
        <v>134</v>
      </c>
      <c r="Q159" s="16">
        <f t="shared" si="36"/>
        <v>138</v>
      </c>
      <c r="R159" s="15" t="s">
        <v>88</v>
      </c>
      <c r="S159" s="16">
        <f t="shared" si="37"/>
        <v>1663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4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239</v>
      </c>
      <c r="K160" s="15">
        <v>5</v>
      </c>
      <c r="L160" s="15">
        <v>14</v>
      </c>
      <c r="M160" s="30">
        <v>0.7</v>
      </c>
      <c r="N160" s="15" t="s">
        <v>240</v>
      </c>
      <c r="O160" s="16">
        <f t="shared" si="35"/>
        <v>319</v>
      </c>
      <c r="P160" s="15" t="s">
        <v>134</v>
      </c>
      <c r="Q160" s="16">
        <f t="shared" si="36"/>
        <v>149</v>
      </c>
      <c r="R160" s="15" t="s">
        <v>88</v>
      </c>
      <c r="S160" s="16">
        <f t="shared" si="37"/>
        <v>1791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6</v>
      </c>
      <c r="AC160" s="16" t="str">
        <f t="shared" si="31"/>
        <v>DefExt</v>
      </c>
      <c r="AD160" s="29">
        <f t="shared" si="32"/>
        <v>4</v>
      </c>
    </row>
    <row r="161" spans="10:30" ht="16.5" x14ac:dyDescent="0.2">
      <c r="J161" s="15" t="s">
        <v>239</v>
      </c>
      <c r="K161" s="15">
        <v>5</v>
      </c>
      <c r="L161" s="15">
        <v>15</v>
      </c>
      <c r="M161" s="30">
        <v>0.75</v>
      </c>
      <c r="N161" s="15" t="s">
        <v>240</v>
      </c>
      <c r="O161" s="16">
        <f t="shared" si="35"/>
        <v>342</v>
      </c>
      <c r="P161" s="15" t="s">
        <v>134</v>
      </c>
      <c r="Q161" s="16">
        <f t="shared" si="36"/>
        <v>160</v>
      </c>
      <c r="R161" s="15" t="s">
        <v>88</v>
      </c>
      <c r="S161" s="16">
        <f t="shared" si="37"/>
        <v>1919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8</v>
      </c>
      <c r="AC161" s="16" t="str">
        <f t="shared" si="31"/>
        <v>DefExt</v>
      </c>
      <c r="AD161" s="29">
        <f t="shared" si="32"/>
        <v>5</v>
      </c>
    </row>
    <row r="162" spans="10:30" ht="16.5" x14ac:dyDescent="0.2">
      <c r="J162" s="15" t="s">
        <v>239</v>
      </c>
      <c r="K162" s="15">
        <v>5</v>
      </c>
      <c r="L162" s="15">
        <v>16</v>
      </c>
      <c r="M162" s="30">
        <v>0.8</v>
      </c>
      <c r="N162" s="15" t="s">
        <v>240</v>
      </c>
      <c r="O162" s="16">
        <f t="shared" si="35"/>
        <v>365</v>
      </c>
      <c r="P162" s="15" t="s">
        <v>134</v>
      </c>
      <c r="Q162" s="16">
        <f t="shared" si="36"/>
        <v>170</v>
      </c>
      <c r="R162" s="15" t="s">
        <v>88</v>
      </c>
      <c r="S162" s="16">
        <f t="shared" si="37"/>
        <v>2047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10</v>
      </c>
      <c r="AC162" s="16" t="str">
        <f t="shared" si="31"/>
        <v>DefExt</v>
      </c>
      <c r="AD162" s="29">
        <f t="shared" si="32"/>
        <v>6</v>
      </c>
    </row>
    <row r="163" spans="10:30" ht="16.5" x14ac:dyDescent="0.2">
      <c r="J163" s="15" t="s">
        <v>239</v>
      </c>
      <c r="K163" s="15">
        <v>5</v>
      </c>
      <c r="L163" s="15">
        <v>17</v>
      </c>
      <c r="M163" s="30">
        <v>0.85</v>
      </c>
      <c r="N163" s="15" t="s">
        <v>240</v>
      </c>
      <c r="O163" s="16">
        <f t="shared" si="35"/>
        <v>388</v>
      </c>
      <c r="P163" s="15" t="s">
        <v>134</v>
      </c>
      <c r="Q163" s="16">
        <f t="shared" si="36"/>
        <v>181</v>
      </c>
      <c r="R163" s="15" t="s">
        <v>88</v>
      </c>
      <c r="S163" s="16">
        <f t="shared" si="37"/>
        <v>2175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12</v>
      </c>
      <c r="AC163" s="16" t="str">
        <f t="shared" si="31"/>
        <v>DefExt</v>
      </c>
      <c r="AD163" s="29">
        <f t="shared" si="32"/>
        <v>8</v>
      </c>
    </row>
    <row r="164" spans="10:30" ht="16.5" x14ac:dyDescent="0.2">
      <c r="J164" s="15" t="s">
        <v>239</v>
      </c>
      <c r="K164" s="15">
        <v>5</v>
      </c>
      <c r="L164" s="15">
        <v>18</v>
      </c>
      <c r="M164" s="30">
        <v>0.9</v>
      </c>
      <c r="N164" s="15" t="s">
        <v>240</v>
      </c>
      <c r="O164" s="16">
        <f t="shared" si="35"/>
        <v>410</v>
      </c>
      <c r="P164" s="15" t="s">
        <v>134</v>
      </c>
      <c r="Q164" s="16">
        <f t="shared" si="36"/>
        <v>192</v>
      </c>
      <c r="R164" s="15" t="s">
        <v>88</v>
      </c>
      <c r="S164" s="16">
        <f t="shared" si="37"/>
        <v>2303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14</v>
      </c>
      <c r="AC164" s="16" t="str">
        <f t="shared" si="31"/>
        <v>DefExt</v>
      </c>
      <c r="AD164" s="29">
        <f t="shared" si="32"/>
        <v>9</v>
      </c>
    </row>
    <row r="165" spans="10:30" ht="16.5" x14ac:dyDescent="0.2">
      <c r="J165" s="15" t="s">
        <v>239</v>
      </c>
      <c r="K165" s="15">
        <v>5</v>
      </c>
      <c r="L165" s="15">
        <v>19</v>
      </c>
      <c r="M165" s="30">
        <v>0.95</v>
      </c>
      <c r="N165" s="15" t="s">
        <v>240</v>
      </c>
      <c r="O165" s="16">
        <f t="shared" si="35"/>
        <v>433</v>
      </c>
      <c r="P165" s="15" t="s">
        <v>134</v>
      </c>
      <c r="Q165" s="16">
        <f t="shared" si="36"/>
        <v>202</v>
      </c>
      <c r="R165" s="15" t="s">
        <v>88</v>
      </c>
      <c r="S165" s="16">
        <f t="shared" si="37"/>
        <v>2431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16</v>
      </c>
      <c r="AC165" s="16" t="str">
        <f t="shared" si="31"/>
        <v>DefExt</v>
      </c>
      <c r="AD165" s="29">
        <f t="shared" si="32"/>
        <v>10</v>
      </c>
    </row>
    <row r="166" spans="10:30" ht="16.5" x14ac:dyDescent="0.2">
      <c r="J166" s="15" t="s">
        <v>239</v>
      </c>
      <c r="K166" s="15">
        <v>5</v>
      </c>
      <c r="L166" s="15">
        <v>20</v>
      </c>
      <c r="M166" s="30">
        <v>1</v>
      </c>
      <c r="N166" s="15" t="s">
        <v>240</v>
      </c>
      <c r="O166" s="16">
        <f t="shared" si="35"/>
        <v>456</v>
      </c>
      <c r="P166" s="15" t="s">
        <v>134</v>
      </c>
      <c r="Q166" s="16">
        <f t="shared" si="36"/>
        <v>213</v>
      </c>
      <c r="R166" s="15" t="s">
        <v>88</v>
      </c>
      <c r="S166" s="16">
        <f t="shared" si="37"/>
        <v>2559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17</v>
      </c>
      <c r="AC166" s="16" t="str">
        <f t="shared" si="31"/>
        <v>DefExt</v>
      </c>
      <c r="AD166" s="29">
        <f t="shared" si="32"/>
        <v>12</v>
      </c>
    </row>
    <row r="167" spans="10:30" ht="16.5" x14ac:dyDescent="0.2">
      <c r="J167" s="15" t="s">
        <v>239</v>
      </c>
      <c r="K167" s="15">
        <v>5</v>
      </c>
      <c r="L167" s="15">
        <v>21</v>
      </c>
      <c r="M167" s="30">
        <v>1.05</v>
      </c>
      <c r="N167" s="15" t="s">
        <v>240</v>
      </c>
      <c r="O167" s="16">
        <f t="shared" si="35"/>
        <v>479</v>
      </c>
      <c r="P167" s="15" t="s">
        <v>134</v>
      </c>
      <c r="Q167" s="16">
        <f t="shared" si="36"/>
        <v>224</v>
      </c>
      <c r="R167" s="15" t="s">
        <v>88</v>
      </c>
      <c r="S167" s="16">
        <f t="shared" si="37"/>
        <v>2687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19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13</v>
      </c>
    </row>
    <row r="168" spans="10:30" ht="16.5" x14ac:dyDescent="0.2">
      <c r="J168" s="15" t="s">
        <v>239</v>
      </c>
      <c r="K168" s="15">
        <v>5</v>
      </c>
      <c r="L168" s="15">
        <v>22</v>
      </c>
      <c r="M168" s="30">
        <v>1.1000000000000001</v>
      </c>
      <c r="N168" s="15" t="s">
        <v>240</v>
      </c>
      <c r="O168" s="16">
        <f t="shared" si="35"/>
        <v>502</v>
      </c>
      <c r="P168" s="15" t="s">
        <v>134</v>
      </c>
      <c r="Q168" s="16">
        <f t="shared" si="36"/>
        <v>234</v>
      </c>
      <c r="R168" s="15" t="s">
        <v>88</v>
      </c>
      <c r="S168" s="16">
        <f t="shared" si="37"/>
        <v>2815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21</v>
      </c>
      <c r="AC168" s="16" t="str">
        <f t="shared" si="45"/>
        <v>DefExt</v>
      </c>
      <c r="AD168" s="29">
        <f t="shared" si="46"/>
        <v>14</v>
      </c>
    </row>
    <row r="169" spans="10:30" ht="16.5" x14ac:dyDescent="0.2">
      <c r="J169" s="15" t="s">
        <v>239</v>
      </c>
      <c r="K169" s="15">
        <v>5</v>
      </c>
      <c r="L169" s="15">
        <v>23</v>
      </c>
      <c r="M169" s="30">
        <v>1.1499999999999999</v>
      </c>
      <c r="N169" s="15" t="s">
        <v>240</v>
      </c>
      <c r="O169" s="16">
        <f t="shared" si="35"/>
        <v>524</v>
      </c>
      <c r="P169" s="15" t="s">
        <v>134</v>
      </c>
      <c r="Q169" s="16">
        <f t="shared" si="36"/>
        <v>245</v>
      </c>
      <c r="R169" s="15" t="s">
        <v>88</v>
      </c>
      <c r="S169" s="16">
        <f t="shared" si="37"/>
        <v>2943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23</v>
      </c>
      <c r="AC169" s="16" t="str">
        <f t="shared" si="45"/>
        <v>DefExt</v>
      </c>
      <c r="AD169" s="29">
        <f t="shared" si="46"/>
        <v>15</v>
      </c>
    </row>
    <row r="170" spans="10:30" ht="16.5" x14ac:dyDescent="0.2">
      <c r="J170" s="15" t="s">
        <v>239</v>
      </c>
      <c r="K170" s="15">
        <v>5</v>
      </c>
      <c r="L170" s="15">
        <v>24</v>
      </c>
      <c r="M170" s="30">
        <v>1.2</v>
      </c>
      <c r="N170" s="15" t="s">
        <v>240</v>
      </c>
      <c r="O170" s="16">
        <f t="shared" si="35"/>
        <v>547</v>
      </c>
      <c r="P170" s="15" t="s">
        <v>134</v>
      </c>
      <c r="Q170" s="16">
        <f t="shared" si="36"/>
        <v>256</v>
      </c>
      <c r="R170" s="15" t="s">
        <v>88</v>
      </c>
      <c r="S170" s="16">
        <f t="shared" si="37"/>
        <v>3071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25</v>
      </c>
      <c r="AC170" s="16" t="str">
        <f t="shared" si="45"/>
        <v>DefExt</v>
      </c>
      <c r="AD170" s="29">
        <f t="shared" si="46"/>
        <v>17</v>
      </c>
    </row>
    <row r="171" spans="10:30" ht="16.5" x14ac:dyDescent="0.2">
      <c r="J171" s="15" t="s">
        <v>239</v>
      </c>
      <c r="K171" s="15">
        <v>5</v>
      </c>
      <c r="L171" s="15">
        <v>25</v>
      </c>
      <c r="M171" s="30">
        <v>1.25</v>
      </c>
      <c r="N171" s="15" t="s">
        <v>240</v>
      </c>
      <c r="O171" s="16">
        <f t="shared" si="35"/>
        <v>570</v>
      </c>
      <c r="P171" s="15" t="s">
        <v>134</v>
      </c>
      <c r="Q171" s="16">
        <f t="shared" si="36"/>
        <v>266</v>
      </c>
      <c r="R171" s="15" t="s">
        <v>88</v>
      </c>
      <c r="S171" s="16">
        <f t="shared" si="37"/>
        <v>3199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27</v>
      </c>
      <c r="AC171" s="16" t="str">
        <f t="shared" si="45"/>
        <v>DefExt</v>
      </c>
      <c r="AD171" s="29">
        <f t="shared" si="46"/>
        <v>18</v>
      </c>
    </row>
    <row r="172" spans="10:30" ht="16.5" x14ac:dyDescent="0.2">
      <c r="J172" s="15" t="s">
        <v>239</v>
      </c>
      <c r="K172" s="15">
        <v>5</v>
      </c>
      <c r="L172" s="15">
        <v>26</v>
      </c>
      <c r="M172" s="30">
        <v>1.3</v>
      </c>
      <c r="N172" s="15" t="s">
        <v>240</v>
      </c>
      <c r="O172" s="16">
        <f t="shared" si="35"/>
        <v>593</v>
      </c>
      <c r="P172" s="15" t="s">
        <v>134</v>
      </c>
      <c r="Q172" s="16">
        <f t="shared" si="36"/>
        <v>277</v>
      </c>
      <c r="R172" s="15" t="s">
        <v>88</v>
      </c>
      <c r="S172" s="16">
        <f t="shared" si="37"/>
        <v>3327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29</v>
      </c>
      <c r="AC172" s="16" t="str">
        <f t="shared" si="45"/>
        <v>DefExt</v>
      </c>
      <c r="AD172" s="29">
        <f t="shared" si="46"/>
        <v>19</v>
      </c>
    </row>
    <row r="173" spans="10:30" ht="16.5" x14ac:dyDescent="0.2">
      <c r="J173" s="15" t="s">
        <v>239</v>
      </c>
      <c r="K173" s="15">
        <v>5</v>
      </c>
      <c r="L173" s="15">
        <v>27</v>
      </c>
      <c r="M173" s="30">
        <v>1.35</v>
      </c>
      <c r="N173" s="15" t="s">
        <v>240</v>
      </c>
      <c r="O173" s="16">
        <f t="shared" si="35"/>
        <v>616</v>
      </c>
      <c r="P173" s="15" t="s">
        <v>134</v>
      </c>
      <c r="Q173" s="16">
        <f t="shared" si="36"/>
        <v>288</v>
      </c>
      <c r="R173" s="15" t="s">
        <v>88</v>
      </c>
      <c r="S173" s="16">
        <f t="shared" si="37"/>
        <v>3455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31</v>
      </c>
      <c r="AC173" s="16" t="str">
        <f t="shared" si="45"/>
        <v>DefExt</v>
      </c>
      <c r="AD173" s="29">
        <f t="shared" si="46"/>
        <v>21</v>
      </c>
    </row>
    <row r="174" spans="10:30" ht="16.5" x14ac:dyDescent="0.2">
      <c r="J174" s="15" t="s">
        <v>239</v>
      </c>
      <c r="K174" s="15">
        <v>5</v>
      </c>
      <c r="L174" s="15">
        <v>28</v>
      </c>
      <c r="M174" s="30">
        <v>1.4</v>
      </c>
      <c r="N174" s="15" t="s">
        <v>240</v>
      </c>
      <c r="O174" s="16">
        <f t="shared" si="35"/>
        <v>638</v>
      </c>
      <c r="P174" s="15" t="s">
        <v>134</v>
      </c>
      <c r="Q174" s="16">
        <f t="shared" si="36"/>
        <v>298</v>
      </c>
      <c r="R174" s="15" t="s">
        <v>88</v>
      </c>
      <c r="S174" s="16">
        <f t="shared" si="37"/>
        <v>3583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33</v>
      </c>
      <c r="AC174" s="16" t="str">
        <f t="shared" si="45"/>
        <v>DefExt</v>
      </c>
      <c r="AD174" s="29">
        <f t="shared" si="46"/>
        <v>22</v>
      </c>
    </row>
    <row r="175" spans="10:30" ht="16.5" x14ac:dyDescent="0.2">
      <c r="J175" s="15" t="s">
        <v>239</v>
      </c>
      <c r="K175" s="15">
        <v>5</v>
      </c>
      <c r="L175" s="15">
        <v>29</v>
      </c>
      <c r="M175" s="30">
        <v>1.45</v>
      </c>
      <c r="N175" s="15" t="s">
        <v>240</v>
      </c>
      <c r="O175" s="16">
        <f t="shared" si="35"/>
        <v>661</v>
      </c>
      <c r="P175" s="15" t="s">
        <v>134</v>
      </c>
      <c r="Q175" s="16">
        <f t="shared" si="36"/>
        <v>309</v>
      </c>
      <c r="R175" s="15" t="s">
        <v>88</v>
      </c>
      <c r="S175" s="16">
        <f t="shared" si="37"/>
        <v>3711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35</v>
      </c>
      <c r="AC175" s="16" t="str">
        <f t="shared" si="45"/>
        <v>DefExt</v>
      </c>
      <c r="AD175" s="29">
        <f t="shared" si="46"/>
        <v>23</v>
      </c>
    </row>
    <row r="176" spans="10:30" ht="16.5" x14ac:dyDescent="0.2">
      <c r="J176" s="15" t="s">
        <v>239</v>
      </c>
      <c r="K176" s="15">
        <v>5</v>
      </c>
      <c r="L176" s="15">
        <v>30</v>
      </c>
      <c r="M176" s="30">
        <v>1.5</v>
      </c>
      <c r="N176" s="15" t="s">
        <v>240</v>
      </c>
      <c r="O176" s="16">
        <f t="shared" si="35"/>
        <v>684</v>
      </c>
      <c r="P176" s="15" t="s">
        <v>134</v>
      </c>
      <c r="Q176" s="16">
        <f t="shared" si="36"/>
        <v>320</v>
      </c>
      <c r="R176" s="15" t="s">
        <v>88</v>
      </c>
      <c r="S176" s="16">
        <f t="shared" si="37"/>
        <v>3839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37</v>
      </c>
      <c r="AC176" s="16" t="str">
        <f t="shared" si="45"/>
        <v>DefExt</v>
      </c>
      <c r="AD176" s="29">
        <f t="shared" si="46"/>
        <v>24</v>
      </c>
    </row>
    <row r="177" spans="10:30" ht="16.5" x14ac:dyDescent="0.2">
      <c r="J177" s="15" t="s">
        <v>209</v>
      </c>
      <c r="K177" s="15">
        <v>6</v>
      </c>
      <c r="L177" s="15">
        <v>1</v>
      </c>
      <c r="M177" s="30">
        <v>0.05</v>
      </c>
      <c r="N177" s="15" t="s">
        <v>240</v>
      </c>
      <c r="O177" s="16">
        <f t="shared" ref="O177:O206" si="47">ROUND(INDEX($M$16:$O$22,$K177,MATCH(N177,$M$15:$O$15,0))*$M177,0)</f>
        <v>23</v>
      </c>
      <c r="P177" s="15" t="s">
        <v>134</v>
      </c>
      <c r="Q177" s="16">
        <f t="shared" ref="Q177:Q206" si="48">ROUND(INDEX($M$16:$O$22,$K177,MATCH(P177,$M$15:$O$15,0))*$M177,0)</f>
        <v>18</v>
      </c>
      <c r="R177" s="15" t="s">
        <v>88</v>
      </c>
      <c r="S177" s="16">
        <f t="shared" ref="S177:S206" si="49">ROUND(INDEX($M$16:$O$22,$K177,MATCH(R177,$M$15:$O$15,0))*$M177,0)</f>
        <v>76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39</v>
      </c>
      <c r="AC177" s="16" t="str">
        <f t="shared" si="45"/>
        <v>DefExt</v>
      </c>
      <c r="AD177" s="29">
        <f t="shared" si="46"/>
        <v>26</v>
      </c>
    </row>
    <row r="178" spans="10:30" ht="16.5" x14ac:dyDescent="0.2">
      <c r="J178" s="15" t="s">
        <v>209</v>
      </c>
      <c r="K178" s="15">
        <v>6</v>
      </c>
      <c r="L178" s="15">
        <v>2</v>
      </c>
      <c r="M178" s="30">
        <v>0.1</v>
      </c>
      <c r="N178" s="15" t="s">
        <v>240</v>
      </c>
      <c r="O178" s="16">
        <f t="shared" si="47"/>
        <v>46</v>
      </c>
      <c r="P178" s="15" t="s">
        <v>134</v>
      </c>
      <c r="Q178" s="16">
        <f t="shared" si="48"/>
        <v>36</v>
      </c>
      <c r="R178" s="15" t="s">
        <v>88</v>
      </c>
      <c r="S178" s="16">
        <f t="shared" si="49"/>
        <v>152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41</v>
      </c>
      <c r="AC178" s="16" t="str">
        <f t="shared" si="45"/>
        <v>DefExt</v>
      </c>
      <c r="AD178" s="29">
        <f t="shared" si="46"/>
        <v>27</v>
      </c>
    </row>
    <row r="179" spans="10:30" ht="16.5" x14ac:dyDescent="0.2">
      <c r="J179" s="15" t="s">
        <v>209</v>
      </c>
      <c r="K179" s="15">
        <v>6</v>
      </c>
      <c r="L179" s="15">
        <v>3</v>
      </c>
      <c r="M179" s="30">
        <v>0.15</v>
      </c>
      <c r="N179" s="15" t="s">
        <v>240</v>
      </c>
      <c r="O179" s="16">
        <f t="shared" si="47"/>
        <v>68</v>
      </c>
      <c r="P179" s="15" t="s">
        <v>134</v>
      </c>
      <c r="Q179" s="16">
        <f t="shared" si="48"/>
        <v>54</v>
      </c>
      <c r="R179" s="15" t="s">
        <v>88</v>
      </c>
      <c r="S179" s="16">
        <f t="shared" si="49"/>
        <v>227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43</v>
      </c>
      <c r="AC179" s="16" t="str">
        <f t="shared" si="45"/>
        <v>DefExt</v>
      </c>
      <c r="AD179" s="29">
        <f t="shared" si="46"/>
        <v>28</v>
      </c>
    </row>
    <row r="180" spans="10:30" ht="16.5" x14ac:dyDescent="0.2">
      <c r="J180" s="15" t="s">
        <v>209</v>
      </c>
      <c r="K180" s="15">
        <v>6</v>
      </c>
      <c r="L180" s="15">
        <v>4</v>
      </c>
      <c r="M180" s="30">
        <v>0.2</v>
      </c>
      <c r="N180" s="15" t="s">
        <v>240</v>
      </c>
      <c r="O180" s="16">
        <f t="shared" si="47"/>
        <v>91</v>
      </c>
      <c r="P180" s="15" t="s">
        <v>134</v>
      </c>
      <c r="Q180" s="16">
        <f t="shared" si="48"/>
        <v>72</v>
      </c>
      <c r="R180" s="15" t="s">
        <v>88</v>
      </c>
      <c r="S180" s="16">
        <f t="shared" si="49"/>
        <v>303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45</v>
      </c>
      <c r="AC180" s="16" t="str">
        <f t="shared" si="45"/>
        <v>DefExt</v>
      </c>
      <c r="AD180" s="29">
        <f t="shared" si="46"/>
        <v>29</v>
      </c>
    </row>
    <row r="181" spans="10:30" ht="16.5" x14ac:dyDescent="0.2">
      <c r="J181" s="15" t="s">
        <v>209</v>
      </c>
      <c r="K181" s="15">
        <v>6</v>
      </c>
      <c r="L181" s="15">
        <v>5</v>
      </c>
      <c r="M181" s="30">
        <v>0.25</v>
      </c>
      <c r="N181" s="15" t="s">
        <v>240</v>
      </c>
      <c r="O181" s="16">
        <f t="shared" si="47"/>
        <v>114</v>
      </c>
      <c r="P181" s="15" t="s">
        <v>134</v>
      </c>
      <c r="Q181" s="16">
        <f t="shared" si="48"/>
        <v>90</v>
      </c>
      <c r="R181" s="15" t="s">
        <v>88</v>
      </c>
      <c r="S181" s="16">
        <f t="shared" si="49"/>
        <v>379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47</v>
      </c>
      <c r="AC181" s="16" t="str">
        <f t="shared" si="45"/>
        <v>DefExt</v>
      </c>
      <c r="AD181" s="29">
        <f t="shared" si="46"/>
        <v>31</v>
      </c>
    </row>
    <row r="182" spans="10:30" ht="16.5" x14ac:dyDescent="0.2">
      <c r="J182" s="15" t="s">
        <v>209</v>
      </c>
      <c r="K182" s="15">
        <v>6</v>
      </c>
      <c r="L182" s="15">
        <v>6</v>
      </c>
      <c r="M182" s="30">
        <v>0.3</v>
      </c>
      <c r="N182" s="15" t="s">
        <v>240</v>
      </c>
      <c r="O182" s="16">
        <f t="shared" si="47"/>
        <v>137</v>
      </c>
      <c r="P182" s="15" t="s">
        <v>134</v>
      </c>
      <c r="Q182" s="16">
        <f t="shared" si="48"/>
        <v>108</v>
      </c>
      <c r="R182" s="15" t="s">
        <v>88</v>
      </c>
      <c r="S182" s="16">
        <f t="shared" si="49"/>
        <v>455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48</v>
      </c>
      <c r="AC182" s="16" t="str">
        <f t="shared" si="45"/>
        <v>DefExt</v>
      </c>
      <c r="AD182" s="29">
        <f t="shared" si="46"/>
        <v>32</v>
      </c>
    </row>
    <row r="183" spans="10:30" ht="16.5" x14ac:dyDescent="0.2">
      <c r="J183" s="15" t="s">
        <v>209</v>
      </c>
      <c r="K183" s="15">
        <v>6</v>
      </c>
      <c r="L183" s="15">
        <v>7</v>
      </c>
      <c r="M183" s="30">
        <v>0.35</v>
      </c>
      <c r="N183" s="15" t="s">
        <v>240</v>
      </c>
      <c r="O183" s="16">
        <f t="shared" si="47"/>
        <v>160</v>
      </c>
      <c r="P183" s="15" t="s">
        <v>134</v>
      </c>
      <c r="Q183" s="16">
        <f t="shared" si="48"/>
        <v>126</v>
      </c>
      <c r="R183" s="15" t="s">
        <v>88</v>
      </c>
      <c r="S183" s="16">
        <f t="shared" si="49"/>
        <v>531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50</v>
      </c>
      <c r="AC183" s="16" t="str">
        <f t="shared" si="45"/>
        <v>DefExt</v>
      </c>
      <c r="AD183" s="29">
        <f t="shared" si="46"/>
        <v>33</v>
      </c>
    </row>
    <row r="184" spans="10:30" ht="16.5" x14ac:dyDescent="0.2">
      <c r="J184" s="15" t="s">
        <v>209</v>
      </c>
      <c r="K184" s="15">
        <v>6</v>
      </c>
      <c r="L184" s="15">
        <v>8</v>
      </c>
      <c r="M184" s="30">
        <v>0.4</v>
      </c>
      <c r="N184" s="15" t="s">
        <v>240</v>
      </c>
      <c r="O184" s="16">
        <f t="shared" si="47"/>
        <v>182</v>
      </c>
      <c r="P184" s="15" t="s">
        <v>134</v>
      </c>
      <c r="Q184" s="16">
        <f t="shared" si="48"/>
        <v>144</v>
      </c>
      <c r="R184" s="15" t="s">
        <v>88</v>
      </c>
      <c r="S184" s="16">
        <f t="shared" si="49"/>
        <v>606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52</v>
      </c>
      <c r="AC184" s="16" t="str">
        <f t="shared" si="45"/>
        <v>DefExt</v>
      </c>
      <c r="AD184" s="29">
        <f t="shared" si="46"/>
        <v>35</v>
      </c>
    </row>
    <row r="185" spans="10:30" ht="16.5" x14ac:dyDescent="0.2">
      <c r="J185" s="15" t="s">
        <v>209</v>
      </c>
      <c r="K185" s="15">
        <v>6</v>
      </c>
      <c r="L185" s="15">
        <v>9</v>
      </c>
      <c r="M185" s="30">
        <v>0.45</v>
      </c>
      <c r="N185" s="15" t="s">
        <v>240</v>
      </c>
      <c r="O185" s="16">
        <f t="shared" si="47"/>
        <v>205</v>
      </c>
      <c r="P185" s="15" t="s">
        <v>134</v>
      </c>
      <c r="Q185" s="16">
        <f t="shared" si="48"/>
        <v>162</v>
      </c>
      <c r="R185" s="15" t="s">
        <v>88</v>
      </c>
      <c r="S185" s="16">
        <f t="shared" si="49"/>
        <v>682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54</v>
      </c>
      <c r="AC185" s="16" t="str">
        <f t="shared" si="45"/>
        <v>DefExt</v>
      </c>
      <c r="AD185" s="29">
        <f t="shared" si="46"/>
        <v>36</v>
      </c>
    </row>
    <row r="186" spans="10:30" ht="16.5" x14ac:dyDescent="0.2">
      <c r="J186" s="15" t="s">
        <v>209</v>
      </c>
      <c r="K186" s="15">
        <v>6</v>
      </c>
      <c r="L186" s="15">
        <v>10</v>
      </c>
      <c r="M186" s="30">
        <v>0.5</v>
      </c>
      <c r="N186" s="15" t="s">
        <v>240</v>
      </c>
      <c r="O186" s="16">
        <f t="shared" si="47"/>
        <v>228</v>
      </c>
      <c r="P186" s="15" t="s">
        <v>134</v>
      </c>
      <c r="Q186" s="16">
        <f t="shared" si="48"/>
        <v>180</v>
      </c>
      <c r="R186" s="15" t="s">
        <v>88</v>
      </c>
      <c r="S186" s="16">
        <f t="shared" si="49"/>
        <v>758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56</v>
      </c>
      <c r="AC186" s="16" t="str">
        <f t="shared" si="45"/>
        <v>DefExt</v>
      </c>
      <c r="AD186" s="29">
        <f t="shared" si="46"/>
        <v>37</v>
      </c>
    </row>
    <row r="187" spans="10:30" ht="16.5" x14ac:dyDescent="0.2">
      <c r="J187" s="15" t="s">
        <v>209</v>
      </c>
      <c r="K187" s="15">
        <v>6</v>
      </c>
      <c r="L187" s="15">
        <v>11</v>
      </c>
      <c r="M187" s="30">
        <v>0.55000000000000004</v>
      </c>
      <c r="N187" s="15" t="s">
        <v>240</v>
      </c>
      <c r="O187" s="16">
        <f t="shared" si="47"/>
        <v>251</v>
      </c>
      <c r="P187" s="15" t="s">
        <v>134</v>
      </c>
      <c r="Q187" s="16">
        <f t="shared" si="48"/>
        <v>197</v>
      </c>
      <c r="R187" s="15" t="s">
        <v>88</v>
      </c>
      <c r="S187" s="16">
        <f t="shared" si="49"/>
        <v>834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58</v>
      </c>
      <c r="AC187" s="16" t="str">
        <f t="shared" si="45"/>
        <v>DefExt</v>
      </c>
      <c r="AD187" s="29">
        <f t="shared" si="46"/>
        <v>38</v>
      </c>
    </row>
    <row r="188" spans="10:30" ht="16.5" x14ac:dyDescent="0.2">
      <c r="J188" s="15" t="s">
        <v>209</v>
      </c>
      <c r="K188" s="15">
        <v>6</v>
      </c>
      <c r="L188" s="15">
        <v>12</v>
      </c>
      <c r="M188" s="30">
        <v>0.6</v>
      </c>
      <c r="N188" s="15" t="s">
        <v>240</v>
      </c>
      <c r="O188" s="16">
        <f t="shared" si="47"/>
        <v>274</v>
      </c>
      <c r="P188" s="15" t="s">
        <v>134</v>
      </c>
      <c r="Q188" s="16">
        <f t="shared" si="48"/>
        <v>215</v>
      </c>
      <c r="R188" s="15" t="s">
        <v>88</v>
      </c>
      <c r="S188" s="16">
        <f t="shared" si="49"/>
        <v>910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9</v>
      </c>
    </row>
    <row r="189" spans="10:30" ht="16.5" x14ac:dyDescent="0.2">
      <c r="J189" s="15" t="s">
        <v>209</v>
      </c>
      <c r="K189" s="15">
        <v>6</v>
      </c>
      <c r="L189" s="15">
        <v>13</v>
      </c>
      <c r="M189" s="30">
        <v>0.65</v>
      </c>
      <c r="N189" s="15" t="s">
        <v>240</v>
      </c>
      <c r="O189" s="16">
        <f t="shared" si="47"/>
        <v>296</v>
      </c>
      <c r="P189" s="15" t="s">
        <v>134</v>
      </c>
      <c r="Q189" s="16">
        <f t="shared" si="48"/>
        <v>233</v>
      </c>
      <c r="R189" s="15" t="s">
        <v>88</v>
      </c>
      <c r="S189" s="16">
        <f t="shared" si="49"/>
        <v>985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18</v>
      </c>
    </row>
    <row r="190" spans="10:30" ht="16.5" x14ac:dyDescent="0.2">
      <c r="J190" s="15" t="s">
        <v>209</v>
      </c>
      <c r="K190" s="15">
        <v>6</v>
      </c>
      <c r="L190" s="15">
        <v>14</v>
      </c>
      <c r="M190" s="30">
        <v>0.7</v>
      </c>
      <c r="N190" s="15" t="s">
        <v>240</v>
      </c>
      <c r="O190" s="16">
        <f t="shared" si="47"/>
        <v>319</v>
      </c>
      <c r="P190" s="15" t="s">
        <v>134</v>
      </c>
      <c r="Q190" s="16">
        <f t="shared" si="48"/>
        <v>251</v>
      </c>
      <c r="R190" s="15" t="s">
        <v>88</v>
      </c>
      <c r="S190" s="16">
        <f t="shared" si="49"/>
        <v>1061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27</v>
      </c>
    </row>
    <row r="191" spans="10:30" ht="16.5" x14ac:dyDescent="0.2">
      <c r="J191" s="15" t="s">
        <v>209</v>
      </c>
      <c r="K191" s="15">
        <v>6</v>
      </c>
      <c r="L191" s="15">
        <v>15</v>
      </c>
      <c r="M191" s="30">
        <v>0.75</v>
      </c>
      <c r="N191" s="15" t="s">
        <v>240</v>
      </c>
      <c r="O191" s="16">
        <f t="shared" si="47"/>
        <v>342</v>
      </c>
      <c r="P191" s="15" t="s">
        <v>134</v>
      </c>
      <c r="Q191" s="16">
        <f t="shared" si="48"/>
        <v>269</v>
      </c>
      <c r="R191" s="15" t="s">
        <v>88</v>
      </c>
      <c r="S191" s="16">
        <f t="shared" si="49"/>
        <v>1137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4</v>
      </c>
      <c r="AC191" s="16" t="str">
        <f t="shared" si="45"/>
        <v>HPExt</v>
      </c>
      <c r="AD191" s="29">
        <f t="shared" si="46"/>
        <v>36</v>
      </c>
    </row>
    <row r="192" spans="10:30" ht="16.5" x14ac:dyDescent="0.2">
      <c r="J192" s="15" t="s">
        <v>209</v>
      </c>
      <c r="K192" s="15">
        <v>6</v>
      </c>
      <c r="L192" s="15">
        <v>16</v>
      </c>
      <c r="M192" s="30">
        <v>0.8</v>
      </c>
      <c r="N192" s="15" t="s">
        <v>240</v>
      </c>
      <c r="O192" s="16">
        <f t="shared" si="47"/>
        <v>365</v>
      </c>
      <c r="P192" s="15" t="s">
        <v>134</v>
      </c>
      <c r="Q192" s="16">
        <f t="shared" si="48"/>
        <v>287</v>
      </c>
      <c r="R192" s="15" t="s">
        <v>88</v>
      </c>
      <c r="S192" s="16">
        <f t="shared" si="49"/>
        <v>1213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5</v>
      </c>
      <c r="AC192" s="16" t="str">
        <f t="shared" si="45"/>
        <v>HPExt</v>
      </c>
      <c r="AD192" s="29">
        <f t="shared" si="46"/>
        <v>46</v>
      </c>
    </row>
    <row r="193" spans="10:30" ht="16.5" x14ac:dyDescent="0.2">
      <c r="J193" s="15" t="s">
        <v>209</v>
      </c>
      <c r="K193" s="15">
        <v>6</v>
      </c>
      <c r="L193" s="15">
        <v>17</v>
      </c>
      <c r="M193" s="30">
        <v>0.85</v>
      </c>
      <c r="N193" s="15" t="s">
        <v>240</v>
      </c>
      <c r="O193" s="16">
        <f t="shared" si="47"/>
        <v>388</v>
      </c>
      <c r="P193" s="15" t="s">
        <v>134</v>
      </c>
      <c r="Q193" s="16">
        <f t="shared" si="48"/>
        <v>305</v>
      </c>
      <c r="R193" s="15" t="s">
        <v>88</v>
      </c>
      <c r="S193" s="16">
        <f t="shared" si="49"/>
        <v>1289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6</v>
      </c>
      <c r="AC193" s="16" t="str">
        <f t="shared" si="45"/>
        <v>HPExt</v>
      </c>
      <c r="AD193" s="29">
        <f t="shared" si="46"/>
        <v>55</v>
      </c>
    </row>
    <row r="194" spans="10:30" ht="16.5" x14ac:dyDescent="0.2">
      <c r="J194" s="15" t="s">
        <v>209</v>
      </c>
      <c r="K194" s="15">
        <v>6</v>
      </c>
      <c r="L194" s="15">
        <v>18</v>
      </c>
      <c r="M194" s="30">
        <v>0.9</v>
      </c>
      <c r="N194" s="15" t="s">
        <v>240</v>
      </c>
      <c r="O194" s="16">
        <f t="shared" si="47"/>
        <v>410</v>
      </c>
      <c r="P194" s="15" t="s">
        <v>134</v>
      </c>
      <c r="Q194" s="16">
        <f t="shared" si="48"/>
        <v>323</v>
      </c>
      <c r="R194" s="15" t="s">
        <v>88</v>
      </c>
      <c r="S194" s="16">
        <f t="shared" si="49"/>
        <v>1364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7</v>
      </c>
      <c r="AC194" s="16" t="str">
        <f t="shared" si="45"/>
        <v>HPExt</v>
      </c>
      <c r="AD194" s="29">
        <f t="shared" si="46"/>
        <v>64</v>
      </c>
    </row>
    <row r="195" spans="10:30" ht="16.5" x14ac:dyDescent="0.2">
      <c r="J195" s="15" t="s">
        <v>209</v>
      </c>
      <c r="K195" s="15">
        <v>6</v>
      </c>
      <c r="L195" s="15">
        <v>19</v>
      </c>
      <c r="M195" s="30">
        <v>0.95</v>
      </c>
      <c r="N195" s="15" t="s">
        <v>240</v>
      </c>
      <c r="O195" s="16">
        <f t="shared" si="47"/>
        <v>433</v>
      </c>
      <c r="P195" s="15" t="s">
        <v>134</v>
      </c>
      <c r="Q195" s="16">
        <f t="shared" si="48"/>
        <v>341</v>
      </c>
      <c r="R195" s="15" t="s">
        <v>88</v>
      </c>
      <c r="S195" s="16">
        <f t="shared" si="49"/>
        <v>1440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8</v>
      </c>
      <c r="AC195" s="16" t="str">
        <f t="shared" si="45"/>
        <v>HPExt</v>
      </c>
      <c r="AD195" s="29">
        <f t="shared" si="46"/>
        <v>73</v>
      </c>
    </row>
    <row r="196" spans="10:30" ht="16.5" x14ac:dyDescent="0.2">
      <c r="J196" s="15" t="s">
        <v>209</v>
      </c>
      <c r="K196" s="15">
        <v>6</v>
      </c>
      <c r="L196" s="15">
        <v>20</v>
      </c>
      <c r="M196" s="30">
        <v>1</v>
      </c>
      <c r="N196" s="15" t="s">
        <v>240</v>
      </c>
      <c r="O196" s="16">
        <f t="shared" si="47"/>
        <v>456</v>
      </c>
      <c r="P196" s="15" t="s">
        <v>134</v>
      </c>
      <c r="Q196" s="16">
        <f t="shared" si="48"/>
        <v>359</v>
      </c>
      <c r="R196" s="15" t="s">
        <v>88</v>
      </c>
      <c r="S196" s="16">
        <f t="shared" si="49"/>
        <v>1516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9</v>
      </c>
      <c r="AC196" s="16" t="str">
        <f t="shared" si="45"/>
        <v>HPExt</v>
      </c>
      <c r="AD196" s="29">
        <f t="shared" si="46"/>
        <v>82</v>
      </c>
    </row>
    <row r="197" spans="10:30" ht="16.5" x14ac:dyDescent="0.2">
      <c r="J197" s="15" t="s">
        <v>209</v>
      </c>
      <c r="K197" s="15">
        <v>6</v>
      </c>
      <c r="L197" s="15">
        <v>21</v>
      </c>
      <c r="M197" s="30">
        <v>1.05</v>
      </c>
      <c r="N197" s="15" t="s">
        <v>240</v>
      </c>
      <c r="O197" s="16">
        <f t="shared" si="47"/>
        <v>479</v>
      </c>
      <c r="P197" s="15" t="s">
        <v>134</v>
      </c>
      <c r="Q197" s="16">
        <f t="shared" si="48"/>
        <v>377</v>
      </c>
      <c r="R197" s="15" t="s">
        <v>88</v>
      </c>
      <c r="S197" s="16">
        <f t="shared" si="49"/>
        <v>1592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10</v>
      </c>
      <c r="AC197" s="16" t="str">
        <f t="shared" si="45"/>
        <v>HPExt</v>
      </c>
      <c r="AD197" s="29">
        <f t="shared" si="46"/>
        <v>91</v>
      </c>
    </row>
    <row r="198" spans="10:30" ht="16.5" x14ac:dyDescent="0.2">
      <c r="J198" s="15" t="s">
        <v>209</v>
      </c>
      <c r="K198" s="15">
        <v>6</v>
      </c>
      <c r="L198" s="15">
        <v>22</v>
      </c>
      <c r="M198" s="30">
        <v>1.1000000000000001</v>
      </c>
      <c r="N198" s="15" t="s">
        <v>240</v>
      </c>
      <c r="O198" s="16">
        <f t="shared" si="47"/>
        <v>502</v>
      </c>
      <c r="P198" s="15" t="s">
        <v>134</v>
      </c>
      <c r="Q198" s="16">
        <f t="shared" si="48"/>
        <v>395</v>
      </c>
      <c r="R198" s="15" t="s">
        <v>88</v>
      </c>
      <c r="S198" s="16">
        <f t="shared" si="49"/>
        <v>1668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11</v>
      </c>
      <c r="AC198" s="16" t="str">
        <f t="shared" si="45"/>
        <v>HPExt</v>
      </c>
      <c r="AD198" s="29">
        <f t="shared" si="46"/>
        <v>100</v>
      </c>
    </row>
    <row r="199" spans="10:30" ht="16.5" x14ac:dyDescent="0.2">
      <c r="J199" s="15" t="s">
        <v>209</v>
      </c>
      <c r="K199" s="15">
        <v>6</v>
      </c>
      <c r="L199" s="15">
        <v>23</v>
      </c>
      <c r="M199" s="30">
        <v>1.1499999999999999</v>
      </c>
      <c r="N199" s="15" t="s">
        <v>240</v>
      </c>
      <c r="O199" s="16">
        <f t="shared" si="47"/>
        <v>524</v>
      </c>
      <c r="P199" s="15" t="s">
        <v>134</v>
      </c>
      <c r="Q199" s="16">
        <f t="shared" si="48"/>
        <v>413</v>
      </c>
      <c r="R199" s="15" t="s">
        <v>88</v>
      </c>
      <c r="S199" s="16">
        <f t="shared" si="49"/>
        <v>1743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12</v>
      </c>
      <c r="AC199" s="16" t="str">
        <f t="shared" si="45"/>
        <v>HPExt</v>
      </c>
      <c r="AD199" s="29">
        <f t="shared" si="46"/>
        <v>109</v>
      </c>
    </row>
    <row r="200" spans="10:30" ht="16.5" x14ac:dyDescent="0.2">
      <c r="J200" s="15" t="s">
        <v>209</v>
      </c>
      <c r="K200" s="15">
        <v>6</v>
      </c>
      <c r="L200" s="15">
        <v>24</v>
      </c>
      <c r="M200" s="30">
        <v>1.2</v>
      </c>
      <c r="N200" s="15" t="s">
        <v>240</v>
      </c>
      <c r="O200" s="16">
        <f t="shared" si="47"/>
        <v>547</v>
      </c>
      <c r="P200" s="15" t="s">
        <v>134</v>
      </c>
      <c r="Q200" s="16">
        <f t="shared" si="48"/>
        <v>431</v>
      </c>
      <c r="R200" s="15" t="s">
        <v>88</v>
      </c>
      <c r="S200" s="16">
        <f t="shared" si="49"/>
        <v>1819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12</v>
      </c>
      <c r="AC200" s="16" t="str">
        <f t="shared" si="45"/>
        <v>HPExt</v>
      </c>
      <c r="AD200" s="29">
        <f t="shared" si="46"/>
        <v>119</v>
      </c>
    </row>
    <row r="201" spans="10:30" ht="16.5" x14ac:dyDescent="0.2">
      <c r="J201" s="15" t="s">
        <v>209</v>
      </c>
      <c r="K201" s="15">
        <v>6</v>
      </c>
      <c r="L201" s="15">
        <v>25</v>
      </c>
      <c r="M201" s="30">
        <v>1.25</v>
      </c>
      <c r="N201" s="15" t="s">
        <v>240</v>
      </c>
      <c r="O201" s="16">
        <f t="shared" si="47"/>
        <v>570</v>
      </c>
      <c r="P201" s="15" t="s">
        <v>134</v>
      </c>
      <c r="Q201" s="16">
        <f t="shared" si="48"/>
        <v>449</v>
      </c>
      <c r="R201" s="15" t="s">
        <v>88</v>
      </c>
      <c r="S201" s="16">
        <f t="shared" si="49"/>
        <v>1895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13</v>
      </c>
      <c r="AC201" s="16" t="str">
        <f t="shared" si="45"/>
        <v>HPExt</v>
      </c>
      <c r="AD201" s="29">
        <f t="shared" si="46"/>
        <v>128</v>
      </c>
    </row>
    <row r="202" spans="10:30" ht="16.5" x14ac:dyDescent="0.2">
      <c r="J202" s="15" t="s">
        <v>209</v>
      </c>
      <c r="K202" s="15">
        <v>6</v>
      </c>
      <c r="L202" s="15">
        <v>26</v>
      </c>
      <c r="M202" s="30">
        <v>1.3</v>
      </c>
      <c r="N202" s="15" t="s">
        <v>240</v>
      </c>
      <c r="O202" s="16">
        <f t="shared" si="47"/>
        <v>593</v>
      </c>
      <c r="P202" s="15" t="s">
        <v>134</v>
      </c>
      <c r="Q202" s="16">
        <f t="shared" si="48"/>
        <v>467</v>
      </c>
      <c r="R202" s="15" t="s">
        <v>88</v>
      </c>
      <c r="S202" s="16">
        <f t="shared" si="49"/>
        <v>1971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14</v>
      </c>
      <c r="AC202" s="16" t="str">
        <f t="shared" si="45"/>
        <v>HPExt</v>
      </c>
      <c r="AD202" s="29">
        <f t="shared" si="46"/>
        <v>137</v>
      </c>
    </row>
    <row r="203" spans="10:30" ht="16.5" x14ac:dyDescent="0.2">
      <c r="J203" s="15" t="s">
        <v>209</v>
      </c>
      <c r="K203" s="15">
        <v>6</v>
      </c>
      <c r="L203" s="15">
        <v>27</v>
      </c>
      <c r="M203" s="30">
        <v>1.35</v>
      </c>
      <c r="N203" s="15" t="s">
        <v>240</v>
      </c>
      <c r="O203" s="16">
        <f t="shared" si="47"/>
        <v>616</v>
      </c>
      <c r="P203" s="15" t="s">
        <v>134</v>
      </c>
      <c r="Q203" s="16">
        <f t="shared" si="48"/>
        <v>485</v>
      </c>
      <c r="R203" s="15" t="s">
        <v>88</v>
      </c>
      <c r="S203" s="16">
        <f t="shared" si="49"/>
        <v>2047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15</v>
      </c>
      <c r="AC203" s="16" t="str">
        <f t="shared" si="45"/>
        <v>HPExt</v>
      </c>
      <c r="AD203" s="29">
        <f t="shared" si="46"/>
        <v>146</v>
      </c>
    </row>
    <row r="204" spans="10:30" ht="16.5" x14ac:dyDescent="0.2">
      <c r="J204" s="15" t="s">
        <v>209</v>
      </c>
      <c r="K204" s="15">
        <v>6</v>
      </c>
      <c r="L204" s="15">
        <v>28</v>
      </c>
      <c r="M204" s="30">
        <v>1.4</v>
      </c>
      <c r="N204" s="15" t="s">
        <v>240</v>
      </c>
      <c r="O204" s="16">
        <f t="shared" si="47"/>
        <v>638</v>
      </c>
      <c r="P204" s="15" t="s">
        <v>134</v>
      </c>
      <c r="Q204" s="16">
        <f t="shared" si="48"/>
        <v>503</v>
      </c>
      <c r="R204" s="15" t="s">
        <v>88</v>
      </c>
      <c r="S204" s="16">
        <f t="shared" si="49"/>
        <v>2122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16</v>
      </c>
      <c r="AC204" s="16" t="str">
        <f t="shared" si="45"/>
        <v>HPExt</v>
      </c>
      <c r="AD204" s="29">
        <f t="shared" si="46"/>
        <v>155</v>
      </c>
    </row>
    <row r="205" spans="10:30" ht="16.5" x14ac:dyDescent="0.2">
      <c r="J205" s="15" t="s">
        <v>209</v>
      </c>
      <c r="K205" s="15">
        <v>6</v>
      </c>
      <c r="L205" s="15">
        <v>29</v>
      </c>
      <c r="M205" s="30">
        <v>1.45</v>
      </c>
      <c r="N205" s="15" t="s">
        <v>240</v>
      </c>
      <c r="O205" s="16">
        <f t="shared" si="47"/>
        <v>661</v>
      </c>
      <c r="P205" s="15" t="s">
        <v>134</v>
      </c>
      <c r="Q205" s="16">
        <f t="shared" si="48"/>
        <v>521</v>
      </c>
      <c r="R205" s="15" t="s">
        <v>88</v>
      </c>
      <c r="S205" s="16">
        <f t="shared" si="49"/>
        <v>2198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17</v>
      </c>
      <c r="AC205" s="16" t="str">
        <f t="shared" si="45"/>
        <v>HPExt</v>
      </c>
      <c r="AD205" s="29">
        <f t="shared" si="46"/>
        <v>164</v>
      </c>
    </row>
    <row r="206" spans="10:30" ht="16.5" x14ac:dyDescent="0.2">
      <c r="J206" s="15" t="s">
        <v>209</v>
      </c>
      <c r="K206" s="15">
        <v>6</v>
      </c>
      <c r="L206" s="15">
        <v>30</v>
      </c>
      <c r="M206" s="30">
        <v>1.5</v>
      </c>
      <c r="N206" s="15" t="s">
        <v>240</v>
      </c>
      <c r="O206" s="16">
        <f t="shared" si="47"/>
        <v>684</v>
      </c>
      <c r="P206" s="15" t="s">
        <v>134</v>
      </c>
      <c r="Q206" s="16">
        <f t="shared" si="48"/>
        <v>539</v>
      </c>
      <c r="R206" s="15" t="s">
        <v>88</v>
      </c>
      <c r="S206" s="16">
        <f t="shared" si="49"/>
        <v>2274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18</v>
      </c>
      <c r="AC206" s="16" t="str">
        <f t="shared" si="45"/>
        <v>HPExt</v>
      </c>
      <c r="AD206" s="29">
        <f t="shared" si="46"/>
        <v>173</v>
      </c>
    </row>
    <row r="207" spans="10:30" ht="16.5" x14ac:dyDescent="0.2">
      <c r="J207" s="15" t="s">
        <v>210</v>
      </c>
      <c r="K207" s="15">
        <v>7</v>
      </c>
      <c r="L207" s="15">
        <v>1</v>
      </c>
      <c r="M207" s="30">
        <v>0.05</v>
      </c>
      <c r="N207" s="15" t="s">
        <v>240</v>
      </c>
      <c r="O207" s="16">
        <f t="shared" ref="O207:O236" si="50">ROUND(INDEX($M$16:$O$22,$K207,MATCH(N207,$M$15:$O$15,0))*$M207,0)</f>
        <v>35</v>
      </c>
      <c r="P207" s="15" t="s">
        <v>134</v>
      </c>
      <c r="Q207" s="16">
        <f t="shared" ref="Q207:Q236" si="51">ROUND(INDEX($M$16:$O$22,$K207,MATCH(P207,$M$15:$O$15,0))*$M207,0)</f>
        <v>11</v>
      </c>
      <c r="R207" s="15" t="s">
        <v>88</v>
      </c>
      <c r="S207" s="16">
        <f t="shared" ref="S207:S236" si="52">ROUND(INDEX($M$16:$O$22,$K207,MATCH(R207,$M$15:$O$15,0))*$M207,0)</f>
        <v>81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19</v>
      </c>
      <c r="AC207" s="16" t="str">
        <f t="shared" si="45"/>
        <v>HPExt</v>
      </c>
      <c r="AD207" s="29">
        <f t="shared" si="46"/>
        <v>182</v>
      </c>
    </row>
    <row r="208" spans="10:30" ht="16.5" x14ac:dyDescent="0.2">
      <c r="J208" s="15" t="s">
        <v>210</v>
      </c>
      <c r="K208" s="15">
        <v>7</v>
      </c>
      <c r="L208" s="15">
        <v>2</v>
      </c>
      <c r="M208" s="30">
        <v>0.1</v>
      </c>
      <c r="N208" s="15" t="s">
        <v>240</v>
      </c>
      <c r="O208" s="16">
        <f t="shared" si="50"/>
        <v>70</v>
      </c>
      <c r="P208" s="15" t="s">
        <v>134</v>
      </c>
      <c r="Q208" s="16">
        <f t="shared" si="51"/>
        <v>23</v>
      </c>
      <c r="R208" s="15" t="s">
        <v>88</v>
      </c>
      <c r="S208" s="16">
        <f t="shared" si="52"/>
        <v>161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20</v>
      </c>
      <c r="AC208" s="16" t="str">
        <f t="shared" si="45"/>
        <v>HPExt</v>
      </c>
      <c r="AD208" s="29">
        <f t="shared" si="46"/>
        <v>191</v>
      </c>
    </row>
    <row r="209" spans="10:30" ht="16.5" x14ac:dyDescent="0.2">
      <c r="J209" s="15" t="s">
        <v>210</v>
      </c>
      <c r="K209" s="15">
        <v>7</v>
      </c>
      <c r="L209" s="15">
        <v>3</v>
      </c>
      <c r="M209" s="30">
        <v>0.15</v>
      </c>
      <c r="N209" s="15" t="s">
        <v>240</v>
      </c>
      <c r="O209" s="16">
        <f t="shared" si="50"/>
        <v>105</v>
      </c>
      <c r="P209" s="15" t="s">
        <v>134</v>
      </c>
      <c r="Q209" s="16">
        <f t="shared" si="51"/>
        <v>34</v>
      </c>
      <c r="R209" s="15" t="s">
        <v>88</v>
      </c>
      <c r="S209" s="16">
        <f t="shared" si="52"/>
        <v>242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21</v>
      </c>
      <c r="AC209" s="16" t="str">
        <f t="shared" si="45"/>
        <v>HPExt</v>
      </c>
      <c r="AD209" s="29">
        <f t="shared" si="46"/>
        <v>201</v>
      </c>
    </row>
    <row r="210" spans="10:30" ht="16.5" x14ac:dyDescent="0.2">
      <c r="J210" s="15" t="s">
        <v>210</v>
      </c>
      <c r="K210" s="15">
        <v>7</v>
      </c>
      <c r="L210" s="15">
        <v>4</v>
      </c>
      <c r="M210" s="30">
        <v>0.2</v>
      </c>
      <c r="N210" s="15" t="s">
        <v>240</v>
      </c>
      <c r="O210" s="16">
        <f t="shared" si="50"/>
        <v>140</v>
      </c>
      <c r="P210" s="15" t="s">
        <v>134</v>
      </c>
      <c r="Q210" s="16">
        <f t="shared" si="51"/>
        <v>45</v>
      </c>
      <c r="R210" s="15" t="s">
        <v>88</v>
      </c>
      <c r="S210" s="16">
        <f t="shared" si="52"/>
        <v>322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22</v>
      </c>
      <c r="AC210" s="16" t="str">
        <f t="shared" si="45"/>
        <v>HPExt</v>
      </c>
      <c r="AD210" s="29">
        <f t="shared" si="46"/>
        <v>210</v>
      </c>
    </row>
    <row r="211" spans="10:30" ht="16.5" x14ac:dyDescent="0.2">
      <c r="J211" s="15" t="s">
        <v>210</v>
      </c>
      <c r="K211" s="15">
        <v>7</v>
      </c>
      <c r="L211" s="15">
        <v>5</v>
      </c>
      <c r="M211" s="30">
        <v>0.25</v>
      </c>
      <c r="N211" s="15" t="s">
        <v>240</v>
      </c>
      <c r="O211" s="16">
        <f t="shared" si="50"/>
        <v>175</v>
      </c>
      <c r="P211" s="15" t="s">
        <v>134</v>
      </c>
      <c r="Q211" s="16">
        <f t="shared" si="51"/>
        <v>57</v>
      </c>
      <c r="R211" s="15" t="s">
        <v>88</v>
      </c>
      <c r="S211" s="16">
        <f t="shared" si="52"/>
        <v>403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23</v>
      </c>
      <c r="AC211" s="16" t="str">
        <f t="shared" si="45"/>
        <v>HPExt</v>
      </c>
      <c r="AD211" s="29">
        <f t="shared" si="46"/>
        <v>219</v>
      </c>
    </row>
    <row r="212" spans="10:30" ht="16.5" x14ac:dyDescent="0.2">
      <c r="J212" s="15" t="s">
        <v>210</v>
      </c>
      <c r="K212" s="15">
        <v>7</v>
      </c>
      <c r="L212" s="15">
        <v>6</v>
      </c>
      <c r="M212" s="30">
        <v>0.3</v>
      </c>
      <c r="N212" s="15" t="s">
        <v>240</v>
      </c>
      <c r="O212" s="16">
        <f t="shared" si="50"/>
        <v>209</v>
      </c>
      <c r="P212" s="15" t="s">
        <v>134</v>
      </c>
      <c r="Q212" s="16">
        <f t="shared" si="51"/>
        <v>68</v>
      </c>
      <c r="R212" s="15" t="s">
        <v>88</v>
      </c>
      <c r="S212" s="16">
        <f t="shared" si="52"/>
        <v>483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24</v>
      </c>
      <c r="AC212" s="16" t="str">
        <f t="shared" si="45"/>
        <v>HPExt</v>
      </c>
      <c r="AD212" s="29">
        <f t="shared" si="46"/>
        <v>228</v>
      </c>
    </row>
    <row r="213" spans="10:30" ht="16.5" x14ac:dyDescent="0.2">
      <c r="J213" s="15" t="s">
        <v>210</v>
      </c>
      <c r="K213" s="15">
        <v>7</v>
      </c>
      <c r="L213" s="15">
        <v>7</v>
      </c>
      <c r="M213" s="30">
        <v>0.35</v>
      </c>
      <c r="N213" s="15" t="s">
        <v>240</v>
      </c>
      <c r="O213" s="16">
        <f t="shared" si="50"/>
        <v>244</v>
      </c>
      <c r="P213" s="15" t="s">
        <v>134</v>
      </c>
      <c r="Q213" s="16">
        <f t="shared" si="51"/>
        <v>79</v>
      </c>
      <c r="R213" s="15" t="s">
        <v>88</v>
      </c>
      <c r="S213" s="16">
        <f t="shared" si="52"/>
        <v>564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25</v>
      </c>
      <c r="AC213" s="16" t="str">
        <f t="shared" si="45"/>
        <v>HPExt</v>
      </c>
      <c r="AD213" s="29">
        <f t="shared" si="46"/>
        <v>237</v>
      </c>
    </row>
    <row r="214" spans="10:30" ht="16.5" x14ac:dyDescent="0.2">
      <c r="J214" s="15" t="s">
        <v>210</v>
      </c>
      <c r="K214" s="15">
        <v>7</v>
      </c>
      <c r="L214" s="15">
        <v>8</v>
      </c>
      <c r="M214" s="30">
        <v>0.4</v>
      </c>
      <c r="N214" s="15" t="s">
        <v>240</v>
      </c>
      <c r="O214" s="16">
        <f t="shared" si="50"/>
        <v>279</v>
      </c>
      <c r="P214" s="15" t="s">
        <v>134</v>
      </c>
      <c r="Q214" s="16">
        <f t="shared" si="51"/>
        <v>90</v>
      </c>
      <c r="R214" s="15" t="s">
        <v>88</v>
      </c>
      <c r="S214" s="16">
        <f t="shared" si="52"/>
        <v>644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26</v>
      </c>
      <c r="AC214" s="16" t="str">
        <f t="shared" si="45"/>
        <v>HPExt</v>
      </c>
      <c r="AD214" s="29">
        <f t="shared" si="46"/>
        <v>246</v>
      </c>
    </row>
    <row r="215" spans="10:30" ht="16.5" x14ac:dyDescent="0.2">
      <c r="J215" s="15" t="s">
        <v>210</v>
      </c>
      <c r="K215" s="15">
        <v>7</v>
      </c>
      <c r="L215" s="15">
        <v>9</v>
      </c>
      <c r="M215" s="30">
        <v>0.45</v>
      </c>
      <c r="N215" s="15" t="s">
        <v>240</v>
      </c>
      <c r="O215" s="16">
        <f t="shared" si="50"/>
        <v>314</v>
      </c>
      <c r="P215" s="15" t="s">
        <v>134</v>
      </c>
      <c r="Q215" s="16">
        <f t="shared" si="51"/>
        <v>102</v>
      </c>
      <c r="R215" s="15" t="s">
        <v>88</v>
      </c>
      <c r="S215" s="16">
        <f t="shared" si="52"/>
        <v>725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27</v>
      </c>
      <c r="AC215" s="16" t="str">
        <f t="shared" si="45"/>
        <v>HPExt</v>
      </c>
      <c r="AD215" s="29">
        <f t="shared" si="46"/>
        <v>255</v>
      </c>
    </row>
    <row r="216" spans="10:30" ht="16.5" x14ac:dyDescent="0.2">
      <c r="J216" s="15" t="s">
        <v>210</v>
      </c>
      <c r="K216" s="15">
        <v>7</v>
      </c>
      <c r="L216" s="15">
        <v>10</v>
      </c>
      <c r="M216" s="30">
        <v>0.5</v>
      </c>
      <c r="N216" s="15" t="s">
        <v>240</v>
      </c>
      <c r="O216" s="16">
        <f t="shared" si="50"/>
        <v>349</v>
      </c>
      <c r="P216" s="15" t="s">
        <v>134</v>
      </c>
      <c r="Q216" s="16">
        <f t="shared" si="51"/>
        <v>113</v>
      </c>
      <c r="R216" s="15" t="s">
        <v>88</v>
      </c>
      <c r="S216" s="16">
        <f t="shared" si="52"/>
        <v>806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28</v>
      </c>
      <c r="AC216" s="16" t="str">
        <f t="shared" si="45"/>
        <v>HPExt</v>
      </c>
      <c r="AD216" s="29">
        <f t="shared" si="46"/>
        <v>264</v>
      </c>
    </row>
    <row r="217" spans="10:30" ht="16.5" x14ac:dyDescent="0.2">
      <c r="J217" s="15" t="s">
        <v>210</v>
      </c>
      <c r="K217" s="15">
        <v>7</v>
      </c>
      <c r="L217" s="15">
        <v>11</v>
      </c>
      <c r="M217" s="30">
        <v>0.55000000000000004</v>
      </c>
      <c r="N217" s="15" t="s">
        <v>240</v>
      </c>
      <c r="O217" s="16">
        <f t="shared" si="50"/>
        <v>384</v>
      </c>
      <c r="P217" s="15" t="s">
        <v>134</v>
      </c>
      <c r="Q217" s="16">
        <f t="shared" si="51"/>
        <v>124</v>
      </c>
      <c r="R217" s="15" t="s">
        <v>88</v>
      </c>
      <c r="S217" s="16">
        <f t="shared" si="52"/>
        <v>886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29</v>
      </c>
      <c r="AC217" s="16" t="str">
        <f t="shared" si="45"/>
        <v>HPExt</v>
      </c>
      <c r="AD217" s="29">
        <f t="shared" si="46"/>
        <v>273</v>
      </c>
    </row>
    <row r="218" spans="10:30" ht="16.5" x14ac:dyDescent="0.2">
      <c r="J218" s="15" t="s">
        <v>210</v>
      </c>
      <c r="K218" s="15">
        <v>7</v>
      </c>
      <c r="L218" s="15">
        <v>12</v>
      </c>
      <c r="M218" s="30">
        <v>0.6</v>
      </c>
      <c r="N218" s="15" t="s">
        <v>240</v>
      </c>
      <c r="O218" s="16">
        <f t="shared" si="50"/>
        <v>419</v>
      </c>
      <c r="P218" s="15" t="s">
        <v>134</v>
      </c>
      <c r="Q218" s="16">
        <f t="shared" si="51"/>
        <v>136</v>
      </c>
      <c r="R218" s="15" t="s">
        <v>88</v>
      </c>
      <c r="S218" s="16">
        <f t="shared" si="52"/>
        <v>967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9</v>
      </c>
    </row>
    <row r="219" spans="10:30" ht="16.5" x14ac:dyDescent="0.2">
      <c r="J219" s="15" t="s">
        <v>210</v>
      </c>
      <c r="K219" s="15">
        <v>7</v>
      </c>
      <c r="L219" s="15">
        <v>13</v>
      </c>
      <c r="M219" s="30">
        <v>0.65</v>
      </c>
      <c r="N219" s="15" t="s">
        <v>240</v>
      </c>
      <c r="O219" s="16">
        <f t="shared" si="50"/>
        <v>454</v>
      </c>
      <c r="P219" s="15" t="s">
        <v>134</v>
      </c>
      <c r="Q219" s="16">
        <f t="shared" si="51"/>
        <v>147</v>
      </c>
      <c r="R219" s="15" t="s">
        <v>88</v>
      </c>
      <c r="S219" s="16">
        <f t="shared" si="52"/>
        <v>1047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4</v>
      </c>
      <c r="AC219" s="16" t="str">
        <f t="shared" si="45"/>
        <v>HPExt</v>
      </c>
      <c r="AD219" s="29">
        <f t="shared" si="46"/>
        <v>18</v>
      </c>
    </row>
    <row r="220" spans="10:30" ht="16.5" x14ac:dyDescent="0.2">
      <c r="J220" s="15" t="s">
        <v>210</v>
      </c>
      <c r="K220" s="15">
        <v>7</v>
      </c>
      <c r="L220" s="15">
        <v>14</v>
      </c>
      <c r="M220" s="30">
        <v>0.7</v>
      </c>
      <c r="N220" s="15" t="s">
        <v>240</v>
      </c>
      <c r="O220" s="16">
        <f t="shared" si="50"/>
        <v>489</v>
      </c>
      <c r="P220" s="15" t="s">
        <v>134</v>
      </c>
      <c r="Q220" s="16">
        <f t="shared" si="51"/>
        <v>158</v>
      </c>
      <c r="R220" s="15" t="s">
        <v>88</v>
      </c>
      <c r="S220" s="16">
        <f t="shared" si="52"/>
        <v>1128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6</v>
      </c>
      <c r="AC220" s="16" t="str">
        <f t="shared" si="45"/>
        <v>HPExt</v>
      </c>
      <c r="AD220" s="29">
        <f t="shared" si="46"/>
        <v>27</v>
      </c>
    </row>
    <row r="221" spans="10:30" ht="16.5" x14ac:dyDescent="0.2">
      <c r="J221" s="15" t="s">
        <v>210</v>
      </c>
      <c r="K221" s="15">
        <v>7</v>
      </c>
      <c r="L221" s="15">
        <v>15</v>
      </c>
      <c r="M221" s="30">
        <v>0.75</v>
      </c>
      <c r="N221" s="15" t="s">
        <v>240</v>
      </c>
      <c r="O221" s="16">
        <f t="shared" si="50"/>
        <v>524</v>
      </c>
      <c r="P221" s="15" t="s">
        <v>134</v>
      </c>
      <c r="Q221" s="16">
        <f t="shared" si="51"/>
        <v>170</v>
      </c>
      <c r="R221" s="15" t="s">
        <v>88</v>
      </c>
      <c r="S221" s="16">
        <f t="shared" si="52"/>
        <v>1208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8</v>
      </c>
      <c r="AC221" s="16" t="str">
        <f t="shared" si="45"/>
        <v>HPExt</v>
      </c>
      <c r="AD221" s="29">
        <f t="shared" si="46"/>
        <v>36</v>
      </c>
    </row>
    <row r="222" spans="10:30" ht="16.5" x14ac:dyDescent="0.2">
      <c r="J222" s="15" t="s">
        <v>210</v>
      </c>
      <c r="K222" s="15">
        <v>7</v>
      </c>
      <c r="L222" s="15">
        <v>16</v>
      </c>
      <c r="M222" s="30">
        <v>0.8</v>
      </c>
      <c r="N222" s="15" t="s">
        <v>240</v>
      </c>
      <c r="O222" s="16">
        <f t="shared" si="50"/>
        <v>558</v>
      </c>
      <c r="P222" s="15" t="s">
        <v>134</v>
      </c>
      <c r="Q222" s="16">
        <f t="shared" si="51"/>
        <v>181</v>
      </c>
      <c r="R222" s="15" t="s">
        <v>88</v>
      </c>
      <c r="S222" s="16">
        <f t="shared" si="52"/>
        <v>1289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10</v>
      </c>
      <c r="AC222" s="16" t="str">
        <f t="shared" si="45"/>
        <v>HPExt</v>
      </c>
      <c r="AD222" s="29">
        <f t="shared" si="46"/>
        <v>46</v>
      </c>
    </row>
    <row r="223" spans="10:30" ht="16.5" x14ac:dyDescent="0.2">
      <c r="J223" s="15" t="s">
        <v>210</v>
      </c>
      <c r="K223" s="15">
        <v>7</v>
      </c>
      <c r="L223" s="15">
        <v>17</v>
      </c>
      <c r="M223" s="30">
        <v>0.85</v>
      </c>
      <c r="N223" s="15" t="s">
        <v>240</v>
      </c>
      <c r="O223" s="16">
        <f t="shared" si="50"/>
        <v>593</v>
      </c>
      <c r="P223" s="15" t="s">
        <v>134</v>
      </c>
      <c r="Q223" s="16">
        <f t="shared" si="51"/>
        <v>192</v>
      </c>
      <c r="R223" s="15" t="s">
        <v>88</v>
      </c>
      <c r="S223" s="16">
        <f t="shared" si="52"/>
        <v>1369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12</v>
      </c>
      <c r="AC223" s="16" t="str">
        <f t="shared" si="45"/>
        <v>HPExt</v>
      </c>
      <c r="AD223" s="29">
        <f t="shared" si="46"/>
        <v>55</v>
      </c>
    </row>
    <row r="224" spans="10:30" ht="16.5" x14ac:dyDescent="0.2">
      <c r="J224" s="15" t="s">
        <v>210</v>
      </c>
      <c r="K224" s="15">
        <v>7</v>
      </c>
      <c r="L224" s="15">
        <v>18</v>
      </c>
      <c r="M224" s="30">
        <v>0.9</v>
      </c>
      <c r="N224" s="15" t="s">
        <v>240</v>
      </c>
      <c r="O224" s="16">
        <f t="shared" si="50"/>
        <v>628</v>
      </c>
      <c r="P224" s="15" t="s">
        <v>134</v>
      </c>
      <c r="Q224" s="16">
        <f t="shared" si="51"/>
        <v>203</v>
      </c>
      <c r="R224" s="15" t="s">
        <v>88</v>
      </c>
      <c r="S224" s="16">
        <f t="shared" si="52"/>
        <v>1450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14</v>
      </c>
      <c r="AC224" s="16" t="str">
        <f t="shared" si="45"/>
        <v>HPExt</v>
      </c>
      <c r="AD224" s="29">
        <f t="shared" si="46"/>
        <v>64</v>
      </c>
    </row>
    <row r="225" spans="10:30" ht="16.5" x14ac:dyDescent="0.2">
      <c r="J225" s="15" t="s">
        <v>210</v>
      </c>
      <c r="K225" s="15">
        <v>7</v>
      </c>
      <c r="L225" s="15">
        <v>19</v>
      </c>
      <c r="M225" s="30">
        <v>0.95</v>
      </c>
      <c r="N225" s="15" t="s">
        <v>240</v>
      </c>
      <c r="O225" s="16">
        <f t="shared" si="50"/>
        <v>663</v>
      </c>
      <c r="P225" s="15" t="s">
        <v>134</v>
      </c>
      <c r="Q225" s="16">
        <f t="shared" si="51"/>
        <v>215</v>
      </c>
      <c r="R225" s="15" t="s">
        <v>88</v>
      </c>
      <c r="S225" s="16">
        <f t="shared" si="52"/>
        <v>1530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16</v>
      </c>
      <c r="AC225" s="16" t="str">
        <f t="shared" si="45"/>
        <v>HPExt</v>
      </c>
      <c r="AD225" s="29">
        <f t="shared" si="46"/>
        <v>73</v>
      </c>
    </row>
    <row r="226" spans="10:30" ht="16.5" x14ac:dyDescent="0.2">
      <c r="J226" s="15" t="s">
        <v>210</v>
      </c>
      <c r="K226" s="15">
        <v>7</v>
      </c>
      <c r="L226" s="15">
        <v>20</v>
      </c>
      <c r="M226" s="30">
        <v>1</v>
      </c>
      <c r="N226" s="15" t="s">
        <v>240</v>
      </c>
      <c r="O226" s="16">
        <f t="shared" si="50"/>
        <v>698</v>
      </c>
      <c r="P226" s="15" t="s">
        <v>134</v>
      </c>
      <c r="Q226" s="16">
        <f t="shared" si="51"/>
        <v>226</v>
      </c>
      <c r="R226" s="15" t="s">
        <v>88</v>
      </c>
      <c r="S226" s="16">
        <f t="shared" si="52"/>
        <v>1611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17</v>
      </c>
      <c r="AC226" s="16" t="str">
        <f t="shared" si="45"/>
        <v>HPExt</v>
      </c>
      <c r="AD226" s="29">
        <f t="shared" si="46"/>
        <v>82</v>
      </c>
    </row>
    <row r="227" spans="10:30" ht="16.5" x14ac:dyDescent="0.2">
      <c r="J227" s="15" t="s">
        <v>210</v>
      </c>
      <c r="K227" s="15">
        <v>7</v>
      </c>
      <c r="L227" s="15">
        <v>21</v>
      </c>
      <c r="M227" s="30">
        <v>1.05</v>
      </c>
      <c r="N227" s="15" t="s">
        <v>240</v>
      </c>
      <c r="O227" s="16">
        <f t="shared" si="50"/>
        <v>733</v>
      </c>
      <c r="P227" s="15" t="s">
        <v>134</v>
      </c>
      <c r="Q227" s="16">
        <f t="shared" si="51"/>
        <v>237</v>
      </c>
      <c r="R227" s="15" t="s">
        <v>88</v>
      </c>
      <c r="S227" s="16">
        <f t="shared" si="52"/>
        <v>1692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19</v>
      </c>
      <c r="AC227" s="16" t="str">
        <f t="shared" si="45"/>
        <v>HPExt</v>
      </c>
      <c r="AD227" s="29">
        <f t="shared" si="46"/>
        <v>91</v>
      </c>
    </row>
    <row r="228" spans="10:30" ht="16.5" x14ac:dyDescent="0.2">
      <c r="J228" s="15" t="s">
        <v>210</v>
      </c>
      <c r="K228" s="15">
        <v>7</v>
      </c>
      <c r="L228" s="15">
        <v>22</v>
      </c>
      <c r="M228" s="30">
        <v>1.1000000000000001</v>
      </c>
      <c r="N228" s="15" t="s">
        <v>240</v>
      </c>
      <c r="O228" s="16">
        <f t="shared" si="50"/>
        <v>768</v>
      </c>
      <c r="P228" s="15" t="s">
        <v>134</v>
      </c>
      <c r="Q228" s="16">
        <f t="shared" si="51"/>
        <v>249</v>
      </c>
      <c r="R228" s="15" t="s">
        <v>88</v>
      </c>
      <c r="S228" s="16">
        <f t="shared" si="52"/>
        <v>1772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21</v>
      </c>
      <c r="AC228" s="16" t="str">
        <f t="shared" si="45"/>
        <v>HPExt</v>
      </c>
      <c r="AD228" s="29">
        <f t="shared" si="46"/>
        <v>100</v>
      </c>
    </row>
    <row r="229" spans="10:30" ht="16.5" x14ac:dyDescent="0.2">
      <c r="J229" s="15" t="s">
        <v>210</v>
      </c>
      <c r="K229" s="15">
        <v>7</v>
      </c>
      <c r="L229" s="15">
        <v>23</v>
      </c>
      <c r="M229" s="30">
        <v>1.1499999999999999</v>
      </c>
      <c r="N229" s="15" t="s">
        <v>240</v>
      </c>
      <c r="O229" s="16">
        <f t="shared" si="50"/>
        <v>803</v>
      </c>
      <c r="P229" s="15" t="s">
        <v>134</v>
      </c>
      <c r="Q229" s="16">
        <f t="shared" si="51"/>
        <v>260</v>
      </c>
      <c r="R229" s="15" t="s">
        <v>88</v>
      </c>
      <c r="S229" s="16">
        <f t="shared" si="52"/>
        <v>1853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23</v>
      </c>
      <c r="AC229" s="16" t="str">
        <f t="shared" si="45"/>
        <v>HPExt</v>
      </c>
      <c r="AD229" s="29">
        <f t="shared" si="46"/>
        <v>109</v>
      </c>
    </row>
    <row r="230" spans="10:30" ht="16.5" x14ac:dyDescent="0.2">
      <c r="J230" s="15" t="s">
        <v>210</v>
      </c>
      <c r="K230" s="15">
        <v>7</v>
      </c>
      <c r="L230" s="15">
        <v>24</v>
      </c>
      <c r="M230" s="30">
        <v>1.2</v>
      </c>
      <c r="N230" s="15" t="s">
        <v>240</v>
      </c>
      <c r="O230" s="16">
        <f t="shared" si="50"/>
        <v>838</v>
      </c>
      <c r="P230" s="15" t="s">
        <v>134</v>
      </c>
      <c r="Q230" s="16">
        <f t="shared" si="51"/>
        <v>271</v>
      </c>
      <c r="R230" s="15" t="s">
        <v>88</v>
      </c>
      <c r="S230" s="16">
        <f t="shared" si="52"/>
        <v>1933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25</v>
      </c>
      <c r="AC230" s="16" t="str">
        <f t="shared" si="45"/>
        <v>HPExt</v>
      </c>
      <c r="AD230" s="29">
        <f t="shared" si="46"/>
        <v>119</v>
      </c>
    </row>
    <row r="231" spans="10:30" ht="16.5" x14ac:dyDescent="0.2">
      <c r="J231" s="15" t="s">
        <v>210</v>
      </c>
      <c r="K231" s="15">
        <v>7</v>
      </c>
      <c r="L231" s="15">
        <v>25</v>
      </c>
      <c r="M231" s="30">
        <v>1.25</v>
      </c>
      <c r="N231" s="15" t="s">
        <v>240</v>
      </c>
      <c r="O231" s="16">
        <f t="shared" si="50"/>
        <v>873</v>
      </c>
      <c r="P231" s="15" t="s">
        <v>134</v>
      </c>
      <c r="Q231" s="16">
        <f t="shared" si="51"/>
        <v>283</v>
      </c>
      <c r="R231" s="15" t="s">
        <v>88</v>
      </c>
      <c r="S231" s="16">
        <f t="shared" si="52"/>
        <v>2014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27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128</v>
      </c>
    </row>
    <row r="232" spans="10:30" ht="16.5" x14ac:dyDescent="0.2">
      <c r="J232" s="15" t="s">
        <v>210</v>
      </c>
      <c r="K232" s="15">
        <v>7</v>
      </c>
      <c r="L232" s="15">
        <v>26</v>
      </c>
      <c r="M232" s="30">
        <v>1.3</v>
      </c>
      <c r="N232" s="15" t="s">
        <v>240</v>
      </c>
      <c r="O232" s="16">
        <f t="shared" si="50"/>
        <v>907</v>
      </c>
      <c r="P232" s="15" t="s">
        <v>134</v>
      </c>
      <c r="Q232" s="16">
        <f t="shared" si="51"/>
        <v>294</v>
      </c>
      <c r="R232" s="15" t="s">
        <v>88</v>
      </c>
      <c r="S232" s="16">
        <f t="shared" si="52"/>
        <v>2094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29</v>
      </c>
      <c r="AC232" s="16" t="str">
        <f t="shared" si="60"/>
        <v>HPExt</v>
      </c>
      <c r="AD232" s="29">
        <f t="shared" si="61"/>
        <v>137</v>
      </c>
    </row>
    <row r="233" spans="10:30" ht="16.5" x14ac:dyDescent="0.2">
      <c r="J233" s="15" t="s">
        <v>210</v>
      </c>
      <c r="K233" s="15">
        <v>7</v>
      </c>
      <c r="L233" s="15">
        <v>27</v>
      </c>
      <c r="M233" s="30">
        <v>1.35</v>
      </c>
      <c r="N233" s="15" t="s">
        <v>240</v>
      </c>
      <c r="O233" s="16">
        <f t="shared" si="50"/>
        <v>942</v>
      </c>
      <c r="P233" s="15" t="s">
        <v>134</v>
      </c>
      <c r="Q233" s="16">
        <f t="shared" si="51"/>
        <v>305</v>
      </c>
      <c r="R233" s="15" t="s">
        <v>88</v>
      </c>
      <c r="S233" s="16">
        <f t="shared" si="52"/>
        <v>2175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31</v>
      </c>
      <c r="AC233" s="16" t="str">
        <f t="shared" si="60"/>
        <v>HPExt</v>
      </c>
      <c r="AD233" s="29">
        <f t="shared" si="61"/>
        <v>146</v>
      </c>
    </row>
    <row r="234" spans="10:30" ht="16.5" x14ac:dyDescent="0.2">
      <c r="J234" s="15" t="s">
        <v>210</v>
      </c>
      <c r="K234" s="15">
        <v>7</v>
      </c>
      <c r="L234" s="15">
        <v>28</v>
      </c>
      <c r="M234" s="30">
        <v>1.4</v>
      </c>
      <c r="N234" s="15" t="s">
        <v>240</v>
      </c>
      <c r="O234" s="16">
        <f t="shared" si="50"/>
        <v>977</v>
      </c>
      <c r="P234" s="15" t="s">
        <v>134</v>
      </c>
      <c r="Q234" s="16">
        <f t="shared" si="51"/>
        <v>316</v>
      </c>
      <c r="R234" s="15" t="s">
        <v>88</v>
      </c>
      <c r="S234" s="16">
        <f t="shared" si="52"/>
        <v>2255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33</v>
      </c>
      <c r="AC234" s="16" t="str">
        <f t="shared" si="60"/>
        <v>HPExt</v>
      </c>
      <c r="AD234" s="29">
        <f t="shared" si="61"/>
        <v>155</v>
      </c>
    </row>
    <row r="235" spans="10:30" ht="16.5" x14ac:dyDescent="0.2">
      <c r="J235" s="15" t="s">
        <v>210</v>
      </c>
      <c r="K235" s="15">
        <v>7</v>
      </c>
      <c r="L235" s="15">
        <v>29</v>
      </c>
      <c r="M235" s="30">
        <v>1.45</v>
      </c>
      <c r="N235" s="15" t="s">
        <v>240</v>
      </c>
      <c r="O235" s="16">
        <f t="shared" si="50"/>
        <v>1012</v>
      </c>
      <c r="P235" s="15" t="s">
        <v>134</v>
      </c>
      <c r="Q235" s="16">
        <f t="shared" si="51"/>
        <v>328</v>
      </c>
      <c r="R235" s="15" t="s">
        <v>88</v>
      </c>
      <c r="S235" s="16">
        <f t="shared" si="52"/>
        <v>2336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35</v>
      </c>
      <c r="AC235" s="16" t="str">
        <f t="shared" si="60"/>
        <v>HPExt</v>
      </c>
      <c r="AD235" s="29">
        <f t="shared" si="61"/>
        <v>164</v>
      </c>
    </row>
    <row r="236" spans="10:30" ht="16.5" x14ac:dyDescent="0.2">
      <c r="J236" s="15" t="s">
        <v>210</v>
      </c>
      <c r="K236" s="15">
        <v>7</v>
      </c>
      <c r="L236" s="15">
        <v>30</v>
      </c>
      <c r="M236" s="30">
        <v>1.5</v>
      </c>
      <c r="N236" s="15" t="s">
        <v>240</v>
      </c>
      <c r="O236" s="16">
        <f t="shared" si="50"/>
        <v>1047</v>
      </c>
      <c r="P236" s="15" t="s">
        <v>134</v>
      </c>
      <c r="Q236" s="16">
        <f t="shared" si="51"/>
        <v>339</v>
      </c>
      <c r="R236" s="15" t="s">
        <v>88</v>
      </c>
      <c r="S236" s="16">
        <f t="shared" si="52"/>
        <v>2417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37</v>
      </c>
      <c r="AC236" s="16" t="str">
        <f t="shared" si="60"/>
        <v>HPExt</v>
      </c>
      <c r="AD236" s="29">
        <f t="shared" si="61"/>
        <v>173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39</v>
      </c>
      <c r="AC237" s="16" t="str">
        <f t="shared" si="60"/>
        <v>HPExt</v>
      </c>
      <c r="AD237" s="29">
        <f t="shared" si="61"/>
        <v>182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41</v>
      </c>
      <c r="AC238" s="16" t="str">
        <f t="shared" si="60"/>
        <v>HPExt</v>
      </c>
      <c r="AD238" s="29">
        <f t="shared" si="61"/>
        <v>191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43</v>
      </c>
      <c r="AC239" s="16" t="str">
        <f t="shared" si="60"/>
        <v>HPExt</v>
      </c>
      <c r="AD239" s="29">
        <f t="shared" si="61"/>
        <v>201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45</v>
      </c>
      <c r="AC240" s="16" t="str">
        <f t="shared" si="60"/>
        <v>HPExt</v>
      </c>
      <c r="AD240" s="29">
        <f t="shared" si="61"/>
        <v>210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47</v>
      </c>
      <c r="AC241" s="16" t="str">
        <f t="shared" si="60"/>
        <v>HPExt</v>
      </c>
      <c r="AD241" s="29">
        <f t="shared" si="61"/>
        <v>219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48</v>
      </c>
      <c r="AC242" s="16" t="str">
        <f t="shared" si="60"/>
        <v>HPExt</v>
      </c>
      <c r="AD242" s="29">
        <f t="shared" si="61"/>
        <v>228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50</v>
      </c>
      <c r="AC243" s="16" t="str">
        <f t="shared" si="60"/>
        <v>HPExt</v>
      </c>
      <c r="AD243" s="29">
        <f t="shared" si="61"/>
        <v>237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52</v>
      </c>
      <c r="AC244" s="16" t="str">
        <f t="shared" si="60"/>
        <v>HPExt</v>
      </c>
      <c r="AD244" s="29">
        <f t="shared" si="61"/>
        <v>246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54</v>
      </c>
      <c r="AC245" s="16" t="str">
        <f t="shared" si="60"/>
        <v>HPExt</v>
      </c>
      <c r="AD245" s="29">
        <f t="shared" si="61"/>
        <v>255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56</v>
      </c>
      <c r="AC246" s="16" t="str">
        <f t="shared" si="60"/>
        <v>HPExt</v>
      </c>
      <c r="AD246" s="29">
        <f t="shared" si="61"/>
        <v>264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58</v>
      </c>
      <c r="AC247" s="16" t="str">
        <f t="shared" si="60"/>
        <v>HPExt</v>
      </c>
      <c r="AD247" s="29">
        <f t="shared" si="61"/>
        <v>273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5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4</v>
      </c>
      <c r="AC249" s="16" t="str">
        <f t="shared" si="60"/>
        <v>HPExt</v>
      </c>
      <c r="AD249" s="29">
        <f t="shared" si="61"/>
        <v>9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6</v>
      </c>
      <c r="AC250" s="16" t="str">
        <f t="shared" si="60"/>
        <v>HPExt</v>
      </c>
      <c r="AD250" s="29">
        <f t="shared" si="61"/>
        <v>14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8</v>
      </c>
      <c r="AC251" s="16" t="str">
        <f t="shared" si="60"/>
        <v>HPExt</v>
      </c>
      <c r="AD251" s="29">
        <f t="shared" si="61"/>
        <v>18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10</v>
      </c>
      <c r="AC252" s="16" t="str">
        <f t="shared" si="60"/>
        <v>HPExt</v>
      </c>
      <c r="AD252" s="29">
        <f t="shared" si="61"/>
        <v>23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12</v>
      </c>
      <c r="AC253" s="16" t="str">
        <f t="shared" si="60"/>
        <v>HPExt</v>
      </c>
      <c r="AD253" s="29">
        <f t="shared" si="61"/>
        <v>27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13</v>
      </c>
      <c r="AC254" s="16" t="str">
        <f t="shared" si="60"/>
        <v>HPExt</v>
      </c>
      <c r="AD254" s="29">
        <f t="shared" si="61"/>
        <v>32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15</v>
      </c>
      <c r="AC255" s="16" t="str">
        <f t="shared" si="60"/>
        <v>HPExt</v>
      </c>
      <c r="AD255" s="29">
        <f t="shared" si="61"/>
        <v>36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17</v>
      </c>
      <c r="AC256" s="16" t="str">
        <f t="shared" si="60"/>
        <v>HPExt</v>
      </c>
      <c r="AD256" s="29">
        <f t="shared" si="61"/>
        <v>41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19</v>
      </c>
      <c r="AC257" s="16" t="str">
        <f t="shared" si="60"/>
        <v>HPExt</v>
      </c>
      <c r="AD257" s="29">
        <f t="shared" si="61"/>
        <v>46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21</v>
      </c>
      <c r="AC258" s="16" t="str">
        <f t="shared" si="60"/>
        <v>HPExt</v>
      </c>
      <c r="AD258" s="29">
        <f t="shared" si="61"/>
        <v>50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23</v>
      </c>
      <c r="AC259" s="16" t="str">
        <f t="shared" si="60"/>
        <v>HPExt</v>
      </c>
      <c r="AD259" s="29">
        <f t="shared" si="61"/>
        <v>55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25</v>
      </c>
      <c r="AC260" s="16" t="str">
        <f t="shared" si="60"/>
        <v>HPExt</v>
      </c>
      <c r="AD260" s="29">
        <f t="shared" si="61"/>
        <v>59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27</v>
      </c>
      <c r="AC261" s="16" t="str">
        <f t="shared" si="60"/>
        <v>HPExt</v>
      </c>
      <c r="AD261" s="29">
        <f t="shared" si="61"/>
        <v>64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29</v>
      </c>
      <c r="AC262" s="16" t="str">
        <f t="shared" si="60"/>
        <v>HPExt</v>
      </c>
      <c r="AD262" s="29">
        <f t="shared" si="61"/>
        <v>68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31</v>
      </c>
      <c r="AC263" s="16" t="str">
        <f t="shared" si="60"/>
        <v>HPExt</v>
      </c>
      <c r="AD263" s="29">
        <f t="shared" si="61"/>
        <v>73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33</v>
      </c>
      <c r="AC264" s="16" t="str">
        <f t="shared" si="60"/>
        <v>HPExt</v>
      </c>
      <c r="AD264" s="29">
        <f t="shared" si="61"/>
        <v>77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35</v>
      </c>
      <c r="AC265" s="16" t="str">
        <f t="shared" si="60"/>
        <v>HPExt</v>
      </c>
      <c r="AD265" s="29">
        <f t="shared" si="61"/>
        <v>82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37</v>
      </c>
      <c r="AC266" s="16" t="str">
        <f t="shared" si="60"/>
        <v>HPExt</v>
      </c>
      <c r="AD266" s="29">
        <f t="shared" si="61"/>
        <v>87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38</v>
      </c>
      <c r="AC267" s="16" t="str">
        <f t="shared" si="60"/>
        <v>HPExt</v>
      </c>
      <c r="AD267" s="29">
        <f t="shared" si="61"/>
        <v>91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40</v>
      </c>
      <c r="AC268" s="16" t="str">
        <f t="shared" si="60"/>
        <v>HPExt</v>
      </c>
      <c r="AD268" s="29">
        <f t="shared" si="61"/>
        <v>96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42</v>
      </c>
      <c r="AC269" s="16" t="str">
        <f t="shared" si="60"/>
        <v>HPExt</v>
      </c>
      <c r="AD269" s="29">
        <f t="shared" si="61"/>
        <v>100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44</v>
      </c>
      <c r="AC270" s="16" t="str">
        <f t="shared" si="60"/>
        <v>HPExt</v>
      </c>
      <c r="AD270" s="29">
        <f t="shared" si="61"/>
        <v>105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46</v>
      </c>
      <c r="AC271" s="16" t="str">
        <f t="shared" si="60"/>
        <v>HPExt</v>
      </c>
      <c r="AD271" s="29">
        <f t="shared" si="61"/>
        <v>109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48</v>
      </c>
      <c r="AC272" s="16" t="str">
        <f t="shared" si="60"/>
        <v>HPExt</v>
      </c>
      <c r="AD272" s="29">
        <f t="shared" si="61"/>
        <v>114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50</v>
      </c>
      <c r="AC273" s="16" t="str">
        <f t="shared" si="60"/>
        <v>HPExt</v>
      </c>
      <c r="AD273" s="29">
        <f t="shared" si="61"/>
        <v>119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52</v>
      </c>
      <c r="AC274" s="16" t="str">
        <f t="shared" si="60"/>
        <v>HPExt</v>
      </c>
      <c r="AD274" s="29">
        <f t="shared" si="61"/>
        <v>123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54</v>
      </c>
      <c r="AC275" s="16" t="str">
        <f t="shared" si="60"/>
        <v>HPExt</v>
      </c>
      <c r="AD275" s="29">
        <f t="shared" si="61"/>
        <v>128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56</v>
      </c>
      <c r="AC276" s="16" t="str">
        <f t="shared" si="60"/>
        <v>HPExt</v>
      </c>
      <c r="AD276" s="29">
        <f t="shared" si="61"/>
        <v>132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58</v>
      </c>
      <c r="AC277" s="16" t="str">
        <f t="shared" si="60"/>
        <v>HPExt</v>
      </c>
      <c r="AD277" s="29">
        <f t="shared" si="61"/>
        <v>137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4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8</v>
      </c>
      <c r="AC279" s="16" t="str">
        <f t="shared" si="60"/>
        <v>DefExt</v>
      </c>
      <c r="AD279" s="29">
        <f t="shared" si="61"/>
        <v>1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12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16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19</v>
      </c>
      <c r="AC282" s="16" t="str">
        <f t="shared" si="60"/>
        <v>DefExt</v>
      </c>
      <c r="AD282" s="29">
        <f t="shared" si="61"/>
        <v>3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23</v>
      </c>
      <c r="AC283" s="16" t="str">
        <f t="shared" si="60"/>
        <v>DefExt</v>
      </c>
      <c r="AD283" s="29">
        <f t="shared" si="61"/>
        <v>4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27</v>
      </c>
      <c r="AC284" s="16" t="str">
        <f t="shared" si="60"/>
        <v>DefExt</v>
      </c>
      <c r="AD284" s="29">
        <f t="shared" si="61"/>
        <v>4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31</v>
      </c>
      <c r="AC285" s="16" t="str">
        <f t="shared" si="60"/>
        <v>DefExt</v>
      </c>
      <c r="AD285" s="29">
        <f t="shared" si="61"/>
        <v>5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35</v>
      </c>
      <c r="AC286" s="16" t="str">
        <f t="shared" si="60"/>
        <v>DefExt</v>
      </c>
      <c r="AD286" s="29">
        <f t="shared" si="61"/>
        <v>6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39</v>
      </c>
      <c r="AC287" s="16" t="str">
        <f t="shared" si="60"/>
        <v>DefExt</v>
      </c>
      <c r="AD287" s="29">
        <f t="shared" si="61"/>
        <v>6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43</v>
      </c>
      <c r="AC288" s="16" t="str">
        <f t="shared" si="60"/>
        <v>DefExt</v>
      </c>
      <c r="AD288" s="29">
        <f t="shared" si="61"/>
        <v>7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47</v>
      </c>
      <c r="AC289" s="16" t="str">
        <f t="shared" si="60"/>
        <v>DefExt</v>
      </c>
      <c r="AD289" s="29">
        <f t="shared" si="61"/>
        <v>8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50</v>
      </c>
      <c r="AC290" s="16" t="str">
        <f t="shared" si="60"/>
        <v>DefExt</v>
      </c>
      <c r="AD290" s="29">
        <f t="shared" si="61"/>
        <v>8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54</v>
      </c>
      <c r="AC291" s="16" t="str">
        <f t="shared" si="60"/>
        <v>DefExt</v>
      </c>
      <c r="AD291" s="29">
        <f t="shared" si="61"/>
        <v>9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58</v>
      </c>
      <c r="AC292" s="16" t="str">
        <f t="shared" si="60"/>
        <v>DefExt</v>
      </c>
      <c r="AD292" s="29">
        <f t="shared" si="61"/>
        <v>10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62</v>
      </c>
      <c r="AC293" s="16" t="str">
        <f t="shared" si="60"/>
        <v>DefExt</v>
      </c>
      <c r="AD293" s="29">
        <f t="shared" si="61"/>
        <v>10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66</v>
      </c>
      <c r="AC294" s="16" t="str">
        <f t="shared" si="60"/>
        <v>DefExt</v>
      </c>
      <c r="AD294" s="29">
        <f t="shared" si="61"/>
        <v>11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70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12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74</v>
      </c>
      <c r="AC296" s="16" t="str">
        <f t="shared" si="69"/>
        <v>DefExt</v>
      </c>
      <c r="AD296" s="29">
        <f t="shared" si="70"/>
        <v>12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78</v>
      </c>
      <c r="AC297" s="16" t="str">
        <f t="shared" si="69"/>
        <v>DefExt</v>
      </c>
      <c r="AD297" s="29">
        <f t="shared" si="70"/>
        <v>13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81</v>
      </c>
      <c r="AC298" s="16" t="str">
        <f t="shared" si="69"/>
        <v>DefExt</v>
      </c>
      <c r="AD298" s="29">
        <f t="shared" si="70"/>
        <v>13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85</v>
      </c>
      <c r="AC299" s="16" t="str">
        <f t="shared" si="69"/>
        <v>DefExt</v>
      </c>
      <c r="AD299" s="29">
        <f t="shared" si="70"/>
        <v>14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89</v>
      </c>
      <c r="AC300" s="16" t="str">
        <f t="shared" si="69"/>
        <v>DefExt</v>
      </c>
      <c r="AD300" s="29">
        <f t="shared" si="70"/>
        <v>15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93</v>
      </c>
      <c r="AC301" s="16" t="str">
        <f t="shared" si="69"/>
        <v>DefExt</v>
      </c>
      <c r="AD301" s="29">
        <f t="shared" si="70"/>
        <v>15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97</v>
      </c>
      <c r="AC302" s="16" t="str">
        <f t="shared" si="69"/>
        <v>DefExt</v>
      </c>
      <c r="AD302" s="29">
        <f t="shared" si="70"/>
        <v>16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101</v>
      </c>
      <c r="AC303" s="16" t="str">
        <f t="shared" si="69"/>
        <v>DefExt</v>
      </c>
      <c r="AD303" s="29">
        <f t="shared" si="70"/>
        <v>17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105</v>
      </c>
      <c r="AC304" s="16" t="str">
        <f t="shared" si="69"/>
        <v>DefExt</v>
      </c>
      <c r="AD304" s="29">
        <f t="shared" si="70"/>
        <v>17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109</v>
      </c>
      <c r="AC305" s="16" t="str">
        <f t="shared" si="69"/>
        <v>DefExt</v>
      </c>
      <c r="AD305" s="29">
        <f t="shared" si="70"/>
        <v>18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112</v>
      </c>
      <c r="AC306" s="16" t="str">
        <f t="shared" si="69"/>
        <v>DefExt</v>
      </c>
      <c r="AD306" s="29">
        <f t="shared" si="70"/>
        <v>19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116</v>
      </c>
      <c r="AC307" s="16" t="str">
        <f t="shared" si="69"/>
        <v>DefExt</v>
      </c>
      <c r="AD307" s="29">
        <f t="shared" si="70"/>
        <v>19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9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4</v>
      </c>
      <c r="AC309" s="16" t="str">
        <f t="shared" si="69"/>
        <v>HPExt</v>
      </c>
      <c r="AD309" s="29">
        <f t="shared" si="70"/>
        <v>18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6</v>
      </c>
      <c r="AC310" s="16" t="str">
        <f t="shared" si="69"/>
        <v>HPExt</v>
      </c>
      <c r="AD310" s="29">
        <f t="shared" si="70"/>
        <v>27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8</v>
      </c>
      <c r="AC311" s="16" t="str">
        <f t="shared" si="69"/>
        <v>HPExt</v>
      </c>
      <c r="AD311" s="29">
        <f t="shared" si="70"/>
        <v>36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10</v>
      </c>
      <c r="AC312" s="16" t="str">
        <f t="shared" si="69"/>
        <v>HPExt</v>
      </c>
      <c r="AD312" s="29">
        <f t="shared" si="70"/>
        <v>46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12</v>
      </c>
      <c r="AC313" s="16" t="str">
        <f t="shared" si="69"/>
        <v>HPExt</v>
      </c>
      <c r="AD313" s="29">
        <f t="shared" si="70"/>
        <v>55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14</v>
      </c>
      <c r="AC314" s="16" t="str">
        <f t="shared" si="69"/>
        <v>HPExt</v>
      </c>
      <c r="AD314" s="29">
        <f t="shared" si="70"/>
        <v>64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16</v>
      </c>
      <c r="AC315" s="16" t="str">
        <f t="shared" si="69"/>
        <v>HPExt</v>
      </c>
      <c r="AD315" s="29">
        <f t="shared" si="70"/>
        <v>73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17</v>
      </c>
      <c r="AC316" s="16" t="str">
        <f t="shared" si="69"/>
        <v>HPExt</v>
      </c>
      <c r="AD316" s="29">
        <f t="shared" si="70"/>
        <v>82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19</v>
      </c>
      <c r="AC317" s="16" t="str">
        <f t="shared" si="69"/>
        <v>HPExt</v>
      </c>
      <c r="AD317" s="29">
        <f t="shared" si="70"/>
        <v>91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21</v>
      </c>
      <c r="AC318" s="16" t="str">
        <f t="shared" si="69"/>
        <v>HPExt</v>
      </c>
      <c r="AD318" s="29">
        <f t="shared" si="70"/>
        <v>100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23</v>
      </c>
      <c r="AC319" s="16" t="str">
        <f t="shared" si="69"/>
        <v>HPExt</v>
      </c>
      <c r="AD319" s="29">
        <f t="shared" si="70"/>
        <v>109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25</v>
      </c>
      <c r="AC320" s="16" t="str">
        <f t="shared" si="69"/>
        <v>HPExt</v>
      </c>
      <c r="AD320" s="29">
        <f t="shared" si="70"/>
        <v>119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27</v>
      </c>
      <c r="AC321" s="16" t="str">
        <f t="shared" si="69"/>
        <v>HPExt</v>
      </c>
      <c r="AD321" s="29">
        <f t="shared" si="70"/>
        <v>128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29</v>
      </c>
      <c r="AC322" s="16" t="str">
        <f t="shared" si="69"/>
        <v>HPExt</v>
      </c>
      <c r="AD322" s="29">
        <f t="shared" si="70"/>
        <v>137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31</v>
      </c>
      <c r="AC323" s="16" t="str">
        <f t="shared" si="69"/>
        <v>HPExt</v>
      </c>
      <c r="AD323" s="29">
        <f t="shared" si="70"/>
        <v>146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33</v>
      </c>
      <c r="AC324" s="16" t="str">
        <f t="shared" si="69"/>
        <v>HPExt</v>
      </c>
      <c r="AD324" s="29">
        <f t="shared" si="70"/>
        <v>155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35</v>
      </c>
      <c r="AC325" s="16" t="str">
        <f t="shared" si="69"/>
        <v>HPExt</v>
      </c>
      <c r="AD325" s="29">
        <f t="shared" si="70"/>
        <v>164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37</v>
      </c>
      <c r="AC326" s="16" t="str">
        <f t="shared" si="69"/>
        <v>HPExt</v>
      </c>
      <c r="AD326" s="29">
        <f t="shared" si="70"/>
        <v>173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39</v>
      </c>
      <c r="AC327" s="16" t="str">
        <f t="shared" si="69"/>
        <v>HPExt</v>
      </c>
      <c r="AD327" s="29">
        <f t="shared" si="70"/>
        <v>182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41</v>
      </c>
      <c r="AC328" s="16" t="str">
        <f t="shared" si="69"/>
        <v>HPExt</v>
      </c>
      <c r="AD328" s="29">
        <f t="shared" si="70"/>
        <v>191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43</v>
      </c>
      <c r="AC329" s="16" t="str">
        <f t="shared" si="69"/>
        <v>HPExt</v>
      </c>
      <c r="AD329" s="29">
        <f t="shared" si="70"/>
        <v>201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45</v>
      </c>
      <c r="AC330" s="16" t="str">
        <f t="shared" si="69"/>
        <v>HPExt</v>
      </c>
      <c r="AD330" s="29">
        <f t="shared" si="70"/>
        <v>210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47</v>
      </c>
      <c r="AC331" s="16" t="str">
        <f t="shared" si="69"/>
        <v>HPExt</v>
      </c>
      <c r="AD331" s="29">
        <f t="shared" si="70"/>
        <v>219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48</v>
      </c>
      <c r="AC332" s="16" t="str">
        <f t="shared" si="69"/>
        <v>HPExt</v>
      </c>
      <c r="AD332" s="29">
        <f t="shared" si="70"/>
        <v>228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50</v>
      </c>
      <c r="AC333" s="16" t="str">
        <f t="shared" si="69"/>
        <v>HPExt</v>
      </c>
      <c r="AD333" s="29">
        <f t="shared" si="70"/>
        <v>237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52</v>
      </c>
      <c r="AC334" s="16" t="str">
        <f t="shared" si="69"/>
        <v>HPExt</v>
      </c>
      <c r="AD334" s="29">
        <f t="shared" si="70"/>
        <v>246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54</v>
      </c>
      <c r="AC335" s="16" t="str">
        <f t="shared" si="69"/>
        <v>HPExt</v>
      </c>
      <c r="AD335" s="29">
        <f t="shared" si="70"/>
        <v>255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56</v>
      </c>
      <c r="AC336" s="16" t="str">
        <f t="shared" si="69"/>
        <v>HPExt</v>
      </c>
      <c r="AD336" s="29">
        <f t="shared" si="70"/>
        <v>264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58</v>
      </c>
      <c r="AC337" s="16" t="str">
        <f t="shared" si="69"/>
        <v>HPExt</v>
      </c>
      <c r="AD337" s="29">
        <f t="shared" si="70"/>
        <v>273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4</v>
      </c>
      <c r="AC338" s="16" t="str">
        <f t="shared" si="69"/>
        <v>HPExt</v>
      </c>
      <c r="AD338" s="29">
        <f t="shared" si="70"/>
        <v>5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8</v>
      </c>
      <c r="AC339" s="16" t="str">
        <f t="shared" si="69"/>
        <v>HPExt</v>
      </c>
      <c r="AD339" s="29">
        <f t="shared" si="70"/>
        <v>9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12</v>
      </c>
      <c r="AC340" s="16" t="str">
        <f t="shared" si="69"/>
        <v>HPExt</v>
      </c>
      <c r="AD340" s="29">
        <f t="shared" si="70"/>
        <v>14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16</v>
      </c>
      <c r="AC341" s="16" t="str">
        <f t="shared" si="69"/>
        <v>HPExt</v>
      </c>
      <c r="AD341" s="29">
        <f t="shared" si="70"/>
        <v>18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19</v>
      </c>
      <c r="AC342" s="16" t="str">
        <f t="shared" si="69"/>
        <v>HPExt</v>
      </c>
      <c r="AD342" s="29">
        <f t="shared" si="70"/>
        <v>23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23</v>
      </c>
      <c r="AC343" s="16" t="str">
        <f t="shared" si="69"/>
        <v>HPExt</v>
      </c>
      <c r="AD343" s="29">
        <f t="shared" si="70"/>
        <v>27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27</v>
      </c>
      <c r="AC344" s="16" t="str">
        <f t="shared" si="69"/>
        <v>HPExt</v>
      </c>
      <c r="AD344" s="29">
        <f t="shared" si="70"/>
        <v>32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31</v>
      </c>
      <c r="AC345" s="16" t="str">
        <f t="shared" si="69"/>
        <v>HPExt</v>
      </c>
      <c r="AD345" s="29">
        <f t="shared" si="70"/>
        <v>36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35</v>
      </c>
      <c r="AC346" s="16" t="str">
        <f t="shared" si="69"/>
        <v>HPExt</v>
      </c>
      <c r="AD346" s="29">
        <f t="shared" si="70"/>
        <v>41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39</v>
      </c>
      <c r="AC347" s="16" t="str">
        <f t="shared" si="69"/>
        <v>HPExt</v>
      </c>
      <c r="AD347" s="29">
        <f t="shared" si="70"/>
        <v>46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43</v>
      </c>
      <c r="AC348" s="16" t="str">
        <f t="shared" si="69"/>
        <v>HPExt</v>
      </c>
      <c r="AD348" s="29">
        <f t="shared" si="70"/>
        <v>50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47</v>
      </c>
      <c r="AC349" s="16" t="str">
        <f t="shared" si="69"/>
        <v>HPExt</v>
      </c>
      <c r="AD349" s="29">
        <f t="shared" si="70"/>
        <v>55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50</v>
      </c>
      <c r="AC350" s="16" t="str">
        <f t="shared" si="69"/>
        <v>HPExt</v>
      </c>
      <c r="AD350" s="29">
        <f t="shared" si="70"/>
        <v>59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54</v>
      </c>
      <c r="AC351" s="16" t="str">
        <f t="shared" si="69"/>
        <v>HPExt</v>
      </c>
      <c r="AD351" s="29">
        <f t="shared" si="70"/>
        <v>64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58</v>
      </c>
      <c r="AC352" s="16" t="str">
        <f t="shared" si="69"/>
        <v>HPExt</v>
      </c>
      <c r="AD352" s="29">
        <f t="shared" si="70"/>
        <v>68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62</v>
      </c>
      <c r="AC353" s="16" t="str">
        <f t="shared" si="69"/>
        <v>HPExt</v>
      </c>
      <c r="AD353" s="29">
        <f t="shared" si="70"/>
        <v>73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66</v>
      </c>
      <c r="AC354" s="16" t="str">
        <f t="shared" si="69"/>
        <v>HPExt</v>
      </c>
      <c r="AD354" s="29">
        <f t="shared" si="70"/>
        <v>77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70</v>
      </c>
      <c r="AC355" s="16" t="str">
        <f t="shared" si="69"/>
        <v>HPExt</v>
      </c>
      <c r="AD355" s="29">
        <f t="shared" si="70"/>
        <v>82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74</v>
      </c>
      <c r="AC356" s="16" t="str">
        <f t="shared" si="69"/>
        <v>HPExt</v>
      </c>
      <c r="AD356" s="29">
        <f t="shared" si="70"/>
        <v>87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78</v>
      </c>
      <c r="AC357" s="16" t="str">
        <f t="shared" si="69"/>
        <v>HPExt</v>
      </c>
      <c r="AD357" s="29">
        <f t="shared" si="70"/>
        <v>91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81</v>
      </c>
      <c r="AC358" s="16" t="str">
        <f t="shared" si="69"/>
        <v>HPExt</v>
      </c>
      <c r="AD358" s="29">
        <f t="shared" si="70"/>
        <v>96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85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100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89</v>
      </c>
      <c r="AC360" s="16" t="str">
        <f t="shared" si="78"/>
        <v>HPExt</v>
      </c>
      <c r="AD360" s="29">
        <f t="shared" si="79"/>
        <v>105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93</v>
      </c>
      <c r="AC361" s="16" t="str">
        <f t="shared" si="78"/>
        <v>HPExt</v>
      </c>
      <c r="AD361" s="29">
        <f t="shared" si="79"/>
        <v>109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97</v>
      </c>
      <c r="AC362" s="16" t="str">
        <f t="shared" si="78"/>
        <v>HPExt</v>
      </c>
      <c r="AD362" s="29">
        <f t="shared" si="79"/>
        <v>114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101</v>
      </c>
      <c r="AC363" s="16" t="str">
        <f t="shared" si="78"/>
        <v>HPExt</v>
      </c>
      <c r="AD363" s="29">
        <f t="shared" si="79"/>
        <v>119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105</v>
      </c>
      <c r="AC364" s="16" t="str">
        <f t="shared" si="78"/>
        <v>HPExt</v>
      </c>
      <c r="AD364" s="29">
        <f t="shared" si="79"/>
        <v>123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109</v>
      </c>
      <c r="AC365" s="16" t="str">
        <f t="shared" si="78"/>
        <v>HPExt</v>
      </c>
      <c r="AD365" s="29">
        <f t="shared" si="79"/>
        <v>128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112</v>
      </c>
      <c r="AC366" s="16" t="str">
        <f t="shared" si="78"/>
        <v>HPExt</v>
      </c>
      <c r="AD366" s="29">
        <f t="shared" si="79"/>
        <v>132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116</v>
      </c>
      <c r="AC367" s="16" t="str">
        <f t="shared" si="78"/>
        <v>HPExt</v>
      </c>
      <c r="AD367" s="29">
        <f t="shared" si="79"/>
        <v>137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1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4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6</v>
      </c>
      <c r="AC370" s="16" t="str">
        <f t="shared" si="78"/>
        <v>DefExt</v>
      </c>
      <c r="AD370" s="29">
        <f t="shared" si="79"/>
        <v>4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8</v>
      </c>
      <c r="AC371" s="16" t="str">
        <f t="shared" si="78"/>
        <v>DefExt</v>
      </c>
      <c r="AD371" s="29">
        <f t="shared" si="79"/>
        <v>5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10</v>
      </c>
      <c r="AC372" s="16" t="str">
        <f t="shared" si="78"/>
        <v>DefExt</v>
      </c>
      <c r="AD372" s="29">
        <f t="shared" si="79"/>
        <v>6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12</v>
      </c>
      <c r="AC373" s="16" t="str">
        <f t="shared" si="78"/>
        <v>DefExt</v>
      </c>
      <c r="AD373" s="29">
        <f t="shared" si="79"/>
        <v>8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14</v>
      </c>
      <c r="AC374" s="16" t="str">
        <f t="shared" si="78"/>
        <v>DefExt</v>
      </c>
      <c r="AD374" s="29">
        <f t="shared" si="79"/>
        <v>9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16</v>
      </c>
      <c r="AC375" s="16" t="str">
        <f t="shared" si="78"/>
        <v>DefExt</v>
      </c>
      <c r="AD375" s="29">
        <f t="shared" si="79"/>
        <v>10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17</v>
      </c>
      <c r="AC376" s="16" t="str">
        <f t="shared" si="78"/>
        <v>DefExt</v>
      </c>
      <c r="AD376" s="29">
        <f t="shared" si="79"/>
        <v>12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19</v>
      </c>
      <c r="AC377" s="16" t="str">
        <f t="shared" si="78"/>
        <v>DefExt</v>
      </c>
      <c r="AD377" s="29">
        <f t="shared" si="79"/>
        <v>13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21</v>
      </c>
      <c r="AC378" s="16" t="str">
        <f t="shared" si="78"/>
        <v>DefExt</v>
      </c>
      <c r="AD378" s="29">
        <f t="shared" si="79"/>
        <v>14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23</v>
      </c>
      <c r="AC379" s="16" t="str">
        <f t="shared" si="78"/>
        <v>DefExt</v>
      </c>
      <c r="AD379" s="29">
        <f t="shared" si="79"/>
        <v>15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25</v>
      </c>
      <c r="AC380" s="16" t="str">
        <f t="shared" si="78"/>
        <v>DefExt</v>
      </c>
      <c r="AD380" s="29">
        <f t="shared" si="79"/>
        <v>17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27</v>
      </c>
      <c r="AC381" s="16" t="str">
        <f t="shared" si="78"/>
        <v>DefExt</v>
      </c>
      <c r="AD381" s="29">
        <f t="shared" si="79"/>
        <v>18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29</v>
      </c>
      <c r="AC382" s="16" t="str">
        <f t="shared" si="78"/>
        <v>DefExt</v>
      </c>
      <c r="AD382" s="29">
        <f t="shared" si="79"/>
        <v>19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31</v>
      </c>
      <c r="AC383" s="16" t="str">
        <f t="shared" si="78"/>
        <v>DefExt</v>
      </c>
      <c r="AD383" s="29">
        <f t="shared" si="79"/>
        <v>21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33</v>
      </c>
      <c r="AC384" s="16" t="str">
        <f t="shared" si="78"/>
        <v>DefExt</v>
      </c>
      <c r="AD384" s="29">
        <f t="shared" si="79"/>
        <v>22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35</v>
      </c>
      <c r="AC385" s="16" t="str">
        <f t="shared" si="78"/>
        <v>DefExt</v>
      </c>
      <c r="AD385" s="29">
        <f t="shared" si="79"/>
        <v>23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37</v>
      </c>
      <c r="AC386" s="16" t="str">
        <f t="shared" si="78"/>
        <v>DefExt</v>
      </c>
      <c r="AD386" s="29">
        <f t="shared" si="79"/>
        <v>24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39</v>
      </c>
      <c r="AC387" s="16" t="str">
        <f t="shared" si="78"/>
        <v>DefExt</v>
      </c>
      <c r="AD387" s="29">
        <f t="shared" si="79"/>
        <v>26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41</v>
      </c>
      <c r="AC388" s="16" t="str">
        <f t="shared" si="78"/>
        <v>DefExt</v>
      </c>
      <c r="AD388" s="29">
        <f t="shared" si="79"/>
        <v>27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43</v>
      </c>
      <c r="AC389" s="16" t="str">
        <f t="shared" si="78"/>
        <v>DefExt</v>
      </c>
      <c r="AD389" s="29">
        <f t="shared" si="79"/>
        <v>28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45</v>
      </c>
      <c r="AC390" s="16" t="str">
        <f t="shared" si="78"/>
        <v>DefExt</v>
      </c>
      <c r="AD390" s="29">
        <f t="shared" si="79"/>
        <v>29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47</v>
      </c>
      <c r="AC391" s="16" t="str">
        <f t="shared" si="78"/>
        <v>DefExt</v>
      </c>
      <c r="AD391" s="29">
        <f t="shared" si="79"/>
        <v>31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48</v>
      </c>
      <c r="AC392" s="16" t="str">
        <f t="shared" si="78"/>
        <v>DefExt</v>
      </c>
      <c r="AD392" s="29">
        <f t="shared" si="79"/>
        <v>32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50</v>
      </c>
      <c r="AC393" s="16" t="str">
        <f t="shared" si="78"/>
        <v>DefExt</v>
      </c>
      <c r="AD393" s="29">
        <f t="shared" si="79"/>
        <v>33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52</v>
      </c>
      <c r="AC394" s="16" t="str">
        <f t="shared" si="78"/>
        <v>DefExt</v>
      </c>
      <c r="AD394" s="29">
        <f t="shared" si="79"/>
        <v>35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54</v>
      </c>
      <c r="AC395" s="16" t="str">
        <f t="shared" si="78"/>
        <v>DefExt</v>
      </c>
      <c r="AD395" s="29">
        <f t="shared" si="79"/>
        <v>36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56</v>
      </c>
      <c r="AC396" s="16" t="str">
        <f t="shared" si="78"/>
        <v>DefExt</v>
      </c>
      <c r="AD396" s="29">
        <f t="shared" si="79"/>
        <v>37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58</v>
      </c>
      <c r="AC397" s="16" t="str">
        <f t="shared" si="78"/>
        <v>DefExt</v>
      </c>
      <c r="AD397" s="29">
        <f t="shared" si="79"/>
        <v>38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8</v>
      </c>
      <c r="AC398" s="16" t="str">
        <f t="shared" si="78"/>
        <v>DefExt</v>
      </c>
      <c r="AD398" s="29">
        <f t="shared" si="79"/>
        <v>4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16</v>
      </c>
      <c r="AC399" s="16" t="str">
        <f t="shared" si="78"/>
        <v>DefExt</v>
      </c>
      <c r="AD399" s="29">
        <f t="shared" si="79"/>
        <v>8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23</v>
      </c>
      <c r="AC400" s="16" t="str">
        <f t="shared" si="78"/>
        <v>DefExt</v>
      </c>
      <c r="AD400" s="29">
        <f t="shared" si="79"/>
        <v>12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31</v>
      </c>
      <c r="AC401" s="16" t="str">
        <f t="shared" si="78"/>
        <v>DefExt</v>
      </c>
      <c r="AD401" s="29">
        <f t="shared" si="79"/>
        <v>15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39</v>
      </c>
      <c r="AC402" s="16" t="str">
        <f t="shared" si="78"/>
        <v>DefExt</v>
      </c>
      <c r="AD402" s="29">
        <f t="shared" si="79"/>
        <v>19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47</v>
      </c>
      <c r="AC403" s="16" t="str">
        <f t="shared" si="78"/>
        <v>DefExt</v>
      </c>
      <c r="AD403" s="29">
        <f t="shared" si="79"/>
        <v>23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54</v>
      </c>
      <c r="AC404" s="16" t="str">
        <f t="shared" si="78"/>
        <v>DefExt</v>
      </c>
      <c r="AD404" s="29">
        <f t="shared" si="79"/>
        <v>27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62</v>
      </c>
      <c r="AC405" s="16" t="str">
        <f t="shared" si="78"/>
        <v>DefExt</v>
      </c>
      <c r="AD405" s="29">
        <f t="shared" si="79"/>
        <v>31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70</v>
      </c>
      <c r="AC406" s="16" t="str">
        <f t="shared" si="78"/>
        <v>DefExt</v>
      </c>
      <c r="AD406" s="29">
        <f t="shared" si="79"/>
        <v>35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78</v>
      </c>
      <c r="AC407" s="16" t="str">
        <f t="shared" si="78"/>
        <v>DefExt</v>
      </c>
      <c r="AD407" s="29">
        <f t="shared" si="79"/>
        <v>38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85</v>
      </c>
      <c r="AC408" s="16" t="str">
        <f t="shared" si="78"/>
        <v>DefExt</v>
      </c>
      <c r="AD408" s="29">
        <f t="shared" si="79"/>
        <v>42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93</v>
      </c>
      <c r="AC409" s="16" t="str">
        <f t="shared" si="78"/>
        <v>DefExt</v>
      </c>
      <c r="AD409" s="29">
        <f t="shared" si="79"/>
        <v>46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101</v>
      </c>
      <c r="AC410" s="16" t="str">
        <f t="shared" si="78"/>
        <v>DefExt</v>
      </c>
      <c r="AD410" s="29">
        <f t="shared" si="79"/>
        <v>50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109</v>
      </c>
      <c r="AC411" s="16" t="str">
        <f t="shared" si="78"/>
        <v>DefExt</v>
      </c>
      <c r="AD411" s="29">
        <f t="shared" si="79"/>
        <v>54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116</v>
      </c>
      <c r="AC412" s="16" t="str">
        <f t="shared" si="78"/>
        <v>DefExt</v>
      </c>
      <c r="AD412" s="29">
        <f t="shared" si="79"/>
        <v>58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124</v>
      </c>
      <c r="AC413" s="16" t="str">
        <f t="shared" si="78"/>
        <v>DefExt</v>
      </c>
      <c r="AD413" s="29">
        <f t="shared" si="79"/>
        <v>62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132</v>
      </c>
      <c r="AC414" s="16" t="str">
        <f t="shared" si="78"/>
        <v>DefExt</v>
      </c>
      <c r="AD414" s="29">
        <f t="shared" si="79"/>
        <v>65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140</v>
      </c>
      <c r="AC415" s="16" t="str">
        <f t="shared" si="78"/>
        <v>DefExt</v>
      </c>
      <c r="AD415" s="29">
        <f t="shared" si="79"/>
        <v>69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147</v>
      </c>
      <c r="AC416" s="16" t="str">
        <f t="shared" si="78"/>
        <v>DefExt</v>
      </c>
      <c r="AD416" s="29">
        <f t="shared" si="79"/>
        <v>73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155</v>
      </c>
      <c r="AC417" s="16" t="str">
        <f t="shared" si="78"/>
        <v>DefExt</v>
      </c>
      <c r="AD417" s="29">
        <f t="shared" si="79"/>
        <v>77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163</v>
      </c>
      <c r="AC418" s="16" t="str">
        <f t="shared" si="78"/>
        <v>DefExt</v>
      </c>
      <c r="AD418" s="29">
        <f t="shared" si="79"/>
        <v>81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171</v>
      </c>
      <c r="AC419" s="16" t="str">
        <f t="shared" si="78"/>
        <v>DefExt</v>
      </c>
      <c r="AD419" s="29">
        <f t="shared" si="79"/>
        <v>85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178</v>
      </c>
      <c r="AC420" s="16" t="str">
        <f t="shared" si="78"/>
        <v>DefExt</v>
      </c>
      <c r="AD420" s="29">
        <f t="shared" si="79"/>
        <v>88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186</v>
      </c>
      <c r="AC421" s="16" t="str">
        <f t="shared" si="78"/>
        <v>DefExt</v>
      </c>
      <c r="AD421" s="29">
        <f t="shared" si="79"/>
        <v>92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194</v>
      </c>
      <c r="AC422" s="16" t="str">
        <f t="shared" si="78"/>
        <v>DefExt</v>
      </c>
      <c r="AD422" s="29">
        <f t="shared" si="79"/>
        <v>96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202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100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209</v>
      </c>
      <c r="AC424" s="16" t="str">
        <f t="shared" si="87"/>
        <v>DefExt</v>
      </c>
      <c r="AD424" s="29">
        <f t="shared" si="88"/>
        <v>104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217</v>
      </c>
      <c r="AC425" s="16" t="str">
        <f t="shared" si="87"/>
        <v>DefExt</v>
      </c>
      <c r="AD425" s="29">
        <f t="shared" si="88"/>
        <v>108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225</v>
      </c>
      <c r="AC426" s="16" t="str">
        <f t="shared" si="87"/>
        <v>DefExt</v>
      </c>
      <c r="AD426" s="29">
        <f t="shared" si="88"/>
        <v>112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233</v>
      </c>
      <c r="AC427" s="16" t="str">
        <f t="shared" si="87"/>
        <v>DefExt</v>
      </c>
      <c r="AD427" s="29">
        <f t="shared" si="88"/>
        <v>115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8</v>
      </c>
      <c r="AC428" s="16" t="str">
        <f t="shared" si="87"/>
        <v>HPExt</v>
      </c>
      <c r="AD428" s="29">
        <f t="shared" si="88"/>
        <v>14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15</v>
      </c>
      <c r="AC429" s="16" t="str">
        <f t="shared" si="87"/>
        <v>HPExt</v>
      </c>
      <c r="AD429" s="29">
        <f t="shared" si="88"/>
        <v>27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23</v>
      </c>
      <c r="AC430" s="16" t="str">
        <f t="shared" si="87"/>
        <v>HPExt</v>
      </c>
      <c r="AD430" s="29">
        <f t="shared" si="88"/>
        <v>41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31</v>
      </c>
      <c r="AC431" s="16" t="str">
        <f t="shared" si="87"/>
        <v>HPExt</v>
      </c>
      <c r="AD431" s="29">
        <f t="shared" si="88"/>
        <v>55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38</v>
      </c>
      <c r="AC432" s="16" t="str">
        <f t="shared" si="87"/>
        <v>HPExt</v>
      </c>
      <c r="AD432" s="29">
        <f t="shared" si="88"/>
        <v>68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46</v>
      </c>
      <c r="AC433" s="16" t="str">
        <f t="shared" si="87"/>
        <v>HPExt</v>
      </c>
      <c r="AD433" s="29">
        <f t="shared" si="88"/>
        <v>82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54</v>
      </c>
      <c r="AC434" s="16" t="str">
        <f t="shared" si="87"/>
        <v>HPExt</v>
      </c>
      <c r="AD434" s="29">
        <f t="shared" si="88"/>
        <v>96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62</v>
      </c>
      <c r="AC435" s="16" t="str">
        <f t="shared" si="87"/>
        <v>HPExt</v>
      </c>
      <c r="AD435" s="29">
        <f t="shared" si="88"/>
        <v>109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69</v>
      </c>
      <c r="AC436" s="16" t="str">
        <f t="shared" si="87"/>
        <v>HPExt</v>
      </c>
      <c r="AD436" s="29">
        <f t="shared" si="88"/>
        <v>123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77</v>
      </c>
      <c r="AC437" s="16" t="str">
        <f t="shared" si="87"/>
        <v>HPExt</v>
      </c>
      <c r="AD437" s="29">
        <f t="shared" si="88"/>
        <v>137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85</v>
      </c>
      <c r="AC438" s="16" t="str">
        <f t="shared" si="87"/>
        <v>HPExt</v>
      </c>
      <c r="AD438" s="29">
        <f t="shared" si="88"/>
        <v>150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92</v>
      </c>
      <c r="AC439" s="16" t="str">
        <f t="shared" si="87"/>
        <v>HPExt</v>
      </c>
      <c r="AD439" s="29">
        <f t="shared" si="88"/>
        <v>164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100</v>
      </c>
      <c r="AC440" s="16" t="str">
        <f t="shared" si="87"/>
        <v>HPExt</v>
      </c>
      <c r="AD440" s="29">
        <f t="shared" si="88"/>
        <v>178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108</v>
      </c>
      <c r="AC441" s="16" t="str">
        <f t="shared" si="87"/>
        <v>HPExt</v>
      </c>
      <c r="AD441" s="29">
        <f t="shared" si="88"/>
        <v>191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115</v>
      </c>
      <c r="AC442" s="16" t="str">
        <f t="shared" si="87"/>
        <v>HPExt</v>
      </c>
      <c r="AD442" s="29">
        <f t="shared" si="88"/>
        <v>205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123</v>
      </c>
      <c r="AC443" s="16" t="str">
        <f t="shared" si="87"/>
        <v>HPExt</v>
      </c>
      <c r="AD443" s="29">
        <f t="shared" si="88"/>
        <v>219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131</v>
      </c>
      <c r="AC444" s="16" t="str">
        <f t="shared" si="87"/>
        <v>HPExt</v>
      </c>
      <c r="AD444" s="29">
        <f t="shared" si="88"/>
        <v>232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138</v>
      </c>
      <c r="AC445" s="16" t="str">
        <f t="shared" si="87"/>
        <v>HPExt</v>
      </c>
      <c r="AD445" s="29">
        <f t="shared" si="88"/>
        <v>246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146</v>
      </c>
      <c r="AC446" s="16" t="str">
        <f t="shared" si="87"/>
        <v>HPExt</v>
      </c>
      <c r="AD446" s="29">
        <f t="shared" si="88"/>
        <v>260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154</v>
      </c>
      <c r="AC447" s="16" t="str">
        <f t="shared" si="87"/>
        <v>HPExt</v>
      </c>
      <c r="AD447" s="29">
        <f t="shared" si="88"/>
        <v>273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162</v>
      </c>
      <c r="AC448" s="16" t="str">
        <f t="shared" si="87"/>
        <v>HPExt</v>
      </c>
      <c r="AD448" s="29">
        <f t="shared" si="88"/>
        <v>287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169</v>
      </c>
      <c r="AC449" s="16" t="str">
        <f t="shared" si="87"/>
        <v>HPExt</v>
      </c>
      <c r="AD449" s="29">
        <f t="shared" si="88"/>
        <v>301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177</v>
      </c>
      <c r="AC450" s="16" t="str">
        <f t="shared" si="87"/>
        <v>HPExt</v>
      </c>
      <c r="AD450" s="29">
        <f t="shared" si="88"/>
        <v>314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185</v>
      </c>
      <c r="AC451" s="16" t="str">
        <f t="shared" si="87"/>
        <v>HPExt</v>
      </c>
      <c r="AD451" s="29">
        <f t="shared" si="88"/>
        <v>328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192</v>
      </c>
      <c r="AC452" s="16" t="str">
        <f t="shared" si="87"/>
        <v>HPExt</v>
      </c>
      <c r="AD452" s="29">
        <f t="shared" si="88"/>
        <v>342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200</v>
      </c>
      <c r="AC453" s="16" t="str">
        <f t="shared" si="87"/>
        <v>HPExt</v>
      </c>
      <c r="AD453" s="29">
        <f t="shared" si="88"/>
        <v>356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208</v>
      </c>
      <c r="AC454" s="16" t="str">
        <f t="shared" si="87"/>
        <v>HPExt</v>
      </c>
      <c r="AD454" s="29">
        <f t="shared" si="88"/>
        <v>369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215</v>
      </c>
      <c r="AC455" s="16" t="str">
        <f t="shared" si="87"/>
        <v>HPExt</v>
      </c>
      <c r="AD455" s="29">
        <f t="shared" si="88"/>
        <v>383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223</v>
      </c>
      <c r="AC456" s="16" t="str">
        <f t="shared" si="87"/>
        <v>HPExt</v>
      </c>
      <c r="AD456" s="29">
        <f t="shared" si="88"/>
        <v>397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231</v>
      </c>
      <c r="AC457" s="16" t="str">
        <f t="shared" si="87"/>
        <v>HPExt</v>
      </c>
      <c r="AD457" s="29">
        <f t="shared" si="88"/>
        <v>410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8</v>
      </c>
      <c r="AC458" s="16" t="str">
        <f t="shared" si="87"/>
        <v>HPExt</v>
      </c>
      <c r="AD458" s="29">
        <f t="shared" si="88"/>
        <v>27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16</v>
      </c>
      <c r="AC459" s="16" t="str">
        <f t="shared" si="87"/>
        <v>HPExt</v>
      </c>
      <c r="AD459" s="29">
        <f t="shared" si="88"/>
        <v>55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23</v>
      </c>
      <c r="AC460" s="16" t="str">
        <f t="shared" si="87"/>
        <v>HPExt</v>
      </c>
      <c r="AD460" s="29">
        <f t="shared" si="88"/>
        <v>82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31</v>
      </c>
      <c r="AC461" s="16" t="str">
        <f t="shared" si="87"/>
        <v>HPExt</v>
      </c>
      <c r="AD461" s="29">
        <f t="shared" si="88"/>
        <v>109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39</v>
      </c>
      <c r="AC462" s="16" t="str">
        <f t="shared" si="87"/>
        <v>HPExt</v>
      </c>
      <c r="AD462" s="29">
        <f t="shared" si="88"/>
        <v>137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47</v>
      </c>
      <c r="AC463" s="16" t="str">
        <f t="shared" si="87"/>
        <v>HPExt</v>
      </c>
      <c r="AD463" s="29">
        <f t="shared" si="88"/>
        <v>164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54</v>
      </c>
      <c r="AC464" s="16" t="str">
        <f t="shared" si="87"/>
        <v>HPExt</v>
      </c>
      <c r="AD464" s="29">
        <f t="shared" si="88"/>
        <v>191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62</v>
      </c>
      <c r="AC465" s="16" t="str">
        <f t="shared" si="87"/>
        <v>HPExt</v>
      </c>
      <c r="AD465" s="29">
        <f t="shared" si="88"/>
        <v>219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70</v>
      </c>
      <c r="AC466" s="16" t="str">
        <f t="shared" si="87"/>
        <v>HPExt</v>
      </c>
      <c r="AD466" s="29">
        <f t="shared" si="88"/>
        <v>246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78</v>
      </c>
      <c r="AC467" s="16" t="str">
        <f t="shared" si="87"/>
        <v>HPExt</v>
      </c>
      <c r="AD467" s="29">
        <f t="shared" si="88"/>
        <v>273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85</v>
      </c>
      <c r="AC468" s="16" t="str">
        <f t="shared" si="87"/>
        <v>HPExt</v>
      </c>
      <c r="AD468" s="29">
        <f t="shared" si="88"/>
        <v>301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93</v>
      </c>
      <c r="AC469" s="16" t="str">
        <f t="shared" si="87"/>
        <v>HPExt</v>
      </c>
      <c r="AD469" s="29">
        <f t="shared" si="88"/>
        <v>328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101</v>
      </c>
      <c r="AC470" s="16" t="str">
        <f t="shared" si="87"/>
        <v>HPExt</v>
      </c>
      <c r="AD470" s="29">
        <f t="shared" si="88"/>
        <v>356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109</v>
      </c>
      <c r="AC471" s="16" t="str">
        <f t="shared" si="87"/>
        <v>HPExt</v>
      </c>
      <c r="AD471" s="29">
        <f t="shared" si="88"/>
        <v>383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116</v>
      </c>
      <c r="AC472" s="16" t="str">
        <f t="shared" si="87"/>
        <v>HPExt</v>
      </c>
      <c r="AD472" s="29">
        <f t="shared" si="88"/>
        <v>410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124</v>
      </c>
      <c r="AC473" s="16" t="str">
        <f t="shared" si="87"/>
        <v>HPExt</v>
      </c>
      <c r="AD473" s="29">
        <f t="shared" si="88"/>
        <v>438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132</v>
      </c>
      <c r="AC474" s="16" t="str">
        <f t="shared" si="87"/>
        <v>HPExt</v>
      </c>
      <c r="AD474" s="29">
        <f t="shared" si="88"/>
        <v>465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140</v>
      </c>
      <c r="AC475" s="16" t="str">
        <f t="shared" si="87"/>
        <v>HPExt</v>
      </c>
      <c r="AD475" s="29">
        <f t="shared" si="88"/>
        <v>492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147</v>
      </c>
      <c r="AC476" s="16" t="str">
        <f t="shared" si="87"/>
        <v>HPExt</v>
      </c>
      <c r="AD476" s="29">
        <f t="shared" si="88"/>
        <v>520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155</v>
      </c>
      <c r="AC477" s="16" t="str">
        <f t="shared" si="87"/>
        <v>HPExt</v>
      </c>
      <c r="AD477" s="29">
        <f t="shared" si="88"/>
        <v>547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163</v>
      </c>
      <c r="AC478" s="16" t="str">
        <f t="shared" si="87"/>
        <v>HPExt</v>
      </c>
      <c r="AD478" s="29">
        <f t="shared" si="88"/>
        <v>574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171</v>
      </c>
      <c r="AC479" s="16" t="str">
        <f t="shared" si="87"/>
        <v>HPExt</v>
      </c>
      <c r="AD479" s="29">
        <f t="shared" si="88"/>
        <v>602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178</v>
      </c>
      <c r="AC480" s="16" t="str">
        <f t="shared" si="87"/>
        <v>HPExt</v>
      </c>
      <c r="AD480" s="29">
        <f t="shared" si="88"/>
        <v>629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186</v>
      </c>
      <c r="AC481" s="16" t="str">
        <f t="shared" si="87"/>
        <v>HPExt</v>
      </c>
      <c r="AD481" s="29">
        <f t="shared" si="88"/>
        <v>656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194</v>
      </c>
      <c r="AC482" s="16" t="str">
        <f t="shared" si="87"/>
        <v>HPExt</v>
      </c>
      <c r="AD482" s="29">
        <f t="shared" si="88"/>
        <v>684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202</v>
      </c>
      <c r="AC483" s="16" t="str">
        <f t="shared" si="87"/>
        <v>HPExt</v>
      </c>
      <c r="AD483" s="29">
        <f t="shared" si="88"/>
        <v>711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209</v>
      </c>
      <c r="AC484" s="16" t="str">
        <f t="shared" si="87"/>
        <v>HPExt</v>
      </c>
      <c r="AD484" s="29">
        <f t="shared" si="88"/>
        <v>738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217</v>
      </c>
      <c r="AC485" s="16" t="str">
        <f t="shared" si="87"/>
        <v>HPExt</v>
      </c>
      <c r="AD485" s="29">
        <f t="shared" si="88"/>
        <v>766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225</v>
      </c>
      <c r="AC486" s="16" t="str">
        <f t="shared" si="87"/>
        <v>HPExt</v>
      </c>
      <c r="AD486" s="29">
        <f t="shared" si="88"/>
        <v>793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233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820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4</v>
      </c>
      <c r="AC488" s="16" t="str">
        <f t="shared" si="96"/>
        <v>HPExt</v>
      </c>
      <c r="AD488" s="29">
        <f t="shared" si="97"/>
        <v>27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8</v>
      </c>
      <c r="AC489" s="16" t="str">
        <f t="shared" si="96"/>
        <v>HPExt</v>
      </c>
      <c r="AD489" s="29">
        <f t="shared" si="97"/>
        <v>55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12</v>
      </c>
      <c r="AC490" s="16" t="str">
        <f t="shared" si="96"/>
        <v>HPExt</v>
      </c>
      <c r="AD490" s="29">
        <f t="shared" si="97"/>
        <v>82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15</v>
      </c>
      <c r="AC491" s="16" t="str">
        <f t="shared" si="96"/>
        <v>HPExt</v>
      </c>
      <c r="AD491" s="29">
        <f t="shared" si="97"/>
        <v>109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19</v>
      </c>
      <c r="AC492" s="16" t="str">
        <f t="shared" si="96"/>
        <v>HPExt</v>
      </c>
      <c r="AD492" s="29">
        <f t="shared" si="97"/>
        <v>137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23</v>
      </c>
      <c r="AC493" s="16" t="str">
        <f t="shared" si="96"/>
        <v>HPExt</v>
      </c>
      <c r="AD493" s="29">
        <f t="shared" si="97"/>
        <v>164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27</v>
      </c>
      <c r="AC494" s="16" t="str">
        <f t="shared" si="96"/>
        <v>HPExt</v>
      </c>
      <c r="AD494" s="29">
        <f t="shared" si="97"/>
        <v>191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31</v>
      </c>
      <c r="AC495" s="16" t="str">
        <f t="shared" si="96"/>
        <v>HPExt</v>
      </c>
      <c r="AD495" s="29">
        <f t="shared" si="97"/>
        <v>219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35</v>
      </c>
      <c r="AC496" s="16" t="str">
        <f t="shared" si="96"/>
        <v>HPExt</v>
      </c>
      <c r="AD496" s="29">
        <f t="shared" si="97"/>
        <v>246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38</v>
      </c>
      <c r="AC497" s="16" t="str">
        <f t="shared" si="96"/>
        <v>HPExt</v>
      </c>
      <c r="AD497" s="29">
        <f t="shared" si="97"/>
        <v>273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42</v>
      </c>
      <c r="AC498" s="16" t="str">
        <f t="shared" si="96"/>
        <v>HPExt</v>
      </c>
      <c r="AD498" s="29">
        <f t="shared" si="97"/>
        <v>301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46</v>
      </c>
      <c r="AC499" s="16" t="str">
        <f t="shared" si="96"/>
        <v>HPExt</v>
      </c>
      <c r="AD499" s="29">
        <f t="shared" si="97"/>
        <v>328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50</v>
      </c>
      <c r="AC500" s="16" t="str">
        <f t="shared" si="96"/>
        <v>HPExt</v>
      </c>
      <c r="AD500" s="29">
        <f t="shared" si="97"/>
        <v>356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54</v>
      </c>
      <c r="AC501" s="16" t="str">
        <f t="shared" si="96"/>
        <v>HPExt</v>
      </c>
      <c r="AD501" s="29">
        <f t="shared" si="97"/>
        <v>383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58</v>
      </c>
      <c r="AC502" s="16" t="str">
        <f t="shared" si="96"/>
        <v>HPExt</v>
      </c>
      <c r="AD502" s="29">
        <f t="shared" si="97"/>
        <v>410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62</v>
      </c>
      <c r="AC503" s="16" t="str">
        <f t="shared" si="96"/>
        <v>HPExt</v>
      </c>
      <c r="AD503" s="29">
        <f t="shared" si="97"/>
        <v>438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65</v>
      </c>
      <c r="AC504" s="16" t="str">
        <f t="shared" si="96"/>
        <v>HPExt</v>
      </c>
      <c r="AD504" s="29">
        <f t="shared" si="97"/>
        <v>465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69</v>
      </c>
      <c r="AC505" s="16" t="str">
        <f t="shared" si="96"/>
        <v>HPExt</v>
      </c>
      <c r="AD505" s="29">
        <f t="shared" si="97"/>
        <v>492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73</v>
      </c>
      <c r="AC506" s="16" t="str">
        <f t="shared" si="96"/>
        <v>HPExt</v>
      </c>
      <c r="AD506" s="29">
        <f t="shared" si="97"/>
        <v>520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77</v>
      </c>
      <c r="AC507" s="16" t="str">
        <f t="shared" si="96"/>
        <v>HPExt</v>
      </c>
      <c r="AD507" s="29">
        <f t="shared" si="97"/>
        <v>547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81</v>
      </c>
      <c r="AC508" s="16" t="str">
        <f t="shared" si="96"/>
        <v>HPExt</v>
      </c>
      <c r="AD508" s="29">
        <f t="shared" si="97"/>
        <v>574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85</v>
      </c>
      <c r="AC509" s="16" t="str">
        <f t="shared" si="96"/>
        <v>HPExt</v>
      </c>
      <c r="AD509" s="29">
        <f t="shared" si="97"/>
        <v>602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88</v>
      </c>
      <c r="AC510" s="16" t="str">
        <f t="shared" si="96"/>
        <v>HPExt</v>
      </c>
      <c r="AD510" s="29">
        <f t="shared" si="97"/>
        <v>629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92</v>
      </c>
      <c r="AC511" s="16" t="str">
        <f t="shared" si="96"/>
        <v>HPExt</v>
      </c>
      <c r="AD511" s="29">
        <f t="shared" si="97"/>
        <v>656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96</v>
      </c>
      <c r="AC512" s="16" t="str">
        <f t="shared" si="96"/>
        <v>HPExt</v>
      </c>
      <c r="AD512" s="29">
        <f t="shared" si="97"/>
        <v>684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100</v>
      </c>
      <c r="AC513" s="16" t="str">
        <f t="shared" si="96"/>
        <v>HPExt</v>
      </c>
      <c r="AD513" s="29">
        <f t="shared" si="97"/>
        <v>711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104</v>
      </c>
      <c r="AC514" s="16" t="str">
        <f t="shared" si="96"/>
        <v>HPExt</v>
      </c>
      <c r="AD514" s="29">
        <f t="shared" si="97"/>
        <v>738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108</v>
      </c>
      <c r="AC515" s="16" t="str">
        <f t="shared" si="96"/>
        <v>HPExt</v>
      </c>
      <c r="AD515" s="29">
        <f t="shared" si="97"/>
        <v>766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112</v>
      </c>
      <c r="AC516" s="16" t="str">
        <f t="shared" si="96"/>
        <v>HPExt</v>
      </c>
      <c r="AD516" s="29">
        <f t="shared" si="97"/>
        <v>793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115</v>
      </c>
      <c r="AC517" s="16" t="str">
        <f t="shared" si="96"/>
        <v>HPExt</v>
      </c>
      <c r="AD517" s="29">
        <f t="shared" si="97"/>
        <v>820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16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31</v>
      </c>
      <c r="AC519" s="16" t="str">
        <f t="shared" si="96"/>
        <v>DefExt</v>
      </c>
      <c r="AD519" s="29">
        <f t="shared" si="97"/>
        <v>6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47</v>
      </c>
      <c r="AC520" s="16" t="str">
        <f t="shared" si="96"/>
        <v>DefExt</v>
      </c>
      <c r="AD520" s="29">
        <f t="shared" si="97"/>
        <v>9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62</v>
      </c>
      <c r="AC521" s="16" t="str">
        <f t="shared" si="96"/>
        <v>DefExt</v>
      </c>
      <c r="AD521" s="29">
        <f t="shared" si="97"/>
        <v>12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78</v>
      </c>
      <c r="AC522" s="16" t="str">
        <f t="shared" si="96"/>
        <v>DefExt</v>
      </c>
      <c r="AD522" s="29">
        <f t="shared" si="97"/>
        <v>14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93</v>
      </c>
      <c r="AC523" s="16" t="str">
        <f t="shared" si="96"/>
        <v>DefExt</v>
      </c>
      <c r="AD523" s="29">
        <f t="shared" si="97"/>
        <v>17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109</v>
      </c>
      <c r="AC524" s="16" t="str">
        <f t="shared" si="96"/>
        <v>DefExt</v>
      </c>
      <c r="AD524" s="29">
        <f t="shared" si="97"/>
        <v>20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124</v>
      </c>
      <c r="AC525" s="16" t="str">
        <f t="shared" si="96"/>
        <v>DefExt</v>
      </c>
      <c r="AD525" s="29">
        <f t="shared" si="97"/>
        <v>23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140</v>
      </c>
      <c r="AC526" s="16" t="str">
        <f t="shared" si="96"/>
        <v>DefExt</v>
      </c>
      <c r="AD526" s="29">
        <f t="shared" si="97"/>
        <v>26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155</v>
      </c>
      <c r="AC527" s="16" t="str">
        <f t="shared" si="96"/>
        <v>DefExt</v>
      </c>
      <c r="AD527" s="29">
        <f t="shared" si="97"/>
        <v>29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171</v>
      </c>
      <c r="AC528" s="16" t="str">
        <f t="shared" si="96"/>
        <v>DefExt</v>
      </c>
      <c r="AD528" s="29">
        <f t="shared" si="97"/>
        <v>32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186</v>
      </c>
      <c r="AC529" s="16" t="str">
        <f t="shared" si="96"/>
        <v>DefExt</v>
      </c>
      <c r="AD529" s="29">
        <f t="shared" si="97"/>
        <v>35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202</v>
      </c>
      <c r="AC530" s="16" t="str">
        <f t="shared" si="96"/>
        <v>DefExt</v>
      </c>
      <c r="AD530" s="29">
        <f t="shared" si="97"/>
        <v>37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217</v>
      </c>
      <c r="AC531" s="16" t="str">
        <f t="shared" si="96"/>
        <v>DefExt</v>
      </c>
      <c r="AD531" s="29">
        <f t="shared" si="97"/>
        <v>40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233</v>
      </c>
      <c r="AC532" s="16" t="str">
        <f t="shared" si="96"/>
        <v>DefExt</v>
      </c>
      <c r="AD532" s="29">
        <f t="shared" si="97"/>
        <v>43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248</v>
      </c>
      <c r="AC533" s="16" t="str">
        <f t="shared" si="96"/>
        <v>DefExt</v>
      </c>
      <c r="AD533" s="29">
        <f t="shared" si="97"/>
        <v>46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264</v>
      </c>
      <c r="AC534" s="16" t="str">
        <f t="shared" si="96"/>
        <v>DefExt</v>
      </c>
      <c r="AD534" s="29">
        <f t="shared" si="97"/>
        <v>49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279</v>
      </c>
      <c r="AC535" s="16" t="str">
        <f t="shared" si="96"/>
        <v>DefExt</v>
      </c>
      <c r="AD535" s="29">
        <f t="shared" si="97"/>
        <v>52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295</v>
      </c>
      <c r="AC536" s="16" t="str">
        <f t="shared" si="96"/>
        <v>DefExt</v>
      </c>
      <c r="AD536" s="29">
        <f t="shared" si="97"/>
        <v>55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310</v>
      </c>
      <c r="AC537" s="16" t="str">
        <f t="shared" si="96"/>
        <v>DefExt</v>
      </c>
      <c r="AD537" s="29">
        <f t="shared" si="97"/>
        <v>58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326</v>
      </c>
      <c r="AC538" s="16" t="str">
        <f t="shared" si="96"/>
        <v>DefExt</v>
      </c>
      <c r="AD538" s="29">
        <f t="shared" si="97"/>
        <v>61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341</v>
      </c>
      <c r="AC539" s="16" t="str">
        <f t="shared" si="96"/>
        <v>DefExt</v>
      </c>
      <c r="AD539" s="29">
        <f t="shared" si="97"/>
        <v>63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357</v>
      </c>
      <c r="AC540" s="16" t="str">
        <f t="shared" si="96"/>
        <v>DefExt</v>
      </c>
      <c r="AD540" s="29">
        <f t="shared" si="97"/>
        <v>66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372</v>
      </c>
      <c r="AC541" s="16" t="str">
        <f t="shared" si="96"/>
        <v>DefExt</v>
      </c>
      <c r="AD541" s="29">
        <f t="shared" si="97"/>
        <v>69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388</v>
      </c>
      <c r="AC542" s="16" t="str">
        <f t="shared" si="96"/>
        <v>DefExt</v>
      </c>
      <c r="AD542" s="29">
        <f t="shared" si="97"/>
        <v>72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403</v>
      </c>
      <c r="AC543" s="16" t="str">
        <f t="shared" si="96"/>
        <v>DefExt</v>
      </c>
      <c r="AD543" s="29">
        <f t="shared" si="97"/>
        <v>75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419</v>
      </c>
      <c r="AC544" s="16" t="str">
        <f t="shared" si="96"/>
        <v>DefExt</v>
      </c>
      <c r="AD544" s="29">
        <f t="shared" si="97"/>
        <v>78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434</v>
      </c>
      <c r="AC545" s="16" t="str">
        <f t="shared" si="96"/>
        <v>DefExt</v>
      </c>
      <c r="AD545" s="29">
        <f t="shared" si="97"/>
        <v>81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450</v>
      </c>
      <c r="AC546" s="16" t="str">
        <f t="shared" si="96"/>
        <v>DefExt</v>
      </c>
      <c r="AD546" s="29">
        <f t="shared" si="97"/>
        <v>84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465</v>
      </c>
      <c r="AC547" s="16" t="str">
        <f t="shared" si="96"/>
        <v>DefExt</v>
      </c>
      <c r="AD547" s="29">
        <f t="shared" si="97"/>
        <v>87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16</v>
      </c>
      <c r="AC548" s="16" t="str">
        <f t="shared" si="96"/>
        <v>HPExt</v>
      </c>
      <c r="AD548" s="29">
        <f t="shared" si="97"/>
        <v>21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31</v>
      </c>
      <c r="AC549" s="16" t="str">
        <f t="shared" si="96"/>
        <v>HPExt</v>
      </c>
      <c r="AD549" s="29">
        <f t="shared" si="97"/>
        <v>41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47</v>
      </c>
      <c r="AC550" s="16" t="str">
        <f t="shared" si="96"/>
        <v>HPExt</v>
      </c>
      <c r="AD550" s="29">
        <f t="shared" si="97"/>
        <v>62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62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82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78</v>
      </c>
      <c r="AC552" s="16" t="str">
        <f t="shared" si="105"/>
        <v>HPExt</v>
      </c>
      <c r="AD552" s="29">
        <f t="shared" si="106"/>
        <v>103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93</v>
      </c>
      <c r="AC553" s="16" t="str">
        <f t="shared" si="105"/>
        <v>HPExt</v>
      </c>
      <c r="AD553" s="29">
        <f t="shared" si="106"/>
        <v>123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109</v>
      </c>
      <c r="AC554" s="16" t="str">
        <f t="shared" si="105"/>
        <v>HPExt</v>
      </c>
      <c r="AD554" s="29">
        <f t="shared" si="106"/>
        <v>144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124</v>
      </c>
      <c r="AC555" s="16" t="str">
        <f t="shared" si="105"/>
        <v>HPExt</v>
      </c>
      <c r="AD555" s="29">
        <f t="shared" si="106"/>
        <v>164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140</v>
      </c>
      <c r="AC556" s="16" t="str">
        <f t="shared" si="105"/>
        <v>HPExt</v>
      </c>
      <c r="AD556" s="29">
        <f t="shared" si="106"/>
        <v>185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155</v>
      </c>
      <c r="AC557" s="16" t="str">
        <f t="shared" si="105"/>
        <v>HPExt</v>
      </c>
      <c r="AD557" s="29">
        <f t="shared" si="106"/>
        <v>205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171</v>
      </c>
      <c r="AC558" s="16" t="str">
        <f t="shared" si="105"/>
        <v>HPExt</v>
      </c>
      <c r="AD558" s="29">
        <f t="shared" si="106"/>
        <v>226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186</v>
      </c>
      <c r="AC559" s="16" t="str">
        <f t="shared" si="105"/>
        <v>HPExt</v>
      </c>
      <c r="AD559" s="29">
        <f t="shared" si="106"/>
        <v>246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202</v>
      </c>
      <c r="AC560" s="16" t="str">
        <f t="shared" si="105"/>
        <v>HPExt</v>
      </c>
      <c r="AD560" s="29">
        <f t="shared" si="106"/>
        <v>267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217</v>
      </c>
      <c r="AC561" s="16" t="str">
        <f t="shared" si="105"/>
        <v>HPExt</v>
      </c>
      <c r="AD561" s="29">
        <f t="shared" si="106"/>
        <v>287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233</v>
      </c>
      <c r="AC562" s="16" t="str">
        <f t="shared" si="105"/>
        <v>HPExt</v>
      </c>
      <c r="AD562" s="29">
        <f t="shared" si="106"/>
        <v>308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248</v>
      </c>
      <c r="AC563" s="16" t="str">
        <f t="shared" si="105"/>
        <v>HPExt</v>
      </c>
      <c r="AD563" s="29">
        <f t="shared" si="106"/>
        <v>328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264</v>
      </c>
      <c r="AC564" s="16" t="str">
        <f t="shared" si="105"/>
        <v>HPExt</v>
      </c>
      <c r="AD564" s="29">
        <f t="shared" si="106"/>
        <v>349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279</v>
      </c>
      <c r="AC565" s="16" t="str">
        <f t="shared" si="105"/>
        <v>HPExt</v>
      </c>
      <c r="AD565" s="29">
        <f t="shared" si="106"/>
        <v>369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295</v>
      </c>
      <c r="AC566" s="16" t="str">
        <f t="shared" si="105"/>
        <v>HPExt</v>
      </c>
      <c r="AD566" s="29">
        <f t="shared" si="106"/>
        <v>390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310</v>
      </c>
      <c r="AC567" s="16" t="str">
        <f t="shared" si="105"/>
        <v>HPExt</v>
      </c>
      <c r="AD567" s="29">
        <f t="shared" si="106"/>
        <v>410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326</v>
      </c>
      <c r="AC568" s="16" t="str">
        <f t="shared" si="105"/>
        <v>HPExt</v>
      </c>
      <c r="AD568" s="29">
        <f t="shared" si="106"/>
        <v>431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341</v>
      </c>
      <c r="AC569" s="16" t="str">
        <f t="shared" si="105"/>
        <v>HPExt</v>
      </c>
      <c r="AD569" s="29">
        <f t="shared" si="106"/>
        <v>451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357</v>
      </c>
      <c r="AC570" s="16" t="str">
        <f t="shared" si="105"/>
        <v>HPExt</v>
      </c>
      <c r="AD570" s="29">
        <f t="shared" si="106"/>
        <v>472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372</v>
      </c>
      <c r="AC571" s="16" t="str">
        <f t="shared" si="105"/>
        <v>HPExt</v>
      </c>
      <c r="AD571" s="29">
        <f t="shared" si="106"/>
        <v>492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388</v>
      </c>
      <c r="AC572" s="16" t="str">
        <f t="shared" si="105"/>
        <v>HPExt</v>
      </c>
      <c r="AD572" s="29">
        <f t="shared" si="106"/>
        <v>513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403</v>
      </c>
      <c r="AC573" s="16" t="str">
        <f t="shared" si="105"/>
        <v>HPExt</v>
      </c>
      <c r="AD573" s="29">
        <f t="shared" si="106"/>
        <v>533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419</v>
      </c>
      <c r="AC574" s="16" t="str">
        <f t="shared" si="105"/>
        <v>HPExt</v>
      </c>
      <c r="AD574" s="29">
        <f t="shared" si="106"/>
        <v>554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434</v>
      </c>
      <c r="AC575" s="16" t="str">
        <f t="shared" si="105"/>
        <v>HPExt</v>
      </c>
      <c r="AD575" s="29">
        <f t="shared" si="106"/>
        <v>574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450</v>
      </c>
      <c r="AC576" s="16" t="str">
        <f t="shared" si="105"/>
        <v>HPExt</v>
      </c>
      <c r="AD576" s="29">
        <f t="shared" si="106"/>
        <v>595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465</v>
      </c>
      <c r="AC577" s="16" t="str">
        <f t="shared" si="105"/>
        <v>HPExt</v>
      </c>
      <c r="AD577" s="29">
        <f t="shared" si="106"/>
        <v>615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8</v>
      </c>
      <c r="AC578" s="16" t="str">
        <f t="shared" si="105"/>
        <v>DefExt</v>
      </c>
      <c r="AD578" s="29">
        <f t="shared" si="106"/>
        <v>4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16</v>
      </c>
      <c r="AC579" s="16" t="str">
        <f t="shared" si="105"/>
        <v>DefExt</v>
      </c>
      <c r="AD579" s="29">
        <f t="shared" si="106"/>
        <v>8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23</v>
      </c>
      <c r="AC580" s="16" t="str">
        <f t="shared" si="105"/>
        <v>DefExt</v>
      </c>
      <c r="AD580" s="29">
        <f t="shared" si="106"/>
        <v>12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31</v>
      </c>
      <c r="AC581" s="16" t="str">
        <f t="shared" si="105"/>
        <v>DefExt</v>
      </c>
      <c r="AD581" s="29">
        <f t="shared" si="106"/>
        <v>15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39</v>
      </c>
      <c r="AC582" s="16" t="str">
        <f t="shared" si="105"/>
        <v>DefExt</v>
      </c>
      <c r="AD582" s="29">
        <f t="shared" si="106"/>
        <v>19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47</v>
      </c>
      <c r="AC583" s="16" t="str">
        <f t="shared" si="105"/>
        <v>DefExt</v>
      </c>
      <c r="AD583" s="29">
        <f t="shared" si="106"/>
        <v>23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54</v>
      </c>
      <c r="AC584" s="16" t="str">
        <f t="shared" si="105"/>
        <v>DefExt</v>
      </c>
      <c r="AD584" s="29">
        <f t="shared" si="106"/>
        <v>27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62</v>
      </c>
      <c r="AC585" s="16" t="str">
        <f t="shared" si="105"/>
        <v>DefExt</v>
      </c>
      <c r="AD585" s="29">
        <f t="shared" si="106"/>
        <v>31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70</v>
      </c>
      <c r="AC586" s="16" t="str">
        <f t="shared" si="105"/>
        <v>DefExt</v>
      </c>
      <c r="AD586" s="29">
        <f t="shared" si="106"/>
        <v>35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78</v>
      </c>
      <c r="AC587" s="16" t="str">
        <f t="shared" si="105"/>
        <v>DefExt</v>
      </c>
      <c r="AD587" s="29">
        <f t="shared" si="106"/>
        <v>38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85</v>
      </c>
      <c r="AC588" s="16" t="str">
        <f t="shared" si="105"/>
        <v>DefExt</v>
      </c>
      <c r="AD588" s="29">
        <f t="shared" si="106"/>
        <v>42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93</v>
      </c>
      <c r="AC589" s="16" t="str">
        <f t="shared" si="105"/>
        <v>DefExt</v>
      </c>
      <c r="AD589" s="29">
        <f t="shared" si="106"/>
        <v>46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101</v>
      </c>
      <c r="AC590" s="16" t="str">
        <f t="shared" si="105"/>
        <v>DefExt</v>
      </c>
      <c r="AD590" s="29">
        <f t="shared" si="106"/>
        <v>50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109</v>
      </c>
      <c r="AC591" s="16" t="str">
        <f t="shared" si="105"/>
        <v>DefExt</v>
      </c>
      <c r="AD591" s="29">
        <f t="shared" si="106"/>
        <v>54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116</v>
      </c>
      <c r="AC592" s="16" t="str">
        <f t="shared" si="105"/>
        <v>DefExt</v>
      </c>
      <c r="AD592" s="29">
        <f t="shared" si="106"/>
        <v>58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124</v>
      </c>
      <c r="AC593" s="16" t="str">
        <f t="shared" si="105"/>
        <v>DefExt</v>
      </c>
      <c r="AD593" s="29">
        <f t="shared" si="106"/>
        <v>62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132</v>
      </c>
      <c r="AC594" s="16" t="str">
        <f t="shared" si="105"/>
        <v>DefExt</v>
      </c>
      <c r="AD594" s="29">
        <f t="shared" si="106"/>
        <v>65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140</v>
      </c>
      <c r="AC595" s="16" t="str">
        <f t="shared" si="105"/>
        <v>DefExt</v>
      </c>
      <c r="AD595" s="29">
        <f t="shared" si="106"/>
        <v>69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147</v>
      </c>
      <c r="AC596" s="16" t="str">
        <f t="shared" si="105"/>
        <v>DefExt</v>
      </c>
      <c r="AD596" s="29">
        <f t="shared" si="106"/>
        <v>73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155</v>
      </c>
      <c r="AC597" s="16" t="str">
        <f t="shared" si="105"/>
        <v>DefExt</v>
      </c>
      <c r="AD597" s="29">
        <f t="shared" si="106"/>
        <v>77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163</v>
      </c>
      <c r="AC598" s="16" t="str">
        <f t="shared" si="105"/>
        <v>DefExt</v>
      </c>
      <c r="AD598" s="29">
        <f t="shared" si="106"/>
        <v>81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171</v>
      </c>
      <c r="AC599" s="16" t="str">
        <f t="shared" si="105"/>
        <v>DefExt</v>
      </c>
      <c r="AD599" s="29">
        <f t="shared" si="106"/>
        <v>85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178</v>
      </c>
      <c r="AC600" s="16" t="str">
        <f t="shared" si="105"/>
        <v>DefExt</v>
      </c>
      <c r="AD600" s="29">
        <f t="shared" si="106"/>
        <v>88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186</v>
      </c>
      <c r="AC601" s="16" t="str">
        <f t="shared" si="105"/>
        <v>DefExt</v>
      </c>
      <c r="AD601" s="29">
        <f t="shared" si="106"/>
        <v>92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194</v>
      </c>
      <c r="AC602" s="16" t="str">
        <f t="shared" si="105"/>
        <v>DefExt</v>
      </c>
      <c r="AD602" s="29">
        <f t="shared" si="106"/>
        <v>96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202</v>
      </c>
      <c r="AC603" s="16" t="str">
        <f t="shared" si="105"/>
        <v>DefExt</v>
      </c>
      <c r="AD603" s="29">
        <f t="shared" si="106"/>
        <v>100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209</v>
      </c>
      <c r="AC604" s="16" t="str">
        <f t="shared" si="105"/>
        <v>DefExt</v>
      </c>
      <c r="AD604" s="29">
        <f t="shared" si="106"/>
        <v>104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217</v>
      </c>
      <c r="AC605" s="16" t="str">
        <f t="shared" si="105"/>
        <v>DefExt</v>
      </c>
      <c r="AD605" s="29">
        <f t="shared" si="106"/>
        <v>108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225</v>
      </c>
      <c r="AC606" s="16" t="str">
        <f t="shared" si="105"/>
        <v>DefExt</v>
      </c>
      <c r="AD606" s="29">
        <f t="shared" si="106"/>
        <v>112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233</v>
      </c>
      <c r="AC607" s="16" t="str">
        <f t="shared" si="105"/>
        <v>DefExt</v>
      </c>
      <c r="AD607" s="29">
        <f t="shared" si="106"/>
        <v>115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8</v>
      </c>
      <c r="AC608" s="16" t="str">
        <f t="shared" si="105"/>
        <v>HPExt</v>
      </c>
      <c r="AD608" s="29">
        <f t="shared" si="106"/>
        <v>14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15</v>
      </c>
      <c r="AC609" s="16" t="str">
        <f t="shared" si="105"/>
        <v>HPExt</v>
      </c>
      <c r="AD609" s="29">
        <f t="shared" si="106"/>
        <v>27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23</v>
      </c>
      <c r="AC610" s="16" t="str">
        <f t="shared" si="105"/>
        <v>HPExt</v>
      </c>
      <c r="AD610" s="29">
        <f t="shared" si="106"/>
        <v>41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31</v>
      </c>
      <c r="AC611" s="16" t="str">
        <f t="shared" si="105"/>
        <v>HPExt</v>
      </c>
      <c r="AD611" s="29">
        <f t="shared" si="106"/>
        <v>55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38</v>
      </c>
      <c r="AC612" s="16" t="str">
        <f t="shared" si="105"/>
        <v>HPExt</v>
      </c>
      <c r="AD612" s="29">
        <f t="shared" si="106"/>
        <v>68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46</v>
      </c>
      <c r="AC613" s="16" t="str">
        <f t="shared" si="105"/>
        <v>HPExt</v>
      </c>
      <c r="AD613" s="29">
        <f t="shared" si="106"/>
        <v>82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54</v>
      </c>
      <c r="AC614" s="16" t="str">
        <f t="shared" si="105"/>
        <v>HPExt</v>
      </c>
      <c r="AD614" s="29">
        <f t="shared" si="106"/>
        <v>96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62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109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69</v>
      </c>
      <c r="AC616" s="16" t="str">
        <f t="shared" si="114"/>
        <v>HPExt</v>
      </c>
      <c r="AD616" s="29">
        <f t="shared" si="115"/>
        <v>123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77</v>
      </c>
      <c r="AC617" s="16" t="str">
        <f t="shared" si="114"/>
        <v>HPExt</v>
      </c>
      <c r="AD617" s="29">
        <f t="shared" si="115"/>
        <v>137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85</v>
      </c>
      <c r="AC618" s="16" t="str">
        <f t="shared" si="114"/>
        <v>HPExt</v>
      </c>
      <c r="AD618" s="29">
        <f t="shared" si="115"/>
        <v>150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92</v>
      </c>
      <c r="AC619" s="16" t="str">
        <f t="shared" si="114"/>
        <v>HPExt</v>
      </c>
      <c r="AD619" s="29">
        <f t="shared" si="115"/>
        <v>164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100</v>
      </c>
      <c r="AC620" s="16" t="str">
        <f t="shared" si="114"/>
        <v>HPExt</v>
      </c>
      <c r="AD620" s="29">
        <f t="shared" si="115"/>
        <v>178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108</v>
      </c>
      <c r="AC621" s="16" t="str">
        <f t="shared" si="114"/>
        <v>HPExt</v>
      </c>
      <c r="AD621" s="29">
        <f t="shared" si="115"/>
        <v>191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115</v>
      </c>
      <c r="AC622" s="16" t="str">
        <f t="shared" si="114"/>
        <v>HPExt</v>
      </c>
      <c r="AD622" s="29">
        <f t="shared" si="115"/>
        <v>205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123</v>
      </c>
      <c r="AC623" s="16" t="str">
        <f t="shared" si="114"/>
        <v>HPExt</v>
      </c>
      <c r="AD623" s="29">
        <f t="shared" si="115"/>
        <v>219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131</v>
      </c>
      <c r="AC624" s="16" t="str">
        <f t="shared" si="114"/>
        <v>HPExt</v>
      </c>
      <c r="AD624" s="29">
        <f t="shared" si="115"/>
        <v>232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138</v>
      </c>
      <c r="AC625" s="16" t="str">
        <f t="shared" si="114"/>
        <v>HPExt</v>
      </c>
      <c r="AD625" s="29">
        <f t="shared" si="115"/>
        <v>246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146</v>
      </c>
      <c r="AC626" s="16" t="str">
        <f t="shared" si="114"/>
        <v>HPExt</v>
      </c>
      <c r="AD626" s="29">
        <f t="shared" si="115"/>
        <v>260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154</v>
      </c>
      <c r="AC627" s="16" t="str">
        <f t="shared" si="114"/>
        <v>HPExt</v>
      </c>
      <c r="AD627" s="29">
        <f t="shared" si="115"/>
        <v>273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162</v>
      </c>
      <c r="AC628" s="16" t="str">
        <f t="shared" si="114"/>
        <v>HPExt</v>
      </c>
      <c r="AD628" s="29">
        <f t="shared" si="115"/>
        <v>287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169</v>
      </c>
      <c r="AC629" s="16" t="str">
        <f t="shared" si="114"/>
        <v>HPExt</v>
      </c>
      <c r="AD629" s="29">
        <f t="shared" si="115"/>
        <v>301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177</v>
      </c>
      <c r="AC630" s="16" t="str">
        <f t="shared" si="114"/>
        <v>HPExt</v>
      </c>
      <c r="AD630" s="29">
        <f t="shared" si="115"/>
        <v>314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185</v>
      </c>
      <c r="AC631" s="16" t="str">
        <f t="shared" si="114"/>
        <v>HPExt</v>
      </c>
      <c r="AD631" s="29">
        <f t="shared" si="115"/>
        <v>328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192</v>
      </c>
      <c r="AC632" s="16" t="str">
        <f t="shared" si="114"/>
        <v>HPExt</v>
      </c>
      <c r="AD632" s="29">
        <f t="shared" si="115"/>
        <v>342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200</v>
      </c>
      <c r="AC633" s="16" t="str">
        <f t="shared" si="114"/>
        <v>HPExt</v>
      </c>
      <c r="AD633" s="29">
        <f t="shared" si="115"/>
        <v>356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208</v>
      </c>
      <c r="AC634" s="16" t="str">
        <f t="shared" si="114"/>
        <v>HPExt</v>
      </c>
      <c r="AD634" s="29">
        <f t="shared" si="115"/>
        <v>369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215</v>
      </c>
      <c r="AC635" s="16" t="str">
        <f t="shared" si="114"/>
        <v>HPExt</v>
      </c>
      <c r="AD635" s="29">
        <f t="shared" si="115"/>
        <v>383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223</v>
      </c>
      <c r="AC636" s="16" t="str">
        <f t="shared" si="114"/>
        <v>HPExt</v>
      </c>
      <c r="AD636" s="29">
        <f t="shared" si="115"/>
        <v>397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231</v>
      </c>
      <c r="AC637" s="16" t="str">
        <f t="shared" si="114"/>
        <v>HPExt</v>
      </c>
      <c r="AD637" s="29">
        <f t="shared" si="115"/>
        <v>410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8</v>
      </c>
      <c r="AC638" s="16" t="str">
        <f t="shared" si="114"/>
        <v>HPExt</v>
      </c>
      <c r="AD638" s="29">
        <f t="shared" si="115"/>
        <v>27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16</v>
      </c>
      <c r="AC639" s="16" t="str">
        <f t="shared" si="114"/>
        <v>HPExt</v>
      </c>
      <c r="AD639" s="29">
        <f t="shared" si="115"/>
        <v>55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23</v>
      </c>
      <c r="AC640" s="16" t="str">
        <f t="shared" si="114"/>
        <v>HPExt</v>
      </c>
      <c r="AD640" s="29">
        <f t="shared" si="115"/>
        <v>82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31</v>
      </c>
      <c r="AC641" s="16" t="str">
        <f t="shared" si="114"/>
        <v>HPExt</v>
      </c>
      <c r="AD641" s="29">
        <f t="shared" si="115"/>
        <v>109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39</v>
      </c>
      <c r="AC642" s="16" t="str">
        <f t="shared" si="114"/>
        <v>HPExt</v>
      </c>
      <c r="AD642" s="29">
        <f t="shared" si="115"/>
        <v>137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47</v>
      </c>
      <c r="AC643" s="16" t="str">
        <f t="shared" si="114"/>
        <v>HPExt</v>
      </c>
      <c r="AD643" s="29">
        <f t="shared" si="115"/>
        <v>164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54</v>
      </c>
      <c r="AC644" s="16" t="str">
        <f t="shared" si="114"/>
        <v>HPExt</v>
      </c>
      <c r="AD644" s="29">
        <f t="shared" si="115"/>
        <v>191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62</v>
      </c>
      <c r="AC645" s="16" t="str">
        <f t="shared" si="114"/>
        <v>HPExt</v>
      </c>
      <c r="AD645" s="29">
        <f t="shared" si="115"/>
        <v>219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70</v>
      </c>
      <c r="AC646" s="16" t="str">
        <f t="shared" si="114"/>
        <v>HPExt</v>
      </c>
      <c r="AD646" s="29">
        <f t="shared" si="115"/>
        <v>246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78</v>
      </c>
      <c r="AC647" s="16" t="str">
        <f t="shared" si="114"/>
        <v>HPExt</v>
      </c>
      <c r="AD647" s="29">
        <f t="shared" si="115"/>
        <v>273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85</v>
      </c>
      <c r="AC648" s="16" t="str">
        <f t="shared" si="114"/>
        <v>HPExt</v>
      </c>
      <c r="AD648" s="29">
        <f t="shared" si="115"/>
        <v>301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93</v>
      </c>
      <c r="AC649" s="16" t="str">
        <f t="shared" si="114"/>
        <v>HPExt</v>
      </c>
      <c r="AD649" s="29">
        <f t="shared" si="115"/>
        <v>328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101</v>
      </c>
      <c r="AC650" s="16" t="str">
        <f t="shared" si="114"/>
        <v>HPExt</v>
      </c>
      <c r="AD650" s="29">
        <f t="shared" si="115"/>
        <v>356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109</v>
      </c>
      <c r="AC651" s="16" t="str">
        <f t="shared" si="114"/>
        <v>HPExt</v>
      </c>
      <c r="AD651" s="29">
        <f t="shared" si="115"/>
        <v>383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116</v>
      </c>
      <c r="AC652" s="16" t="str">
        <f t="shared" si="114"/>
        <v>HPExt</v>
      </c>
      <c r="AD652" s="29">
        <f t="shared" si="115"/>
        <v>410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124</v>
      </c>
      <c r="AC653" s="16" t="str">
        <f t="shared" si="114"/>
        <v>HPExt</v>
      </c>
      <c r="AD653" s="29">
        <f t="shared" si="115"/>
        <v>438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132</v>
      </c>
      <c r="AC654" s="16" t="str">
        <f t="shared" si="114"/>
        <v>HPExt</v>
      </c>
      <c r="AD654" s="29">
        <f t="shared" si="115"/>
        <v>465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140</v>
      </c>
      <c r="AC655" s="16" t="str">
        <f t="shared" si="114"/>
        <v>HPExt</v>
      </c>
      <c r="AD655" s="29">
        <f t="shared" si="115"/>
        <v>492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147</v>
      </c>
      <c r="AC656" s="16" t="str">
        <f t="shared" si="114"/>
        <v>HPExt</v>
      </c>
      <c r="AD656" s="29">
        <f t="shared" si="115"/>
        <v>520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155</v>
      </c>
      <c r="AC657" s="16" t="str">
        <f t="shared" si="114"/>
        <v>HPExt</v>
      </c>
      <c r="AD657" s="29">
        <f t="shared" si="115"/>
        <v>547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163</v>
      </c>
      <c r="AC658" s="16" t="str">
        <f t="shared" si="114"/>
        <v>HPExt</v>
      </c>
      <c r="AD658" s="29">
        <f t="shared" si="115"/>
        <v>574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171</v>
      </c>
      <c r="AC659" s="16" t="str">
        <f t="shared" si="114"/>
        <v>HPExt</v>
      </c>
      <c r="AD659" s="29">
        <f t="shared" si="115"/>
        <v>602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178</v>
      </c>
      <c r="AC660" s="16" t="str">
        <f t="shared" si="114"/>
        <v>HPExt</v>
      </c>
      <c r="AD660" s="29">
        <f t="shared" si="115"/>
        <v>629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186</v>
      </c>
      <c r="AC661" s="16" t="str">
        <f t="shared" si="114"/>
        <v>HPExt</v>
      </c>
      <c r="AD661" s="29">
        <f t="shared" si="115"/>
        <v>656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194</v>
      </c>
      <c r="AC662" s="16" t="str">
        <f t="shared" si="114"/>
        <v>HPExt</v>
      </c>
      <c r="AD662" s="29">
        <f t="shared" si="115"/>
        <v>684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202</v>
      </c>
      <c r="AC663" s="16" t="str">
        <f t="shared" si="114"/>
        <v>HPExt</v>
      </c>
      <c r="AD663" s="29">
        <f t="shared" si="115"/>
        <v>711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209</v>
      </c>
      <c r="AC664" s="16" t="str">
        <f t="shared" si="114"/>
        <v>HPExt</v>
      </c>
      <c r="AD664" s="29">
        <f t="shared" si="115"/>
        <v>738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217</v>
      </c>
      <c r="AC665" s="16" t="str">
        <f t="shared" si="114"/>
        <v>HPExt</v>
      </c>
      <c r="AD665" s="29">
        <f t="shared" si="115"/>
        <v>766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225</v>
      </c>
      <c r="AC666" s="16" t="str">
        <f t="shared" si="114"/>
        <v>HPExt</v>
      </c>
      <c r="AD666" s="29">
        <f t="shared" si="115"/>
        <v>793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233</v>
      </c>
      <c r="AC667" s="16" t="str">
        <f t="shared" si="114"/>
        <v>HPExt</v>
      </c>
      <c r="AD667" s="29">
        <f t="shared" si="115"/>
        <v>820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4</v>
      </c>
      <c r="AC668" s="16" t="str">
        <f t="shared" si="114"/>
        <v>HPExt</v>
      </c>
      <c r="AD668" s="29">
        <f t="shared" si="115"/>
        <v>27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8</v>
      </c>
      <c r="AC669" s="16" t="str">
        <f t="shared" si="114"/>
        <v>HPExt</v>
      </c>
      <c r="AD669" s="29">
        <f t="shared" si="115"/>
        <v>55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12</v>
      </c>
      <c r="AC670" s="16" t="str">
        <f t="shared" si="114"/>
        <v>HPExt</v>
      </c>
      <c r="AD670" s="29">
        <f t="shared" si="115"/>
        <v>82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15</v>
      </c>
      <c r="AC671" s="16" t="str">
        <f t="shared" si="114"/>
        <v>HPExt</v>
      </c>
      <c r="AD671" s="29">
        <f t="shared" si="115"/>
        <v>109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19</v>
      </c>
      <c r="AC672" s="16" t="str">
        <f t="shared" si="114"/>
        <v>HPExt</v>
      </c>
      <c r="AD672" s="29">
        <f t="shared" si="115"/>
        <v>137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23</v>
      </c>
      <c r="AC673" s="16" t="str">
        <f t="shared" si="114"/>
        <v>HPExt</v>
      </c>
      <c r="AD673" s="29">
        <f t="shared" si="115"/>
        <v>164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27</v>
      </c>
      <c r="AC674" s="16" t="str">
        <f t="shared" si="114"/>
        <v>HPExt</v>
      </c>
      <c r="AD674" s="29">
        <f t="shared" si="115"/>
        <v>191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31</v>
      </c>
      <c r="AC675" s="16" t="str">
        <f t="shared" si="114"/>
        <v>HPExt</v>
      </c>
      <c r="AD675" s="29">
        <f t="shared" si="115"/>
        <v>219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35</v>
      </c>
      <c r="AC676" s="16" t="str">
        <f t="shared" si="114"/>
        <v>HPExt</v>
      </c>
      <c r="AD676" s="29">
        <f t="shared" si="115"/>
        <v>246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38</v>
      </c>
      <c r="AC677" s="16" t="str">
        <f t="shared" si="114"/>
        <v>HPExt</v>
      </c>
      <c r="AD677" s="29">
        <f t="shared" si="115"/>
        <v>273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42</v>
      </c>
      <c r="AC678" s="16" t="str">
        <f t="shared" si="114"/>
        <v>HPExt</v>
      </c>
      <c r="AD678" s="29">
        <f t="shared" si="115"/>
        <v>301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46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328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50</v>
      </c>
      <c r="AC680" s="16" t="str">
        <f t="shared" si="123"/>
        <v>HPExt</v>
      </c>
      <c r="AD680" s="29">
        <f t="shared" si="124"/>
        <v>356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54</v>
      </c>
      <c r="AC681" s="16" t="str">
        <f t="shared" si="123"/>
        <v>HPExt</v>
      </c>
      <c r="AD681" s="29">
        <f t="shared" si="124"/>
        <v>383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58</v>
      </c>
      <c r="AC682" s="16" t="str">
        <f t="shared" si="123"/>
        <v>HPExt</v>
      </c>
      <c r="AD682" s="29">
        <f t="shared" si="124"/>
        <v>410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62</v>
      </c>
      <c r="AC683" s="16" t="str">
        <f t="shared" si="123"/>
        <v>HPExt</v>
      </c>
      <c r="AD683" s="29">
        <f t="shared" si="124"/>
        <v>438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65</v>
      </c>
      <c r="AC684" s="16" t="str">
        <f t="shared" si="123"/>
        <v>HPExt</v>
      </c>
      <c r="AD684" s="29">
        <f t="shared" si="124"/>
        <v>465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69</v>
      </c>
      <c r="AC685" s="16" t="str">
        <f t="shared" si="123"/>
        <v>HPExt</v>
      </c>
      <c r="AD685" s="29">
        <f t="shared" si="124"/>
        <v>492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73</v>
      </c>
      <c r="AC686" s="16" t="str">
        <f t="shared" si="123"/>
        <v>HPExt</v>
      </c>
      <c r="AD686" s="29">
        <f t="shared" si="124"/>
        <v>520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77</v>
      </c>
      <c r="AC687" s="16" t="str">
        <f t="shared" si="123"/>
        <v>HPExt</v>
      </c>
      <c r="AD687" s="29">
        <f t="shared" si="124"/>
        <v>547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81</v>
      </c>
      <c r="AC688" s="16" t="str">
        <f t="shared" si="123"/>
        <v>HPExt</v>
      </c>
      <c r="AD688" s="29">
        <f t="shared" si="124"/>
        <v>574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85</v>
      </c>
      <c r="AC689" s="16" t="str">
        <f t="shared" si="123"/>
        <v>HPExt</v>
      </c>
      <c r="AD689" s="29">
        <f t="shared" si="124"/>
        <v>602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88</v>
      </c>
      <c r="AC690" s="16" t="str">
        <f t="shared" si="123"/>
        <v>HPExt</v>
      </c>
      <c r="AD690" s="29">
        <f t="shared" si="124"/>
        <v>629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92</v>
      </c>
      <c r="AC691" s="16" t="str">
        <f t="shared" si="123"/>
        <v>HPExt</v>
      </c>
      <c r="AD691" s="29">
        <f t="shared" si="124"/>
        <v>656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96</v>
      </c>
      <c r="AC692" s="16" t="str">
        <f t="shared" si="123"/>
        <v>HPExt</v>
      </c>
      <c r="AD692" s="29">
        <f t="shared" si="124"/>
        <v>684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100</v>
      </c>
      <c r="AC693" s="16" t="str">
        <f t="shared" si="123"/>
        <v>HPExt</v>
      </c>
      <c r="AD693" s="29">
        <f t="shared" si="124"/>
        <v>711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104</v>
      </c>
      <c r="AC694" s="16" t="str">
        <f t="shared" si="123"/>
        <v>HPExt</v>
      </c>
      <c r="AD694" s="29">
        <f t="shared" si="124"/>
        <v>738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108</v>
      </c>
      <c r="AC695" s="16" t="str">
        <f t="shared" si="123"/>
        <v>HPExt</v>
      </c>
      <c r="AD695" s="29">
        <f t="shared" si="124"/>
        <v>766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112</v>
      </c>
      <c r="AC696" s="16" t="str">
        <f t="shared" si="123"/>
        <v>HPExt</v>
      </c>
      <c r="AD696" s="29">
        <f t="shared" si="124"/>
        <v>793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115</v>
      </c>
      <c r="AC697" s="16" t="str">
        <f t="shared" si="123"/>
        <v>HPExt</v>
      </c>
      <c r="AD697" s="29">
        <f t="shared" si="124"/>
        <v>820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16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31</v>
      </c>
      <c r="AC699" s="16" t="str">
        <f t="shared" si="123"/>
        <v>DefExt</v>
      </c>
      <c r="AD699" s="29">
        <f t="shared" si="124"/>
        <v>6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47</v>
      </c>
      <c r="AC700" s="16" t="str">
        <f t="shared" si="123"/>
        <v>DefExt</v>
      </c>
      <c r="AD700" s="29">
        <f t="shared" si="124"/>
        <v>9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62</v>
      </c>
      <c r="AC701" s="16" t="str">
        <f t="shared" si="123"/>
        <v>DefExt</v>
      </c>
      <c r="AD701" s="29">
        <f t="shared" si="124"/>
        <v>12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78</v>
      </c>
      <c r="AC702" s="16" t="str">
        <f t="shared" si="123"/>
        <v>DefExt</v>
      </c>
      <c r="AD702" s="29">
        <f t="shared" si="124"/>
        <v>14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93</v>
      </c>
      <c r="AC703" s="16" t="str">
        <f t="shared" si="123"/>
        <v>DefExt</v>
      </c>
      <c r="AD703" s="29">
        <f t="shared" si="124"/>
        <v>17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109</v>
      </c>
      <c r="AC704" s="16" t="str">
        <f t="shared" si="123"/>
        <v>DefExt</v>
      </c>
      <c r="AD704" s="29">
        <f t="shared" si="124"/>
        <v>20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124</v>
      </c>
      <c r="AC705" s="16" t="str">
        <f t="shared" si="123"/>
        <v>DefExt</v>
      </c>
      <c r="AD705" s="29">
        <f t="shared" si="124"/>
        <v>23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140</v>
      </c>
      <c r="AC706" s="16" t="str">
        <f t="shared" si="123"/>
        <v>DefExt</v>
      </c>
      <c r="AD706" s="29">
        <f t="shared" si="124"/>
        <v>26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155</v>
      </c>
      <c r="AC707" s="16" t="str">
        <f t="shared" si="123"/>
        <v>DefExt</v>
      </c>
      <c r="AD707" s="29">
        <f t="shared" si="124"/>
        <v>29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171</v>
      </c>
      <c r="AC708" s="16" t="str">
        <f t="shared" si="123"/>
        <v>DefExt</v>
      </c>
      <c r="AD708" s="29">
        <f t="shared" si="124"/>
        <v>32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186</v>
      </c>
      <c r="AC709" s="16" t="str">
        <f t="shared" si="123"/>
        <v>DefExt</v>
      </c>
      <c r="AD709" s="29">
        <f t="shared" si="124"/>
        <v>35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202</v>
      </c>
      <c r="AC710" s="16" t="str">
        <f t="shared" si="123"/>
        <v>DefExt</v>
      </c>
      <c r="AD710" s="29">
        <f t="shared" si="124"/>
        <v>37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217</v>
      </c>
      <c r="AC711" s="16" t="str">
        <f t="shared" si="123"/>
        <v>DefExt</v>
      </c>
      <c r="AD711" s="29">
        <f t="shared" si="124"/>
        <v>40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233</v>
      </c>
      <c r="AC712" s="16" t="str">
        <f t="shared" si="123"/>
        <v>DefExt</v>
      </c>
      <c r="AD712" s="29">
        <f t="shared" si="124"/>
        <v>43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248</v>
      </c>
      <c r="AC713" s="16" t="str">
        <f t="shared" si="123"/>
        <v>DefExt</v>
      </c>
      <c r="AD713" s="29">
        <f t="shared" si="124"/>
        <v>46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264</v>
      </c>
      <c r="AC714" s="16" t="str">
        <f t="shared" si="123"/>
        <v>DefExt</v>
      </c>
      <c r="AD714" s="29">
        <f t="shared" si="124"/>
        <v>49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279</v>
      </c>
      <c r="AC715" s="16" t="str">
        <f t="shared" si="123"/>
        <v>DefExt</v>
      </c>
      <c r="AD715" s="29">
        <f t="shared" si="124"/>
        <v>52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295</v>
      </c>
      <c r="AC716" s="16" t="str">
        <f t="shared" si="123"/>
        <v>DefExt</v>
      </c>
      <c r="AD716" s="29">
        <f t="shared" si="124"/>
        <v>55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310</v>
      </c>
      <c r="AC717" s="16" t="str">
        <f t="shared" si="123"/>
        <v>DefExt</v>
      </c>
      <c r="AD717" s="29">
        <f t="shared" si="124"/>
        <v>58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326</v>
      </c>
      <c r="AC718" s="16" t="str">
        <f t="shared" si="123"/>
        <v>DefExt</v>
      </c>
      <c r="AD718" s="29">
        <f t="shared" si="124"/>
        <v>61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341</v>
      </c>
      <c r="AC719" s="16" t="str">
        <f t="shared" si="123"/>
        <v>DefExt</v>
      </c>
      <c r="AD719" s="29">
        <f t="shared" si="124"/>
        <v>63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357</v>
      </c>
      <c r="AC720" s="16" t="str">
        <f t="shared" si="123"/>
        <v>DefExt</v>
      </c>
      <c r="AD720" s="29">
        <f t="shared" si="124"/>
        <v>66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372</v>
      </c>
      <c r="AC721" s="16" t="str">
        <f t="shared" si="123"/>
        <v>DefExt</v>
      </c>
      <c r="AD721" s="29">
        <f t="shared" si="124"/>
        <v>69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388</v>
      </c>
      <c r="AC722" s="16" t="str">
        <f t="shared" si="123"/>
        <v>DefExt</v>
      </c>
      <c r="AD722" s="29">
        <f t="shared" si="124"/>
        <v>72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403</v>
      </c>
      <c r="AC723" s="16" t="str">
        <f t="shared" si="123"/>
        <v>DefExt</v>
      </c>
      <c r="AD723" s="29">
        <f t="shared" si="124"/>
        <v>75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419</v>
      </c>
      <c r="AC724" s="16" t="str">
        <f t="shared" si="123"/>
        <v>DefExt</v>
      </c>
      <c r="AD724" s="29">
        <f t="shared" si="124"/>
        <v>78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434</v>
      </c>
      <c r="AC725" s="16" t="str">
        <f t="shared" si="123"/>
        <v>DefExt</v>
      </c>
      <c r="AD725" s="29">
        <f t="shared" si="124"/>
        <v>81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450</v>
      </c>
      <c r="AC726" s="16" t="str">
        <f t="shared" si="123"/>
        <v>DefExt</v>
      </c>
      <c r="AD726" s="29">
        <f t="shared" si="124"/>
        <v>84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465</v>
      </c>
      <c r="AC727" s="16" t="str">
        <f t="shared" si="123"/>
        <v>DefExt</v>
      </c>
      <c r="AD727" s="29">
        <f t="shared" si="124"/>
        <v>87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16</v>
      </c>
      <c r="AC728" s="16" t="str">
        <f t="shared" si="123"/>
        <v>HPExt</v>
      </c>
      <c r="AD728" s="29">
        <f t="shared" si="124"/>
        <v>21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31</v>
      </c>
      <c r="AC729" s="16" t="str">
        <f t="shared" si="123"/>
        <v>HPExt</v>
      </c>
      <c r="AD729" s="29">
        <f t="shared" si="124"/>
        <v>41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47</v>
      </c>
      <c r="AC730" s="16" t="str">
        <f t="shared" si="123"/>
        <v>HPExt</v>
      </c>
      <c r="AD730" s="29">
        <f t="shared" si="124"/>
        <v>62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62</v>
      </c>
      <c r="AC731" s="16" t="str">
        <f t="shared" si="123"/>
        <v>HPExt</v>
      </c>
      <c r="AD731" s="29">
        <f t="shared" si="124"/>
        <v>82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78</v>
      </c>
      <c r="AC732" s="16" t="str">
        <f t="shared" si="123"/>
        <v>HPExt</v>
      </c>
      <c r="AD732" s="29">
        <f t="shared" si="124"/>
        <v>103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93</v>
      </c>
      <c r="AC733" s="16" t="str">
        <f t="shared" si="123"/>
        <v>HPExt</v>
      </c>
      <c r="AD733" s="29">
        <f t="shared" si="124"/>
        <v>123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109</v>
      </c>
      <c r="AC734" s="16" t="str">
        <f t="shared" si="123"/>
        <v>HPExt</v>
      </c>
      <c r="AD734" s="29">
        <f t="shared" si="124"/>
        <v>144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124</v>
      </c>
      <c r="AC735" s="16" t="str">
        <f t="shared" si="123"/>
        <v>HPExt</v>
      </c>
      <c r="AD735" s="29">
        <f t="shared" si="124"/>
        <v>164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140</v>
      </c>
      <c r="AC736" s="16" t="str">
        <f t="shared" si="123"/>
        <v>HPExt</v>
      </c>
      <c r="AD736" s="29">
        <f t="shared" si="124"/>
        <v>185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155</v>
      </c>
      <c r="AC737" s="16" t="str">
        <f t="shared" si="123"/>
        <v>HPExt</v>
      </c>
      <c r="AD737" s="29">
        <f t="shared" si="124"/>
        <v>205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171</v>
      </c>
      <c r="AC738" s="16" t="str">
        <f t="shared" si="123"/>
        <v>HPExt</v>
      </c>
      <c r="AD738" s="29">
        <f t="shared" si="124"/>
        <v>226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186</v>
      </c>
      <c r="AC739" s="16" t="str">
        <f t="shared" si="123"/>
        <v>HPExt</v>
      </c>
      <c r="AD739" s="29">
        <f t="shared" si="124"/>
        <v>246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202</v>
      </c>
      <c r="AC740" s="16" t="str">
        <f t="shared" si="123"/>
        <v>HPExt</v>
      </c>
      <c r="AD740" s="29">
        <f t="shared" si="124"/>
        <v>267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217</v>
      </c>
      <c r="AC741" s="16" t="str">
        <f t="shared" si="123"/>
        <v>HPExt</v>
      </c>
      <c r="AD741" s="29">
        <f t="shared" si="124"/>
        <v>287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233</v>
      </c>
      <c r="AC742" s="16" t="str">
        <f t="shared" si="123"/>
        <v>HPExt</v>
      </c>
      <c r="AD742" s="29">
        <f t="shared" si="124"/>
        <v>308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248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328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264</v>
      </c>
      <c r="AC744" s="16" t="str">
        <f t="shared" si="132"/>
        <v>HPExt</v>
      </c>
      <c r="AD744" s="29">
        <f t="shared" si="133"/>
        <v>349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279</v>
      </c>
      <c r="AC745" s="16" t="str">
        <f t="shared" si="132"/>
        <v>HPExt</v>
      </c>
      <c r="AD745" s="29">
        <f t="shared" si="133"/>
        <v>369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295</v>
      </c>
      <c r="AC746" s="16" t="str">
        <f t="shared" si="132"/>
        <v>HPExt</v>
      </c>
      <c r="AD746" s="29">
        <f t="shared" si="133"/>
        <v>390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310</v>
      </c>
      <c r="AC747" s="16" t="str">
        <f t="shared" si="132"/>
        <v>HPExt</v>
      </c>
      <c r="AD747" s="29">
        <f t="shared" si="133"/>
        <v>410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326</v>
      </c>
      <c r="AC748" s="16" t="str">
        <f t="shared" si="132"/>
        <v>HPExt</v>
      </c>
      <c r="AD748" s="29">
        <f t="shared" si="133"/>
        <v>431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341</v>
      </c>
      <c r="AC749" s="16" t="str">
        <f t="shared" si="132"/>
        <v>HPExt</v>
      </c>
      <c r="AD749" s="29">
        <f t="shared" si="133"/>
        <v>451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357</v>
      </c>
      <c r="AC750" s="16" t="str">
        <f t="shared" si="132"/>
        <v>HPExt</v>
      </c>
      <c r="AD750" s="29">
        <f t="shared" si="133"/>
        <v>472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372</v>
      </c>
      <c r="AC751" s="16" t="str">
        <f t="shared" si="132"/>
        <v>HPExt</v>
      </c>
      <c r="AD751" s="29">
        <f t="shared" si="133"/>
        <v>492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388</v>
      </c>
      <c r="AC752" s="16" t="str">
        <f t="shared" si="132"/>
        <v>HPExt</v>
      </c>
      <c r="AD752" s="29">
        <f t="shared" si="133"/>
        <v>513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403</v>
      </c>
      <c r="AC753" s="16" t="str">
        <f t="shared" si="132"/>
        <v>HPExt</v>
      </c>
      <c r="AD753" s="29">
        <f t="shared" si="133"/>
        <v>533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419</v>
      </c>
      <c r="AC754" s="16" t="str">
        <f t="shared" si="132"/>
        <v>HPExt</v>
      </c>
      <c r="AD754" s="29">
        <f t="shared" si="133"/>
        <v>554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434</v>
      </c>
      <c r="AC755" s="16" t="str">
        <f t="shared" si="132"/>
        <v>HPExt</v>
      </c>
      <c r="AD755" s="29">
        <f t="shared" si="133"/>
        <v>574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450</v>
      </c>
      <c r="AC756" s="16" t="str">
        <f t="shared" si="132"/>
        <v>HPExt</v>
      </c>
      <c r="AD756" s="29">
        <f t="shared" si="133"/>
        <v>595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465</v>
      </c>
      <c r="AC757" s="16" t="str">
        <f t="shared" si="132"/>
        <v>HPExt</v>
      </c>
      <c r="AD757" s="29">
        <f t="shared" si="133"/>
        <v>615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8</v>
      </c>
      <c r="AC758" s="16" t="str">
        <f t="shared" si="132"/>
        <v>DefExt</v>
      </c>
      <c r="AD758" s="29">
        <f t="shared" si="133"/>
        <v>4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16</v>
      </c>
      <c r="AC759" s="16" t="str">
        <f t="shared" si="132"/>
        <v>DefExt</v>
      </c>
      <c r="AD759" s="29">
        <f t="shared" si="133"/>
        <v>8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23</v>
      </c>
      <c r="AC760" s="16" t="str">
        <f t="shared" si="132"/>
        <v>DefExt</v>
      </c>
      <c r="AD760" s="29">
        <f t="shared" si="133"/>
        <v>12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31</v>
      </c>
      <c r="AC761" s="16" t="str">
        <f t="shared" si="132"/>
        <v>DefExt</v>
      </c>
      <c r="AD761" s="29">
        <f t="shared" si="133"/>
        <v>15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39</v>
      </c>
      <c r="AC762" s="16" t="str">
        <f t="shared" si="132"/>
        <v>DefExt</v>
      </c>
      <c r="AD762" s="29">
        <f t="shared" si="133"/>
        <v>19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47</v>
      </c>
      <c r="AC763" s="16" t="str">
        <f t="shared" si="132"/>
        <v>DefExt</v>
      </c>
      <c r="AD763" s="29">
        <f t="shared" si="133"/>
        <v>23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54</v>
      </c>
      <c r="AC764" s="16" t="str">
        <f t="shared" si="132"/>
        <v>DefExt</v>
      </c>
      <c r="AD764" s="29">
        <f t="shared" si="133"/>
        <v>27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62</v>
      </c>
      <c r="AC765" s="16" t="str">
        <f t="shared" si="132"/>
        <v>DefExt</v>
      </c>
      <c r="AD765" s="29">
        <f t="shared" si="133"/>
        <v>31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70</v>
      </c>
      <c r="AC766" s="16" t="str">
        <f t="shared" si="132"/>
        <v>DefExt</v>
      </c>
      <c r="AD766" s="29">
        <f t="shared" si="133"/>
        <v>35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78</v>
      </c>
      <c r="AC767" s="16" t="str">
        <f t="shared" si="132"/>
        <v>DefExt</v>
      </c>
      <c r="AD767" s="29">
        <f t="shared" si="133"/>
        <v>38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85</v>
      </c>
      <c r="AC768" s="16" t="str">
        <f t="shared" si="132"/>
        <v>DefExt</v>
      </c>
      <c r="AD768" s="29">
        <f t="shared" si="133"/>
        <v>42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93</v>
      </c>
      <c r="AC769" s="16" t="str">
        <f t="shared" si="132"/>
        <v>DefExt</v>
      </c>
      <c r="AD769" s="29">
        <f t="shared" si="133"/>
        <v>46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101</v>
      </c>
      <c r="AC770" s="16" t="str">
        <f t="shared" si="132"/>
        <v>DefExt</v>
      </c>
      <c r="AD770" s="29">
        <f t="shared" si="133"/>
        <v>50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109</v>
      </c>
      <c r="AC771" s="16" t="str">
        <f t="shared" si="132"/>
        <v>DefExt</v>
      </c>
      <c r="AD771" s="29">
        <f t="shared" si="133"/>
        <v>54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116</v>
      </c>
      <c r="AC772" s="16" t="str">
        <f t="shared" si="132"/>
        <v>DefExt</v>
      </c>
      <c r="AD772" s="29">
        <f t="shared" si="133"/>
        <v>58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124</v>
      </c>
      <c r="AC773" s="16" t="str">
        <f t="shared" si="132"/>
        <v>DefExt</v>
      </c>
      <c r="AD773" s="29">
        <f t="shared" si="133"/>
        <v>62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132</v>
      </c>
      <c r="AC774" s="16" t="str">
        <f t="shared" si="132"/>
        <v>DefExt</v>
      </c>
      <c r="AD774" s="29">
        <f t="shared" si="133"/>
        <v>65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140</v>
      </c>
      <c r="AC775" s="16" t="str">
        <f t="shared" si="132"/>
        <v>DefExt</v>
      </c>
      <c r="AD775" s="29">
        <f t="shared" si="133"/>
        <v>69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147</v>
      </c>
      <c r="AC776" s="16" t="str">
        <f t="shared" si="132"/>
        <v>DefExt</v>
      </c>
      <c r="AD776" s="29">
        <f t="shared" si="133"/>
        <v>73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155</v>
      </c>
      <c r="AC777" s="16" t="str">
        <f t="shared" si="132"/>
        <v>DefExt</v>
      </c>
      <c r="AD777" s="29">
        <f t="shared" si="133"/>
        <v>77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163</v>
      </c>
      <c r="AC778" s="16" t="str">
        <f t="shared" si="132"/>
        <v>DefExt</v>
      </c>
      <c r="AD778" s="29">
        <f t="shared" si="133"/>
        <v>81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171</v>
      </c>
      <c r="AC779" s="16" t="str">
        <f t="shared" si="132"/>
        <v>DefExt</v>
      </c>
      <c r="AD779" s="29">
        <f t="shared" si="133"/>
        <v>85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178</v>
      </c>
      <c r="AC780" s="16" t="str">
        <f t="shared" si="132"/>
        <v>DefExt</v>
      </c>
      <c r="AD780" s="29">
        <f t="shared" si="133"/>
        <v>88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186</v>
      </c>
      <c r="AC781" s="16" t="str">
        <f t="shared" si="132"/>
        <v>DefExt</v>
      </c>
      <c r="AD781" s="29">
        <f t="shared" si="133"/>
        <v>92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194</v>
      </c>
      <c r="AC782" s="16" t="str">
        <f t="shared" si="132"/>
        <v>DefExt</v>
      </c>
      <c r="AD782" s="29">
        <f t="shared" si="133"/>
        <v>96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202</v>
      </c>
      <c r="AC783" s="16" t="str">
        <f t="shared" si="132"/>
        <v>DefExt</v>
      </c>
      <c r="AD783" s="29">
        <f t="shared" si="133"/>
        <v>100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209</v>
      </c>
      <c r="AC784" s="16" t="str">
        <f t="shared" si="132"/>
        <v>DefExt</v>
      </c>
      <c r="AD784" s="29">
        <f t="shared" si="133"/>
        <v>104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217</v>
      </c>
      <c r="AC785" s="16" t="str">
        <f t="shared" si="132"/>
        <v>DefExt</v>
      </c>
      <c r="AD785" s="29">
        <f t="shared" si="133"/>
        <v>108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225</v>
      </c>
      <c r="AC786" s="16" t="str">
        <f t="shared" si="132"/>
        <v>DefExt</v>
      </c>
      <c r="AD786" s="29">
        <f t="shared" si="133"/>
        <v>112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233</v>
      </c>
      <c r="AC787" s="16" t="str">
        <f t="shared" si="132"/>
        <v>DefExt</v>
      </c>
      <c r="AD787" s="29">
        <f t="shared" si="133"/>
        <v>115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8</v>
      </c>
      <c r="AC788" s="16" t="str">
        <f t="shared" si="132"/>
        <v>HPExt</v>
      </c>
      <c r="AD788" s="29">
        <f t="shared" si="133"/>
        <v>14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15</v>
      </c>
      <c r="AC789" s="16" t="str">
        <f t="shared" si="132"/>
        <v>HPExt</v>
      </c>
      <c r="AD789" s="29">
        <f t="shared" si="133"/>
        <v>27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23</v>
      </c>
      <c r="AC790" s="16" t="str">
        <f t="shared" si="132"/>
        <v>HPExt</v>
      </c>
      <c r="AD790" s="29">
        <f t="shared" si="133"/>
        <v>41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31</v>
      </c>
      <c r="AC791" s="16" t="str">
        <f t="shared" si="132"/>
        <v>HPExt</v>
      </c>
      <c r="AD791" s="29">
        <f t="shared" si="133"/>
        <v>55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38</v>
      </c>
      <c r="AC792" s="16" t="str">
        <f t="shared" si="132"/>
        <v>HPExt</v>
      </c>
      <c r="AD792" s="29">
        <f t="shared" si="133"/>
        <v>68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46</v>
      </c>
      <c r="AC793" s="16" t="str">
        <f t="shared" si="132"/>
        <v>HPExt</v>
      </c>
      <c r="AD793" s="29">
        <f t="shared" si="133"/>
        <v>82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54</v>
      </c>
      <c r="AC794" s="16" t="str">
        <f t="shared" si="132"/>
        <v>HPExt</v>
      </c>
      <c r="AD794" s="29">
        <f t="shared" si="133"/>
        <v>96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62</v>
      </c>
      <c r="AC795" s="16" t="str">
        <f t="shared" si="132"/>
        <v>HPExt</v>
      </c>
      <c r="AD795" s="29">
        <f t="shared" si="133"/>
        <v>109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69</v>
      </c>
      <c r="AC796" s="16" t="str">
        <f t="shared" si="132"/>
        <v>HPExt</v>
      </c>
      <c r="AD796" s="29">
        <f t="shared" si="133"/>
        <v>123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77</v>
      </c>
      <c r="AC797" s="16" t="str">
        <f t="shared" si="132"/>
        <v>HPExt</v>
      </c>
      <c r="AD797" s="29">
        <f t="shared" si="133"/>
        <v>137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85</v>
      </c>
      <c r="AC798" s="16" t="str">
        <f t="shared" si="132"/>
        <v>HPExt</v>
      </c>
      <c r="AD798" s="29">
        <f t="shared" si="133"/>
        <v>150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92</v>
      </c>
      <c r="AC799" s="16" t="str">
        <f t="shared" si="132"/>
        <v>HPExt</v>
      </c>
      <c r="AD799" s="29">
        <f t="shared" si="133"/>
        <v>164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100</v>
      </c>
      <c r="AC800" s="16" t="str">
        <f t="shared" si="132"/>
        <v>HPExt</v>
      </c>
      <c r="AD800" s="29">
        <f t="shared" si="133"/>
        <v>178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108</v>
      </c>
      <c r="AC801" s="16" t="str">
        <f t="shared" si="132"/>
        <v>HPExt</v>
      </c>
      <c r="AD801" s="29">
        <f t="shared" si="133"/>
        <v>191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115</v>
      </c>
      <c r="AC802" s="16" t="str">
        <f t="shared" si="132"/>
        <v>HPExt</v>
      </c>
      <c r="AD802" s="29">
        <f t="shared" si="133"/>
        <v>205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123</v>
      </c>
      <c r="AC803" s="16" t="str">
        <f t="shared" si="132"/>
        <v>HPExt</v>
      </c>
      <c r="AD803" s="29">
        <f t="shared" si="133"/>
        <v>219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131</v>
      </c>
      <c r="AC804" s="16" t="str">
        <f t="shared" si="132"/>
        <v>HPExt</v>
      </c>
      <c r="AD804" s="29">
        <f t="shared" si="133"/>
        <v>232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138</v>
      </c>
      <c r="AC805" s="16" t="str">
        <f t="shared" si="132"/>
        <v>HPExt</v>
      </c>
      <c r="AD805" s="29">
        <f t="shared" si="133"/>
        <v>246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146</v>
      </c>
      <c r="AC806" s="16" t="str">
        <f t="shared" si="132"/>
        <v>HPExt</v>
      </c>
      <c r="AD806" s="29">
        <f t="shared" si="133"/>
        <v>260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154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273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162</v>
      </c>
      <c r="AC808" s="16" t="str">
        <f t="shared" si="141"/>
        <v>HPExt</v>
      </c>
      <c r="AD808" s="29">
        <f t="shared" si="142"/>
        <v>287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169</v>
      </c>
      <c r="AC809" s="16" t="str">
        <f t="shared" si="141"/>
        <v>HPExt</v>
      </c>
      <c r="AD809" s="29">
        <f t="shared" si="142"/>
        <v>301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177</v>
      </c>
      <c r="AC810" s="16" t="str">
        <f t="shared" si="141"/>
        <v>HPExt</v>
      </c>
      <c r="AD810" s="29">
        <f t="shared" si="142"/>
        <v>314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185</v>
      </c>
      <c r="AC811" s="16" t="str">
        <f t="shared" si="141"/>
        <v>HPExt</v>
      </c>
      <c r="AD811" s="29">
        <f t="shared" si="142"/>
        <v>328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192</v>
      </c>
      <c r="AC812" s="16" t="str">
        <f t="shared" si="141"/>
        <v>HPExt</v>
      </c>
      <c r="AD812" s="29">
        <f t="shared" si="142"/>
        <v>342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200</v>
      </c>
      <c r="AC813" s="16" t="str">
        <f t="shared" si="141"/>
        <v>HPExt</v>
      </c>
      <c r="AD813" s="29">
        <f t="shared" si="142"/>
        <v>356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208</v>
      </c>
      <c r="AC814" s="16" t="str">
        <f t="shared" si="141"/>
        <v>HPExt</v>
      </c>
      <c r="AD814" s="29">
        <f t="shared" si="142"/>
        <v>369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215</v>
      </c>
      <c r="AC815" s="16" t="str">
        <f t="shared" si="141"/>
        <v>HPExt</v>
      </c>
      <c r="AD815" s="29">
        <f t="shared" si="142"/>
        <v>383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223</v>
      </c>
      <c r="AC816" s="16" t="str">
        <f t="shared" si="141"/>
        <v>HPExt</v>
      </c>
      <c r="AD816" s="29">
        <f t="shared" si="142"/>
        <v>397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231</v>
      </c>
      <c r="AC817" s="16" t="str">
        <f t="shared" si="141"/>
        <v>HPExt</v>
      </c>
      <c r="AD817" s="29">
        <f t="shared" si="142"/>
        <v>410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8</v>
      </c>
      <c r="AC818" s="16" t="str">
        <f t="shared" si="141"/>
        <v>HPExt</v>
      </c>
      <c r="AD818" s="29">
        <f t="shared" si="142"/>
        <v>27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16</v>
      </c>
      <c r="AC819" s="16" t="str">
        <f t="shared" si="141"/>
        <v>HPExt</v>
      </c>
      <c r="AD819" s="29">
        <f t="shared" si="142"/>
        <v>55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23</v>
      </c>
      <c r="AC820" s="16" t="str">
        <f t="shared" si="141"/>
        <v>HPExt</v>
      </c>
      <c r="AD820" s="29">
        <f t="shared" si="142"/>
        <v>82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31</v>
      </c>
      <c r="AC821" s="16" t="str">
        <f t="shared" si="141"/>
        <v>HPExt</v>
      </c>
      <c r="AD821" s="29">
        <f t="shared" si="142"/>
        <v>109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39</v>
      </c>
      <c r="AC822" s="16" t="str">
        <f t="shared" si="141"/>
        <v>HPExt</v>
      </c>
      <c r="AD822" s="29">
        <f t="shared" si="142"/>
        <v>137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47</v>
      </c>
      <c r="AC823" s="16" t="str">
        <f t="shared" si="141"/>
        <v>HPExt</v>
      </c>
      <c r="AD823" s="29">
        <f t="shared" si="142"/>
        <v>164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54</v>
      </c>
      <c r="AC824" s="16" t="str">
        <f t="shared" si="141"/>
        <v>HPExt</v>
      </c>
      <c r="AD824" s="29">
        <f t="shared" si="142"/>
        <v>191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62</v>
      </c>
      <c r="AC825" s="16" t="str">
        <f t="shared" si="141"/>
        <v>HPExt</v>
      </c>
      <c r="AD825" s="29">
        <f t="shared" si="142"/>
        <v>219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70</v>
      </c>
      <c r="AC826" s="16" t="str">
        <f t="shared" si="141"/>
        <v>HPExt</v>
      </c>
      <c r="AD826" s="29">
        <f t="shared" si="142"/>
        <v>246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78</v>
      </c>
      <c r="AC827" s="16" t="str">
        <f t="shared" si="141"/>
        <v>HPExt</v>
      </c>
      <c r="AD827" s="29">
        <f t="shared" si="142"/>
        <v>273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85</v>
      </c>
      <c r="AC828" s="16" t="str">
        <f t="shared" si="141"/>
        <v>HPExt</v>
      </c>
      <c r="AD828" s="29">
        <f t="shared" si="142"/>
        <v>301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93</v>
      </c>
      <c r="AC829" s="16" t="str">
        <f t="shared" si="141"/>
        <v>HPExt</v>
      </c>
      <c r="AD829" s="29">
        <f t="shared" si="142"/>
        <v>328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101</v>
      </c>
      <c r="AC830" s="16" t="str">
        <f t="shared" si="141"/>
        <v>HPExt</v>
      </c>
      <c r="AD830" s="29">
        <f t="shared" si="142"/>
        <v>356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109</v>
      </c>
      <c r="AC831" s="16" t="str">
        <f t="shared" si="141"/>
        <v>HPExt</v>
      </c>
      <c r="AD831" s="29">
        <f t="shared" si="142"/>
        <v>383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116</v>
      </c>
      <c r="AC832" s="16" t="str">
        <f t="shared" si="141"/>
        <v>HPExt</v>
      </c>
      <c r="AD832" s="29">
        <f t="shared" si="142"/>
        <v>410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124</v>
      </c>
      <c r="AC833" s="16" t="str">
        <f t="shared" si="141"/>
        <v>HPExt</v>
      </c>
      <c r="AD833" s="29">
        <f t="shared" si="142"/>
        <v>438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132</v>
      </c>
      <c r="AC834" s="16" t="str">
        <f t="shared" si="141"/>
        <v>HPExt</v>
      </c>
      <c r="AD834" s="29">
        <f t="shared" si="142"/>
        <v>465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140</v>
      </c>
      <c r="AC835" s="16" t="str">
        <f t="shared" si="141"/>
        <v>HPExt</v>
      </c>
      <c r="AD835" s="29">
        <f t="shared" si="142"/>
        <v>492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147</v>
      </c>
      <c r="AC836" s="16" t="str">
        <f t="shared" si="141"/>
        <v>HPExt</v>
      </c>
      <c r="AD836" s="29">
        <f t="shared" si="142"/>
        <v>520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155</v>
      </c>
      <c r="AC837" s="16" t="str">
        <f t="shared" si="141"/>
        <v>HPExt</v>
      </c>
      <c r="AD837" s="29">
        <f t="shared" si="142"/>
        <v>547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163</v>
      </c>
      <c r="AC838" s="16" t="str">
        <f t="shared" si="141"/>
        <v>HPExt</v>
      </c>
      <c r="AD838" s="29">
        <f t="shared" si="142"/>
        <v>574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171</v>
      </c>
      <c r="AC839" s="16" t="str">
        <f t="shared" si="141"/>
        <v>HPExt</v>
      </c>
      <c r="AD839" s="29">
        <f t="shared" si="142"/>
        <v>602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178</v>
      </c>
      <c r="AC840" s="16" t="str">
        <f t="shared" si="141"/>
        <v>HPExt</v>
      </c>
      <c r="AD840" s="29">
        <f t="shared" si="142"/>
        <v>629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186</v>
      </c>
      <c r="AC841" s="16" t="str">
        <f t="shared" si="141"/>
        <v>HPExt</v>
      </c>
      <c r="AD841" s="29">
        <f t="shared" si="142"/>
        <v>656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194</v>
      </c>
      <c r="AC842" s="16" t="str">
        <f t="shared" si="141"/>
        <v>HPExt</v>
      </c>
      <c r="AD842" s="29">
        <f t="shared" si="142"/>
        <v>684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202</v>
      </c>
      <c r="AC843" s="16" t="str">
        <f t="shared" si="141"/>
        <v>HPExt</v>
      </c>
      <c r="AD843" s="29">
        <f t="shared" si="142"/>
        <v>711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209</v>
      </c>
      <c r="AC844" s="16" t="str">
        <f t="shared" si="141"/>
        <v>HPExt</v>
      </c>
      <c r="AD844" s="29">
        <f t="shared" si="142"/>
        <v>738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217</v>
      </c>
      <c r="AC845" s="16" t="str">
        <f t="shared" si="141"/>
        <v>HPExt</v>
      </c>
      <c r="AD845" s="29">
        <f t="shared" si="142"/>
        <v>766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225</v>
      </c>
      <c r="AC846" s="16" t="str">
        <f t="shared" si="141"/>
        <v>HPExt</v>
      </c>
      <c r="AD846" s="29">
        <f t="shared" si="142"/>
        <v>793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233</v>
      </c>
      <c r="AC847" s="16" t="str">
        <f t="shared" si="141"/>
        <v>HPExt</v>
      </c>
      <c r="AD847" s="29">
        <f t="shared" si="142"/>
        <v>820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4</v>
      </c>
      <c r="AC848" s="16" t="str">
        <f t="shared" si="141"/>
        <v>HPExt</v>
      </c>
      <c r="AD848" s="29">
        <f t="shared" si="142"/>
        <v>27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8</v>
      </c>
      <c r="AC849" s="16" t="str">
        <f t="shared" si="141"/>
        <v>HPExt</v>
      </c>
      <c r="AD849" s="29">
        <f t="shared" si="142"/>
        <v>55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12</v>
      </c>
      <c r="AC850" s="16" t="str">
        <f t="shared" si="141"/>
        <v>HPExt</v>
      </c>
      <c r="AD850" s="29">
        <f t="shared" si="142"/>
        <v>82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15</v>
      </c>
      <c r="AC851" s="16" t="str">
        <f t="shared" si="141"/>
        <v>HPExt</v>
      </c>
      <c r="AD851" s="29">
        <f t="shared" si="142"/>
        <v>109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19</v>
      </c>
      <c r="AC852" s="16" t="str">
        <f t="shared" si="141"/>
        <v>HPExt</v>
      </c>
      <c r="AD852" s="29">
        <f t="shared" si="142"/>
        <v>137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23</v>
      </c>
      <c r="AC853" s="16" t="str">
        <f t="shared" si="141"/>
        <v>HPExt</v>
      </c>
      <c r="AD853" s="29">
        <f t="shared" si="142"/>
        <v>164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27</v>
      </c>
      <c r="AC854" s="16" t="str">
        <f t="shared" si="141"/>
        <v>HPExt</v>
      </c>
      <c r="AD854" s="29">
        <f t="shared" si="142"/>
        <v>191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31</v>
      </c>
      <c r="AC855" s="16" t="str">
        <f t="shared" si="141"/>
        <v>HPExt</v>
      </c>
      <c r="AD855" s="29">
        <f t="shared" si="142"/>
        <v>219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35</v>
      </c>
      <c r="AC856" s="16" t="str">
        <f t="shared" si="141"/>
        <v>HPExt</v>
      </c>
      <c r="AD856" s="29">
        <f t="shared" si="142"/>
        <v>246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38</v>
      </c>
      <c r="AC857" s="16" t="str">
        <f t="shared" si="141"/>
        <v>HPExt</v>
      </c>
      <c r="AD857" s="29">
        <f t="shared" si="142"/>
        <v>273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42</v>
      </c>
      <c r="AC858" s="16" t="str">
        <f t="shared" si="141"/>
        <v>HPExt</v>
      </c>
      <c r="AD858" s="29">
        <f t="shared" si="142"/>
        <v>301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46</v>
      </c>
      <c r="AC859" s="16" t="str">
        <f t="shared" si="141"/>
        <v>HPExt</v>
      </c>
      <c r="AD859" s="29">
        <f t="shared" si="142"/>
        <v>328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50</v>
      </c>
      <c r="AC860" s="16" t="str">
        <f t="shared" si="141"/>
        <v>HPExt</v>
      </c>
      <c r="AD860" s="29">
        <f t="shared" si="142"/>
        <v>356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54</v>
      </c>
      <c r="AC861" s="16" t="str">
        <f t="shared" si="141"/>
        <v>HPExt</v>
      </c>
      <c r="AD861" s="29">
        <f t="shared" si="142"/>
        <v>383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58</v>
      </c>
      <c r="AC862" s="16" t="str">
        <f t="shared" si="141"/>
        <v>HPExt</v>
      </c>
      <c r="AD862" s="29">
        <f t="shared" si="142"/>
        <v>410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62</v>
      </c>
      <c r="AC863" s="16" t="str">
        <f t="shared" si="141"/>
        <v>HPExt</v>
      </c>
      <c r="AD863" s="29">
        <f t="shared" si="142"/>
        <v>438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65</v>
      </c>
      <c r="AC864" s="16" t="str">
        <f t="shared" si="141"/>
        <v>HPExt</v>
      </c>
      <c r="AD864" s="29">
        <f t="shared" si="142"/>
        <v>465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69</v>
      </c>
      <c r="AC865" s="16" t="str">
        <f t="shared" si="141"/>
        <v>HPExt</v>
      </c>
      <c r="AD865" s="29">
        <f t="shared" si="142"/>
        <v>492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73</v>
      </c>
      <c r="AC866" s="16" t="str">
        <f t="shared" si="141"/>
        <v>HPExt</v>
      </c>
      <c r="AD866" s="29">
        <f t="shared" si="142"/>
        <v>520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77</v>
      </c>
      <c r="AC867" s="16" t="str">
        <f t="shared" si="141"/>
        <v>HPExt</v>
      </c>
      <c r="AD867" s="29">
        <f t="shared" si="142"/>
        <v>547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81</v>
      </c>
      <c r="AC868" s="16" t="str">
        <f t="shared" si="141"/>
        <v>HPExt</v>
      </c>
      <c r="AD868" s="29">
        <f t="shared" si="142"/>
        <v>574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85</v>
      </c>
      <c r="AC869" s="16" t="str">
        <f t="shared" si="141"/>
        <v>HPExt</v>
      </c>
      <c r="AD869" s="29">
        <f t="shared" si="142"/>
        <v>602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88</v>
      </c>
      <c r="AC870" s="16" t="str">
        <f t="shared" si="141"/>
        <v>HPExt</v>
      </c>
      <c r="AD870" s="29">
        <f t="shared" si="142"/>
        <v>629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92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656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96</v>
      </c>
      <c r="AC872" s="16" t="str">
        <f t="shared" si="150"/>
        <v>HPExt</v>
      </c>
      <c r="AD872" s="29">
        <f t="shared" si="151"/>
        <v>684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100</v>
      </c>
      <c r="AC873" s="16" t="str">
        <f t="shared" si="150"/>
        <v>HPExt</v>
      </c>
      <c r="AD873" s="29">
        <f t="shared" si="151"/>
        <v>711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104</v>
      </c>
      <c r="AC874" s="16" t="str">
        <f t="shared" si="150"/>
        <v>HPExt</v>
      </c>
      <c r="AD874" s="29">
        <f t="shared" si="151"/>
        <v>738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108</v>
      </c>
      <c r="AC875" s="16" t="str">
        <f t="shared" si="150"/>
        <v>HPExt</v>
      </c>
      <c r="AD875" s="29">
        <f t="shared" si="151"/>
        <v>766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112</v>
      </c>
      <c r="AC876" s="16" t="str">
        <f t="shared" si="150"/>
        <v>HPExt</v>
      </c>
      <c r="AD876" s="29">
        <f t="shared" si="151"/>
        <v>793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115</v>
      </c>
      <c r="AC877" s="16" t="str">
        <f t="shared" si="150"/>
        <v>HPExt</v>
      </c>
      <c r="AD877" s="29">
        <f t="shared" si="151"/>
        <v>820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16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31</v>
      </c>
      <c r="AC879" s="16" t="str">
        <f t="shared" si="150"/>
        <v>DefExt</v>
      </c>
      <c r="AD879" s="29">
        <f t="shared" si="151"/>
        <v>6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47</v>
      </c>
      <c r="AC880" s="16" t="str">
        <f t="shared" si="150"/>
        <v>DefExt</v>
      </c>
      <c r="AD880" s="29">
        <f t="shared" si="151"/>
        <v>9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62</v>
      </c>
      <c r="AC881" s="16" t="str">
        <f t="shared" si="150"/>
        <v>DefExt</v>
      </c>
      <c r="AD881" s="29">
        <f t="shared" si="151"/>
        <v>12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78</v>
      </c>
      <c r="AC882" s="16" t="str">
        <f t="shared" si="150"/>
        <v>DefExt</v>
      </c>
      <c r="AD882" s="29">
        <f t="shared" si="151"/>
        <v>14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93</v>
      </c>
      <c r="AC883" s="16" t="str">
        <f t="shared" si="150"/>
        <v>DefExt</v>
      </c>
      <c r="AD883" s="29">
        <f t="shared" si="151"/>
        <v>17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109</v>
      </c>
      <c r="AC884" s="16" t="str">
        <f t="shared" si="150"/>
        <v>DefExt</v>
      </c>
      <c r="AD884" s="29">
        <f t="shared" si="151"/>
        <v>20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124</v>
      </c>
      <c r="AC885" s="16" t="str">
        <f t="shared" si="150"/>
        <v>DefExt</v>
      </c>
      <c r="AD885" s="29">
        <f t="shared" si="151"/>
        <v>23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140</v>
      </c>
      <c r="AC886" s="16" t="str">
        <f t="shared" si="150"/>
        <v>DefExt</v>
      </c>
      <c r="AD886" s="29">
        <f t="shared" si="151"/>
        <v>26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155</v>
      </c>
      <c r="AC887" s="16" t="str">
        <f t="shared" si="150"/>
        <v>DefExt</v>
      </c>
      <c r="AD887" s="29">
        <f t="shared" si="151"/>
        <v>29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171</v>
      </c>
      <c r="AC888" s="16" t="str">
        <f t="shared" si="150"/>
        <v>DefExt</v>
      </c>
      <c r="AD888" s="29">
        <f t="shared" si="151"/>
        <v>32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186</v>
      </c>
      <c r="AC889" s="16" t="str">
        <f t="shared" si="150"/>
        <v>DefExt</v>
      </c>
      <c r="AD889" s="29">
        <f t="shared" si="151"/>
        <v>35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202</v>
      </c>
      <c r="AC890" s="16" t="str">
        <f t="shared" si="150"/>
        <v>DefExt</v>
      </c>
      <c r="AD890" s="29">
        <f t="shared" si="151"/>
        <v>37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217</v>
      </c>
      <c r="AC891" s="16" t="str">
        <f t="shared" si="150"/>
        <v>DefExt</v>
      </c>
      <c r="AD891" s="29">
        <f t="shared" si="151"/>
        <v>40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233</v>
      </c>
      <c r="AC892" s="16" t="str">
        <f t="shared" si="150"/>
        <v>DefExt</v>
      </c>
      <c r="AD892" s="29">
        <f t="shared" si="151"/>
        <v>43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248</v>
      </c>
      <c r="AC893" s="16" t="str">
        <f t="shared" si="150"/>
        <v>DefExt</v>
      </c>
      <c r="AD893" s="29">
        <f t="shared" si="151"/>
        <v>46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264</v>
      </c>
      <c r="AC894" s="16" t="str">
        <f t="shared" si="150"/>
        <v>DefExt</v>
      </c>
      <c r="AD894" s="29">
        <f t="shared" si="151"/>
        <v>49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279</v>
      </c>
      <c r="AC895" s="16" t="str">
        <f t="shared" si="150"/>
        <v>DefExt</v>
      </c>
      <c r="AD895" s="29">
        <f t="shared" si="151"/>
        <v>52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295</v>
      </c>
      <c r="AC896" s="16" t="str">
        <f t="shared" si="150"/>
        <v>DefExt</v>
      </c>
      <c r="AD896" s="29">
        <f t="shared" si="151"/>
        <v>55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310</v>
      </c>
      <c r="AC897" s="16" t="str">
        <f t="shared" si="150"/>
        <v>DefExt</v>
      </c>
      <c r="AD897" s="29">
        <f t="shared" si="151"/>
        <v>58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326</v>
      </c>
      <c r="AC898" s="16" t="str">
        <f t="shared" si="150"/>
        <v>DefExt</v>
      </c>
      <c r="AD898" s="29">
        <f t="shared" si="151"/>
        <v>61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341</v>
      </c>
      <c r="AC899" s="16" t="str">
        <f t="shared" si="150"/>
        <v>DefExt</v>
      </c>
      <c r="AD899" s="29">
        <f t="shared" si="151"/>
        <v>63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357</v>
      </c>
      <c r="AC900" s="16" t="str">
        <f t="shared" si="150"/>
        <v>DefExt</v>
      </c>
      <c r="AD900" s="29">
        <f t="shared" si="151"/>
        <v>66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372</v>
      </c>
      <c r="AC901" s="16" t="str">
        <f t="shared" si="150"/>
        <v>DefExt</v>
      </c>
      <c r="AD901" s="29">
        <f t="shared" si="151"/>
        <v>69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388</v>
      </c>
      <c r="AC902" s="16" t="str">
        <f t="shared" si="150"/>
        <v>DefExt</v>
      </c>
      <c r="AD902" s="29">
        <f t="shared" si="151"/>
        <v>72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403</v>
      </c>
      <c r="AC903" s="16" t="str">
        <f t="shared" si="150"/>
        <v>DefExt</v>
      </c>
      <c r="AD903" s="29">
        <f t="shared" si="151"/>
        <v>75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419</v>
      </c>
      <c r="AC904" s="16" t="str">
        <f t="shared" si="150"/>
        <v>DefExt</v>
      </c>
      <c r="AD904" s="29">
        <f t="shared" si="151"/>
        <v>78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434</v>
      </c>
      <c r="AC905" s="16" t="str">
        <f t="shared" si="150"/>
        <v>DefExt</v>
      </c>
      <c r="AD905" s="29">
        <f t="shared" si="151"/>
        <v>81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450</v>
      </c>
      <c r="AC906" s="16" t="str">
        <f t="shared" si="150"/>
        <v>DefExt</v>
      </c>
      <c r="AD906" s="29">
        <f t="shared" si="151"/>
        <v>84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465</v>
      </c>
      <c r="AC907" s="16" t="str">
        <f t="shared" si="150"/>
        <v>DefExt</v>
      </c>
      <c r="AD907" s="29">
        <f t="shared" si="151"/>
        <v>87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16</v>
      </c>
      <c r="AC908" s="16" t="str">
        <f t="shared" si="150"/>
        <v>HPExt</v>
      </c>
      <c r="AD908" s="29">
        <f t="shared" si="151"/>
        <v>21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31</v>
      </c>
      <c r="AC909" s="16" t="str">
        <f t="shared" si="150"/>
        <v>HPExt</v>
      </c>
      <c r="AD909" s="29">
        <f t="shared" si="151"/>
        <v>41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47</v>
      </c>
      <c r="AC910" s="16" t="str">
        <f t="shared" si="150"/>
        <v>HPExt</v>
      </c>
      <c r="AD910" s="29">
        <f t="shared" si="151"/>
        <v>62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62</v>
      </c>
      <c r="AC911" s="16" t="str">
        <f t="shared" si="150"/>
        <v>HPExt</v>
      </c>
      <c r="AD911" s="29">
        <f t="shared" si="151"/>
        <v>82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78</v>
      </c>
      <c r="AC912" s="16" t="str">
        <f t="shared" si="150"/>
        <v>HPExt</v>
      </c>
      <c r="AD912" s="29">
        <f t="shared" si="151"/>
        <v>103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93</v>
      </c>
      <c r="AC913" s="16" t="str">
        <f t="shared" si="150"/>
        <v>HPExt</v>
      </c>
      <c r="AD913" s="29">
        <f t="shared" si="151"/>
        <v>123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109</v>
      </c>
      <c r="AC914" s="16" t="str">
        <f t="shared" si="150"/>
        <v>HPExt</v>
      </c>
      <c r="AD914" s="29">
        <f t="shared" si="151"/>
        <v>144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124</v>
      </c>
      <c r="AC915" s="16" t="str">
        <f t="shared" si="150"/>
        <v>HPExt</v>
      </c>
      <c r="AD915" s="29">
        <f t="shared" si="151"/>
        <v>164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140</v>
      </c>
      <c r="AC916" s="16" t="str">
        <f t="shared" si="150"/>
        <v>HPExt</v>
      </c>
      <c r="AD916" s="29">
        <f t="shared" si="151"/>
        <v>185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155</v>
      </c>
      <c r="AC917" s="16" t="str">
        <f t="shared" si="150"/>
        <v>HPExt</v>
      </c>
      <c r="AD917" s="29">
        <f t="shared" si="151"/>
        <v>205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171</v>
      </c>
      <c r="AC918" s="16" t="str">
        <f t="shared" si="150"/>
        <v>HPExt</v>
      </c>
      <c r="AD918" s="29">
        <f t="shared" si="151"/>
        <v>226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186</v>
      </c>
      <c r="AC919" s="16" t="str">
        <f t="shared" si="150"/>
        <v>HPExt</v>
      </c>
      <c r="AD919" s="29">
        <f t="shared" si="151"/>
        <v>246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202</v>
      </c>
      <c r="AC920" s="16" t="str">
        <f t="shared" si="150"/>
        <v>HPExt</v>
      </c>
      <c r="AD920" s="29">
        <f t="shared" si="151"/>
        <v>267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217</v>
      </c>
      <c r="AC921" s="16" t="str">
        <f t="shared" si="150"/>
        <v>HPExt</v>
      </c>
      <c r="AD921" s="29">
        <f t="shared" si="151"/>
        <v>287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233</v>
      </c>
      <c r="AC922" s="16" t="str">
        <f t="shared" si="150"/>
        <v>HPExt</v>
      </c>
      <c r="AD922" s="29">
        <f t="shared" si="151"/>
        <v>308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248</v>
      </c>
      <c r="AC923" s="16" t="str">
        <f t="shared" si="150"/>
        <v>HPExt</v>
      </c>
      <c r="AD923" s="29">
        <f t="shared" si="151"/>
        <v>328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264</v>
      </c>
      <c r="AC924" s="16" t="str">
        <f t="shared" si="150"/>
        <v>HPExt</v>
      </c>
      <c r="AD924" s="29">
        <f t="shared" si="151"/>
        <v>349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279</v>
      </c>
      <c r="AC925" s="16" t="str">
        <f t="shared" si="150"/>
        <v>HPExt</v>
      </c>
      <c r="AD925" s="29">
        <f t="shared" si="151"/>
        <v>369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295</v>
      </c>
      <c r="AC926" s="16" t="str">
        <f t="shared" si="150"/>
        <v>HPExt</v>
      </c>
      <c r="AD926" s="29">
        <f t="shared" si="151"/>
        <v>390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310</v>
      </c>
      <c r="AC927" s="16" t="str">
        <f t="shared" si="150"/>
        <v>HPExt</v>
      </c>
      <c r="AD927" s="29">
        <f t="shared" si="151"/>
        <v>410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326</v>
      </c>
      <c r="AC928" s="16" t="str">
        <f t="shared" si="150"/>
        <v>HPExt</v>
      </c>
      <c r="AD928" s="29">
        <f t="shared" si="151"/>
        <v>431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341</v>
      </c>
      <c r="AC929" s="16" t="str">
        <f t="shared" si="150"/>
        <v>HPExt</v>
      </c>
      <c r="AD929" s="29">
        <f t="shared" si="151"/>
        <v>451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357</v>
      </c>
      <c r="AC930" s="16" t="str">
        <f t="shared" si="150"/>
        <v>HPExt</v>
      </c>
      <c r="AD930" s="29">
        <f t="shared" si="151"/>
        <v>472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372</v>
      </c>
      <c r="AC931" s="16" t="str">
        <f t="shared" si="150"/>
        <v>HPExt</v>
      </c>
      <c r="AD931" s="29">
        <f t="shared" si="151"/>
        <v>492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388</v>
      </c>
      <c r="AC932" s="16" t="str">
        <f t="shared" si="150"/>
        <v>HPExt</v>
      </c>
      <c r="AD932" s="29">
        <f t="shared" si="151"/>
        <v>513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403</v>
      </c>
      <c r="AC933" s="16" t="str">
        <f t="shared" si="150"/>
        <v>HPExt</v>
      </c>
      <c r="AD933" s="29">
        <f t="shared" si="151"/>
        <v>533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419</v>
      </c>
      <c r="AC934" s="16" t="str">
        <f t="shared" si="150"/>
        <v>HPExt</v>
      </c>
      <c r="AD934" s="29">
        <f t="shared" si="151"/>
        <v>554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434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574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450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595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465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615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7" workbookViewId="0">
      <selection activeCell="N6" sqref="N6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8.5" customWidth="1"/>
    <col min="12" max="12" width="8.5" style="22" customWidth="1"/>
    <col min="13" max="13" width="8.75" customWidth="1"/>
    <col min="14" max="14" width="42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534</v>
      </c>
      <c r="B2" s="122"/>
      <c r="C2" s="122"/>
    </row>
    <row r="3" spans="1:41" ht="17.25" x14ac:dyDescent="0.2">
      <c r="A3" s="13" t="s">
        <v>535</v>
      </c>
      <c r="B3" s="13" t="s">
        <v>536</v>
      </c>
      <c r="C3" s="13" t="s">
        <v>537</v>
      </c>
    </row>
    <row r="4" spans="1:41" x14ac:dyDescent="0.2">
      <c r="A4" s="16">
        <f>新属性投放!T54</f>
        <v>4043</v>
      </c>
      <c r="B4" s="16">
        <f>新属性投放!U54</f>
        <v>1344</v>
      </c>
      <c r="C4" s="16">
        <f>新属性投放!V54</f>
        <v>6872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549</v>
      </c>
      <c r="B8" s="13" t="s">
        <v>550</v>
      </c>
      <c r="C8" s="13" t="s">
        <v>551</v>
      </c>
      <c r="D8" s="13" t="s">
        <v>535</v>
      </c>
      <c r="E8" s="13" t="s">
        <v>536</v>
      </c>
      <c r="F8" s="13" t="s">
        <v>537</v>
      </c>
      <c r="G8" s="13" t="s">
        <v>558</v>
      </c>
      <c r="H8" s="13"/>
      <c r="I8" s="13" t="s">
        <v>552</v>
      </c>
      <c r="J8" s="13"/>
      <c r="K8" s="13" t="s">
        <v>554</v>
      </c>
      <c r="L8" s="13"/>
      <c r="M8" s="13" t="s">
        <v>556</v>
      </c>
      <c r="N8" s="13" t="s">
        <v>586</v>
      </c>
      <c r="O8" s="13" t="s">
        <v>607</v>
      </c>
      <c r="P8" s="13" t="s">
        <v>608</v>
      </c>
      <c r="Q8" s="13" t="s">
        <v>609</v>
      </c>
      <c r="R8" s="13" t="s">
        <v>610</v>
      </c>
      <c r="S8" s="13" t="s">
        <v>611</v>
      </c>
      <c r="T8" s="13" t="s">
        <v>612</v>
      </c>
      <c r="U8" s="13" t="s">
        <v>613</v>
      </c>
      <c r="V8" s="13" t="s">
        <v>614</v>
      </c>
      <c r="W8" s="13" t="s">
        <v>615</v>
      </c>
      <c r="X8" s="13" t="s">
        <v>616</v>
      </c>
      <c r="Y8" s="13" t="s">
        <v>617</v>
      </c>
      <c r="Z8" s="13" t="s">
        <v>618</v>
      </c>
      <c r="AA8" s="13" t="s">
        <v>619</v>
      </c>
      <c r="AB8" s="13" t="s">
        <v>620</v>
      </c>
      <c r="AC8" s="13" t="s">
        <v>621</v>
      </c>
      <c r="AD8" s="13" t="s">
        <v>663</v>
      </c>
      <c r="AK8" s="13" t="s">
        <v>669</v>
      </c>
      <c r="AL8" s="13" t="s">
        <v>672</v>
      </c>
      <c r="AM8" s="13" t="s">
        <v>674</v>
      </c>
      <c r="AN8" s="13" t="s">
        <v>670</v>
      </c>
      <c r="AO8" s="13" t="s">
        <v>671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553</v>
      </c>
      <c r="I9" s="15">
        <f>INT(A$4*D9*$G9)</f>
        <v>7580</v>
      </c>
      <c r="J9" s="15" t="s">
        <v>555</v>
      </c>
      <c r="K9" s="15">
        <f>INT(A$4*E9*$G9)</f>
        <v>3790</v>
      </c>
      <c r="L9" s="15" t="s">
        <v>557</v>
      </c>
      <c r="M9" s="15">
        <f>INT(A$4*F9*$G9)</f>
        <v>3790</v>
      </c>
      <c r="N9" s="15" t="s">
        <v>584</v>
      </c>
      <c r="O9" s="15" t="s">
        <v>622</v>
      </c>
      <c r="P9" s="15" t="s">
        <v>623</v>
      </c>
      <c r="Q9" s="15"/>
      <c r="R9" s="15" t="s">
        <v>624</v>
      </c>
      <c r="S9" s="15" t="s">
        <v>625</v>
      </c>
      <c r="T9" s="15" t="s">
        <v>626</v>
      </c>
      <c r="U9" s="15" t="s">
        <v>627</v>
      </c>
      <c r="V9" s="15" t="s">
        <v>628</v>
      </c>
      <c r="W9" s="15" t="s">
        <v>629</v>
      </c>
      <c r="X9" s="15" t="s">
        <v>624</v>
      </c>
      <c r="Y9" s="15" t="s">
        <v>625</v>
      </c>
      <c r="Z9" s="15" t="s">
        <v>626</v>
      </c>
      <c r="AA9" s="15" t="s">
        <v>627</v>
      </c>
      <c r="AB9" s="15" t="s">
        <v>628</v>
      </c>
      <c r="AC9" s="15" t="s">
        <v>629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553</v>
      </c>
      <c r="I10" s="15">
        <f t="shared" ref="I10:I29" si="2">INT(A$4*D10*$G10)</f>
        <v>2223</v>
      </c>
      <c r="J10" s="15" t="s">
        <v>555</v>
      </c>
      <c r="K10" s="15">
        <f t="shared" ref="K10:K29" si="3">INT(A$4*E10*$G10)</f>
        <v>5559</v>
      </c>
      <c r="L10" s="15" t="s">
        <v>557</v>
      </c>
      <c r="M10" s="15">
        <f t="shared" ref="M10:M29" si="4">INT(A$4*F10*$G10)</f>
        <v>5559</v>
      </c>
      <c r="N10" s="15" t="s">
        <v>587</v>
      </c>
      <c r="O10" s="15" t="s">
        <v>622</v>
      </c>
      <c r="P10" s="15" t="s">
        <v>623</v>
      </c>
      <c r="Q10" s="15"/>
      <c r="R10" s="15" t="s">
        <v>630</v>
      </c>
      <c r="S10" s="15" t="s">
        <v>631</v>
      </c>
      <c r="T10" s="15" t="s">
        <v>632</v>
      </c>
      <c r="U10" s="15" t="s">
        <v>631</v>
      </c>
      <c r="V10" s="15" t="s">
        <v>627</v>
      </c>
      <c r="W10" s="15" t="s">
        <v>624</v>
      </c>
      <c r="X10" s="15" t="s">
        <v>630</v>
      </c>
      <c r="Y10" s="15" t="s">
        <v>631</v>
      </c>
      <c r="Z10" s="15" t="s">
        <v>632</v>
      </c>
      <c r="AA10" s="15" t="s">
        <v>631</v>
      </c>
      <c r="AB10" s="15" t="s">
        <v>627</v>
      </c>
      <c r="AC10" s="15" t="s">
        <v>624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553</v>
      </c>
      <c r="I11" s="15">
        <f t="shared" si="2"/>
        <v>8005</v>
      </c>
      <c r="J11" s="15" t="s">
        <v>555</v>
      </c>
      <c r="K11" s="15">
        <f t="shared" si="3"/>
        <v>3113</v>
      </c>
      <c r="L11" s="15" t="s">
        <v>557</v>
      </c>
      <c r="M11" s="15">
        <f t="shared" si="4"/>
        <v>2223</v>
      </c>
      <c r="N11" s="15" t="s">
        <v>588</v>
      </c>
      <c r="O11" s="15" t="s">
        <v>622</v>
      </c>
      <c r="P11" s="15" t="s">
        <v>623</v>
      </c>
      <c r="Q11" s="15"/>
      <c r="R11" s="15" t="s">
        <v>633</v>
      </c>
      <c r="S11" s="15" t="s">
        <v>631</v>
      </c>
      <c r="T11" s="15" t="s">
        <v>635</v>
      </c>
      <c r="U11" s="15" t="s">
        <v>636</v>
      </c>
      <c r="V11" s="15" t="s">
        <v>627</v>
      </c>
      <c r="W11" s="15" t="s">
        <v>637</v>
      </c>
      <c r="X11" s="15" t="s">
        <v>633</v>
      </c>
      <c r="Y11" s="15" t="s">
        <v>631</v>
      </c>
      <c r="Z11" s="15" t="s">
        <v>635</v>
      </c>
      <c r="AA11" s="15" t="s">
        <v>636</v>
      </c>
      <c r="AB11" s="15" t="s">
        <v>627</v>
      </c>
      <c r="AC11" s="15" t="s">
        <v>637</v>
      </c>
      <c r="AD11" s="15">
        <v>130300309</v>
      </c>
      <c r="AF11" s="17" t="s">
        <v>661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553</v>
      </c>
      <c r="I12" s="15">
        <f t="shared" si="2"/>
        <v>8894</v>
      </c>
      <c r="J12" s="15" t="s">
        <v>555</v>
      </c>
      <c r="K12" s="15">
        <f t="shared" si="3"/>
        <v>1212</v>
      </c>
      <c r="L12" s="15" t="s">
        <v>557</v>
      </c>
      <c r="M12" s="15">
        <f t="shared" si="4"/>
        <v>2021</v>
      </c>
      <c r="N12" s="15" t="s">
        <v>589</v>
      </c>
      <c r="O12" s="15" t="s">
        <v>622</v>
      </c>
      <c r="P12" s="15" t="s">
        <v>623</v>
      </c>
      <c r="Q12" s="15"/>
      <c r="R12" s="15" t="s">
        <v>631</v>
      </c>
      <c r="S12" s="15" t="s">
        <v>636</v>
      </c>
      <c r="T12" s="15" t="s">
        <v>631</v>
      </c>
      <c r="U12" s="15" t="s">
        <v>639</v>
      </c>
      <c r="V12" s="15" t="s">
        <v>640</v>
      </c>
      <c r="W12" s="15" t="s">
        <v>632</v>
      </c>
      <c r="X12" s="15" t="s">
        <v>631</v>
      </c>
      <c r="Y12" s="15" t="s">
        <v>636</v>
      </c>
      <c r="Z12" s="15" t="s">
        <v>631</v>
      </c>
      <c r="AA12" s="15" t="s">
        <v>639</v>
      </c>
      <c r="AB12" s="15" t="s">
        <v>640</v>
      </c>
      <c r="AC12" s="15" t="s">
        <v>632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553</v>
      </c>
      <c r="I13" s="15">
        <f t="shared" si="2"/>
        <v>2223</v>
      </c>
      <c r="J13" s="15" t="s">
        <v>555</v>
      </c>
      <c r="K13" s="15">
        <f t="shared" si="3"/>
        <v>4447</v>
      </c>
      <c r="L13" s="15" t="s">
        <v>557</v>
      </c>
      <c r="M13" s="15">
        <f t="shared" si="4"/>
        <v>6670</v>
      </c>
      <c r="N13" s="15" t="s">
        <v>590</v>
      </c>
      <c r="O13" s="15" t="s">
        <v>622</v>
      </c>
      <c r="P13" s="15" t="s">
        <v>623</v>
      </c>
      <c r="Q13" s="15"/>
      <c r="R13" s="15" t="s">
        <v>632</v>
      </c>
      <c r="S13" s="15" t="s">
        <v>641</v>
      </c>
      <c r="T13" s="15" t="s">
        <v>630</v>
      </c>
      <c r="U13" s="15" t="s">
        <v>627</v>
      </c>
      <c r="V13" s="15" t="s">
        <v>626</v>
      </c>
      <c r="W13" s="15" t="s">
        <v>641</v>
      </c>
      <c r="X13" s="15" t="s">
        <v>632</v>
      </c>
      <c r="Y13" s="15" t="s">
        <v>641</v>
      </c>
      <c r="Z13" s="15" t="s">
        <v>630</v>
      </c>
      <c r="AA13" s="15" t="s">
        <v>627</v>
      </c>
      <c r="AB13" s="15" t="s">
        <v>626</v>
      </c>
      <c r="AC13" s="15" t="s">
        <v>641</v>
      </c>
      <c r="AD13" s="15">
        <v>130300509</v>
      </c>
      <c r="AF13" s="17" t="s">
        <v>638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553</v>
      </c>
      <c r="I14" s="15">
        <f t="shared" si="2"/>
        <v>7580</v>
      </c>
      <c r="J14" s="15" t="s">
        <v>555</v>
      </c>
      <c r="K14" s="15">
        <f t="shared" si="3"/>
        <v>5053</v>
      </c>
      <c r="L14" s="15" t="s">
        <v>557</v>
      </c>
      <c r="M14" s="15">
        <f t="shared" si="4"/>
        <v>2526</v>
      </c>
      <c r="N14" s="15" t="s">
        <v>591</v>
      </c>
      <c r="O14" s="15" t="s">
        <v>622</v>
      </c>
      <c r="P14" s="15" t="s">
        <v>623</v>
      </c>
      <c r="Q14" s="15"/>
      <c r="R14" s="15" t="s">
        <v>631</v>
      </c>
      <c r="S14" s="15" t="s">
        <v>636</v>
      </c>
      <c r="T14" s="15" t="s">
        <v>630</v>
      </c>
      <c r="U14" s="15" t="s">
        <v>639</v>
      </c>
      <c r="V14" s="15" t="s">
        <v>627</v>
      </c>
      <c r="W14" s="15" t="s">
        <v>636</v>
      </c>
      <c r="X14" s="15" t="s">
        <v>631</v>
      </c>
      <c r="Y14" s="15" t="s">
        <v>636</v>
      </c>
      <c r="Z14" s="15" t="s">
        <v>630</v>
      </c>
      <c r="AA14" s="15" t="s">
        <v>639</v>
      </c>
      <c r="AB14" s="15" t="s">
        <v>627</v>
      </c>
      <c r="AC14" s="15" t="s">
        <v>636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553</v>
      </c>
      <c r="I15" s="15">
        <f t="shared" si="2"/>
        <v>6226</v>
      </c>
      <c r="J15" s="15" t="s">
        <v>555</v>
      </c>
      <c r="K15" s="15">
        <f t="shared" si="3"/>
        <v>3557</v>
      </c>
      <c r="L15" s="15" t="s">
        <v>557</v>
      </c>
      <c r="M15" s="15">
        <f t="shared" si="4"/>
        <v>3557</v>
      </c>
      <c r="N15" s="15" t="s">
        <v>592</v>
      </c>
      <c r="O15" s="15" t="s">
        <v>622</v>
      </c>
      <c r="P15" s="15" t="s">
        <v>623</v>
      </c>
      <c r="Q15" s="15"/>
      <c r="R15" s="15" t="s">
        <v>626</v>
      </c>
      <c r="S15" s="15" t="s">
        <v>642</v>
      </c>
      <c r="T15" s="15" t="s">
        <v>630</v>
      </c>
      <c r="U15" s="15" t="s">
        <v>643</v>
      </c>
      <c r="V15" s="15" t="s">
        <v>642</v>
      </c>
      <c r="W15" s="15" t="s">
        <v>649</v>
      </c>
      <c r="X15" s="15" t="s">
        <v>626</v>
      </c>
      <c r="Y15" s="15" t="s">
        <v>642</v>
      </c>
      <c r="Z15" s="15" t="s">
        <v>630</v>
      </c>
      <c r="AA15" s="15" t="s">
        <v>643</v>
      </c>
      <c r="AB15" s="15" t="s">
        <v>642</v>
      </c>
      <c r="AC15" s="15" t="s">
        <v>627</v>
      </c>
      <c r="AD15" s="15">
        <v>130300709</v>
      </c>
      <c r="AF15" s="17" t="s">
        <v>662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553</v>
      </c>
      <c r="I16" s="15">
        <f t="shared" si="2"/>
        <v>10107</v>
      </c>
      <c r="J16" s="15" t="s">
        <v>555</v>
      </c>
      <c r="K16" s="15">
        <f t="shared" si="3"/>
        <v>2526</v>
      </c>
      <c r="L16" s="15" t="s">
        <v>557</v>
      </c>
      <c r="M16" s="15">
        <f t="shared" si="4"/>
        <v>2526</v>
      </c>
      <c r="N16" s="15" t="s">
        <v>593</v>
      </c>
      <c r="O16" s="15" t="s">
        <v>622</v>
      </c>
      <c r="P16" s="15" t="s">
        <v>623</v>
      </c>
      <c r="Q16" s="15"/>
      <c r="R16" s="15" t="s">
        <v>631</v>
      </c>
      <c r="S16" s="15" t="s">
        <v>642</v>
      </c>
      <c r="T16" s="15" t="s">
        <v>630</v>
      </c>
      <c r="U16" s="15" t="s">
        <v>643</v>
      </c>
      <c r="V16" s="15" t="s">
        <v>642</v>
      </c>
      <c r="W16" s="15" t="s">
        <v>645</v>
      </c>
      <c r="X16" s="15" t="s">
        <v>626</v>
      </c>
      <c r="Y16" s="15" t="s">
        <v>642</v>
      </c>
      <c r="Z16" s="15" t="s">
        <v>630</v>
      </c>
      <c r="AA16" s="15" t="s">
        <v>643</v>
      </c>
      <c r="AB16" s="15" t="s">
        <v>642</v>
      </c>
      <c r="AC16" s="15" t="s">
        <v>645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553</v>
      </c>
      <c r="I17" s="15">
        <f t="shared" si="2"/>
        <v>2526</v>
      </c>
      <c r="J17" s="15" t="s">
        <v>555</v>
      </c>
      <c r="K17" s="15">
        <f t="shared" si="3"/>
        <v>7580</v>
      </c>
      <c r="L17" s="15" t="s">
        <v>557</v>
      </c>
      <c r="M17" s="15">
        <f t="shared" si="4"/>
        <v>5053</v>
      </c>
      <c r="N17" s="15" t="s">
        <v>594</v>
      </c>
      <c r="O17" s="15" t="s">
        <v>622</v>
      </c>
      <c r="P17" s="15" t="s">
        <v>623</v>
      </c>
      <c r="Q17" s="15"/>
      <c r="R17" s="15" t="s">
        <v>646</v>
      </c>
      <c r="S17" s="15" t="s">
        <v>625</v>
      </c>
      <c r="T17" s="15" t="s">
        <v>647</v>
      </c>
      <c r="U17" s="15" t="s">
        <v>627</v>
      </c>
      <c r="V17" s="15" t="s">
        <v>648</v>
      </c>
      <c r="W17" s="15" t="s">
        <v>650</v>
      </c>
      <c r="X17" s="15" t="s">
        <v>646</v>
      </c>
      <c r="Y17" s="15" t="s">
        <v>625</v>
      </c>
      <c r="Z17" s="15" t="s">
        <v>647</v>
      </c>
      <c r="AA17" s="15" t="s">
        <v>627</v>
      </c>
      <c r="AB17" s="15" t="s">
        <v>648</v>
      </c>
      <c r="AC17" s="15" t="s">
        <v>650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553</v>
      </c>
      <c r="I18" s="15">
        <f t="shared" si="2"/>
        <v>7580</v>
      </c>
      <c r="J18" s="15" t="s">
        <v>555</v>
      </c>
      <c r="K18" s="15">
        <f t="shared" si="3"/>
        <v>3790</v>
      </c>
      <c r="L18" s="15" t="s">
        <v>557</v>
      </c>
      <c r="M18" s="15">
        <f t="shared" si="4"/>
        <v>3790</v>
      </c>
      <c r="N18" s="15" t="s">
        <v>595</v>
      </c>
      <c r="O18" s="15" t="s">
        <v>622</v>
      </c>
      <c r="P18" s="15" t="s">
        <v>623</v>
      </c>
      <c r="Q18" s="15"/>
      <c r="R18" s="15" t="s">
        <v>631</v>
      </c>
      <c r="S18" s="15" t="s">
        <v>627</v>
      </c>
      <c r="T18" s="15" t="s">
        <v>651</v>
      </c>
      <c r="U18" s="15" t="s">
        <v>642</v>
      </c>
      <c r="V18" s="15" t="s">
        <v>652</v>
      </c>
      <c r="W18" s="15" t="s">
        <v>633</v>
      </c>
      <c r="X18" s="15" t="s">
        <v>631</v>
      </c>
      <c r="Y18" s="15" t="s">
        <v>627</v>
      </c>
      <c r="Z18" s="15" t="s">
        <v>651</v>
      </c>
      <c r="AA18" s="15" t="s">
        <v>642</v>
      </c>
      <c r="AB18" s="15" t="s">
        <v>652</v>
      </c>
      <c r="AC18" s="15" t="s">
        <v>633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553</v>
      </c>
      <c r="I19" s="15">
        <f t="shared" si="2"/>
        <v>4043</v>
      </c>
      <c r="J19" s="15" t="s">
        <v>555</v>
      </c>
      <c r="K19" s="15">
        <f t="shared" si="3"/>
        <v>2526</v>
      </c>
      <c r="L19" s="15" t="s">
        <v>557</v>
      </c>
      <c r="M19" s="15">
        <f t="shared" si="4"/>
        <v>8591</v>
      </c>
      <c r="N19" s="15" t="s">
        <v>596</v>
      </c>
      <c r="O19" s="15" t="s">
        <v>622</v>
      </c>
      <c r="P19" s="15" t="s">
        <v>623</v>
      </c>
      <c r="Q19" s="15"/>
      <c r="R19" s="15" t="s">
        <v>652</v>
      </c>
      <c r="S19" s="15" t="s">
        <v>631</v>
      </c>
      <c r="T19" s="15" t="s">
        <v>652</v>
      </c>
      <c r="U19" s="15" t="s">
        <v>652</v>
      </c>
      <c r="V19" s="15" t="s">
        <v>627</v>
      </c>
      <c r="W19" s="15" t="s">
        <v>652</v>
      </c>
      <c r="X19" s="15" t="s">
        <v>652</v>
      </c>
      <c r="Y19" s="15" t="s">
        <v>631</v>
      </c>
      <c r="Z19" s="15" t="s">
        <v>652</v>
      </c>
      <c r="AA19" s="15" t="s">
        <v>652</v>
      </c>
      <c r="AB19" s="15" t="s">
        <v>627</v>
      </c>
      <c r="AC19" s="15" t="s">
        <v>652</v>
      </c>
      <c r="AD19" s="15">
        <v>130301109</v>
      </c>
      <c r="AF19" s="17" t="s">
        <v>535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553</v>
      </c>
      <c r="I20" s="15">
        <f t="shared" si="2"/>
        <v>5053</v>
      </c>
      <c r="J20" s="15" t="s">
        <v>555</v>
      </c>
      <c r="K20" s="15">
        <f t="shared" si="3"/>
        <v>5053</v>
      </c>
      <c r="L20" s="15" t="s">
        <v>557</v>
      </c>
      <c r="M20" s="15">
        <f t="shared" si="4"/>
        <v>5053</v>
      </c>
      <c r="N20" s="15" t="s">
        <v>597</v>
      </c>
      <c r="O20" s="15" t="s">
        <v>622</v>
      </c>
      <c r="P20" s="15" t="s">
        <v>623</v>
      </c>
      <c r="Q20" s="15"/>
      <c r="R20" s="15" t="s">
        <v>631</v>
      </c>
      <c r="S20" s="15" t="s">
        <v>653</v>
      </c>
      <c r="T20" s="15" t="s">
        <v>641</v>
      </c>
      <c r="U20" s="15" t="s">
        <v>631</v>
      </c>
      <c r="V20" s="15" t="s">
        <v>636</v>
      </c>
      <c r="W20" s="15" t="s">
        <v>653</v>
      </c>
      <c r="X20" s="15" t="s">
        <v>631</v>
      </c>
      <c r="Y20" s="15" t="s">
        <v>653</v>
      </c>
      <c r="Z20" s="15" t="s">
        <v>641</v>
      </c>
      <c r="AA20" s="15" t="s">
        <v>631</v>
      </c>
      <c r="AB20" s="15" t="s">
        <v>636</v>
      </c>
      <c r="AC20" s="15" t="s">
        <v>653</v>
      </c>
      <c r="AD20" s="15">
        <v>130301209</v>
      </c>
      <c r="AF20" s="17" t="s">
        <v>536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553</v>
      </c>
      <c r="I21" s="15">
        <f t="shared" si="2"/>
        <v>8086</v>
      </c>
      <c r="J21" s="15" t="s">
        <v>555</v>
      </c>
      <c r="K21" s="15">
        <f t="shared" si="3"/>
        <v>2021</v>
      </c>
      <c r="L21" s="15" t="s">
        <v>557</v>
      </c>
      <c r="M21" s="15">
        <f t="shared" si="4"/>
        <v>2021</v>
      </c>
      <c r="N21" s="15" t="s">
        <v>598</v>
      </c>
      <c r="O21" s="15" t="s">
        <v>622</v>
      </c>
      <c r="P21" s="15" t="s">
        <v>623</v>
      </c>
      <c r="Q21" s="15"/>
      <c r="R21" s="15" t="s">
        <v>631</v>
      </c>
      <c r="S21" s="15" t="s">
        <v>633</v>
      </c>
      <c r="T21" s="15" t="s">
        <v>625</v>
      </c>
      <c r="U21" s="15" t="s">
        <v>654</v>
      </c>
      <c r="V21" s="15" t="s">
        <v>627</v>
      </c>
      <c r="W21" s="15" t="s">
        <v>631</v>
      </c>
      <c r="X21" s="15" t="s">
        <v>631</v>
      </c>
      <c r="Y21" s="15" t="s">
        <v>633</v>
      </c>
      <c r="Z21" s="15" t="s">
        <v>625</v>
      </c>
      <c r="AA21" s="15" t="s">
        <v>654</v>
      </c>
      <c r="AB21" s="15" t="s">
        <v>627</v>
      </c>
      <c r="AC21" s="15" t="s">
        <v>631</v>
      </c>
      <c r="AD21" s="15">
        <v>130301309</v>
      </c>
      <c r="AF21" s="17" t="s">
        <v>537</v>
      </c>
      <c r="AG21" s="15">
        <v>700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553</v>
      </c>
      <c r="I22" s="15">
        <f t="shared" si="2"/>
        <v>6670</v>
      </c>
      <c r="J22" s="15" t="s">
        <v>555</v>
      </c>
      <c r="K22" s="15">
        <f t="shared" si="3"/>
        <v>4447</v>
      </c>
      <c r="L22" s="15" t="s">
        <v>557</v>
      </c>
      <c r="M22" s="15">
        <f t="shared" si="4"/>
        <v>2223</v>
      </c>
      <c r="N22" s="15" t="s">
        <v>599</v>
      </c>
      <c r="O22" s="15" t="s">
        <v>622</v>
      </c>
      <c r="P22" s="15" t="s">
        <v>623</v>
      </c>
      <c r="Q22" s="15"/>
      <c r="R22" s="15" t="s">
        <v>643</v>
      </c>
      <c r="S22" s="15" t="s">
        <v>632</v>
      </c>
      <c r="T22" s="15" t="s">
        <v>647</v>
      </c>
      <c r="U22" s="15" t="s">
        <v>654</v>
      </c>
      <c r="V22" s="15" t="s">
        <v>631</v>
      </c>
      <c r="W22" s="15" t="s">
        <v>633</v>
      </c>
      <c r="X22" s="15" t="s">
        <v>643</v>
      </c>
      <c r="Y22" s="15" t="s">
        <v>632</v>
      </c>
      <c r="Z22" s="15" t="s">
        <v>647</v>
      </c>
      <c r="AA22" s="15" t="s">
        <v>654</v>
      </c>
      <c r="AB22" s="15" t="s">
        <v>631</v>
      </c>
      <c r="AC22" s="15" t="s">
        <v>633</v>
      </c>
      <c r="AD22" s="15">
        <v>130301409</v>
      </c>
      <c r="AF22" s="17" t="s">
        <v>634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553</v>
      </c>
      <c r="I23" s="15">
        <f t="shared" si="2"/>
        <v>4043</v>
      </c>
      <c r="J23" s="15" t="s">
        <v>555</v>
      </c>
      <c r="K23" s="15">
        <f t="shared" si="3"/>
        <v>4043</v>
      </c>
      <c r="L23" s="15" t="s">
        <v>557</v>
      </c>
      <c r="M23" s="15">
        <f t="shared" si="4"/>
        <v>4043</v>
      </c>
      <c r="N23" s="15" t="s">
        <v>600</v>
      </c>
      <c r="O23" s="15" t="s">
        <v>622</v>
      </c>
      <c r="P23" s="15" t="s">
        <v>623</v>
      </c>
      <c r="Q23" s="15"/>
      <c r="R23" s="15" t="s">
        <v>643</v>
      </c>
      <c r="S23" s="15" t="s">
        <v>632</v>
      </c>
      <c r="T23" s="15" t="s">
        <v>647</v>
      </c>
      <c r="U23" s="15" t="s">
        <v>648</v>
      </c>
      <c r="V23" s="15" t="s">
        <v>631</v>
      </c>
      <c r="W23" s="15" t="s">
        <v>627</v>
      </c>
      <c r="X23" s="15" t="s">
        <v>643</v>
      </c>
      <c r="Y23" s="15" t="s">
        <v>632</v>
      </c>
      <c r="Z23" s="15" t="s">
        <v>647</v>
      </c>
      <c r="AA23" s="15" t="s">
        <v>648</v>
      </c>
      <c r="AB23" s="15" t="s">
        <v>631</v>
      </c>
      <c r="AC23" s="15" t="s">
        <v>627</v>
      </c>
      <c r="AD23" s="15">
        <v>130301509</v>
      </c>
      <c r="AF23" s="17" t="s">
        <v>644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553</v>
      </c>
      <c r="I24" s="15">
        <f t="shared" si="2"/>
        <v>2526</v>
      </c>
      <c r="J24" s="15" t="s">
        <v>555</v>
      </c>
      <c r="K24" s="15">
        <f t="shared" si="3"/>
        <v>7580</v>
      </c>
      <c r="L24" s="15" t="s">
        <v>557</v>
      </c>
      <c r="M24" s="15">
        <f t="shared" si="4"/>
        <v>5053</v>
      </c>
      <c r="N24" s="15" t="s">
        <v>601</v>
      </c>
      <c r="O24" s="15" t="s">
        <v>622</v>
      </c>
      <c r="P24" s="15" t="s">
        <v>623</v>
      </c>
      <c r="Q24" s="15"/>
      <c r="R24" s="15" t="s">
        <v>641</v>
      </c>
      <c r="S24" s="15" t="s">
        <v>631</v>
      </c>
      <c r="T24" s="15" t="s">
        <v>650</v>
      </c>
      <c r="U24" s="15" t="s">
        <v>655</v>
      </c>
      <c r="V24" s="15" t="s">
        <v>641</v>
      </c>
      <c r="W24" s="15" t="s">
        <v>656</v>
      </c>
      <c r="X24" s="15" t="s">
        <v>641</v>
      </c>
      <c r="Y24" s="15" t="s">
        <v>631</v>
      </c>
      <c r="Z24" s="15" t="s">
        <v>650</v>
      </c>
      <c r="AA24" s="15" t="s">
        <v>655</v>
      </c>
      <c r="AB24" s="15" t="s">
        <v>641</v>
      </c>
      <c r="AC24" s="15" t="s">
        <v>656</v>
      </c>
      <c r="AD24" s="15">
        <v>130301609</v>
      </c>
      <c r="AF24" s="17" t="s">
        <v>314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553</v>
      </c>
      <c r="I25" s="15">
        <f t="shared" si="2"/>
        <v>8894</v>
      </c>
      <c r="J25" s="15" t="s">
        <v>555</v>
      </c>
      <c r="K25" s="15">
        <f t="shared" si="3"/>
        <v>2223</v>
      </c>
      <c r="L25" s="15" t="s">
        <v>557</v>
      </c>
      <c r="M25" s="15">
        <f t="shared" si="4"/>
        <v>2223</v>
      </c>
      <c r="N25" s="15" t="s">
        <v>602</v>
      </c>
      <c r="O25" s="15" t="s">
        <v>622</v>
      </c>
      <c r="P25" s="15" t="s">
        <v>623</v>
      </c>
      <c r="Q25" s="15"/>
      <c r="R25" s="15" t="s">
        <v>643</v>
      </c>
      <c r="S25" s="15" t="s">
        <v>636</v>
      </c>
      <c r="T25" s="15" t="s">
        <v>637</v>
      </c>
      <c r="U25" s="15" t="s">
        <v>657</v>
      </c>
      <c r="V25" s="15" t="s">
        <v>643</v>
      </c>
      <c r="W25" s="15" t="s">
        <v>654</v>
      </c>
      <c r="X25" s="15" t="s">
        <v>643</v>
      </c>
      <c r="Y25" s="15" t="s">
        <v>636</v>
      </c>
      <c r="Z25" s="15" t="s">
        <v>637</v>
      </c>
      <c r="AA25" s="15" t="s">
        <v>657</v>
      </c>
      <c r="AB25" s="15" t="s">
        <v>643</v>
      </c>
      <c r="AC25" s="15" t="s">
        <v>654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553</v>
      </c>
      <c r="I26" s="15">
        <f t="shared" si="2"/>
        <v>8086</v>
      </c>
      <c r="J26" s="15" t="s">
        <v>555</v>
      </c>
      <c r="K26" s="15">
        <f t="shared" si="3"/>
        <v>2021</v>
      </c>
      <c r="L26" s="15" t="s">
        <v>557</v>
      </c>
      <c r="M26" s="15">
        <f t="shared" si="4"/>
        <v>2021</v>
      </c>
      <c r="N26" s="15" t="s">
        <v>603</v>
      </c>
      <c r="O26" s="15" t="s">
        <v>622</v>
      </c>
      <c r="P26" s="15" t="s">
        <v>623</v>
      </c>
      <c r="Q26" s="15"/>
      <c r="R26" s="15" t="s">
        <v>636</v>
      </c>
      <c r="S26" s="15" t="s">
        <v>643</v>
      </c>
      <c r="T26" s="15" t="s">
        <v>650</v>
      </c>
      <c r="U26" s="15" t="s">
        <v>643</v>
      </c>
      <c r="V26" s="15" t="s">
        <v>657</v>
      </c>
      <c r="W26" s="15" t="s">
        <v>654</v>
      </c>
      <c r="X26" s="15" t="s">
        <v>636</v>
      </c>
      <c r="Y26" s="15" t="s">
        <v>643</v>
      </c>
      <c r="Z26" s="15" t="s">
        <v>650</v>
      </c>
      <c r="AA26" s="15" t="s">
        <v>643</v>
      </c>
      <c r="AB26" s="15" t="s">
        <v>657</v>
      </c>
      <c r="AC26" s="15" t="s">
        <v>654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553</v>
      </c>
      <c r="I27" s="15">
        <f t="shared" si="2"/>
        <v>3234</v>
      </c>
      <c r="J27" s="15" t="s">
        <v>555</v>
      </c>
      <c r="K27" s="15">
        <f t="shared" si="3"/>
        <v>4851</v>
      </c>
      <c r="L27" s="15" t="s">
        <v>557</v>
      </c>
      <c r="M27" s="15">
        <f t="shared" si="4"/>
        <v>4043</v>
      </c>
      <c r="N27" s="15" t="s">
        <v>604</v>
      </c>
      <c r="O27" s="15" t="s">
        <v>622</v>
      </c>
      <c r="P27" s="15" t="s">
        <v>623</v>
      </c>
      <c r="Q27" s="15"/>
      <c r="R27" s="15" t="s">
        <v>627</v>
      </c>
      <c r="S27" s="15" t="s">
        <v>643</v>
      </c>
      <c r="T27" s="15" t="s">
        <v>658</v>
      </c>
      <c r="U27" s="15" t="s">
        <v>627</v>
      </c>
      <c r="V27" s="15" t="s">
        <v>658</v>
      </c>
      <c r="W27" s="15" t="s">
        <v>659</v>
      </c>
      <c r="X27" s="15" t="s">
        <v>627</v>
      </c>
      <c r="Y27" s="15" t="s">
        <v>643</v>
      </c>
      <c r="Z27" s="15" t="s">
        <v>658</v>
      </c>
      <c r="AA27" s="15" t="s">
        <v>627</v>
      </c>
      <c r="AB27" s="15" t="s">
        <v>658</v>
      </c>
      <c r="AC27" s="15" t="s">
        <v>659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553</v>
      </c>
      <c r="I28" s="15">
        <f t="shared" si="2"/>
        <v>8894</v>
      </c>
      <c r="J28" s="15" t="s">
        <v>555</v>
      </c>
      <c r="K28" s="15">
        <f t="shared" si="3"/>
        <v>2223</v>
      </c>
      <c r="L28" s="15" t="s">
        <v>557</v>
      </c>
      <c r="M28" s="15">
        <f t="shared" si="4"/>
        <v>2223</v>
      </c>
      <c r="N28" s="15" t="s">
        <v>605</v>
      </c>
      <c r="O28" s="15" t="s">
        <v>622</v>
      </c>
      <c r="P28" s="15" t="s">
        <v>623</v>
      </c>
      <c r="Q28" s="15"/>
      <c r="R28" s="15" t="s">
        <v>651</v>
      </c>
      <c r="S28" s="15" t="s">
        <v>636</v>
      </c>
      <c r="T28" s="15" t="s">
        <v>654</v>
      </c>
      <c r="U28" s="15" t="s">
        <v>660</v>
      </c>
      <c r="V28" s="15" t="s">
        <v>654</v>
      </c>
      <c r="W28" s="15" t="s">
        <v>651</v>
      </c>
      <c r="X28" s="15" t="s">
        <v>651</v>
      </c>
      <c r="Y28" s="15" t="s">
        <v>636</v>
      </c>
      <c r="Z28" s="15" t="s">
        <v>654</v>
      </c>
      <c r="AA28" s="15" t="s">
        <v>660</v>
      </c>
      <c r="AB28" s="15" t="s">
        <v>654</v>
      </c>
      <c r="AC28" s="15" t="s">
        <v>651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553</v>
      </c>
      <c r="I29" s="15">
        <f t="shared" si="2"/>
        <v>6064</v>
      </c>
      <c r="J29" s="15" t="s">
        <v>555</v>
      </c>
      <c r="K29" s="15">
        <f t="shared" si="3"/>
        <v>3032</v>
      </c>
      <c r="L29" s="15" t="s">
        <v>557</v>
      </c>
      <c r="M29" s="15">
        <f t="shared" si="4"/>
        <v>3032</v>
      </c>
      <c r="N29" s="15" t="s">
        <v>606</v>
      </c>
      <c r="O29" s="15" t="s">
        <v>622</v>
      </c>
      <c r="P29" s="15" t="s">
        <v>623</v>
      </c>
      <c r="Q29" s="15"/>
      <c r="R29" s="15" t="s">
        <v>651</v>
      </c>
      <c r="S29" s="15" t="s">
        <v>632</v>
      </c>
      <c r="T29" s="15" t="s">
        <v>626</v>
      </c>
      <c r="U29" s="15" t="s">
        <v>636</v>
      </c>
      <c r="V29" s="15" t="s">
        <v>641</v>
      </c>
      <c r="W29" s="15" t="s">
        <v>631</v>
      </c>
      <c r="X29" s="15" t="s">
        <v>651</v>
      </c>
      <c r="Y29" s="15" t="s">
        <v>632</v>
      </c>
      <c r="Z29" s="15" t="s">
        <v>626</v>
      </c>
      <c r="AA29" s="15" t="s">
        <v>636</v>
      </c>
      <c r="AB29" s="15" t="s">
        <v>641</v>
      </c>
      <c r="AC29" s="15" t="s">
        <v>631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582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581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</row>
    <row r="35" spans="1:37" ht="17.25" x14ac:dyDescent="0.2">
      <c r="A35" s="13" t="s">
        <v>559</v>
      </c>
      <c r="B35" s="13" t="s">
        <v>560</v>
      </c>
      <c r="C35" s="13" t="s">
        <v>561</v>
      </c>
      <c r="D35" s="13" t="s">
        <v>562</v>
      </c>
      <c r="E35" s="13" t="s">
        <v>571</v>
      </c>
      <c r="F35" s="13" t="s">
        <v>572</v>
      </c>
      <c r="G35" s="13" t="s">
        <v>573</v>
      </c>
      <c r="H35" s="13" t="s">
        <v>574</v>
      </c>
      <c r="I35" s="13" t="s">
        <v>575</v>
      </c>
      <c r="J35" s="13" t="s">
        <v>576</v>
      </c>
      <c r="M35" s="13" t="s">
        <v>561</v>
      </c>
      <c r="N35" s="13" t="s">
        <v>567</v>
      </c>
      <c r="O35" s="13" t="s">
        <v>563</v>
      </c>
      <c r="P35" s="13" t="s">
        <v>564</v>
      </c>
      <c r="Q35" s="13" t="s">
        <v>565</v>
      </c>
      <c r="R35" s="13" t="s">
        <v>566</v>
      </c>
      <c r="S35" s="13" t="s">
        <v>577</v>
      </c>
      <c r="T35" s="13" t="s">
        <v>578</v>
      </c>
      <c r="U35" s="13" t="s">
        <v>579</v>
      </c>
      <c r="Y35" s="13" t="s">
        <v>559</v>
      </c>
      <c r="Z35" s="13" t="s">
        <v>560</v>
      </c>
      <c r="AA35" s="13" t="s">
        <v>550</v>
      </c>
      <c r="AB35" s="13" t="s">
        <v>561</v>
      </c>
      <c r="AC35" s="13" t="s">
        <v>583</v>
      </c>
      <c r="AD35" s="13" t="s">
        <v>665</v>
      </c>
      <c r="AE35" s="13" t="s">
        <v>666</v>
      </c>
      <c r="AF35" s="13" t="s">
        <v>664</v>
      </c>
      <c r="AG35" s="13" t="s">
        <v>667</v>
      </c>
      <c r="AH35" s="13" t="s">
        <v>675</v>
      </c>
      <c r="AI35" s="13" t="s">
        <v>668</v>
      </c>
      <c r="AJ35" s="13" t="s">
        <v>676</v>
      </c>
      <c r="AK35" s="13" t="s">
        <v>677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580</v>
      </c>
      <c r="Q36" s="15">
        <v>1000</v>
      </c>
      <c r="R36" s="15" t="s">
        <v>568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IF(AC36="",INDEX($O$9:$AC$29,MATCH($Z$36,$C$9:$C$29,0),AB36),"")</f>
        <v>AtkExt</v>
      </c>
      <c r="AE36" s="16">
        <f>IF(AC36="",INDEX($AG$9:$AG$24,MATCH(AD36,$AF$9:$AF$24,0))*INDEX($O$7:$AC$7,AB36),"")</f>
        <v>100</v>
      </c>
      <c r="AF36" s="15" t="s">
        <v>674</v>
      </c>
      <c r="AG36" s="15"/>
      <c r="AH36" s="15" t="s">
        <v>673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580</v>
      </c>
      <c r="Q37" s="15">
        <v>2000</v>
      </c>
      <c r="R37" s="15" t="s">
        <v>568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IF(AC37="",INDEX($O$9:$AC$29,MATCH($Z$36,$C$9:$C$29,0),AB37),"")</f>
        <v>HPExt</v>
      </c>
      <c r="AE37" s="16">
        <f t="shared" ref="AE37:AE100" si="22">IF(AC37="",INDEX($AG$9:$AG$24,MATCH(AD37,$AF$9:$AF$24,0))*INDEX($O$7:$AC$7,AB37),"")</f>
        <v>700</v>
      </c>
      <c r="AF37" s="15" t="s">
        <v>674</v>
      </c>
      <c r="AG37" s="15"/>
      <c r="AH37" s="15" t="s">
        <v>673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580</v>
      </c>
      <c r="Q38" s="15">
        <v>3000</v>
      </c>
      <c r="R38" s="15" t="s">
        <v>568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674</v>
      </c>
      <c r="AG38" s="15"/>
      <c r="AH38" s="15" t="s">
        <v>673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580</v>
      </c>
      <c r="Q39" s="15">
        <v>4000</v>
      </c>
      <c r="R39" s="15" t="s">
        <v>568</v>
      </c>
      <c r="S39" s="15">
        <v>20</v>
      </c>
      <c r="T39" s="15" t="s">
        <v>569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674</v>
      </c>
      <c r="AG39" s="15"/>
      <c r="AH39" s="15" t="s">
        <v>673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580</v>
      </c>
      <c r="Q40" s="15">
        <v>5000</v>
      </c>
      <c r="R40" s="15" t="s">
        <v>568</v>
      </c>
      <c r="S40" s="15">
        <v>20</v>
      </c>
      <c r="T40" s="15" t="s">
        <v>569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674</v>
      </c>
      <c r="AG40" s="15"/>
      <c r="AH40" s="15" t="s">
        <v>673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580</v>
      </c>
      <c r="Q41" s="15">
        <v>6000</v>
      </c>
      <c r="R41" s="15" t="s">
        <v>568</v>
      </c>
      <c r="S41" s="15">
        <v>20</v>
      </c>
      <c r="T41" s="15" t="s">
        <v>569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674</v>
      </c>
      <c r="AG41" s="15"/>
      <c r="AH41" s="15" t="s">
        <v>673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580</v>
      </c>
      <c r="Q42" s="15">
        <v>7000</v>
      </c>
      <c r="R42" s="15" t="s">
        <v>569</v>
      </c>
      <c r="S42" s="15">
        <v>20</v>
      </c>
      <c r="T42" s="15" t="s">
        <v>570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674</v>
      </c>
      <c r="AG42" s="15"/>
      <c r="AH42" s="15" t="s">
        <v>673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580</v>
      </c>
      <c r="Q43" s="15">
        <v>8000</v>
      </c>
      <c r="R43" s="15" t="s">
        <v>569</v>
      </c>
      <c r="S43" s="15">
        <v>20</v>
      </c>
      <c r="T43" s="15" t="s">
        <v>570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674</v>
      </c>
      <c r="AG43" s="15"/>
      <c r="AH43" s="15" t="s">
        <v>673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580</v>
      </c>
      <c r="Q44" s="15">
        <v>9000</v>
      </c>
      <c r="R44" s="15" t="s">
        <v>569</v>
      </c>
      <c r="S44" s="15">
        <v>20</v>
      </c>
      <c r="T44" s="15" t="s">
        <v>570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674</v>
      </c>
      <c r="AG44" s="15"/>
      <c r="AH44" s="15" t="s">
        <v>673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580</v>
      </c>
      <c r="Q45" s="15">
        <v>10000</v>
      </c>
      <c r="R45" s="15" t="s">
        <v>569</v>
      </c>
      <c r="S45" s="15">
        <v>20</v>
      </c>
      <c r="T45" s="15" t="s">
        <v>570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0.19999999999999998</v>
      </c>
      <c r="AF45" s="15" t="s">
        <v>674</v>
      </c>
      <c r="AG45" s="15"/>
      <c r="AH45" s="15" t="s">
        <v>673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0.19999999999999998</v>
      </c>
      <c r="AF46" s="15" t="s">
        <v>674</v>
      </c>
      <c r="AG46" s="15"/>
      <c r="AH46" s="15" t="s">
        <v>673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0.19999999999999998</v>
      </c>
      <c r="AF47" s="15" t="s">
        <v>674</v>
      </c>
      <c r="AG47" s="15"/>
      <c r="AH47" s="15" t="s">
        <v>673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0.19999999999999998</v>
      </c>
      <c r="AF48" s="15" t="s">
        <v>674</v>
      </c>
      <c r="AG48" s="15"/>
      <c r="AH48" s="15" t="s">
        <v>673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0.19999999999999998</v>
      </c>
      <c r="AF49" s="15" t="s">
        <v>674</v>
      </c>
      <c r="AG49" s="15"/>
      <c r="AH49" s="15" t="s">
        <v>673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0.19999999999999998</v>
      </c>
      <c r="AF50" s="15" t="s">
        <v>674</v>
      </c>
      <c r="AG50" s="15"/>
      <c r="AH50" s="15" t="s">
        <v>673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674</v>
      </c>
      <c r="AG51" s="15"/>
      <c r="AH51" s="15" t="s">
        <v>673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700</v>
      </c>
      <c r="AF52" s="15" t="s">
        <v>674</v>
      </c>
      <c r="AG52" s="15"/>
      <c r="AH52" s="15" t="s">
        <v>673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674</v>
      </c>
      <c r="AG53" s="15"/>
      <c r="AH53" s="15" t="s">
        <v>673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AtkRate</v>
      </c>
      <c r="AE54" s="16">
        <f t="shared" si="22"/>
        <v>0.15</v>
      </c>
      <c r="AF54" s="15" t="s">
        <v>674</v>
      </c>
      <c r="AG54" s="15"/>
      <c r="AH54" s="15" t="s">
        <v>673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HPRate</v>
      </c>
      <c r="AE55" s="16">
        <f t="shared" si="22"/>
        <v>0.15</v>
      </c>
      <c r="AF55" s="15" t="s">
        <v>674</v>
      </c>
      <c r="AG55" s="15"/>
      <c r="AH55" s="15" t="s">
        <v>673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AtkRate</v>
      </c>
      <c r="AE56" s="16">
        <f t="shared" si="22"/>
        <v>0.15</v>
      </c>
      <c r="AF56" s="15" t="s">
        <v>674</v>
      </c>
      <c r="AG56" s="15"/>
      <c r="AH56" s="15" t="s">
        <v>673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DefRate</v>
      </c>
      <c r="AE57" s="16">
        <f t="shared" si="22"/>
        <v>0.15</v>
      </c>
      <c r="AF57" s="15" t="s">
        <v>674</v>
      </c>
      <c r="AG57" s="15"/>
      <c r="AH57" s="15" t="s">
        <v>673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AtkRate</v>
      </c>
      <c r="AE58" s="16">
        <f t="shared" si="22"/>
        <v>0.15</v>
      </c>
      <c r="AF58" s="15" t="s">
        <v>674</v>
      </c>
      <c r="AG58" s="15"/>
      <c r="AH58" s="15" t="s">
        <v>673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Crit</v>
      </c>
      <c r="AE59" s="16">
        <f t="shared" si="22"/>
        <v>0.15</v>
      </c>
      <c r="AF59" s="15" t="s">
        <v>674</v>
      </c>
      <c r="AG59" s="15"/>
      <c r="AH59" s="15" t="s">
        <v>673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AtkRate</v>
      </c>
      <c r="AE60" s="16">
        <f t="shared" si="22"/>
        <v>0.19999999999999998</v>
      </c>
      <c r="AF60" s="15" t="s">
        <v>674</v>
      </c>
      <c r="AG60" s="15"/>
      <c r="AH60" s="15" t="s">
        <v>673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HPRate</v>
      </c>
      <c r="AE61" s="16">
        <f t="shared" si="22"/>
        <v>0.19999999999999998</v>
      </c>
      <c r="AF61" s="15" t="s">
        <v>674</v>
      </c>
      <c r="AG61" s="15"/>
      <c r="AH61" s="15" t="s">
        <v>673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AtkRate</v>
      </c>
      <c r="AE62" s="16">
        <f t="shared" si="22"/>
        <v>0.19999999999999998</v>
      </c>
      <c r="AF62" s="15" t="s">
        <v>674</v>
      </c>
      <c r="AG62" s="15"/>
      <c r="AH62" s="15" t="s">
        <v>673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DefRate</v>
      </c>
      <c r="AE63" s="16">
        <f t="shared" si="22"/>
        <v>0.19999999999999998</v>
      </c>
      <c r="AF63" s="15" t="s">
        <v>674</v>
      </c>
      <c r="AG63" s="15"/>
      <c r="AH63" s="15" t="s">
        <v>673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AtkRate</v>
      </c>
      <c r="AE64" s="16">
        <f t="shared" si="22"/>
        <v>0.19999999999999998</v>
      </c>
      <c r="AF64" s="15" t="s">
        <v>674</v>
      </c>
      <c r="AG64" s="15"/>
      <c r="AH64" s="15" t="s">
        <v>673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Crit</v>
      </c>
      <c r="AE65" s="16">
        <f t="shared" si="22"/>
        <v>0.19999999999999998</v>
      </c>
      <c r="AF65" s="15" t="s">
        <v>674</v>
      </c>
      <c r="AG65" s="15"/>
      <c r="AH65" s="15" t="s">
        <v>673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674</v>
      </c>
      <c r="AG66" s="15"/>
      <c r="AH66" s="15" t="s">
        <v>673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700</v>
      </c>
      <c r="AF67" s="15" t="s">
        <v>674</v>
      </c>
      <c r="AG67" s="15"/>
      <c r="AH67" s="15" t="s">
        <v>673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674</v>
      </c>
      <c r="AG68" s="15"/>
      <c r="AH68" s="15" t="s">
        <v>673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AtkRate</v>
      </c>
      <c r="AE69" s="16">
        <f t="shared" si="22"/>
        <v>0.15</v>
      </c>
      <c r="AF69" s="15" t="s">
        <v>674</v>
      </c>
      <c r="AG69" s="15"/>
      <c r="AH69" s="15" t="s">
        <v>673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HPRate</v>
      </c>
      <c r="AE70" s="16">
        <f t="shared" si="22"/>
        <v>0.15</v>
      </c>
      <c r="AF70" s="15" t="s">
        <v>674</v>
      </c>
      <c r="AG70" s="15"/>
      <c r="AH70" s="15" t="s">
        <v>673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AtkRate</v>
      </c>
      <c r="AE71" s="16">
        <f t="shared" si="22"/>
        <v>0.15</v>
      </c>
      <c r="AF71" s="15" t="s">
        <v>674</v>
      </c>
      <c r="AG71" s="15"/>
      <c r="AH71" s="15" t="s">
        <v>673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DefRate</v>
      </c>
      <c r="AE72" s="16">
        <f t="shared" si="22"/>
        <v>0.15</v>
      </c>
      <c r="AF72" s="15" t="s">
        <v>674</v>
      </c>
      <c r="AG72" s="15"/>
      <c r="AH72" s="15" t="s">
        <v>673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AtkRate</v>
      </c>
      <c r="AE73" s="16">
        <f t="shared" si="22"/>
        <v>0.15</v>
      </c>
      <c r="AF73" s="15" t="s">
        <v>674</v>
      </c>
      <c r="AG73" s="15"/>
      <c r="AH73" s="15" t="s">
        <v>673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Crit</v>
      </c>
      <c r="AE74" s="16">
        <f t="shared" si="22"/>
        <v>0.15</v>
      </c>
      <c r="AF74" s="15" t="s">
        <v>674</v>
      </c>
      <c r="AG74" s="15"/>
      <c r="AH74" s="15" t="s">
        <v>673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AtkRate</v>
      </c>
      <c r="AE75" s="16">
        <f t="shared" si="22"/>
        <v>0.19999999999999998</v>
      </c>
      <c r="AF75" s="15" t="s">
        <v>674</v>
      </c>
      <c r="AG75" s="15"/>
      <c r="AH75" s="15" t="s">
        <v>673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HPRate</v>
      </c>
      <c r="AE76" s="16">
        <f t="shared" si="22"/>
        <v>0.19999999999999998</v>
      </c>
      <c r="AF76" s="15" t="s">
        <v>674</v>
      </c>
      <c r="AG76" s="15"/>
      <c r="AH76" s="15" t="s">
        <v>673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AtkRate</v>
      </c>
      <c r="AE77" s="16">
        <f t="shared" si="22"/>
        <v>0.19999999999999998</v>
      </c>
      <c r="AF77" s="15" t="s">
        <v>674</v>
      </c>
      <c r="AG77" s="15"/>
      <c r="AH77" s="15" t="s">
        <v>673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DefRate</v>
      </c>
      <c r="AE78" s="16">
        <f t="shared" si="22"/>
        <v>0.19999999999999998</v>
      </c>
      <c r="AF78" s="15" t="s">
        <v>674</v>
      </c>
      <c r="AG78" s="15"/>
      <c r="AH78" s="15" t="s">
        <v>673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AtkRate</v>
      </c>
      <c r="AE79" s="16">
        <f t="shared" si="22"/>
        <v>0.19999999999999998</v>
      </c>
      <c r="AF79" s="15" t="s">
        <v>674</v>
      </c>
      <c r="AG79" s="15"/>
      <c r="AH79" s="15" t="s">
        <v>673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Crit</v>
      </c>
      <c r="AE80" s="16">
        <f t="shared" si="22"/>
        <v>0.19999999999999998</v>
      </c>
      <c r="AF80" s="15" t="s">
        <v>674</v>
      </c>
      <c r="AG80" s="15"/>
      <c r="AH80" s="15" t="s">
        <v>673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674</v>
      </c>
      <c r="AG81" s="15"/>
      <c r="AH81" s="15" t="s">
        <v>673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700</v>
      </c>
      <c r="AF82" s="15" t="s">
        <v>674</v>
      </c>
      <c r="AG82" s="15"/>
      <c r="AH82" s="15" t="s">
        <v>673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674</v>
      </c>
      <c r="AG83" s="15"/>
      <c r="AH83" s="15" t="s">
        <v>673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674</v>
      </c>
      <c r="AG84" s="15"/>
      <c r="AH84" s="15" t="s">
        <v>673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HPRate</v>
      </c>
      <c r="AE85" s="16">
        <f t="shared" si="22"/>
        <v>0.15</v>
      </c>
      <c r="AF85" s="15" t="s">
        <v>674</v>
      </c>
      <c r="AG85" s="15"/>
      <c r="AH85" s="15" t="s">
        <v>673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674</v>
      </c>
      <c r="AG86" s="15"/>
      <c r="AH86" s="15" t="s">
        <v>673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DefRate</v>
      </c>
      <c r="AE87" s="16">
        <f t="shared" si="22"/>
        <v>0.15</v>
      </c>
      <c r="AF87" s="15" t="s">
        <v>674</v>
      </c>
      <c r="AG87" s="15"/>
      <c r="AH87" s="15" t="s">
        <v>673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674</v>
      </c>
      <c r="AG88" s="15"/>
      <c r="AH88" s="15" t="s">
        <v>673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Crit</v>
      </c>
      <c r="AE89" s="16">
        <f t="shared" si="22"/>
        <v>0.15</v>
      </c>
      <c r="AF89" s="15" t="s">
        <v>674</v>
      </c>
      <c r="AG89" s="15"/>
      <c r="AH89" s="15" t="s">
        <v>673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0.19999999999999998</v>
      </c>
      <c r="AF90" s="15" t="s">
        <v>674</v>
      </c>
      <c r="AG90" s="15"/>
      <c r="AH90" s="15" t="s">
        <v>673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HPRate</v>
      </c>
      <c r="AE91" s="16">
        <f t="shared" si="22"/>
        <v>0.19999999999999998</v>
      </c>
      <c r="AF91" s="15" t="s">
        <v>674</v>
      </c>
      <c r="AG91" s="15"/>
      <c r="AH91" s="15" t="s">
        <v>673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0.19999999999999998</v>
      </c>
      <c r="AF92" s="15" t="s">
        <v>674</v>
      </c>
      <c r="AG92" s="15"/>
      <c r="AH92" s="15" t="s">
        <v>673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DefRate</v>
      </c>
      <c r="AE93" s="16">
        <f t="shared" si="22"/>
        <v>0.19999999999999998</v>
      </c>
      <c r="AF93" s="15" t="s">
        <v>674</v>
      </c>
      <c r="AG93" s="15"/>
      <c r="AH93" s="15" t="s">
        <v>673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0.19999999999999998</v>
      </c>
      <c r="AF94" s="15" t="s">
        <v>674</v>
      </c>
      <c r="AG94" s="15"/>
      <c r="AH94" s="15" t="s">
        <v>673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Crit</v>
      </c>
      <c r="AE95" s="16">
        <f t="shared" si="22"/>
        <v>0.19999999999999998</v>
      </c>
      <c r="AF95" s="15" t="s">
        <v>674</v>
      </c>
      <c r="AG95" s="15"/>
      <c r="AH95" s="15" t="s">
        <v>673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674</v>
      </c>
      <c r="AG96" s="15"/>
      <c r="AH96" s="15" t="s">
        <v>673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700</v>
      </c>
      <c r="AF97" s="15" t="s">
        <v>674</v>
      </c>
      <c r="AG97" s="15"/>
      <c r="AH97" s="15" t="s">
        <v>673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674</v>
      </c>
      <c r="AG98" s="15"/>
      <c r="AH98" s="15" t="s">
        <v>673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AtkRate</v>
      </c>
      <c r="AE99" s="16">
        <f t="shared" si="22"/>
        <v>0.15</v>
      </c>
      <c r="AF99" s="15" t="s">
        <v>674</v>
      </c>
      <c r="AG99" s="15"/>
      <c r="AH99" s="15" t="s">
        <v>673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HPRate</v>
      </c>
      <c r="AE100" s="16">
        <f t="shared" si="22"/>
        <v>0.15</v>
      </c>
      <c r="AF100" s="15" t="s">
        <v>674</v>
      </c>
      <c r="AG100" s="15"/>
      <c r="AH100" s="15" t="s">
        <v>673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IF(AC101="",INDEX($O$9:$AC$29,MATCH($Z$36,$C$9:$C$29,0),AB101),"")</f>
        <v>AtkRate</v>
      </c>
      <c r="AE101" s="16">
        <f t="shared" ref="AE101:AE164" si="45">IF(AC101="",INDEX($AG$9:$AG$24,MATCH(AD101,$AF$9:$AF$24,0))*INDEX($O$7:$AC$7,AB101),"")</f>
        <v>0.15</v>
      </c>
      <c r="AF101" s="15" t="s">
        <v>674</v>
      </c>
      <c r="AG101" s="15"/>
      <c r="AH101" s="15" t="s">
        <v>673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674</v>
      </c>
      <c r="AG102" s="15"/>
      <c r="AH102" s="15" t="s">
        <v>673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674</v>
      </c>
      <c r="AG103" s="15"/>
      <c r="AH103" s="15" t="s">
        <v>673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Crit</v>
      </c>
      <c r="AE104" s="16">
        <f t="shared" si="45"/>
        <v>0.15</v>
      </c>
      <c r="AF104" s="15" t="s">
        <v>674</v>
      </c>
      <c r="AG104" s="15"/>
      <c r="AH104" s="15" t="s">
        <v>673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AtkRate</v>
      </c>
      <c r="AE105" s="16">
        <f t="shared" si="45"/>
        <v>0.19999999999999998</v>
      </c>
      <c r="AF105" s="15" t="s">
        <v>674</v>
      </c>
      <c r="AG105" s="15"/>
      <c r="AH105" s="15" t="s">
        <v>673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HPRate</v>
      </c>
      <c r="AE106" s="16">
        <f t="shared" si="45"/>
        <v>0.19999999999999998</v>
      </c>
      <c r="AF106" s="15" t="s">
        <v>674</v>
      </c>
      <c r="AG106" s="15"/>
      <c r="AH106" s="15" t="s">
        <v>673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AtkRate</v>
      </c>
      <c r="AE107" s="16">
        <f t="shared" si="45"/>
        <v>0.19999999999999998</v>
      </c>
      <c r="AF107" s="15" t="s">
        <v>674</v>
      </c>
      <c r="AG107" s="15"/>
      <c r="AH107" s="15" t="s">
        <v>673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0.19999999999999998</v>
      </c>
      <c r="AF108" s="15" t="s">
        <v>674</v>
      </c>
      <c r="AG108" s="15"/>
      <c r="AH108" s="15" t="s">
        <v>673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0.19999999999999998</v>
      </c>
      <c r="AF109" s="15" t="s">
        <v>674</v>
      </c>
      <c r="AG109" s="15"/>
      <c r="AH109" s="15" t="s">
        <v>673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Crit</v>
      </c>
      <c r="AE110" s="16">
        <f t="shared" si="45"/>
        <v>0.19999999999999998</v>
      </c>
      <c r="AF110" s="15" t="s">
        <v>674</v>
      </c>
      <c r="AG110" s="15"/>
      <c r="AH110" s="15" t="s">
        <v>673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674</v>
      </c>
      <c r="AG111" s="15"/>
      <c r="AH111" s="15" t="s">
        <v>673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700</v>
      </c>
      <c r="AF112" s="15" t="s">
        <v>674</v>
      </c>
      <c r="AG112" s="15"/>
      <c r="AH112" s="15" t="s">
        <v>673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674</v>
      </c>
      <c r="AG113" s="15"/>
      <c r="AH113" s="15" t="s">
        <v>673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674</v>
      </c>
      <c r="AG114" s="15"/>
      <c r="AH114" s="15" t="s">
        <v>673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HPRate</v>
      </c>
      <c r="AE115" s="16">
        <f t="shared" si="45"/>
        <v>0.15</v>
      </c>
      <c r="AF115" s="15" t="s">
        <v>674</v>
      </c>
      <c r="AG115" s="15"/>
      <c r="AH115" s="15" t="s">
        <v>673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AtkRate</v>
      </c>
      <c r="AE116" s="16">
        <f t="shared" si="45"/>
        <v>0.15</v>
      </c>
      <c r="AF116" s="15" t="s">
        <v>674</v>
      </c>
      <c r="AG116" s="15"/>
      <c r="AH116" s="15" t="s">
        <v>673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DefRate</v>
      </c>
      <c r="AE117" s="16">
        <f t="shared" si="45"/>
        <v>0.15</v>
      </c>
      <c r="AF117" s="15" t="s">
        <v>674</v>
      </c>
      <c r="AG117" s="15"/>
      <c r="AH117" s="15" t="s">
        <v>673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AtkRate</v>
      </c>
      <c r="AE118" s="16">
        <f t="shared" si="45"/>
        <v>0.15</v>
      </c>
      <c r="AF118" s="15" t="s">
        <v>674</v>
      </c>
      <c r="AG118" s="15"/>
      <c r="AH118" s="15" t="s">
        <v>673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674</v>
      </c>
      <c r="AG119" s="15"/>
      <c r="AH119" s="15" t="s">
        <v>673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0.19999999999999998</v>
      </c>
      <c r="AF120" s="15" t="s">
        <v>674</v>
      </c>
      <c r="AG120" s="15"/>
      <c r="AH120" s="15" t="s">
        <v>673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HPRate</v>
      </c>
      <c r="AE121" s="16">
        <f t="shared" si="45"/>
        <v>0.19999999999999998</v>
      </c>
      <c r="AF121" s="15" t="s">
        <v>674</v>
      </c>
      <c r="AG121" s="15"/>
      <c r="AH121" s="15" t="s">
        <v>673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AtkRate</v>
      </c>
      <c r="AE122" s="16">
        <f t="shared" si="45"/>
        <v>0.19999999999999998</v>
      </c>
      <c r="AF122" s="15" t="s">
        <v>674</v>
      </c>
      <c r="AG122" s="15"/>
      <c r="AH122" s="15" t="s">
        <v>673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DefRate</v>
      </c>
      <c r="AE123" s="16">
        <f t="shared" si="45"/>
        <v>0.19999999999999998</v>
      </c>
      <c r="AF123" s="15" t="s">
        <v>674</v>
      </c>
      <c r="AG123" s="15"/>
      <c r="AH123" s="15" t="s">
        <v>673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AtkRate</v>
      </c>
      <c r="AE124" s="16">
        <f t="shared" si="45"/>
        <v>0.19999999999999998</v>
      </c>
      <c r="AF124" s="15" t="s">
        <v>674</v>
      </c>
      <c r="AG124" s="15"/>
      <c r="AH124" s="15" t="s">
        <v>673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0.19999999999999998</v>
      </c>
      <c r="AF125" s="15" t="s">
        <v>674</v>
      </c>
      <c r="AG125" s="15"/>
      <c r="AH125" s="15" t="s">
        <v>673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674</v>
      </c>
      <c r="AG126" s="15"/>
      <c r="AH126" s="15" t="s">
        <v>673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700</v>
      </c>
      <c r="AF127" s="15" t="s">
        <v>674</v>
      </c>
      <c r="AG127" s="15"/>
      <c r="AH127" s="15" t="s">
        <v>673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674</v>
      </c>
      <c r="AG128" s="15"/>
      <c r="AH128" s="15" t="s">
        <v>673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674</v>
      </c>
      <c r="AG129" s="15"/>
      <c r="AH129" s="15" t="s">
        <v>673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HPRate</v>
      </c>
      <c r="AE130" s="16">
        <f t="shared" si="45"/>
        <v>0.15</v>
      </c>
      <c r="AF130" s="15" t="s">
        <v>674</v>
      </c>
      <c r="AG130" s="15"/>
      <c r="AH130" s="15" t="s">
        <v>673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AtkRate</v>
      </c>
      <c r="AE131" s="16">
        <f t="shared" si="45"/>
        <v>0.15</v>
      </c>
      <c r="AF131" s="15" t="s">
        <v>674</v>
      </c>
      <c r="AG131" s="15"/>
      <c r="AH131" s="15" t="s">
        <v>673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DefRate</v>
      </c>
      <c r="AE132" s="16">
        <f t="shared" si="45"/>
        <v>0.15</v>
      </c>
      <c r="AF132" s="15" t="s">
        <v>674</v>
      </c>
      <c r="AG132" s="15"/>
      <c r="AH132" s="15" t="s">
        <v>673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AtkRate</v>
      </c>
      <c r="AE133" s="16">
        <f t="shared" si="45"/>
        <v>0.15</v>
      </c>
      <c r="AF133" s="15" t="s">
        <v>674</v>
      </c>
      <c r="AG133" s="15"/>
      <c r="AH133" s="15" t="s">
        <v>673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Crit</v>
      </c>
      <c r="AE134" s="16">
        <f t="shared" si="45"/>
        <v>0.15</v>
      </c>
      <c r="AF134" s="15" t="s">
        <v>674</v>
      </c>
      <c r="AG134" s="15"/>
      <c r="AH134" s="15" t="s">
        <v>673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0.19999999999999998</v>
      </c>
      <c r="AF135" s="15" t="s">
        <v>674</v>
      </c>
      <c r="AG135" s="15"/>
      <c r="AH135" s="15" t="s">
        <v>673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HPRate</v>
      </c>
      <c r="AE136" s="16">
        <f t="shared" si="45"/>
        <v>0.19999999999999998</v>
      </c>
      <c r="AF136" s="15" t="s">
        <v>674</v>
      </c>
      <c r="AG136" s="15"/>
      <c r="AH136" s="15" t="s">
        <v>673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AtkRate</v>
      </c>
      <c r="AE137" s="16">
        <f t="shared" si="45"/>
        <v>0.19999999999999998</v>
      </c>
      <c r="AF137" s="15" t="s">
        <v>674</v>
      </c>
      <c r="AG137" s="15"/>
      <c r="AH137" s="15" t="s">
        <v>673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DefRate</v>
      </c>
      <c r="AE138" s="16">
        <f t="shared" si="45"/>
        <v>0.19999999999999998</v>
      </c>
      <c r="AF138" s="15" t="s">
        <v>674</v>
      </c>
      <c r="AG138" s="15"/>
      <c r="AH138" s="15" t="s">
        <v>673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AtkRate</v>
      </c>
      <c r="AE139" s="16">
        <f t="shared" si="45"/>
        <v>0.19999999999999998</v>
      </c>
      <c r="AF139" s="15" t="s">
        <v>674</v>
      </c>
      <c r="AG139" s="15"/>
      <c r="AH139" s="15" t="s">
        <v>673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Crit</v>
      </c>
      <c r="AE140" s="16">
        <f t="shared" si="45"/>
        <v>0.19999999999999998</v>
      </c>
      <c r="AF140" s="15" t="s">
        <v>674</v>
      </c>
      <c r="AG140" s="15"/>
      <c r="AH140" s="15" t="s">
        <v>673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674</v>
      </c>
      <c r="AG141" s="15"/>
      <c r="AH141" s="15" t="s">
        <v>673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700</v>
      </c>
      <c r="AF142" s="15" t="s">
        <v>674</v>
      </c>
      <c r="AG142" s="15"/>
      <c r="AH142" s="15" t="s">
        <v>673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674</v>
      </c>
      <c r="AG143" s="15"/>
      <c r="AH143" s="15" t="s">
        <v>673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674</v>
      </c>
      <c r="AG144" s="15"/>
      <c r="AH144" s="15" t="s">
        <v>673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HPRate</v>
      </c>
      <c r="AE145" s="16">
        <f t="shared" si="45"/>
        <v>0.15</v>
      </c>
      <c r="AF145" s="15" t="s">
        <v>674</v>
      </c>
      <c r="AG145" s="15"/>
      <c r="AH145" s="15" t="s">
        <v>673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AtkRate</v>
      </c>
      <c r="AE146" s="16">
        <f t="shared" si="45"/>
        <v>0.15</v>
      </c>
      <c r="AF146" s="15" t="s">
        <v>674</v>
      </c>
      <c r="AG146" s="15"/>
      <c r="AH146" s="15" t="s">
        <v>673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DefRate</v>
      </c>
      <c r="AE147" s="16">
        <f t="shared" si="45"/>
        <v>0.15</v>
      </c>
      <c r="AF147" s="15" t="s">
        <v>674</v>
      </c>
      <c r="AG147" s="15"/>
      <c r="AH147" s="15" t="s">
        <v>673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AtkRate</v>
      </c>
      <c r="AE148" s="16">
        <f t="shared" si="45"/>
        <v>0.15</v>
      </c>
      <c r="AF148" s="15" t="s">
        <v>674</v>
      </c>
      <c r="AG148" s="15"/>
      <c r="AH148" s="15" t="s">
        <v>673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Crit</v>
      </c>
      <c r="AE149" s="16">
        <f t="shared" si="45"/>
        <v>0.15</v>
      </c>
      <c r="AF149" s="15" t="s">
        <v>674</v>
      </c>
      <c r="AG149" s="15"/>
      <c r="AH149" s="15" t="s">
        <v>673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0.19999999999999998</v>
      </c>
      <c r="AF150" s="15" t="s">
        <v>674</v>
      </c>
      <c r="AG150" s="15"/>
      <c r="AH150" s="15" t="s">
        <v>673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HPRate</v>
      </c>
      <c r="AE151" s="16">
        <f t="shared" si="45"/>
        <v>0.19999999999999998</v>
      </c>
      <c r="AF151" s="15" t="s">
        <v>674</v>
      </c>
      <c r="AG151" s="15"/>
      <c r="AH151" s="15" t="s">
        <v>673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AtkRate</v>
      </c>
      <c r="AE152" s="16">
        <f t="shared" si="45"/>
        <v>0.19999999999999998</v>
      </c>
      <c r="AF152" s="15" t="s">
        <v>674</v>
      </c>
      <c r="AG152" s="15"/>
      <c r="AH152" s="15" t="s">
        <v>673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DefRate</v>
      </c>
      <c r="AE153" s="16">
        <f t="shared" si="45"/>
        <v>0.19999999999999998</v>
      </c>
      <c r="AF153" s="15" t="s">
        <v>674</v>
      </c>
      <c r="AG153" s="15"/>
      <c r="AH153" s="15" t="s">
        <v>673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AtkRate</v>
      </c>
      <c r="AE154" s="16">
        <f t="shared" si="45"/>
        <v>0.19999999999999998</v>
      </c>
      <c r="AF154" s="15" t="s">
        <v>674</v>
      </c>
      <c r="AG154" s="15"/>
      <c r="AH154" s="15" t="s">
        <v>673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Crit</v>
      </c>
      <c r="AE155" s="16">
        <f t="shared" si="45"/>
        <v>0.19999999999999998</v>
      </c>
      <c r="AF155" s="15" t="s">
        <v>674</v>
      </c>
      <c r="AG155" s="15"/>
      <c r="AH155" s="15" t="s">
        <v>673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674</v>
      </c>
      <c r="AG156" s="15"/>
      <c r="AH156" s="15" t="s">
        <v>673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700</v>
      </c>
      <c r="AF157" s="15" t="s">
        <v>674</v>
      </c>
      <c r="AG157" s="15"/>
      <c r="AH157" s="15" t="s">
        <v>673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674</v>
      </c>
      <c r="AG158" s="15"/>
      <c r="AH158" s="15" t="s">
        <v>673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AtkRate</v>
      </c>
      <c r="AE159" s="16">
        <f t="shared" si="45"/>
        <v>0.15</v>
      </c>
      <c r="AF159" s="15" t="s">
        <v>674</v>
      </c>
      <c r="AG159" s="15"/>
      <c r="AH159" s="15" t="s">
        <v>673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674</v>
      </c>
      <c r="AG160" s="15"/>
      <c r="AH160" s="15" t="s">
        <v>673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674</v>
      </c>
      <c r="AG161" s="15"/>
      <c r="AH161" s="15" t="s">
        <v>673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674</v>
      </c>
      <c r="AG162" s="15"/>
      <c r="AH162" s="15" t="s">
        <v>673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AtkRate</v>
      </c>
      <c r="AE163" s="16">
        <f t="shared" si="45"/>
        <v>0.15</v>
      </c>
      <c r="AF163" s="15" t="s">
        <v>674</v>
      </c>
      <c r="AG163" s="15"/>
      <c r="AH163" s="15" t="s">
        <v>673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Crit</v>
      </c>
      <c r="AE164" s="16">
        <f t="shared" si="45"/>
        <v>0.15</v>
      </c>
      <c r="AF164" s="15" t="s">
        <v>674</v>
      </c>
      <c r="AG164" s="15"/>
      <c r="AH164" s="15" t="s">
        <v>673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IF(AC165="",INDEX($O$9:$AC$29,MATCH($Z$36,$C$9:$C$29,0),AB165),"")</f>
        <v>AtkRate</v>
      </c>
      <c r="AE165" s="16">
        <f t="shared" ref="AE165:AE228" si="67">IF(AC165="",INDEX($AG$9:$AG$24,MATCH(AD165,$AF$9:$AF$24,0))*INDEX($O$7:$AC$7,AB165),"")</f>
        <v>0.19999999999999998</v>
      </c>
      <c r="AF165" s="15" t="s">
        <v>674</v>
      </c>
      <c r="AG165" s="15"/>
      <c r="AH165" s="15" t="s">
        <v>673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0.19999999999999998</v>
      </c>
      <c r="AF166" s="15" t="s">
        <v>674</v>
      </c>
      <c r="AG166" s="15"/>
      <c r="AH166" s="15" t="s">
        <v>673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0.19999999999999998</v>
      </c>
      <c r="AF167" s="15" t="s">
        <v>674</v>
      </c>
      <c r="AG167" s="15"/>
      <c r="AH167" s="15" t="s">
        <v>673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0.19999999999999998</v>
      </c>
      <c r="AF168" s="15" t="s">
        <v>674</v>
      </c>
      <c r="AG168" s="15"/>
      <c r="AH168" s="15" t="s">
        <v>673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AtkRate</v>
      </c>
      <c r="AE169" s="16">
        <f t="shared" si="67"/>
        <v>0.19999999999999998</v>
      </c>
      <c r="AF169" s="15" t="s">
        <v>674</v>
      </c>
      <c r="AG169" s="15"/>
      <c r="AH169" s="15" t="s">
        <v>673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Crit</v>
      </c>
      <c r="AE170" s="16">
        <f t="shared" si="67"/>
        <v>0.19999999999999998</v>
      </c>
      <c r="AF170" s="15" t="s">
        <v>674</v>
      </c>
      <c r="AG170" s="15"/>
      <c r="AH170" s="15" t="s">
        <v>673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674</v>
      </c>
      <c r="AG171" s="15"/>
      <c r="AH171" s="15" t="s">
        <v>673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700</v>
      </c>
      <c r="AF172" s="15" t="s">
        <v>674</v>
      </c>
      <c r="AG172" s="15"/>
      <c r="AH172" s="15" t="s">
        <v>673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674</v>
      </c>
      <c r="AG173" s="15"/>
      <c r="AH173" s="15" t="s">
        <v>673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674</v>
      </c>
      <c r="AG174" s="15"/>
      <c r="AH174" s="15" t="s">
        <v>673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HPRate</v>
      </c>
      <c r="AE175" s="16">
        <f t="shared" si="67"/>
        <v>0.15</v>
      </c>
      <c r="AF175" s="15" t="s">
        <v>674</v>
      </c>
      <c r="AG175" s="15"/>
      <c r="AH175" s="15" t="s">
        <v>673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674</v>
      </c>
      <c r="AG176" s="15"/>
      <c r="AH176" s="15" t="s">
        <v>673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DefRate</v>
      </c>
      <c r="AE177" s="16">
        <f t="shared" si="67"/>
        <v>0.15</v>
      </c>
      <c r="AF177" s="15" t="s">
        <v>674</v>
      </c>
      <c r="AG177" s="15"/>
      <c r="AH177" s="15" t="s">
        <v>673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AtkRate</v>
      </c>
      <c r="AE178" s="16">
        <f t="shared" si="67"/>
        <v>0.15</v>
      </c>
      <c r="AF178" s="15" t="s">
        <v>674</v>
      </c>
      <c r="AG178" s="15"/>
      <c r="AH178" s="15" t="s">
        <v>673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674</v>
      </c>
      <c r="AG179" s="15"/>
      <c r="AH179" s="15" t="s">
        <v>673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0.19999999999999998</v>
      </c>
      <c r="AF180" s="15" t="s">
        <v>674</v>
      </c>
      <c r="AG180" s="15"/>
      <c r="AH180" s="15" t="s">
        <v>673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HPRate</v>
      </c>
      <c r="AE181" s="16">
        <f t="shared" si="67"/>
        <v>0.19999999999999998</v>
      </c>
      <c r="AF181" s="15" t="s">
        <v>674</v>
      </c>
      <c r="AG181" s="15"/>
      <c r="AH181" s="15" t="s">
        <v>673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0.19999999999999998</v>
      </c>
      <c r="AF182" s="15" t="s">
        <v>674</v>
      </c>
      <c r="AG182" s="15"/>
      <c r="AH182" s="15" t="s">
        <v>673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DefRate</v>
      </c>
      <c r="AE183" s="16">
        <f t="shared" si="67"/>
        <v>0.19999999999999998</v>
      </c>
      <c r="AF183" s="15" t="s">
        <v>674</v>
      </c>
      <c r="AG183" s="15"/>
      <c r="AH183" s="15" t="s">
        <v>673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AtkRate</v>
      </c>
      <c r="AE184" s="16">
        <f t="shared" si="67"/>
        <v>0.19999999999999998</v>
      </c>
      <c r="AF184" s="15" t="s">
        <v>674</v>
      </c>
      <c r="AG184" s="15"/>
      <c r="AH184" s="15" t="s">
        <v>673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0.19999999999999998</v>
      </c>
      <c r="AF185" s="15" t="s">
        <v>674</v>
      </c>
      <c r="AG185" s="15"/>
      <c r="AH185" s="15" t="s">
        <v>673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674</v>
      </c>
      <c r="AG186" s="15"/>
      <c r="AH186" s="15" t="s">
        <v>673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700</v>
      </c>
      <c r="AF187" s="15" t="s">
        <v>674</v>
      </c>
      <c r="AG187" s="15"/>
      <c r="AH187" s="15" t="s">
        <v>673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674</v>
      </c>
      <c r="AG188" s="15"/>
      <c r="AH188" s="15" t="s">
        <v>673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AtkRate</v>
      </c>
      <c r="AE189" s="16">
        <f t="shared" si="67"/>
        <v>0.15</v>
      </c>
      <c r="AF189" s="15" t="s">
        <v>674</v>
      </c>
      <c r="AG189" s="15"/>
      <c r="AH189" s="15" t="s">
        <v>673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HPRate</v>
      </c>
      <c r="AE190" s="16">
        <f t="shared" si="67"/>
        <v>0.15</v>
      </c>
      <c r="AF190" s="15" t="s">
        <v>674</v>
      </c>
      <c r="AG190" s="15"/>
      <c r="AH190" s="15" t="s">
        <v>673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AtkRate</v>
      </c>
      <c r="AE191" s="16">
        <f t="shared" si="67"/>
        <v>0.15</v>
      </c>
      <c r="AF191" s="15" t="s">
        <v>674</v>
      </c>
      <c r="AG191" s="15"/>
      <c r="AH191" s="15" t="s">
        <v>673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DefRate</v>
      </c>
      <c r="AE192" s="16">
        <f t="shared" si="67"/>
        <v>0.15</v>
      </c>
      <c r="AF192" s="15" t="s">
        <v>674</v>
      </c>
      <c r="AG192" s="15"/>
      <c r="AH192" s="15" t="s">
        <v>673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AtkRate</v>
      </c>
      <c r="AE193" s="16">
        <f t="shared" si="67"/>
        <v>0.15</v>
      </c>
      <c r="AF193" s="15" t="s">
        <v>674</v>
      </c>
      <c r="AG193" s="15"/>
      <c r="AH193" s="15" t="s">
        <v>673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Crit</v>
      </c>
      <c r="AE194" s="16">
        <f t="shared" si="67"/>
        <v>0.15</v>
      </c>
      <c r="AF194" s="15" t="s">
        <v>674</v>
      </c>
      <c r="AG194" s="15"/>
      <c r="AH194" s="15" t="s">
        <v>673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AtkRate</v>
      </c>
      <c r="AE195" s="16">
        <f t="shared" si="67"/>
        <v>0.19999999999999998</v>
      </c>
      <c r="AF195" s="15" t="s">
        <v>674</v>
      </c>
      <c r="AG195" s="15"/>
      <c r="AH195" s="15" t="s">
        <v>673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HPRate</v>
      </c>
      <c r="AE196" s="16">
        <f t="shared" si="67"/>
        <v>0.19999999999999998</v>
      </c>
      <c r="AF196" s="15" t="s">
        <v>674</v>
      </c>
      <c r="AG196" s="15"/>
      <c r="AH196" s="15" t="s">
        <v>673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AtkRate</v>
      </c>
      <c r="AE197" s="16">
        <f t="shared" si="67"/>
        <v>0.19999999999999998</v>
      </c>
      <c r="AF197" s="15" t="s">
        <v>674</v>
      </c>
      <c r="AG197" s="15"/>
      <c r="AH197" s="15" t="s">
        <v>673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DefRate</v>
      </c>
      <c r="AE198" s="16">
        <f t="shared" si="67"/>
        <v>0.19999999999999998</v>
      </c>
      <c r="AF198" s="15" t="s">
        <v>674</v>
      </c>
      <c r="AG198" s="15"/>
      <c r="AH198" s="15" t="s">
        <v>673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AtkRate</v>
      </c>
      <c r="AE199" s="16">
        <f t="shared" si="67"/>
        <v>0.19999999999999998</v>
      </c>
      <c r="AF199" s="15" t="s">
        <v>674</v>
      </c>
      <c r="AG199" s="15"/>
      <c r="AH199" s="15" t="s">
        <v>673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Crit</v>
      </c>
      <c r="AE200" s="16">
        <f t="shared" si="67"/>
        <v>0.19999999999999998</v>
      </c>
      <c r="AF200" s="15" t="s">
        <v>674</v>
      </c>
      <c r="AG200" s="15"/>
      <c r="AH200" s="15" t="s">
        <v>673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674</v>
      </c>
      <c r="AG201" s="15"/>
      <c r="AH201" s="15" t="s">
        <v>673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700</v>
      </c>
      <c r="AF202" s="15" t="s">
        <v>674</v>
      </c>
      <c r="AG202" s="15"/>
      <c r="AH202" s="15" t="s">
        <v>673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674</v>
      </c>
      <c r="AG203" s="15"/>
      <c r="AH203" s="15" t="s">
        <v>673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674</v>
      </c>
      <c r="AG204" s="15"/>
      <c r="AH204" s="15" t="s">
        <v>673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HPRate</v>
      </c>
      <c r="AE205" s="16">
        <f t="shared" si="67"/>
        <v>0.15</v>
      </c>
      <c r="AF205" s="15" t="s">
        <v>674</v>
      </c>
      <c r="AG205" s="15"/>
      <c r="AH205" s="15" t="s">
        <v>673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AtkRate</v>
      </c>
      <c r="AE206" s="16">
        <f t="shared" si="67"/>
        <v>0.15</v>
      </c>
      <c r="AF206" s="15" t="s">
        <v>674</v>
      </c>
      <c r="AG206" s="15"/>
      <c r="AH206" s="15" t="s">
        <v>673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DefRate</v>
      </c>
      <c r="AE207" s="16">
        <f t="shared" si="67"/>
        <v>0.15</v>
      </c>
      <c r="AF207" s="15" t="s">
        <v>674</v>
      </c>
      <c r="AG207" s="15"/>
      <c r="AH207" s="15" t="s">
        <v>673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AtkRate</v>
      </c>
      <c r="AE208" s="16">
        <f t="shared" si="67"/>
        <v>0.15</v>
      </c>
      <c r="AF208" s="15" t="s">
        <v>674</v>
      </c>
      <c r="AG208" s="15"/>
      <c r="AH208" s="15" t="s">
        <v>673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Crit</v>
      </c>
      <c r="AE209" s="16">
        <f t="shared" si="67"/>
        <v>0.15</v>
      </c>
      <c r="AF209" s="15" t="s">
        <v>674</v>
      </c>
      <c r="AG209" s="15"/>
      <c r="AH209" s="15" t="s">
        <v>673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0.19999999999999998</v>
      </c>
      <c r="AF210" s="15" t="s">
        <v>674</v>
      </c>
      <c r="AG210" s="15"/>
      <c r="AH210" s="15" t="s">
        <v>673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HPRate</v>
      </c>
      <c r="AE211" s="16">
        <f t="shared" si="67"/>
        <v>0.19999999999999998</v>
      </c>
      <c r="AF211" s="15" t="s">
        <v>674</v>
      </c>
      <c r="AG211" s="15"/>
      <c r="AH211" s="15" t="s">
        <v>673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AtkRate</v>
      </c>
      <c r="AE212" s="16">
        <f t="shared" si="67"/>
        <v>0.19999999999999998</v>
      </c>
      <c r="AF212" s="15" t="s">
        <v>674</v>
      </c>
      <c r="AG212" s="15"/>
      <c r="AH212" s="15" t="s">
        <v>673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DefRate</v>
      </c>
      <c r="AE213" s="16">
        <f t="shared" si="67"/>
        <v>0.19999999999999998</v>
      </c>
      <c r="AF213" s="15" t="s">
        <v>674</v>
      </c>
      <c r="AG213" s="15"/>
      <c r="AH213" s="15" t="s">
        <v>673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AtkRate</v>
      </c>
      <c r="AE214" s="16">
        <f t="shared" si="67"/>
        <v>0.19999999999999998</v>
      </c>
      <c r="AF214" s="15" t="s">
        <v>674</v>
      </c>
      <c r="AG214" s="15"/>
      <c r="AH214" s="15" t="s">
        <v>673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Crit</v>
      </c>
      <c r="AE215" s="16">
        <f t="shared" si="67"/>
        <v>0.19999999999999998</v>
      </c>
      <c r="AF215" s="15" t="s">
        <v>674</v>
      </c>
      <c r="AG215" s="15"/>
      <c r="AH215" s="15" t="s">
        <v>673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674</v>
      </c>
      <c r="AG216" s="15"/>
      <c r="AH216" s="15" t="s">
        <v>673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700</v>
      </c>
      <c r="AF217" s="15" t="s">
        <v>674</v>
      </c>
      <c r="AG217" s="15"/>
      <c r="AH217" s="15" t="s">
        <v>673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674</v>
      </c>
      <c r="AG218" s="15"/>
      <c r="AH218" s="15" t="s">
        <v>673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674</v>
      </c>
      <c r="AG219" s="15"/>
      <c r="AH219" s="15" t="s">
        <v>673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HPRate</v>
      </c>
      <c r="AE220" s="16">
        <f t="shared" si="67"/>
        <v>0.15</v>
      </c>
      <c r="AF220" s="15" t="s">
        <v>674</v>
      </c>
      <c r="AG220" s="15"/>
      <c r="AH220" s="15" t="s">
        <v>673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AtkRate</v>
      </c>
      <c r="AE221" s="16">
        <f t="shared" si="67"/>
        <v>0.15</v>
      </c>
      <c r="AF221" s="15" t="s">
        <v>674</v>
      </c>
      <c r="AG221" s="15"/>
      <c r="AH221" s="15" t="s">
        <v>673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DefRate</v>
      </c>
      <c r="AE222" s="16">
        <f t="shared" si="67"/>
        <v>0.15</v>
      </c>
      <c r="AF222" s="15" t="s">
        <v>674</v>
      </c>
      <c r="AG222" s="15"/>
      <c r="AH222" s="15" t="s">
        <v>673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AtkRate</v>
      </c>
      <c r="AE223" s="16">
        <f t="shared" si="67"/>
        <v>0.15</v>
      </c>
      <c r="AF223" s="15" t="s">
        <v>674</v>
      </c>
      <c r="AG223" s="15"/>
      <c r="AH223" s="15" t="s">
        <v>673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Crit</v>
      </c>
      <c r="AE224" s="16">
        <f t="shared" si="67"/>
        <v>0.15</v>
      </c>
      <c r="AF224" s="15" t="s">
        <v>674</v>
      </c>
      <c r="AG224" s="15"/>
      <c r="AH224" s="15" t="s">
        <v>673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0.19999999999999998</v>
      </c>
      <c r="AF225" s="15" t="s">
        <v>674</v>
      </c>
      <c r="AG225" s="15"/>
      <c r="AH225" s="15" t="s">
        <v>673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HPRate</v>
      </c>
      <c r="AE226" s="16">
        <f t="shared" si="67"/>
        <v>0.19999999999999998</v>
      </c>
      <c r="AF226" s="15" t="s">
        <v>674</v>
      </c>
      <c r="AG226" s="15"/>
      <c r="AH226" s="15" t="s">
        <v>673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AtkRate</v>
      </c>
      <c r="AE227" s="16">
        <f t="shared" si="67"/>
        <v>0.19999999999999998</v>
      </c>
      <c r="AF227" s="15" t="s">
        <v>674</v>
      </c>
      <c r="AG227" s="15"/>
      <c r="AH227" s="15" t="s">
        <v>673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DefRate</v>
      </c>
      <c r="AE228" s="16">
        <f t="shared" si="67"/>
        <v>0.19999999999999998</v>
      </c>
      <c r="AF228" s="15" t="s">
        <v>674</v>
      </c>
      <c r="AG228" s="15"/>
      <c r="AH228" s="15" t="s">
        <v>673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IF(AC229="",INDEX($O$9:$AC$29,MATCH($Z$36,$C$9:$C$29,0),AB229),"")</f>
        <v>AtkRate</v>
      </c>
      <c r="AE229" s="16">
        <f t="shared" ref="AE229:AE292" si="90">IF(AC229="",INDEX($AG$9:$AG$24,MATCH(AD229,$AF$9:$AF$24,0))*INDEX($O$7:$AC$7,AB229),"")</f>
        <v>0.19999999999999998</v>
      </c>
      <c r="AF229" s="15" t="s">
        <v>674</v>
      </c>
      <c r="AG229" s="15"/>
      <c r="AH229" s="15" t="s">
        <v>673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Crit</v>
      </c>
      <c r="AE230" s="16">
        <f t="shared" si="90"/>
        <v>0.19999999999999998</v>
      </c>
      <c r="AF230" s="15" t="s">
        <v>674</v>
      </c>
      <c r="AG230" s="15"/>
      <c r="AH230" s="15" t="s">
        <v>673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674</v>
      </c>
      <c r="AG231" s="15"/>
      <c r="AH231" s="15" t="s">
        <v>673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700</v>
      </c>
      <c r="AF232" s="15" t="s">
        <v>674</v>
      </c>
      <c r="AG232" s="15"/>
      <c r="AH232" s="15" t="s">
        <v>673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674</v>
      </c>
      <c r="AG233" s="15"/>
      <c r="AH233" s="15" t="s">
        <v>673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674</v>
      </c>
      <c r="AG234" s="15"/>
      <c r="AH234" s="15" t="s">
        <v>673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674</v>
      </c>
      <c r="AG235" s="15"/>
      <c r="AH235" s="15" t="s">
        <v>673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674</v>
      </c>
      <c r="AG236" s="15"/>
      <c r="AH236" s="15" t="s">
        <v>673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DefRate</v>
      </c>
      <c r="AE237" s="16">
        <f t="shared" si="90"/>
        <v>0.15</v>
      </c>
      <c r="AF237" s="15" t="s">
        <v>674</v>
      </c>
      <c r="AG237" s="15"/>
      <c r="AH237" s="15" t="s">
        <v>673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674</v>
      </c>
      <c r="AG238" s="15"/>
      <c r="AH238" s="15" t="s">
        <v>673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674</v>
      </c>
      <c r="AG239" s="15"/>
      <c r="AH239" s="15" t="s">
        <v>673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0.19999999999999998</v>
      </c>
      <c r="AF240" s="15" t="s">
        <v>674</v>
      </c>
      <c r="AG240" s="15"/>
      <c r="AH240" s="15" t="s">
        <v>673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0.19999999999999998</v>
      </c>
      <c r="AF241" s="15" t="s">
        <v>674</v>
      </c>
      <c r="AG241" s="15"/>
      <c r="AH241" s="15" t="s">
        <v>673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0.19999999999999998</v>
      </c>
      <c r="AF242" s="15" t="s">
        <v>674</v>
      </c>
      <c r="AG242" s="15"/>
      <c r="AH242" s="15" t="s">
        <v>673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DefRate</v>
      </c>
      <c r="AE243" s="16">
        <f t="shared" si="90"/>
        <v>0.19999999999999998</v>
      </c>
      <c r="AF243" s="15" t="s">
        <v>674</v>
      </c>
      <c r="AG243" s="15"/>
      <c r="AH243" s="15" t="s">
        <v>673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0.19999999999999998</v>
      </c>
      <c r="AF244" s="15" t="s">
        <v>674</v>
      </c>
      <c r="AG244" s="15"/>
      <c r="AH244" s="15" t="s">
        <v>673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0.19999999999999998</v>
      </c>
      <c r="AF245" s="15" t="s">
        <v>674</v>
      </c>
      <c r="AG245" s="15"/>
      <c r="AH245" s="15" t="s">
        <v>673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674</v>
      </c>
      <c r="AG246" s="15"/>
      <c r="AH246" s="15" t="s">
        <v>673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700</v>
      </c>
      <c r="AF247" s="15" t="s">
        <v>674</v>
      </c>
      <c r="AG247" s="15"/>
      <c r="AH247" s="15" t="s">
        <v>673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674</v>
      </c>
      <c r="AG248" s="15"/>
      <c r="AH248" s="15" t="s">
        <v>673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674</v>
      </c>
      <c r="AG249" s="15"/>
      <c r="AH249" s="15" t="s">
        <v>673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674</v>
      </c>
      <c r="AG250" s="15"/>
      <c r="AH250" s="15" t="s">
        <v>673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674</v>
      </c>
      <c r="AG251" s="15"/>
      <c r="AH251" s="15" t="s">
        <v>673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DefRate</v>
      </c>
      <c r="AE252" s="16">
        <f t="shared" si="90"/>
        <v>0.15</v>
      </c>
      <c r="AF252" s="15" t="s">
        <v>674</v>
      </c>
      <c r="AG252" s="15"/>
      <c r="AH252" s="15" t="s">
        <v>673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674</v>
      </c>
      <c r="AG253" s="15"/>
      <c r="AH253" s="15" t="s">
        <v>673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Crit</v>
      </c>
      <c r="AE254" s="16">
        <f t="shared" si="90"/>
        <v>0.15</v>
      </c>
      <c r="AF254" s="15" t="s">
        <v>674</v>
      </c>
      <c r="AG254" s="15"/>
      <c r="AH254" s="15" t="s">
        <v>673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0.19999999999999998</v>
      </c>
      <c r="AF255" s="15" t="s">
        <v>674</v>
      </c>
      <c r="AG255" s="15"/>
      <c r="AH255" s="15" t="s">
        <v>673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0.19999999999999998</v>
      </c>
      <c r="AF256" s="15" t="s">
        <v>674</v>
      </c>
      <c r="AG256" s="15"/>
      <c r="AH256" s="15" t="s">
        <v>673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0.19999999999999998</v>
      </c>
      <c r="AF257" s="15" t="s">
        <v>674</v>
      </c>
      <c r="AG257" s="15"/>
      <c r="AH257" s="15" t="s">
        <v>673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DefRate</v>
      </c>
      <c r="AE258" s="16">
        <f t="shared" si="90"/>
        <v>0.19999999999999998</v>
      </c>
      <c r="AF258" s="15" t="s">
        <v>674</v>
      </c>
      <c r="AG258" s="15"/>
      <c r="AH258" s="15" t="s">
        <v>673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0.19999999999999998</v>
      </c>
      <c r="AF259" s="15" t="s">
        <v>674</v>
      </c>
      <c r="AG259" s="15"/>
      <c r="AH259" s="15" t="s">
        <v>673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Crit</v>
      </c>
      <c r="AE260" s="16">
        <f t="shared" si="90"/>
        <v>0.19999999999999998</v>
      </c>
      <c r="AF260" s="15" t="s">
        <v>674</v>
      </c>
      <c r="AG260" s="15"/>
      <c r="AH260" s="15" t="s">
        <v>673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674</v>
      </c>
      <c r="AG261" s="15"/>
      <c r="AH261" s="15" t="s">
        <v>673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700</v>
      </c>
      <c r="AF262" s="15" t="s">
        <v>674</v>
      </c>
      <c r="AG262" s="15"/>
      <c r="AH262" s="15" t="s">
        <v>673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674</v>
      </c>
      <c r="AG263" s="15"/>
      <c r="AH263" s="15" t="s">
        <v>673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AtkRate</v>
      </c>
      <c r="AE264" s="16">
        <f t="shared" si="90"/>
        <v>0.15</v>
      </c>
      <c r="AF264" s="15" t="s">
        <v>674</v>
      </c>
      <c r="AG264" s="15"/>
      <c r="AH264" s="15" t="s">
        <v>673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HPRate</v>
      </c>
      <c r="AE265" s="16">
        <f t="shared" si="90"/>
        <v>0.15</v>
      </c>
      <c r="AF265" s="15" t="s">
        <v>674</v>
      </c>
      <c r="AG265" s="15"/>
      <c r="AH265" s="15" t="s">
        <v>673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AtkRate</v>
      </c>
      <c r="AE266" s="16">
        <f t="shared" si="90"/>
        <v>0.15</v>
      </c>
      <c r="AF266" s="15" t="s">
        <v>674</v>
      </c>
      <c r="AG266" s="15"/>
      <c r="AH266" s="15" t="s">
        <v>673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DefRate</v>
      </c>
      <c r="AE267" s="16">
        <f t="shared" si="90"/>
        <v>0.15</v>
      </c>
      <c r="AF267" s="15" t="s">
        <v>674</v>
      </c>
      <c r="AG267" s="15"/>
      <c r="AH267" s="15" t="s">
        <v>673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AtkRate</v>
      </c>
      <c r="AE268" s="16">
        <f t="shared" si="90"/>
        <v>0.15</v>
      </c>
      <c r="AF268" s="15" t="s">
        <v>674</v>
      </c>
      <c r="AG268" s="15"/>
      <c r="AH268" s="15" t="s">
        <v>673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Crit</v>
      </c>
      <c r="AE269" s="16">
        <f t="shared" si="90"/>
        <v>0.15</v>
      </c>
      <c r="AF269" s="15" t="s">
        <v>674</v>
      </c>
      <c r="AG269" s="15"/>
      <c r="AH269" s="15" t="s">
        <v>673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AtkRate</v>
      </c>
      <c r="AE270" s="16">
        <f t="shared" si="90"/>
        <v>0.19999999999999998</v>
      </c>
      <c r="AF270" s="15" t="s">
        <v>674</v>
      </c>
      <c r="AG270" s="15"/>
      <c r="AH270" s="15" t="s">
        <v>673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HPRate</v>
      </c>
      <c r="AE271" s="16">
        <f t="shared" si="90"/>
        <v>0.19999999999999998</v>
      </c>
      <c r="AF271" s="15" t="s">
        <v>674</v>
      </c>
      <c r="AG271" s="15"/>
      <c r="AH271" s="15" t="s">
        <v>673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AtkRate</v>
      </c>
      <c r="AE272" s="16">
        <f t="shared" si="90"/>
        <v>0.19999999999999998</v>
      </c>
      <c r="AF272" s="15" t="s">
        <v>674</v>
      </c>
      <c r="AG272" s="15"/>
      <c r="AH272" s="15" t="s">
        <v>673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DefRate</v>
      </c>
      <c r="AE273" s="16">
        <f t="shared" si="90"/>
        <v>0.19999999999999998</v>
      </c>
      <c r="AF273" s="15" t="s">
        <v>674</v>
      </c>
      <c r="AG273" s="15"/>
      <c r="AH273" s="15" t="s">
        <v>673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AtkRate</v>
      </c>
      <c r="AE274" s="16">
        <f t="shared" si="90"/>
        <v>0.19999999999999998</v>
      </c>
      <c r="AF274" s="15" t="s">
        <v>674</v>
      </c>
      <c r="AG274" s="15"/>
      <c r="AH274" s="15" t="s">
        <v>673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Crit</v>
      </c>
      <c r="AE275" s="16">
        <f t="shared" si="90"/>
        <v>0.19999999999999998</v>
      </c>
      <c r="AF275" s="15" t="s">
        <v>674</v>
      </c>
      <c r="AG275" s="15"/>
      <c r="AH275" s="15" t="s">
        <v>673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674</v>
      </c>
      <c r="AG276" s="15"/>
      <c r="AH276" s="15" t="s">
        <v>673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700</v>
      </c>
      <c r="AF277" s="15" t="s">
        <v>674</v>
      </c>
      <c r="AG277" s="15"/>
      <c r="AH277" s="15" t="s">
        <v>673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674</v>
      </c>
      <c r="AG278" s="15"/>
      <c r="AH278" s="15" t="s">
        <v>673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674</v>
      </c>
      <c r="AG279" s="15"/>
      <c r="AH279" s="15" t="s">
        <v>673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HPRate</v>
      </c>
      <c r="AE280" s="16">
        <f t="shared" si="90"/>
        <v>0.15</v>
      </c>
      <c r="AF280" s="15" t="s">
        <v>674</v>
      </c>
      <c r="AG280" s="15"/>
      <c r="AH280" s="15" t="s">
        <v>673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AtkRate</v>
      </c>
      <c r="AE281" s="16">
        <f t="shared" si="90"/>
        <v>0.15</v>
      </c>
      <c r="AF281" s="15" t="s">
        <v>674</v>
      </c>
      <c r="AG281" s="15"/>
      <c r="AH281" s="15" t="s">
        <v>673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DefRate</v>
      </c>
      <c r="AE282" s="16">
        <f t="shared" si="90"/>
        <v>0.15</v>
      </c>
      <c r="AF282" s="15" t="s">
        <v>674</v>
      </c>
      <c r="AG282" s="15"/>
      <c r="AH282" s="15" t="s">
        <v>673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674</v>
      </c>
      <c r="AG283" s="15"/>
      <c r="AH283" s="15" t="s">
        <v>673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</v>
      </c>
      <c r="AE284" s="16">
        <f t="shared" si="90"/>
        <v>0.15</v>
      </c>
      <c r="AF284" s="15" t="s">
        <v>674</v>
      </c>
      <c r="AG284" s="15"/>
      <c r="AH284" s="15" t="s">
        <v>673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0.19999999999999998</v>
      </c>
      <c r="AF285" s="15" t="s">
        <v>674</v>
      </c>
      <c r="AG285" s="15"/>
      <c r="AH285" s="15" t="s">
        <v>673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HPRate</v>
      </c>
      <c r="AE286" s="16">
        <f t="shared" si="90"/>
        <v>0.19999999999999998</v>
      </c>
      <c r="AF286" s="15" t="s">
        <v>674</v>
      </c>
      <c r="AG286" s="15"/>
      <c r="AH286" s="15" t="s">
        <v>673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AtkRate</v>
      </c>
      <c r="AE287" s="16">
        <f t="shared" si="90"/>
        <v>0.19999999999999998</v>
      </c>
      <c r="AF287" s="15" t="s">
        <v>674</v>
      </c>
      <c r="AG287" s="15"/>
      <c r="AH287" s="15" t="s">
        <v>673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DefRate</v>
      </c>
      <c r="AE288" s="16">
        <f t="shared" si="90"/>
        <v>0.19999999999999998</v>
      </c>
      <c r="AF288" s="15" t="s">
        <v>674</v>
      </c>
      <c r="AG288" s="15"/>
      <c r="AH288" s="15" t="s">
        <v>673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0.19999999999999998</v>
      </c>
      <c r="AF289" s="15" t="s">
        <v>674</v>
      </c>
      <c r="AG289" s="15"/>
      <c r="AH289" s="15" t="s">
        <v>673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</v>
      </c>
      <c r="AE290" s="16">
        <f t="shared" si="90"/>
        <v>0.19999999999999998</v>
      </c>
      <c r="AF290" s="15" t="s">
        <v>674</v>
      </c>
      <c r="AG290" s="15"/>
      <c r="AH290" s="15" t="s">
        <v>673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674</v>
      </c>
      <c r="AG291" s="15"/>
      <c r="AH291" s="15" t="s">
        <v>673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700</v>
      </c>
      <c r="AF292" s="15" t="s">
        <v>674</v>
      </c>
      <c r="AG292" s="15"/>
      <c r="AH292" s="15" t="s">
        <v>673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IF(AC293="",INDEX($O$9:$AC$29,MATCH($Z$36,$C$9:$C$29,0),AB293),"")</f>
        <v/>
      </c>
      <c r="AE293" s="16" t="str">
        <f t="shared" ref="AE293:AE350" si="100">IF(AC293="",INDEX($AG$9:$AG$24,MATCH(AD293,$AF$9:$AF$24,0))*INDEX($O$7:$AC$7,AB293),"")</f>
        <v/>
      </c>
      <c r="AF293" s="15" t="s">
        <v>674</v>
      </c>
      <c r="AG293" s="15"/>
      <c r="AH293" s="15" t="s">
        <v>673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AtkRate</v>
      </c>
      <c r="AE294" s="16">
        <f t="shared" si="100"/>
        <v>0.15</v>
      </c>
      <c r="AF294" s="15" t="s">
        <v>674</v>
      </c>
      <c r="AG294" s="15"/>
      <c r="AH294" s="15" t="s">
        <v>673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HPRate</v>
      </c>
      <c r="AE295" s="16">
        <f t="shared" si="100"/>
        <v>0.15</v>
      </c>
      <c r="AF295" s="15" t="s">
        <v>674</v>
      </c>
      <c r="AG295" s="15"/>
      <c r="AH295" s="15" t="s">
        <v>673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AtkRate</v>
      </c>
      <c r="AE296" s="16">
        <f t="shared" si="100"/>
        <v>0.15</v>
      </c>
      <c r="AF296" s="15" t="s">
        <v>674</v>
      </c>
      <c r="AG296" s="15"/>
      <c r="AH296" s="15" t="s">
        <v>673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DefRate</v>
      </c>
      <c r="AE297" s="16">
        <f t="shared" si="100"/>
        <v>0.15</v>
      </c>
      <c r="AF297" s="15" t="s">
        <v>674</v>
      </c>
      <c r="AG297" s="15"/>
      <c r="AH297" s="15" t="s">
        <v>673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AtkRate</v>
      </c>
      <c r="AE298" s="16">
        <f t="shared" si="100"/>
        <v>0.15</v>
      </c>
      <c r="AF298" s="15" t="s">
        <v>674</v>
      </c>
      <c r="AG298" s="15"/>
      <c r="AH298" s="15" t="s">
        <v>673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</v>
      </c>
      <c r="AE299" s="16">
        <f t="shared" si="100"/>
        <v>0.15</v>
      </c>
      <c r="AF299" s="15" t="s">
        <v>674</v>
      </c>
      <c r="AG299" s="15"/>
      <c r="AH299" s="15" t="s">
        <v>673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AtkRate</v>
      </c>
      <c r="AE300" s="16">
        <f t="shared" si="100"/>
        <v>0.19999999999999998</v>
      </c>
      <c r="AF300" s="15" t="s">
        <v>674</v>
      </c>
      <c r="AG300" s="15"/>
      <c r="AH300" s="15" t="s">
        <v>673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HPRate</v>
      </c>
      <c r="AE301" s="16">
        <f t="shared" si="100"/>
        <v>0.19999999999999998</v>
      </c>
      <c r="AF301" s="15" t="s">
        <v>674</v>
      </c>
      <c r="AG301" s="15"/>
      <c r="AH301" s="15" t="s">
        <v>673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AtkRate</v>
      </c>
      <c r="AE302" s="16">
        <f t="shared" si="100"/>
        <v>0.19999999999999998</v>
      </c>
      <c r="AF302" s="15" t="s">
        <v>674</v>
      </c>
      <c r="AG302" s="15"/>
      <c r="AH302" s="15" t="s">
        <v>673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DefRate</v>
      </c>
      <c r="AE303" s="16">
        <f t="shared" si="100"/>
        <v>0.19999999999999998</v>
      </c>
      <c r="AF303" s="15" t="s">
        <v>674</v>
      </c>
      <c r="AG303" s="15"/>
      <c r="AH303" s="15" t="s">
        <v>673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AtkRate</v>
      </c>
      <c r="AE304" s="16">
        <f t="shared" si="100"/>
        <v>0.19999999999999998</v>
      </c>
      <c r="AF304" s="15" t="s">
        <v>674</v>
      </c>
      <c r="AG304" s="15"/>
      <c r="AH304" s="15" t="s">
        <v>673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</v>
      </c>
      <c r="AE305" s="16">
        <f t="shared" si="100"/>
        <v>0.19999999999999998</v>
      </c>
      <c r="AF305" s="15" t="s">
        <v>674</v>
      </c>
      <c r="AG305" s="15"/>
      <c r="AH305" s="15" t="s">
        <v>673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674</v>
      </c>
      <c r="AG306" s="15"/>
      <c r="AH306" s="15" t="s">
        <v>673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700</v>
      </c>
      <c r="AF307" s="15" t="s">
        <v>674</v>
      </c>
      <c r="AG307" s="15"/>
      <c r="AH307" s="15" t="s">
        <v>673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674</v>
      </c>
      <c r="AG308" s="15"/>
      <c r="AH308" s="15" t="s">
        <v>673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AtkRate</v>
      </c>
      <c r="AE309" s="16">
        <f t="shared" si="100"/>
        <v>0.15</v>
      </c>
      <c r="AF309" s="15" t="s">
        <v>674</v>
      </c>
      <c r="AG309" s="15"/>
      <c r="AH309" s="15" t="s">
        <v>673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HPRate</v>
      </c>
      <c r="AE310" s="16">
        <f t="shared" si="100"/>
        <v>0.15</v>
      </c>
      <c r="AF310" s="15" t="s">
        <v>674</v>
      </c>
      <c r="AG310" s="15"/>
      <c r="AH310" s="15" t="s">
        <v>673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AtkRate</v>
      </c>
      <c r="AE311" s="16">
        <f t="shared" si="100"/>
        <v>0.15</v>
      </c>
      <c r="AF311" s="15" t="s">
        <v>674</v>
      </c>
      <c r="AG311" s="15"/>
      <c r="AH311" s="15" t="s">
        <v>673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674</v>
      </c>
      <c r="AG312" s="15"/>
      <c r="AH312" s="15" t="s">
        <v>673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AtkRate</v>
      </c>
      <c r="AE313" s="16">
        <f t="shared" si="100"/>
        <v>0.15</v>
      </c>
      <c r="AF313" s="15" t="s">
        <v>674</v>
      </c>
      <c r="AG313" s="15"/>
      <c r="AH313" s="15" t="s">
        <v>673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Crit</v>
      </c>
      <c r="AE314" s="16">
        <f t="shared" si="100"/>
        <v>0.15</v>
      </c>
      <c r="AF314" s="15" t="s">
        <v>674</v>
      </c>
      <c r="AG314" s="15"/>
      <c r="AH314" s="15" t="s">
        <v>673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AtkRate</v>
      </c>
      <c r="AE315" s="16">
        <f t="shared" si="100"/>
        <v>0.19999999999999998</v>
      </c>
      <c r="AF315" s="15" t="s">
        <v>674</v>
      </c>
      <c r="AG315" s="15"/>
      <c r="AH315" s="15" t="s">
        <v>673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HPRate</v>
      </c>
      <c r="AE316" s="16">
        <f t="shared" si="100"/>
        <v>0.19999999999999998</v>
      </c>
      <c r="AF316" s="15" t="s">
        <v>674</v>
      </c>
      <c r="AG316" s="15"/>
      <c r="AH316" s="15" t="s">
        <v>673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AtkRate</v>
      </c>
      <c r="AE317" s="16">
        <f t="shared" si="100"/>
        <v>0.19999999999999998</v>
      </c>
      <c r="AF317" s="15" t="s">
        <v>674</v>
      </c>
      <c r="AG317" s="15"/>
      <c r="AH317" s="15" t="s">
        <v>673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0.19999999999999998</v>
      </c>
      <c r="AF318" s="15" t="s">
        <v>674</v>
      </c>
      <c r="AG318" s="15"/>
      <c r="AH318" s="15" t="s">
        <v>673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AtkRate</v>
      </c>
      <c r="AE319" s="16">
        <f t="shared" si="100"/>
        <v>0.19999999999999998</v>
      </c>
      <c r="AF319" s="15" t="s">
        <v>674</v>
      </c>
      <c r="AG319" s="15"/>
      <c r="AH319" s="15" t="s">
        <v>673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Crit</v>
      </c>
      <c r="AE320" s="16">
        <f t="shared" si="100"/>
        <v>0.19999999999999998</v>
      </c>
      <c r="AF320" s="15" t="s">
        <v>674</v>
      </c>
      <c r="AG320" s="15"/>
      <c r="AH320" s="15" t="s">
        <v>673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674</v>
      </c>
      <c r="AG321" s="15"/>
      <c r="AH321" s="15" t="s">
        <v>673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700</v>
      </c>
      <c r="AF322" s="15" t="s">
        <v>674</v>
      </c>
      <c r="AG322" s="15"/>
      <c r="AH322" s="15" t="s">
        <v>673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674</v>
      </c>
      <c r="AG323" s="15"/>
      <c r="AH323" s="15" t="s">
        <v>673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674</v>
      </c>
      <c r="AG324" s="15"/>
      <c r="AH324" s="15" t="s">
        <v>673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HPRate</v>
      </c>
      <c r="AE325" s="16">
        <f t="shared" si="100"/>
        <v>0.15</v>
      </c>
      <c r="AF325" s="15" t="s">
        <v>674</v>
      </c>
      <c r="AG325" s="15"/>
      <c r="AH325" s="15" t="s">
        <v>673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AtkRate</v>
      </c>
      <c r="AE326" s="16">
        <f t="shared" si="100"/>
        <v>0.15</v>
      </c>
      <c r="AF326" s="15" t="s">
        <v>674</v>
      </c>
      <c r="AG326" s="15"/>
      <c r="AH326" s="15" t="s">
        <v>673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DefRate</v>
      </c>
      <c r="AE327" s="16">
        <f t="shared" si="100"/>
        <v>0.15</v>
      </c>
      <c r="AF327" s="15" t="s">
        <v>674</v>
      </c>
      <c r="AG327" s="15"/>
      <c r="AH327" s="15" t="s">
        <v>673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AtkRate</v>
      </c>
      <c r="AE328" s="16">
        <f t="shared" si="100"/>
        <v>0.15</v>
      </c>
      <c r="AF328" s="15" t="s">
        <v>674</v>
      </c>
      <c r="AG328" s="15"/>
      <c r="AH328" s="15" t="s">
        <v>673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Crit</v>
      </c>
      <c r="AE329" s="16">
        <f t="shared" si="100"/>
        <v>0.15</v>
      </c>
      <c r="AF329" s="15" t="s">
        <v>674</v>
      </c>
      <c r="AG329" s="15"/>
      <c r="AH329" s="15" t="s">
        <v>673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0.19999999999999998</v>
      </c>
      <c r="AF330" s="15" t="s">
        <v>674</v>
      </c>
      <c r="AG330" s="15"/>
      <c r="AH330" s="15" t="s">
        <v>673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HPRate</v>
      </c>
      <c r="AE331" s="16">
        <f t="shared" si="100"/>
        <v>0.19999999999999998</v>
      </c>
      <c r="AF331" s="15" t="s">
        <v>674</v>
      </c>
      <c r="AG331" s="15"/>
      <c r="AH331" s="15" t="s">
        <v>673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AtkRate</v>
      </c>
      <c r="AE332" s="16">
        <f t="shared" si="100"/>
        <v>0.19999999999999998</v>
      </c>
      <c r="AF332" s="15" t="s">
        <v>674</v>
      </c>
      <c r="AG332" s="15"/>
      <c r="AH332" s="15" t="s">
        <v>673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DefRate</v>
      </c>
      <c r="AE333" s="16">
        <f t="shared" si="100"/>
        <v>0.19999999999999998</v>
      </c>
      <c r="AF333" s="15" t="s">
        <v>674</v>
      </c>
      <c r="AG333" s="15"/>
      <c r="AH333" s="15" t="s">
        <v>673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AtkRate</v>
      </c>
      <c r="AE334" s="16">
        <f t="shared" si="100"/>
        <v>0.19999999999999998</v>
      </c>
      <c r="AF334" s="15" t="s">
        <v>674</v>
      </c>
      <c r="AG334" s="15"/>
      <c r="AH334" s="15" t="s">
        <v>673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Crit</v>
      </c>
      <c r="AE335" s="16">
        <f t="shared" si="100"/>
        <v>0.19999999999999998</v>
      </c>
      <c r="AF335" s="15" t="s">
        <v>674</v>
      </c>
      <c r="AG335" s="15"/>
      <c r="AH335" s="15" t="s">
        <v>673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674</v>
      </c>
      <c r="AG336" s="15"/>
      <c r="AH336" s="15" t="s">
        <v>673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700</v>
      </c>
      <c r="AF337" s="15" t="s">
        <v>674</v>
      </c>
      <c r="AG337" s="15"/>
      <c r="AH337" s="15" t="s">
        <v>673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674</v>
      </c>
      <c r="AG338" s="15"/>
      <c r="AH338" s="15" t="s">
        <v>673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674</v>
      </c>
      <c r="AG339" s="15"/>
      <c r="AH339" s="15" t="s">
        <v>673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674</v>
      </c>
      <c r="AG340" s="15"/>
      <c r="AH340" s="15" t="s">
        <v>673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674</v>
      </c>
      <c r="AG341" s="15"/>
      <c r="AH341" s="15" t="s">
        <v>673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DefRate</v>
      </c>
      <c r="AE342" s="16">
        <f t="shared" si="100"/>
        <v>0.15</v>
      </c>
      <c r="AF342" s="15" t="s">
        <v>674</v>
      </c>
      <c r="AG342" s="15"/>
      <c r="AH342" s="15" t="s">
        <v>673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AtkRate</v>
      </c>
      <c r="AE343" s="16">
        <f t="shared" si="100"/>
        <v>0.15</v>
      </c>
      <c r="AF343" s="15" t="s">
        <v>674</v>
      </c>
      <c r="AG343" s="15"/>
      <c r="AH343" s="15" t="s">
        <v>673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Crit</v>
      </c>
      <c r="AE344" s="16">
        <f t="shared" si="100"/>
        <v>0.15</v>
      </c>
      <c r="AF344" s="15" t="s">
        <v>674</v>
      </c>
      <c r="AG344" s="15"/>
      <c r="AH344" s="15" t="s">
        <v>673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0.19999999999999998</v>
      </c>
      <c r="AF345" s="15" t="s">
        <v>674</v>
      </c>
      <c r="AG345" s="15"/>
      <c r="AH345" s="15" t="s">
        <v>673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0.19999999999999998</v>
      </c>
      <c r="AF346" s="15" t="s">
        <v>674</v>
      </c>
      <c r="AG346" s="15"/>
      <c r="AH346" s="15" t="s">
        <v>673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0.19999999999999998</v>
      </c>
      <c r="AF347" s="15" t="s">
        <v>674</v>
      </c>
      <c r="AG347" s="15"/>
      <c r="AH347" s="15" t="s">
        <v>673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DefRate</v>
      </c>
      <c r="AE348" s="16">
        <f t="shared" si="100"/>
        <v>0.19999999999999998</v>
      </c>
      <c r="AF348" s="15" t="s">
        <v>674</v>
      </c>
      <c r="AG348" s="15"/>
      <c r="AH348" s="15" t="s">
        <v>673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AtkRate</v>
      </c>
      <c r="AE349" s="16">
        <f t="shared" si="100"/>
        <v>0.19999999999999998</v>
      </c>
      <c r="AF349" s="15" t="s">
        <v>674</v>
      </c>
      <c r="AG349" s="15"/>
      <c r="AH349" s="15" t="s">
        <v>673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Crit</v>
      </c>
      <c r="AE350" s="16">
        <f t="shared" si="100"/>
        <v>0.19999999999999998</v>
      </c>
      <c r="AF350" s="15" t="s">
        <v>674</v>
      </c>
      <c r="AG350" s="15"/>
      <c r="AH350" s="15" t="s">
        <v>673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I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2019-03-02T10:45:47Z</dcterms:modified>
</cp:coreProperties>
</file>