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53" l="1"/>
  <c r="O43" i="53"/>
  <c r="O44" i="53"/>
  <c r="O45" i="53"/>
  <c r="O46" i="53"/>
  <c r="O47" i="53"/>
  <c r="O48" i="53"/>
  <c r="O49" i="53"/>
  <c r="O50" i="53"/>
  <c r="O51" i="53"/>
  <c r="O52" i="53"/>
  <c r="O53" i="53"/>
  <c r="O54" i="53"/>
  <c r="O55" i="53"/>
  <c r="O56" i="53"/>
  <c r="O57" i="53"/>
  <c r="O58" i="53"/>
  <c r="O59" i="53"/>
  <c r="O60" i="53"/>
  <c r="O61" i="53"/>
  <c r="O41" i="53"/>
  <c r="G16" i="53"/>
  <c r="H16" i="53"/>
  <c r="I16" i="53"/>
  <c r="G17" i="53"/>
  <c r="H17" i="53"/>
  <c r="I17" i="53"/>
  <c r="G18" i="53"/>
  <c r="H18" i="53"/>
  <c r="I18" i="53"/>
  <c r="G19" i="53"/>
  <c r="H19" i="53"/>
  <c r="I19" i="53"/>
  <c r="G20" i="53"/>
  <c r="H20" i="53"/>
  <c r="I20" i="53"/>
  <c r="G21" i="53"/>
  <c r="H21" i="53"/>
  <c r="I21" i="53"/>
  <c r="G22" i="53"/>
  <c r="H22" i="53"/>
  <c r="I22" i="53"/>
  <c r="G23" i="53"/>
  <c r="H23" i="53"/>
  <c r="I23" i="53"/>
  <c r="G24" i="53"/>
  <c r="H24" i="53"/>
  <c r="I24" i="53"/>
  <c r="G25" i="53"/>
  <c r="H25" i="53"/>
  <c r="I25" i="53"/>
  <c r="G26" i="53"/>
  <c r="H26" i="53"/>
  <c r="I26" i="53"/>
  <c r="G27" i="53"/>
  <c r="H27" i="53"/>
  <c r="I27" i="53"/>
  <c r="G28" i="53"/>
  <c r="H28" i="53"/>
  <c r="I28" i="53"/>
  <c r="G29" i="53"/>
  <c r="H29" i="53"/>
  <c r="I29" i="53"/>
  <c r="G30" i="53"/>
  <c r="H30" i="53"/>
  <c r="I30" i="53"/>
  <c r="G31" i="53"/>
  <c r="H31" i="53"/>
  <c r="I31" i="53"/>
  <c r="G32" i="53"/>
  <c r="H32" i="53"/>
  <c r="I32" i="53"/>
  <c r="G33" i="53"/>
  <c r="H33" i="53"/>
  <c r="I33" i="53"/>
  <c r="G34" i="53"/>
  <c r="H34" i="53"/>
  <c r="I34" i="53"/>
  <c r="H15" i="53"/>
  <c r="I15" i="53"/>
  <c r="G15" i="53"/>
  <c r="G41" i="53"/>
  <c r="H41" i="53"/>
  <c r="I41" i="53"/>
  <c r="N28" i="55" l="1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L724" i="54" l="1"/>
  <c r="M724" i="54"/>
  <c r="L725" i="54"/>
  <c r="M725" i="54"/>
  <c r="L726" i="54"/>
  <c r="M726" i="54"/>
  <c r="L727" i="54"/>
  <c r="M727" i="54"/>
  <c r="L728" i="54"/>
  <c r="M728" i="54"/>
  <c r="L729" i="54"/>
  <c r="M729" i="54"/>
  <c r="L730" i="54"/>
  <c r="M730" i="54"/>
  <c r="L731" i="54"/>
  <c r="M731" i="54"/>
  <c r="L732" i="54"/>
  <c r="M732" i="54"/>
  <c r="L733" i="54"/>
  <c r="M733" i="54"/>
  <c r="L734" i="54"/>
  <c r="M734" i="54"/>
  <c r="L735" i="54"/>
  <c r="M735" i="54"/>
  <c r="L736" i="54"/>
  <c r="M736" i="54"/>
  <c r="L737" i="54"/>
  <c r="M737" i="54"/>
  <c r="L738" i="54"/>
  <c r="M738" i="54"/>
  <c r="L739" i="54"/>
  <c r="M739" i="54"/>
  <c r="L740" i="54"/>
  <c r="M740" i="54"/>
  <c r="L741" i="54"/>
  <c r="M741" i="54"/>
  <c r="L742" i="54"/>
  <c r="M742" i="54"/>
  <c r="L743" i="54"/>
  <c r="M743" i="54"/>
  <c r="L744" i="54"/>
  <c r="M744" i="54"/>
  <c r="L745" i="54"/>
  <c r="M745" i="54"/>
  <c r="L746" i="54"/>
  <c r="M746" i="54"/>
  <c r="L747" i="54"/>
  <c r="M747" i="54"/>
  <c r="L748" i="54"/>
  <c r="M748" i="54"/>
  <c r="L749" i="54"/>
  <c r="M749" i="54"/>
  <c r="L750" i="54"/>
  <c r="M750" i="54"/>
  <c r="L751" i="54"/>
  <c r="M751" i="54"/>
  <c r="L752" i="54"/>
  <c r="M752" i="54"/>
  <c r="L753" i="54"/>
  <c r="M753" i="54"/>
  <c r="L754" i="54"/>
  <c r="M754" i="54"/>
  <c r="L755" i="54"/>
  <c r="M755" i="54"/>
  <c r="L756" i="54"/>
  <c r="M756" i="54"/>
  <c r="L757" i="54"/>
  <c r="M757" i="54"/>
  <c r="L758" i="54"/>
  <c r="M758" i="54"/>
  <c r="L759" i="54"/>
  <c r="M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M4" i="54" l="1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H60" i="53"/>
  <c r="D60" i="53"/>
  <c r="H59" i="53"/>
  <c r="D59" i="53"/>
  <c r="F59" i="53" s="1"/>
  <c r="H58" i="53"/>
  <c r="D58" i="53"/>
  <c r="F58" i="53" s="1"/>
  <c r="H57" i="53"/>
  <c r="D57" i="53"/>
  <c r="H56" i="53"/>
  <c r="G56" i="53"/>
  <c r="D56" i="53"/>
  <c r="H55" i="53"/>
  <c r="D55" i="53"/>
  <c r="F55" i="53" s="1"/>
  <c r="H54" i="53"/>
  <c r="D54" i="53"/>
  <c r="F54" i="53" s="1"/>
  <c r="H53" i="53"/>
  <c r="D53" i="53"/>
  <c r="H52" i="53"/>
  <c r="D52" i="53"/>
  <c r="F52" i="53" s="1"/>
  <c r="I52" i="53" s="1"/>
  <c r="H51" i="53"/>
  <c r="D51" i="53"/>
  <c r="H50" i="53"/>
  <c r="D50" i="53"/>
  <c r="F50" i="53" s="1"/>
  <c r="H49" i="53"/>
  <c r="D49" i="53"/>
  <c r="H48" i="53"/>
  <c r="D48" i="53"/>
  <c r="F48" i="53" s="1"/>
  <c r="I48" i="53" s="1"/>
  <c r="H47" i="53"/>
  <c r="D47" i="53"/>
  <c r="H46" i="53"/>
  <c r="D46" i="53"/>
  <c r="F46" i="53" s="1"/>
  <c r="H45" i="53"/>
  <c r="D45" i="53"/>
  <c r="H44" i="53"/>
  <c r="G44" i="53"/>
  <c r="D44" i="53"/>
  <c r="H43" i="53"/>
  <c r="D43" i="53"/>
  <c r="H42" i="53"/>
  <c r="D42" i="53"/>
  <c r="D41" i="53"/>
  <c r="F41" i="53" s="1"/>
  <c r="L40" i="53"/>
  <c r="K40" i="53"/>
  <c r="J40" i="53"/>
  <c r="D40" i="53"/>
  <c r="D23" i="53"/>
  <c r="F23" i="53" s="1"/>
  <c r="D24" i="53"/>
  <c r="F24" i="53" s="1"/>
  <c r="D25" i="53"/>
  <c r="F25" i="53" s="1"/>
  <c r="D26" i="53"/>
  <c r="F26" i="53" s="1"/>
  <c r="D27" i="53"/>
  <c r="F27" i="53" s="1"/>
  <c r="D28" i="53"/>
  <c r="D29" i="53"/>
  <c r="D30" i="53"/>
  <c r="F30" i="53" s="1"/>
  <c r="D31" i="53"/>
  <c r="F31" i="53" s="1"/>
  <c r="D32" i="53"/>
  <c r="F32" i="53" s="1"/>
  <c r="D33" i="53"/>
  <c r="F33" i="53" s="1"/>
  <c r="D34" i="53"/>
  <c r="F43" i="53" l="1"/>
  <c r="I43" i="53" s="1"/>
  <c r="F53" i="53"/>
  <c r="I53" i="53" s="1"/>
  <c r="G60" i="53"/>
  <c r="F60" i="53"/>
  <c r="F49" i="53"/>
  <c r="I49" i="53" s="1"/>
  <c r="G53" i="53"/>
  <c r="G42" i="53"/>
  <c r="F42" i="53"/>
  <c r="I45" i="53"/>
  <c r="F45" i="53"/>
  <c r="G47" i="53"/>
  <c r="F47" i="53"/>
  <c r="I47" i="53" s="1"/>
  <c r="G49" i="53"/>
  <c r="G51" i="53"/>
  <c r="F51" i="53"/>
  <c r="I51" i="53" s="1"/>
  <c r="G52" i="53"/>
  <c r="I57" i="53"/>
  <c r="F57" i="53"/>
  <c r="K41" i="53"/>
  <c r="G43" i="53"/>
  <c r="L41" i="53"/>
  <c r="F40" i="53"/>
  <c r="F44" i="53"/>
  <c r="I44" i="53" s="1"/>
  <c r="G48" i="53"/>
  <c r="F56" i="53"/>
  <c r="I56" i="53" s="1"/>
  <c r="F29" i="53"/>
  <c r="I60" i="53"/>
  <c r="J41" i="53"/>
  <c r="I42" i="53"/>
  <c r="L42" i="53" s="1"/>
  <c r="G45" i="53"/>
  <c r="G57" i="53"/>
  <c r="K42" i="53"/>
  <c r="G54" i="53"/>
  <c r="I54" i="53"/>
  <c r="I55" i="53"/>
  <c r="G55" i="53"/>
  <c r="G50" i="53"/>
  <c r="I50" i="53"/>
  <c r="I59" i="53"/>
  <c r="G59" i="53"/>
  <c r="G46" i="53"/>
  <c r="I46" i="53"/>
  <c r="M40" i="53"/>
  <c r="N40" i="53" s="1"/>
  <c r="I58" i="53"/>
  <c r="G58" i="53"/>
  <c r="F34" i="53"/>
  <c r="F28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3" i="53" l="1"/>
  <c r="M41" i="53"/>
  <c r="N41" i="53" s="1"/>
  <c r="J42" i="53"/>
  <c r="J43" i="53" s="1"/>
  <c r="K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M42" i="53" l="1"/>
  <c r="N42" i="53" s="1"/>
  <c r="L44" i="53"/>
  <c r="J44" i="53"/>
  <c r="M43" i="53"/>
  <c r="N43" i="53" s="1"/>
  <c r="K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45" i="53" l="1"/>
  <c r="K45" i="53"/>
  <c r="J45" i="53"/>
  <c r="M44" i="53"/>
  <c r="N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L46" i="53" l="1"/>
  <c r="J46" i="53"/>
  <c r="M45" i="53"/>
  <c r="N45" i="53" s="1"/>
  <c r="K46" i="53"/>
  <c r="L47" i="53" l="1"/>
  <c r="K47" i="53"/>
  <c r="J47" i="53"/>
  <c r="M46" i="53"/>
  <c r="N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8" i="53" l="1"/>
  <c r="M47" i="53"/>
  <c r="N47" i="53" s="1"/>
  <c r="J48" i="53"/>
  <c r="K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L49" i="53" l="1"/>
  <c r="K49" i="53"/>
  <c r="J49" i="53"/>
  <c r="M48" i="53"/>
  <c r="N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L50" i="53" l="1"/>
  <c r="K50" i="53"/>
  <c r="J50" i="53"/>
  <c r="M49" i="53"/>
  <c r="N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L51" i="53" l="1"/>
  <c r="J51" i="53"/>
  <c r="M50" i="53"/>
  <c r="N50" i="53" s="1"/>
  <c r="K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L52" i="53" l="1"/>
  <c r="K52" i="53"/>
  <c r="J52" i="53"/>
  <c r="M51" i="53"/>
  <c r="N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L53" i="53" l="1"/>
  <c r="J53" i="53"/>
  <c r="M52" i="53"/>
  <c r="N52" i="53" s="1"/>
  <c r="K53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L54" i="53" l="1"/>
  <c r="K54" i="53"/>
  <c r="J54" i="53"/>
  <c r="M53" i="53"/>
  <c r="N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L55" i="53" l="1"/>
  <c r="J55" i="53"/>
  <c r="M54" i="53"/>
  <c r="N54" i="53" s="1"/>
  <c r="K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L56" i="53" l="1"/>
  <c r="K56" i="53"/>
  <c r="J56" i="53"/>
  <c r="M55" i="53"/>
  <c r="N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L57" i="53" l="1"/>
  <c r="J57" i="53"/>
  <c r="M56" i="53"/>
  <c r="N56" i="53" s="1"/>
  <c r="K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L58" i="53" l="1"/>
  <c r="K58" i="53"/>
  <c r="J58" i="53"/>
  <c r="M57" i="53"/>
  <c r="N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S756" i="54" s="1"/>
  <c r="E4" i="54"/>
  <c r="Y724" i="54" l="1"/>
  <c r="U725" i="54"/>
  <c r="Q726" i="54"/>
  <c r="Y728" i="54"/>
  <c r="U729" i="54"/>
  <c r="Q730" i="54"/>
  <c r="Y732" i="54"/>
  <c r="U733" i="54"/>
  <c r="Q734" i="54"/>
  <c r="Y736" i="54"/>
  <c r="U737" i="54"/>
  <c r="Y726" i="54"/>
  <c r="Q732" i="54"/>
  <c r="U735" i="54"/>
  <c r="Y738" i="54"/>
  <c r="Y725" i="54"/>
  <c r="U726" i="54"/>
  <c r="Q727" i="54"/>
  <c r="Y729" i="54"/>
  <c r="U730" i="54"/>
  <c r="Q731" i="54"/>
  <c r="Y733" i="54"/>
  <c r="U734" i="54"/>
  <c r="Q735" i="54"/>
  <c r="Y737" i="54"/>
  <c r="U738" i="54"/>
  <c r="U727" i="54"/>
  <c r="Y730" i="54"/>
  <c r="Q736" i="54"/>
  <c r="Q724" i="54"/>
  <c r="U724" i="54"/>
  <c r="Q725" i="54"/>
  <c r="Y727" i="54"/>
  <c r="U728" i="54"/>
  <c r="Q729" i="54"/>
  <c r="Y731" i="54"/>
  <c r="U732" i="54"/>
  <c r="Q733" i="54"/>
  <c r="Y735" i="54"/>
  <c r="U736" i="54"/>
  <c r="Q728" i="54"/>
  <c r="U731" i="54"/>
  <c r="Y734" i="54"/>
  <c r="O725" i="54"/>
  <c r="O724" i="54"/>
  <c r="W736" i="54"/>
  <c r="W732" i="54"/>
  <c r="W728" i="54"/>
  <c r="W724" i="54"/>
  <c r="W731" i="54"/>
  <c r="O726" i="54"/>
  <c r="O731" i="54"/>
  <c r="O730" i="54"/>
  <c r="O732" i="54"/>
  <c r="W734" i="54"/>
  <c r="W726" i="54"/>
  <c r="O734" i="54"/>
  <c r="O729" i="54"/>
  <c r="W733" i="54"/>
  <c r="W725" i="54"/>
  <c r="O735" i="54"/>
  <c r="O736" i="54"/>
  <c r="W735" i="54"/>
  <c r="W727" i="54"/>
  <c r="O733" i="54"/>
  <c r="W738" i="54"/>
  <c r="W730" i="54"/>
  <c r="O727" i="54"/>
  <c r="O728" i="54"/>
  <c r="W737" i="54"/>
  <c r="W729" i="54"/>
  <c r="S724" i="54"/>
  <c r="S725" i="54"/>
  <c r="S726" i="54"/>
  <c r="S727" i="54"/>
  <c r="S728" i="54"/>
  <c r="S729" i="54"/>
  <c r="S730" i="54"/>
  <c r="S731" i="54"/>
  <c r="S732" i="54"/>
  <c r="S733" i="54"/>
  <c r="S734" i="54"/>
  <c r="S735" i="54"/>
  <c r="Y740" i="54"/>
  <c r="U741" i="54"/>
  <c r="Q742" i="54"/>
  <c r="Y744" i="54"/>
  <c r="U745" i="54"/>
  <c r="Q746" i="54"/>
  <c r="Y748" i="54"/>
  <c r="U749" i="54"/>
  <c r="Q750" i="54"/>
  <c r="Y752" i="54"/>
  <c r="U753" i="54"/>
  <c r="Q754" i="54"/>
  <c r="Y756" i="54"/>
  <c r="U757" i="54"/>
  <c r="Y742" i="54"/>
  <c r="Q744" i="54"/>
  <c r="U747" i="54"/>
  <c r="U751" i="54"/>
  <c r="Y754" i="54"/>
  <c r="Q739" i="54"/>
  <c r="Y741" i="54"/>
  <c r="U742" i="54"/>
  <c r="Q743" i="54"/>
  <c r="Y745" i="54"/>
  <c r="U746" i="54"/>
  <c r="Q747" i="54"/>
  <c r="Y749" i="54"/>
  <c r="U750" i="54"/>
  <c r="Q751" i="54"/>
  <c r="Y753" i="54"/>
  <c r="U754" i="54"/>
  <c r="Q755" i="54"/>
  <c r="Y757" i="54"/>
  <c r="U758" i="54"/>
  <c r="U739" i="54"/>
  <c r="Q748" i="54"/>
  <c r="Y750" i="54"/>
  <c r="Q756" i="54"/>
  <c r="U759" i="54"/>
  <c r="Y739" i="54"/>
  <c r="U740" i="54"/>
  <c r="Q741" i="54"/>
  <c r="Y743" i="54"/>
  <c r="U744" i="54"/>
  <c r="Q745" i="54"/>
  <c r="Y747" i="54"/>
  <c r="U748" i="54"/>
  <c r="Q749" i="54"/>
  <c r="Y751" i="54"/>
  <c r="U752" i="54"/>
  <c r="Q753" i="54"/>
  <c r="Y755" i="54"/>
  <c r="U756" i="54"/>
  <c r="Q757" i="54"/>
  <c r="Y759" i="54"/>
  <c r="Q740" i="54"/>
  <c r="U743" i="54"/>
  <c r="Y746" i="54"/>
  <c r="Q752" i="54"/>
  <c r="U755" i="54"/>
  <c r="Y758" i="54"/>
  <c r="O750" i="54"/>
  <c r="O755" i="54"/>
  <c r="O739" i="54"/>
  <c r="O754" i="54"/>
  <c r="O757" i="54"/>
  <c r="O741" i="54"/>
  <c r="O752" i="54"/>
  <c r="S739" i="54"/>
  <c r="W756" i="54"/>
  <c r="W752" i="54"/>
  <c r="W748" i="54"/>
  <c r="W744" i="54"/>
  <c r="W740" i="54"/>
  <c r="W739" i="54"/>
  <c r="O749" i="54"/>
  <c r="W758" i="54"/>
  <c r="W750" i="54"/>
  <c r="W742" i="54"/>
  <c r="O743" i="54"/>
  <c r="O740" i="54"/>
  <c r="W757" i="54"/>
  <c r="W749" i="54"/>
  <c r="W741" i="54"/>
  <c r="O751" i="54"/>
  <c r="O746" i="54"/>
  <c r="O753" i="54"/>
  <c r="O748" i="54"/>
  <c r="W759" i="54"/>
  <c r="W755" i="54"/>
  <c r="W751" i="54"/>
  <c r="W747" i="54"/>
  <c r="W743" i="54"/>
  <c r="O747" i="54"/>
  <c r="O742" i="54"/>
  <c r="O744" i="54"/>
  <c r="W754" i="54"/>
  <c r="W746" i="54"/>
  <c r="O745" i="54"/>
  <c r="O756" i="54"/>
  <c r="W753" i="54"/>
  <c r="W745" i="54"/>
  <c r="S740" i="54"/>
  <c r="S741" i="54"/>
  <c r="S742" i="54"/>
  <c r="S743" i="54"/>
  <c r="S744" i="54"/>
  <c r="S745" i="54"/>
  <c r="S746" i="54"/>
  <c r="S747" i="54"/>
  <c r="S748" i="54"/>
  <c r="S749" i="54"/>
  <c r="S750" i="54"/>
  <c r="S751" i="54"/>
  <c r="S752" i="54"/>
  <c r="S753" i="54"/>
  <c r="S754" i="54"/>
  <c r="S755" i="54"/>
  <c r="L59" i="53"/>
  <c r="S674" i="54" s="1"/>
  <c r="S736" i="54"/>
  <c r="S757" i="54"/>
  <c r="G27" i="57"/>
  <c r="O669" i="54"/>
  <c r="U675" i="54"/>
  <c r="U678" i="54"/>
  <c r="Q681" i="54"/>
  <c r="U682" i="54"/>
  <c r="Y669" i="54"/>
  <c r="S670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W674" i="54"/>
  <c r="Y674" i="54"/>
  <c r="W665" i="54"/>
  <c r="G19" i="57"/>
  <c r="S508" i="54"/>
  <c r="Q509" i="54"/>
  <c r="S512" i="54"/>
  <c r="O504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U37" i="54"/>
  <c r="W41" i="54"/>
  <c r="AB41" i="54" s="1"/>
  <c r="U41" i="54"/>
  <c r="W33" i="54"/>
  <c r="W25" i="54"/>
  <c r="Y37" i="54"/>
  <c r="Y36" i="54"/>
  <c r="W28" i="54"/>
  <c r="Y43" i="54"/>
  <c r="Y35" i="54"/>
  <c r="W31" i="54"/>
  <c r="W42" i="54"/>
  <c r="AB42" i="54" s="1"/>
  <c r="W38" i="54"/>
  <c r="W34" i="54"/>
  <c r="W30" i="54"/>
  <c r="AB30" i="54" s="1"/>
  <c r="W26" i="54"/>
  <c r="U40" i="54"/>
  <c r="U24" i="54"/>
  <c r="U43" i="54"/>
  <c r="U35" i="54"/>
  <c r="U42" i="54"/>
  <c r="Y38" i="54"/>
  <c r="Y34" i="54"/>
  <c r="W37" i="54"/>
  <c r="W29" i="54"/>
  <c r="Y40" i="54"/>
  <c r="U36" i="54"/>
  <c r="Y24" i="54"/>
  <c r="W43" i="54"/>
  <c r="Y39" i="54"/>
  <c r="W39" i="54"/>
  <c r="AB39" i="54" s="1"/>
  <c r="W35" i="54"/>
  <c r="W27" i="54"/>
  <c r="AB27" i="54" s="1"/>
  <c r="Y42" i="54"/>
  <c r="U38" i="54"/>
  <c r="U34" i="54"/>
  <c r="W32" i="54"/>
  <c r="W24" i="54"/>
  <c r="W40" i="54"/>
  <c r="AB40" i="54" s="1"/>
  <c r="U39" i="54"/>
  <c r="W36" i="54"/>
  <c r="G26" i="57"/>
  <c r="U646" i="54"/>
  <c r="Q649" i="54"/>
  <c r="U650" i="54"/>
  <c r="Y652" i="54"/>
  <c r="S658" i="54"/>
  <c r="O662" i="54"/>
  <c r="S644" i="54"/>
  <c r="Y645" i="54"/>
  <c r="O646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1" i="54"/>
  <c r="W644" i="54"/>
  <c r="U663" i="54"/>
  <c r="W655" i="54"/>
  <c r="S651" i="54"/>
  <c r="O647" i="54"/>
  <c r="Q645" i="54"/>
  <c r="W649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63" i="54"/>
  <c r="Q662" i="54"/>
  <c r="U651" i="54"/>
  <c r="U648" i="54"/>
  <c r="Q650" i="54"/>
  <c r="O655" i="54"/>
  <c r="U649" i="54"/>
  <c r="G18" i="57"/>
  <c r="U484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U487" i="54"/>
  <c r="Q503" i="54"/>
  <c r="U499" i="54"/>
  <c r="O499" i="54"/>
  <c r="S491" i="54"/>
  <c r="S493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AC183" i="54" s="1"/>
  <c r="U183" i="54"/>
  <c r="AA183" i="54" s="1"/>
  <c r="Y169" i="54"/>
  <c r="AC169" i="54" s="1"/>
  <c r="U165" i="54"/>
  <c r="AA165" i="54" s="1"/>
  <c r="W180" i="54"/>
  <c r="AB180" i="54" s="1"/>
  <c r="W176" i="54"/>
  <c r="AB176" i="54" s="1"/>
  <c r="Y168" i="54"/>
  <c r="AC168" i="54" s="1"/>
  <c r="W167" i="54"/>
  <c r="AB167" i="54" s="1"/>
  <c r="Y181" i="54"/>
  <c r="AC181" i="54" s="1"/>
  <c r="W177" i="54"/>
  <c r="AB177" i="54" s="1"/>
  <c r="W169" i="54"/>
  <c r="AB169" i="54" s="1"/>
  <c r="W172" i="54"/>
  <c r="AB172" i="54" s="1"/>
  <c r="AF172" i="54" s="1"/>
  <c r="W168" i="54"/>
  <c r="AB168" i="54" s="1"/>
  <c r="W164" i="54"/>
  <c r="AB164" i="54" s="1"/>
  <c r="W183" i="54"/>
  <c r="AB183" i="54" s="1"/>
  <c r="Y167" i="54"/>
  <c r="AC167" i="54" s="1"/>
  <c r="U167" i="54"/>
  <c r="AA167" i="54" s="1"/>
  <c r="W181" i="54"/>
  <c r="AB181" i="54" s="1"/>
  <c r="W173" i="54"/>
  <c r="AB173" i="54" s="1"/>
  <c r="U169" i="54"/>
  <c r="AA169" i="54" s="1"/>
  <c r="W165" i="54"/>
  <c r="AB165" i="54" s="1"/>
  <c r="Y164" i="54"/>
  <c r="AC164" i="54" s="1"/>
  <c r="W175" i="54"/>
  <c r="AB175" i="54" s="1"/>
  <c r="U171" i="54"/>
  <c r="AA171" i="54" s="1"/>
  <c r="Y182" i="54"/>
  <c r="AC182" i="54" s="1"/>
  <c r="U170" i="54"/>
  <c r="AA170" i="54" s="1"/>
  <c r="Y166" i="54"/>
  <c r="AC166" i="54" s="1"/>
  <c r="U181" i="54"/>
  <c r="AA181" i="54" s="1"/>
  <c r="U164" i="54"/>
  <c r="AA164" i="54" s="1"/>
  <c r="W179" i="54"/>
  <c r="AB179" i="54" s="1"/>
  <c r="W182" i="54"/>
  <c r="AB182" i="54" s="1"/>
  <c r="W178" i="54"/>
  <c r="AB178" i="54" s="1"/>
  <c r="W174" i="54"/>
  <c r="AB174" i="54" s="1"/>
  <c r="Y170" i="54"/>
  <c r="AC170" i="54" s="1"/>
  <c r="W166" i="54"/>
  <c r="AB166" i="54" s="1"/>
  <c r="Y165" i="54"/>
  <c r="AC165" i="54" s="1"/>
  <c r="U168" i="54"/>
  <c r="AA168" i="54" s="1"/>
  <c r="Y171" i="54"/>
  <c r="AC171" i="54" s="1"/>
  <c r="U182" i="54"/>
  <c r="AA182" i="54" s="1"/>
  <c r="W170" i="54"/>
  <c r="AB170" i="54" s="1"/>
  <c r="W171" i="54"/>
  <c r="AB171" i="54" s="1"/>
  <c r="U166" i="54"/>
  <c r="AA166" i="54" s="1"/>
  <c r="Y704" i="54"/>
  <c r="Q705" i="54"/>
  <c r="W706" i="54"/>
  <c r="S707" i="54"/>
  <c r="Q715" i="54"/>
  <c r="U719" i="54"/>
  <c r="O722" i="54"/>
  <c r="U723" i="54"/>
  <c r="O704" i="54"/>
  <c r="W705" i="54"/>
  <c r="Y715" i="54"/>
  <c r="Y716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S548" i="54"/>
  <c r="W557" i="54"/>
  <c r="Y544" i="54"/>
  <c r="W551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W390" i="54"/>
  <c r="W398" i="54"/>
  <c r="W388" i="54"/>
  <c r="Y391" i="54"/>
  <c r="W400" i="54"/>
  <c r="S386" i="54"/>
  <c r="Y387" i="54"/>
  <c r="O388" i="54"/>
  <c r="S394" i="54"/>
  <c r="Y395" i="54"/>
  <c r="O396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Q393" i="54"/>
  <c r="U400" i="54"/>
  <c r="O397" i="54"/>
  <c r="U388" i="54"/>
  <c r="Y390" i="54"/>
  <c r="Y394" i="54"/>
  <c r="Y319" i="54"/>
  <c r="U319" i="54"/>
  <c r="U307" i="54"/>
  <c r="AA307" i="54" s="1"/>
  <c r="W322" i="54"/>
  <c r="Y314" i="54"/>
  <c r="AC314" i="54" s="1"/>
  <c r="W310" i="54"/>
  <c r="AB310" i="54" s="1"/>
  <c r="Y321" i="54"/>
  <c r="S321" i="54"/>
  <c r="W313" i="54"/>
  <c r="AB313" i="54" s="1"/>
  <c r="Y309" i="54"/>
  <c r="AC309" i="54" s="1"/>
  <c r="U320" i="54"/>
  <c r="Q320" i="54"/>
  <c r="W316" i="54"/>
  <c r="AB316" i="54" s="1"/>
  <c r="Y312" i="54"/>
  <c r="AC312" i="54" s="1"/>
  <c r="W308" i="54"/>
  <c r="AB308" i="54" s="1"/>
  <c r="W319" i="54"/>
  <c r="O319" i="54"/>
  <c r="Q322" i="54"/>
  <c r="W314" i="54"/>
  <c r="AB314" i="54" s="1"/>
  <c r="U310" i="54"/>
  <c r="AA310" i="54" s="1"/>
  <c r="W321" i="54"/>
  <c r="Q321" i="54"/>
  <c r="Y313" i="54"/>
  <c r="AC313" i="54" s="1"/>
  <c r="U309" i="54"/>
  <c r="AA309" i="54" s="1"/>
  <c r="W305" i="54"/>
  <c r="AB305" i="54" s="1"/>
  <c r="Y320" i="54"/>
  <c r="O320" i="54"/>
  <c r="W312" i="54"/>
  <c r="AB312" i="54" s="1"/>
  <c r="S319" i="54"/>
  <c r="Y307" i="54"/>
  <c r="AC307" i="54" s="1"/>
  <c r="Y322" i="54"/>
  <c r="U322" i="54"/>
  <c r="U314" i="54"/>
  <c r="AA314" i="54" s="1"/>
  <c r="Y310" i="54"/>
  <c r="AC310" i="54" s="1"/>
  <c r="U321" i="54"/>
  <c r="W317" i="54"/>
  <c r="AB317" i="54" s="1"/>
  <c r="U317" i="54"/>
  <c r="AA317" i="54" s="1"/>
  <c r="U313" i="54"/>
  <c r="AA313" i="54" s="1"/>
  <c r="W309" i="54"/>
  <c r="AB309" i="54" s="1"/>
  <c r="W320" i="54"/>
  <c r="Y316" i="54"/>
  <c r="AC316" i="54" s="1"/>
  <c r="U312" i="54"/>
  <c r="AA312" i="54" s="1"/>
  <c r="Y308" i="54"/>
  <c r="AC308" i="54" s="1"/>
  <c r="Q319" i="54"/>
  <c r="W304" i="54"/>
  <c r="AB304" i="54" s="1"/>
  <c r="Y311" i="54"/>
  <c r="AC311" i="54" s="1"/>
  <c r="U311" i="54"/>
  <c r="AA311" i="54" s="1"/>
  <c r="Y323" i="54"/>
  <c r="S323" i="54"/>
  <c r="U315" i="54"/>
  <c r="AA315" i="54" s="1"/>
  <c r="W306" i="54"/>
  <c r="AB306" i="54" s="1"/>
  <c r="W307" i="54"/>
  <c r="AB307" i="54" s="1"/>
  <c r="O321" i="54"/>
  <c r="S320" i="54"/>
  <c r="U308" i="54"/>
  <c r="AA308" i="54" s="1"/>
  <c r="W311" i="54"/>
  <c r="AB311" i="54" s="1"/>
  <c r="W323" i="54"/>
  <c r="O323" i="54"/>
  <c r="U318" i="54"/>
  <c r="AA318" i="54" s="1"/>
  <c r="O322" i="54"/>
  <c r="S322" i="54"/>
  <c r="Y317" i="54"/>
  <c r="AC317" i="54" s="1"/>
  <c r="U316" i="54"/>
  <c r="AA316" i="54" s="1"/>
  <c r="U323" i="54"/>
  <c r="Y315" i="54"/>
  <c r="AC315" i="54" s="1"/>
  <c r="Y318" i="54"/>
  <c r="AC318" i="54" s="1"/>
  <c r="Q323" i="54"/>
  <c r="W318" i="54"/>
  <c r="AB318" i="54" s="1"/>
  <c r="W315" i="54"/>
  <c r="AB315" i="54" s="1"/>
  <c r="Y227" i="54"/>
  <c r="AC227" i="54" s="1"/>
  <c r="W233" i="54"/>
  <c r="AB233" i="54" s="1"/>
  <c r="U229" i="54"/>
  <c r="AA229" i="54" s="1"/>
  <c r="Y225" i="54"/>
  <c r="AC225" i="54" s="1"/>
  <c r="W240" i="54"/>
  <c r="AB240" i="54" s="1"/>
  <c r="W236" i="54"/>
  <c r="AB236" i="54" s="1"/>
  <c r="W232" i="54"/>
  <c r="AB232" i="54" s="1"/>
  <c r="W228" i="54"/>
  <c r="AB228" i="54" s="1"/>
  <c r="W224" i="54"/>
  <c r="AB224" i="54" s="1"/>
  <c r="W227" i="54"/>
  <c r="AB227" i="54" s="1"/>
  <c r="W242" i="54"/>
  <c r="AB242" i="54" s="1"/>
  <c r="W234" i="54"/>
  <c r="AB234" i="54" s="1"/>
  <c r="W241" i="54"/>
  <c r="AB241" i="54" s="1"/>
  <c r="Y233" i="54"/>
  <c r="AC233" i="54" s="1"/>
  <c r="W225" i="54"/>
  <c r="AB225" i="54" s="1"/>
  <c r="U232" i="54"/>
  <c r="AA232" i="54" s="1"/>
  <c r="U224" i="54"/>
  <c r="AA224" i="54" s="1"/>
  <c r="U227" i="54"/>
  <c r="AA227" i="54" s="1"/>
  <c r="U234" i="54"/>
  <c r="AA234" i="54" s="1"/>
  <c r="W237" i="54"/>
  <c r="AB237" i="54" s="1"/>
  <c r="U233" i="54"/>
  <c r="AA233" i="54" s="1"/>
  <c r="W229" i="54"/>
  <c r="AB229" i="54" s="1"/>
  <c r="U225" i="54"/>
  <c r="AA225" i="54" s="1"/>
  <c r="U228" i="54"/>
  <c r="AA228" i="54" s="1"/>
  <c r="U231" i="54"/>
  <c r="AA231" i="54" s="1"/>
  <c r="Y230" i="54"/>
  <c r="AC230" i="54" s="1"/>
  <c r="W226" i="54"/>
  <c r="AB226" i="54" s="1"/>
  <c r="Y228" i="54"/>
  <c r="AC228" i="54" s="1"/>
  <c r="Y224" i="54"/>
  <c r="AC224" i="54" s="1"/>
  <c r="W231" i="54"/>
  <c r="AB231" i="54" s="1"/>
  <c r="W230" i="54"/>
  <c r="AB230" i="54" s="1"/>
  <c r="U226" i="54"/>
  <c r="AA226" i="54" s="1"/>
  <c r="W243" i="54"/>
  <c r="AB243" i="54" s="1"/>
  <c r="Y234" i="54"/>
  <c r="AC234" i="54" s="1"/>
  <c r="Y232" i="54"/>
  <c r="AC232" i="54" s="1"/>
  <c r="W239" i="54"/>
  <c r="AB239" i="54" s="1"/>
  <c r="Y231" i="54"/>
  <c r="AC231" i="54" s="1"/>
  <c r="W238" i="54"/>
  <c r="AB238" i="54" s="1"/>
  <c r="Y226" i="54"/>
  <c r="AC226" i="54" s="1"/>
  <c r="Y229" i="54"/>
  <c r="AC229" i="54" s="1"/>
  <c r="W235" i="54"/>
  <c r="AB235" i="54" s="1"/>
  <c r="AF235" i="54" s="1"/>
  <c r="U230" i="54"/>
  <c r="AA230" i="54" s="1"/>
  <c r="Y161" i="54"/>
  <c r="AC161" i="54" s="1"/>
  <c r="U149" i="54"/>
  <c r="AA149" i="54" s="1"/>
  <c r="Y145" i="54"/>
  <c r="AC145" i="54" s="1"/>
  <c r="W160" i="54"/>
  <c r="AB160" i="54" s="1"/>
  <c r="W144" i="54"/>
  <c r="AB144" i="54" s="1"/>
  <c r="W161" i="54"/>
  <c r="AB161" i="54" s="1"/>
  <c r="W153" i="54"/>
  <c r="AB153" i="54" s="1"/>
  <c r="W145" i="54"/>
  <c r="AB145" i="54" s="1"/>
  <c r="U160" i="54"/>
  <c r="AA160" i="54" s="1"/>
  <c r="W152" i="54"/>
  <c r="AB152" i="54" s="1"/>
  <c r="W148" i="54"/>
  <c r="AB148" i="54" s="1"/>
  <c r="Y144" i="54"/>
  <c r="AC144" i="54" s="1"/>
  <c r="W157" i="54"/>
  <c r="AB157" i="54" s="1"/>
  <c r="W149" i="54"/>
  <c r="AB149" i="54" s="1"/>
  <c r="Y148" i="54"/>
  <c r="AC148" i="54" s="1"/>
  <c r="U144" i="54"/>
  <c r="AA144" i="54" s="1"/>
  <c r="W151" i="54"/>
  <c r="AB151" i="54" s="1"/>
  <c r="AF151" i="54" s="1"/>
  <c r="AF152" i="54" s="1"/>
  <c r="AF153" i="54" s="1"/>
  <c r="Y147" i="54"/>
  <c r="AC147" i="54" s="1"/>
  <c r="Y163" i="54"/>
  <c r="AC163" i="54" s="1"/>
  <c r="W162" i="54"/>
  <c r="AB162" i="54" s="1"/>
  <c r="Y150" i="54"/>
  <c r="AC150" i="54" s="1"/>
  <c r="U161" i="54"/>
  <c r="AA161" i="54" s="1"/>
  <c r="Y149" i="54"/>
  <c r="AC149" i="54" s="1"/>
  <c r="Y160" i="54"/>
  <c r="AC160" i="54" s="1"/>
  <c r="W156" i="54"/>
  <c r="AB156" i="54" s="1"/>
  <c r="U148" i="54"/>
  <c r="AA148" i="54" s="1"/>
  <c r="W159" i="54"/>
  <c r="AB159" i="54" s="1"/>
  <c r="W147" i="54"/>
  <c r="AB147" i="54" s="1"/>
  <c r="W163" i="54"/>
  <c r="AB163" i="54" s="1"/>
  <c r="W158" i="54"/>
  <c r="AB158" i="54" s="1"/>
  <c r="W154" i="54"/>
  <c r="AB154" i="54" s="1"/>
  <c r="W150" i="54"/>
  <c r="AB150" i="54" s="1"/>
  <c r="U146" i="54"/>
  <c r="AA146" i="54" s="1"/>
  <c r="U147" i="54"/>
  <c r="AA147" i="54" s="1"/>
  <c r="U163" i="54"/>
  <c r="AA163" i="54" s="1"/>
  <c r="Y162" i="54"/>
  <c r="AC162" i="54" s="1"/>
  <c r="U162" i="54"/>
  <c r="AA162" i="54" s="1"/>
  <c r="Y146" i="54"/>
  <c r="AC146" i="54" s="1"/>
  <c r="W146" i="54"/>
  <c r="AB146" i="54" s="1"/>
  <c r="U145" i="54"/>
  <c r="AA145" i="54" s="1"/>
  <c r="U150" i="54"/>
  <c r="AA150" i="54" s="1"/>
  <c r="W155" i="54"/>
  <c r="AB155" i="54" s="1"/>
  <c r="Y81" i="54"/>
  <c r="Y65" i="54"/>
  <c r="W80" i="54"/>
  <c r="W68" i="54"/>
  <c r="AB68" i="54" s="1"/>
  <c r="Y64" i="54"/>
  <c r="W81" i="54"/>
  <c r="W73" i="54"/>
  <c r="W65" i="54"/>
  <c r="Y80" i="54"/>
  <c r="W72" i="54"/>
  <c r="AB72" i="54" s="1"/>
  <c r="W64" i="54"/>
  <c r="U81" i="54"/>
  <c r="W77" i="54"/>
  <c r="AB77" i="54" s="1"/>
  <c r="W69" i="54"/>
  <c r="U65" i="54"/>
  <c r="Y77" i="54"/>
  <c r="W76" i="54"/>
  <c r="Y83" i="54"/>
  <c r="W79" i="54"/>
  <c r="U82" i="54"/>
  <c r="Y78" i="54"/>
  <c r="W66" i="54"/>
  <c r="U77" i="54"/>
  <c r="U80" i="54"/>
  <c r="U64" i="54"/>
  <c r="U83" i="54"/>
  <c r="W78" i="54"/>
  <c r="W70" i="54"/>
  <c r="U66" i="54"/>
  <c r="Y76" i="54"/>
  <c r="W83" i="54"/>
  <c r="Y79" i="54"/>
  <c r="W75" i="54"/>
  <c r="W71" i="54"/>
  <c r="AB71" i="54" s="1"/>
  <c r="W67" i="54"/>
  <c r="AB67" i="54" s="1"/>
  <c r="AF67" i="54" s="1"/>
  <c r="AF68" i="54" s="1"/>
  <c r="Y82" i="54"/>
  <c r="W82" i="54"/>
  <c r="Y66" i="54"/>
  <c r="U76" i="54"/>
  <c r="W74" i="54"/>
  <c r="AB74" i="54" s="1"/>
  <c r="U78" i="54"/>
  <c r="U79" i="54"/>
  <c r="G23" i="57"/>
  <c r="U589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AC275" i="54" s="1"/>
  <c r="W282" i="54"/>
  <c r="AB282" i="54" s="1"/>
  <c r="W274" i="54"/>
  <c r="AB274" i="54" s="1"/>
  <c r="Y270" i="54"/>
  <c r="AC270" i="54" s="1"/>
  <c r="W281" i="54"/>
  <c r="AB281" i="54" s="1"/>
  <c r="Y273" i="54"/>
  <c r="AC273" i="54" s="1"/>
  <c r="W265" i="54"/>
  <c r="AB265" i="54" s="1"/>
  <c r="W276" i="54"/>
  <c r="AB276" i="54" s="1"/>
  <c r="Y272" i="54"/>
  <c r="AC272" i="54" s="1"/>
  <c r="W268" i="54"/>
  <c r="AB268" i="54" s="1"/>
  <c r="W264" i="54"/>
  <c r="AB264" i="54" s="1"/>
  <c r="W275" i="54"/>
  <c r="AB275" i="54" s="1"/>
  <c r="Y274" i="54"/>
  <c r="AC274" i="54" s="1"/>
  <c r="U270" i="54"/>
  <c r="AA270" i="54" s="1"/>
  <c r="W273" i="54"/>
  <c r="AB273" i="54" s="1"/>
  <c r="Y265" i="54"/>
  <c r="AC265" i="54" s="1"/>
  <c r="W280" i="54"/>
  <c r="AB280" i="54" s="1"/>
  <c r="W272" i="54"/>
  <c r="AB272" i="54" s="1"/>
  <c r="U275" i="54"/>
  <c r="AA275" i="54" s="1"/>
  <c r="W270" i="54"/>
  <c r="AB270" i="54" s="1"/>
  <c r="W277" i="54"/>
  <c r="AB277" i="54" s="1"/>
  <c r="AF277" i="54" s="1"/>
  <c r="U273" i="54"/>
  <c r="AA273" i="54" s="1"/>
  <c r="W269" i="54"/>
  <c r="AB269" i="54" s="1"/>
  <c r="U265" i="54"/>
  <c r="AA265" i="54" s="1"/>
  <c r="Y269" i="54"/>
  <c r="AC269" i="54" s="1"/>
  <c r="Y276" i="54"/>
  <c r="AC276" i="54" s="1"/>
  <c r="U272" i="54"/>
  <c r="AA272" i="54" s="1"/>
  <c r="U267" i="54"/>
  <c r="AA267" i="54" s="1"/>
  <c r="U274" i="54"/>
  <c r="AA274" i="54" s="1"/>
  <c r="U269" i="54"/>
  <c r="AA269" i="54" s="1"/>
  <c r="U276" i="54"/>
  <c r="AA276" i="54" s="1"/>
  <c r="W279" i="54"/>
  <c r="AB279" i="54" s="1"/>
  <c r="W283" i="54"/>
  <c r="AB283" i="54" s="1"/>
  <c r="W266" i="54"/>
  <c r="AB266" i="54" s="1"/>
  <c r="U268" i="54"/>
  <c r="AA268" i="54" s="1"/>
  <c r="Y268" i="54"/>
  <c r="AC268" i="54" s="1"/>
  <c r="Y267" i="54"/>
  <c r="AC267" i="54" s="1"/>
  <c r="Y271" i="54"/>
  <c r="AC271" i="54" s="1"/>
  <c r="U271" i="54"/>
  <c r="AA271" i="54" s="1"/>
  <c r="Y266" i="54"/>
  <c r="AC266" i="54" s="1"/>
  <c r="U266" i="54"/>
  <c r="AA266" i="54" s="1"/>
  <c r="W271" i="54"/>
  <c r="AB271" i="54" s="1"/>
  <c r="W278" i="54"/>
  <c r="AB278" i="54" s="1"/>
  <c r="W267" i="54"/>
  <c r="AB267" i="54" s="1"/>
  <c r="Y203" i="54"/>
  <c r="AC203" i="54" s="1"/>
  <c r="Y185" i="54"/>
  <c r="AC185" i="54" s="1"/>
  <c r="W196" i="54"/>
  <c r="AB196" i="54" s="1"/>
  <c r="W192" i="54"/>
  <c r="AB192" i="54" s="1"/>
  <c r="W188" i="54"/>
  <c r="AB188" i="54" s="1"/>
  <c r="Y184" i="54"/>
  <c r="AC184" i="54" s="1"/>
  <c r="W203" i="54"/>
  <c r="AB203" i="54" s="1"/>
  <c r="W201" i="54"/>
  <c r="AB201" i="54" s="1"/>
  <c r="W193" i="54"/>
  <c r="AB193" i="54" s="1"/>
  <c r="AF193" i="54" s="1"/>
  <c r="W185" i="54"/>
  <c r="AB185" i="54" s="1"/>
  <c r="W200" i="54"/>
  <c r="AB200" i="54" s="1"/>
  <c r="U192" i="54"/>
  <c r="AA192" i="54" s="1"/>
  <c r="W184" i="54"/>
  <c r="AB184" i="54" s="1"/>
  <c r="U203" i="54"/>
  <c r="AA203" i="54" s="1"/>
  <c r="W197" i="54"/>
  <c r="AB197" i="54" s="1"/>
  <c r="W189" i="54"/>
  <c r="AB189" i="54" s="1"/>
  <c r="U189" i="54"/>
  <c r="AA189" i="54" s="1"/>
  <c r="U185" i="54"/>
  <c r="AA185" i="54" s="1"/>
  <c r="W195" i="54"/>
  <c r="AB195" i="54" s="1"/>
  <c r="Y192" i="54"/>
  <c r="AC192" i="54" s="1"/>
  <c r="Y191" i="54"/>
  <c r="AC191" i="54" s="1"/>
  <c r="U187" i="54"/>
  <c r="AA187" i="54" s="1"/>
  <c r="U202" i="54"/>
  <c r="AA202" i="54" s="1"/>
  <c r="W194" i="54"/>
  <c r="AB194" i="54" s="1"/>
  <c r="Y190" i="54"/>
  <c r="AC190" i="54" s="1"/>
  <c r="U186" i="54"/>
  <c r="AA186" i="54" s="1"/>
  <c r="W191" i="54"/>
  <c r="AB191" i="54" s="1"/>
  <c r="Y202" i="54"/>
  <c r="AC202" i="54" s="1"/>
  <c r="W198" i="54"/>
  <c r="AB198" i="54" s="1"/>
  <c r="W190" i="54"/>
  <c r="AB190" i="54" s="1"/>
  <c r="W186" i="54"/>
  <c r="AB186" i="54" s="1"/>
  <c r="Y189" i="54"/>
  <c r="AC189" i="54" s="1"/>
  <c r="Y188" i="54"/>
  <c r="AC188" i="54" s="1"/>
  <c r="U184" i="54"/>
  <c r="AA184" i="54" s="1"/>
  <c r="U191" i="54"/>
  <c r="AA191" i="54" s="1"/>
  <c r="Y187" i="54"/>
  <c r="AC187" i="54" s="1"/>
  <c r="Y186" i="54"/>
  <c r="AC186" i="54" s="1"/>
  <c r="U188" i="54"/>
  <c r="AA188" i="54" s="1"/>
  <c r="W202" i="54"/>
  <c r="AB202" i="54" s="1"/>
  <c r="U190" i="54"/>
  <c r="AA190" i="54" s="1"/>
  <c r="W199" i="54"/>
  <c r="AB199" i="54" s="1"/>
  <c r="W187" i="54"/>
  <c r="AB187" i="54" s="1"/>
  <c r="Y121" i="54"/>
  <c r="Y105" i="54"/>
  <c r="Y120" i="54"/>
  <c r="U120" i="54"/>
  <c r="W116" i="54"/>
  <c r="AB116" i="54" s="1"/>
  <c r="W112" i="54"/>
  <c r="AB112" i="54" s="1"/>
  <c r="Y104" i="54"/>
  <c r="W121" i="54"/>
  <c r="W113" i="54"/>
  <c r="AB113" i="54" s="1"/>
  <c r="W105" i="54"/>
  <c r="U105" i="54"/>
  <c r="W120" i="54"/>
  <c r="W104" i="54"/>
  <c r="AB104" i="54" s="1"/>
  <c r="U121" i="54"/>
  <c r="W117" i="54"/>
  <c r="W109" i="54"/>
  <c r="W108" i="54"/>
  <c r="AB108" i="54" s="1"/>
  <c r="Y123" i="54"/>
  <c r="W111" i="54"/>
  <c r="Y107" i="54"/>
  <c r="U122" i="54"/>
  <c r="Y118" i="54"/>
  <c r="W106" i="54"/>
  <c r="U123" i="54"/>
  <c r="W119" i="54"/>
  <c r="U107" i="54"/>
  <c r="W122" i="54"/>
  <c r="W118" i="54"/>
  <c r="W110" i="54"/>
  <c r="AB110" i="54" s="1"/>
  <c r="U106" i="54"/>
  <c r="Y108" i="54"/>
  <c r="W123" i="54"/>
  <c r="Y119" i="54"/>
  <c r="W115" i="54"/>
  <c r="W107" i="54"/>
  <c r="AB107" i="54" s="1"/>
  <c r="Y122" i="54"/>
  <c r="U118" i="54"/>
  <c r="U119" i="54"/>
  <c r="Y106" i="54"/>
  <c r="U108" i="54"/>
  <c r="W114" i="54"/>
  <c r="AB114" i="54" s="1"/>
  <c r="U104" i="54"/>
  <c r="U21" i="54"/>
  <c r="Y17" i="54"/>
  <c r="W17" i="54"/>
  <c r="AB17" i="54" s="1"/>
  <c r="W9" i="54"/>
  <c r="Y21" i="54"/>
  <c r="U17" i="54"/>
  <c r="Y13" i="54"/>
  <c r="W13" i="54"/>
  <c r="Y20" i="54"/>
  <c r="U20" i="54"/>
  <c r="U16" i="54"/>
  <c r="W12" i="54"/>
  <c r="AB12" i="54" s="1"/>
  <c r="Y19" i="54"/>
  <c r="U15" i="54"/>
  <c r="W7" i="54"/>
  <c r="AB7" i="54" s="1"/>
  <c r="W22" i="54"/>
  <c r="W14" i="54"/>
  <c r="AB14" i="54" s="1"/>
  <c r="W21" i="54"/>
  <c r="U13" i="54"/>
  <c r="W20" i="54"/>
  <c r="AB20" i="54" s="1"/>
  <c r="W8" i="54"/>
  <c r="W23" i="54"/>
  <c r="U19" i="54"/>
  <c r="Y22" i="54"/>
  <c r="U18" i="54"/>
  <c r="U22" i="54"/>
  <c r="U14" i="54"/>
  <c r="Y16" i="54"/>
  <c r="Y23" i="54"/>
  <c r="W19" i="54"/>
  <c r="Y15" i="54"/>
  <c r="W11" i="54"/>
  <c r="Y18" i="54"/>
  <c r="W10" i="54"/>
  <c r="U23" i="54"/>
  <c r="W18" i="54"/>
  <c r="W16" i="54"/>
  <c r="W6" i="54"/>
  <c r="W15" i="54"/>
  <c r="AB15" i="54" s="1"/>
  <c r="Y14" i="54"/>
  <c r="G22" i="57"/>
  <c r="U564" i="54"/>
  <c r="O567" i="54"/>
  <c r="S568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W579" i="54"/>
  <c r="U566" i="54"/>
  <c r="Y575" i="54"/>
  <c r="W582" i="54"/>
  <c r="O565" i="54"/>
  <c r="Q574" i="54"/>
  <c r="W576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S419" i="54"/>
  <c r="S413" i="54"/>
  <c r="W409" i="54"/>
  <c r="U406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Y251" i="54"/>
  <c r="AC251" i="54" s="1"/>
  <c r="W258" i="54"/>
  <c r="AB258" i="54" s="1"/>
  <c r="Y250" i="54"/>
  <c r="AC250" i="54" s="1"/>
  <c r="Y253" i="54"/>
  <c r="AC253" i="54" s="1"/>
  <c r="W249" i="54"/>
  <c r="AB249" i="54" s="1"/>
  <c r="U245" i="54"/>
  <c r="AA245" i="54" s="1"/>
  <c r="W260" i="54"/>
  <c r="AB260" i="54" s="1"/>
  <c r="W256" i="54"/>
  <c r="AB256" i="54" s="1"/>
  <c r="AF256" i="54" s="1"/>
  <c r="W252" i="54"/>
  <c r="AB252" i="54" s="1"/>
  <c r="Y248" i="54"/>
  <c r="AC248" i="54" s="1"/>
  <c r="W244" i="54"/>
  <c r="AB244" i="54" s="1"/>
  <c r="W263" i="54"/>
  <c r="AB263" i="54" s="1"/>
  <c r="W251" i="54"/>
  <c r="AB251" i="54" s="1"/>
  <c r="W262" i="54"/>
  <c r="AB262" i="54" s="1"/>
  <c r="W257" i="54"/>
  <c r="AB257" i="54" s="1"/>
  <c r="U249" i="54"/>
  <c r="AA249" i="54" s="1"/>
  <c r="W248" i="54"/>
  <c r="AB248" i="54" s="1"/>
  <c r="U251" i="54"/>
  <c r="AA251" i="54" s="1"/>
  <c r="U250" i="54"/>
  <c r="AA250" i="54" s="1"/>
  <c r="W261" i="54"/>
  <c r="AB261" i="54" s="1"/>
  <c r="W253" i="54"/>
  <c r="AB253" i="54" s="1"/>
  <c r="U253" i="54"/>
  <c r="AA253" i="54" s="1"/>
  <c r="Y249" i="54"/>
  <c r="AC249" i="54" s="1"/>
  <c r="W245" i="54"/>
  <c r="AB245" i="54" s="1"/>
  <c r="Y244" i="54"/>
  <c r="AC244" i="54" s="1"/>
  <c r="Y255" i="54"/>
  <c r="AC255" i="54" s="1"/>
  <c r="U255" i="54"/>
  <c r="AA255" i="54" s="1"/>
  <c r="Y246" i="54"/>
  <c r="AC246" i="54" s="1"/>
  <c r="Y245" i="54"/>
  <c r="AC245" i="54" s="1"/>
  <c r="U244" i="54"/>
  <c r="AA244" i="54" s="1"/>
  <c r="W255" i="54"/>
  <c r="AB255" i="54" s="1"/>
  <c r="W259" i="54"/>
  <c r="AB259" i="54" s="1"/>
  <c r="U247" i="54"/>
  <c r="AA247" i="54" s="1"/>
  <c r="U254" i="54"/>
  <c r="AA254" i="54" s="1"/>
  <c r="W246" i="54"/>
  <c r="AB246" i="54" s="1"/>
  <c r="U252" i="54"/>
  <c r="AA252" i="54" s="1"/>
  <c r="Y252" i="54"/>
  <c r="AC252" i="54" s="1"/>
  <c r="U248" i="54"/>
  <c r="AA248" i="54" s="1"/>
  <c r="Y247" i="54"/>
  <c r="AC247" i="54" s="1"/>
  <c r="Y254" i="54"/>
  <c r="AC254" i="54" s="1"/>
  <c r="W250" i="54"/>
  <c r="AB250" i="54" s="1"/>
  <c r="U246" i="54"/>
  <c r="AA246" i="54" s="1"/>
  <c r="W254" i="54"/>
  <c r="AB254" i="54" s="1"/>
  <c r="W247" i="54"/>
  <c r="AB247" i="54" s="1"/>
  <c r="U101" i="54"/>
  <c r="Y97" i="54"/>
  <c r="Y85" i="54"/>
  <c r="U100" i="54"/>
  <c r="W96" i="54"/>
  <c r="W84" i="54"/>
  <c r="AB84" i="54" s="1"/>
  <c r="W97" i="54"/>
  <c r="AB97" i="54" s="1"/>
  <c r="W89" i="54"/>
  <c r="W100" i="54"/>
  <c r="AB100" i="54" s="1"/>
  <c r="W88" i="54"/>
  <c r="AB88" i="54" s="1"/>
  <c r="AF88" i="54" s="1"/>
  <c r="W101" i="54"/>
  <c r="AB101" i="54" s="1"/>
  <c r="U97" i="54"/>
  <c r="W93" i="54"/>
  <c r="W85" i="54"/>
  <c r="Y100" i="54"/>
  <c r="W92" i="54"/>
  <c r="Y84" i="54"/>
  <c r="Y99" i="54"/>
  <c r="W95" i="54"/>
  <c r="AB95" i="54" s="1"/>
  <c r="Y102" i="54"/>
  <c r="W98" i="54"/>
  <c r="W90" i="54"/>
  <c r="Y86" i="54"/>
  <c r="U85" i="54"/>
  <c r="U99" i="54"/>
  <c r="W87" i="54"/>
  <c r="W102" i="54"/>
  <c r="W94" i="54"/>
  <c r="W86" i="54"/>
  <c r="AB86" i="54" s="1"/>
  <c r="Y101" i="54"/>
  <c r="U84" i="54"/>
  <c r="Y103" i="54"/>
  <c r="W103" i="54"/>
  <c r="W99" i="54"/>
  <c r="W91" i="54"/>
  <c r="AB91" i="54" s="1"/>
  <c r="Y87" i="54"/>
  <c r="U102" i="54"/>
  <c r="Y98" i="54"/>
  <c r="U98" i="54"/>
  <c r="U86" i="54"/>
  <c r="U87" i="54"/>
  <c r="U103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U633" i="54"/>
  <c r="U626" i="54"/>
  <c r="Q636" i="54"/>
  <c r="U640" i="54"/>
  <c r="Q631" i="54"/>
  <c r="Y633" i="54"/>
  <c r="S631" i="54"/>
  <c r="Q629" i="54"/>
  <c r="U629" i="54"/>
  <c r="Y641" i="54"/>
  <c r="W639" i="54"/>
  <c r="S629" i="54"/>
  <c r="U639" i="54"/>
  <c r="S630" i="54"/>
  <c r="S641" i="54"/>
  <c r="U628" i="54"/>
  <c r="W641" i="54"/>
  <c r="Q639" i="54"/>
  <c r="S637" i="54"/>
  <c r="Q626" i="54"/>
  <c r="S473" i="54"/>
  <c r="Q474" i="54"/>
  <c r="U476" i="54"/>
  <c r="O477" i="54"/>
  <c r="S481" i="54"/>
  <c r="Q482" i="54"/>
  <c r="S464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701" i="54"/>
  <c r="U689" i="54"/>
  <c r="W691" i="54"/>
  <c r="U692" i="54"/>
  <c r="Y702" i="54"/>
  <c r="Q697" i="54"/>
  <c r="S684" i="54"/>
  <c r="W700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S605" i="54"/>
  <c r="S609" i="54"/>
  <c r="W617" i="54"/>
  <c r="O622" i="54"/>
  <c r="Q608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W534" i="54"/>
  <c r="U535" i="54"/>
  <c r="U536" i="54"/>
  <c r="W539" i="54"/>
  <c r="W540" i="54"/>
  <c r="Q541" i="54"/>
  <c r="Q542" i="54"/>
  <c r="S524" i="54"/>
  <c r="S530" i="54"/>
  <c r="U541" i="54"/>
  <c r="U527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Y524" i="54"/>
  <c r="U539" i="54"/>
  <c r="O541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72" i="54"/>
  <c r="W380" i="54"/>
  <c r="U365" i="54"/>
  <c r="O368" i="54"/>
  <c r="W370" i="54"/>
  <c r="Y367" i="54"/>
  <c r="Y383" i="54"/>
  <c r="O376" i="54"/>
  <c r="S379" i="54"/>
  <c r="U375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O370" i="54"/>
  <c r="S375" i="54"/>
  <c r="Q369" i="54"/>
  <c r="Y378" i="54"/>
  <c r="Q372" i="54"/>
  <c r="S367" i="54"/>
  <c r="U367" i="54"/>
  <c r="O364" i="54"/>
  <c r="W383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AC295" i="54" s="1"/>
  <c r="W302" i="54"/>
  <c r="AB302" i="54" s="1"/>
  <c r="W294" i="54"/>
  <c r="AB294" i="54" s="1"/>
  <c r="Y290" i="54"/>
  <c r="AC290" i="54" s="1"/>
  <c r="W297" i="54"/>
  <c r="AB297" i="54" s="1"/>
  <c r="Y289" i="54"/>
  <c r="AC289" i="54" s="1"/>
  <c r="W300" i="54"/>
  <c r="AB300" i="54" s="1"/>
  <c r="W296" i="54"/>
  <c r="AB296" i="54" s="1"/>
  <c r="U288" i="54"/>
  <c r="AA288" i="54" s="1"/>
  <c r="W295" i="54"/>
  <c r="AB295" i="54" s="1"/>
  <c r="U294" i="54"/>
  <c r="AA294" i="54" s="1"/>
  <c r="U290" i="54"/>
  <c r="AA290" i="54" s="1"/>
  <c r="Y297" i="54"/>
  <c r="AC297" i="54" s="1"/>
  <c r="U293" i="54"/>
  <c r="AA293" i="54" s="1"/>
  <c r="W289" i="54"/>
  <c r="AB289" i="54" s="1"/>
  <c r="U296" i="54"/>
  <c r="AA296" i="54" s="1"/>
  <c r="Y296" i="54"/>
  <c r="AC296" i="54" s="1"/>
  <c r="W292" i="54"/>
  <c r="AB292" i="54" s="1"/>
  <c r="Y288" i="54"/>
  <c r="AC288" i="54" s="1"/>
  <c r="Y287" i="54"/>
  <c r="AC287" i="54" s="1"/>
  <c r="U287" i="54"/>
  <c r="AA287" i="54" s="1"/>
  <c r="Y294" i="54"/>
  <c r="AC294" i="54" s="1"/>
  <c r="W290" i="54"/>
  <c r="AB290" i="54" s="1"/>
  <c r="W301" i="54"/>
  <c r="AB301" i="54" s="1"/>
  <c r="U297" i="54"/>
  <c r="AA297" i="54" s="1"/>
  <c r="W293" i="54"/>
  <c r="AB293" i="54" s="1"/>
  <c r="U289" i="54"/>
  <c r="AA289" i="54" s="1"/>
  <c r="W285" i="54"/>
  <c r="AB285" i="54" s="1"/>
  <c r="W287" i="54"/>
  <c r="AB287" i="54" s="1"/>
  <c r="U292" i="54"/>
  <c r="AA292" i="54" s="1"/>
  <c r="W288" i="54"/>
  <c r="AB288" i="54" s="1"/>
  <c r="W284" i="54"/>
  <c r="AB284" i="54" s="1"/>
  <c r="U291" i="54"/>
  <c r="AA291" i="54" s="1"/>
  <c r="W298" i="54"/>
  <c r="AB298" i="54" s="1"/>
  <c r="AF298" i="54" s="1"/>
  <c r="Y286" i="54"/>
  <c r="AC286" i="54" s="1"/>
  <c r="U295" i="54"/>
  <c r="AA295" i="54" s="1"/>
  <c r="Y292" i="54"/>
  <c r="AC292" i="54" s="1"/>
  <c r="W303" i="54"/>
  <c r="AB303" i="54" s="1"/>
  <c r="W286" i="54"/>
  <c r="AB286" i="54" s="1"/>
  <c r="Y293" i="54"/>
  <c r="AC293" i="54" s="1"/>
  <c r="W299" i="54"/>
  <c r="AB299" i="54" s="1"/>
  <c r="Y291" i="54"/>
  <c r="AC291" i="54" s="1"/>
  <c r="W291" i="54"/>
  <c r="AB291" i="54" s="1"/>
  <c r="U286" i="54"/>
  <c r="AA286" i="54" s="1"/>
  <c r="W217" i="54"/>
  <c r="AB217" i="54" s="1"/>
  <c r="U213" i="54"/>
  <c r="AA213" i="54" s="1"/>
  <c r="Y209" i="54"/>
  <c r="AC209" i="54" s="1"/>
  <c r="W212" i="54"/>
  <c r="AB212" i="54" s="1"/>
  <c r="W208" i="54"/>
  <c r="AB208" i="54" s="1"/>
  <c r="W204" i="54"/>
  <c r="AB204" i="54" s="1"/>
  <c r="W209" i="54"/>
  <c r="AB209" i="54" s="1"/>
  <c r="U205" i="54"/>
  <c r="AA205" i="54" s="1"/>
  <c r="W220" i="54"/>
  <c r="AB220" i="54" s="1"/>
  <c r="W216" i="54"/>
  <c r="AB216" i="54" s="1"/>
  <c r="U208" i="54"/>
  <c r="AA208" i="54" s="1"/>
  <c r="W221" i="54"/>
  <c r="AB221" i="54" s="1"/>
  <c r="W213" i="54"/>
  <c r="AB213" i="54" s="1"/>
  <c r="U209" i="54"/>
  <c r="AA209" i="54" s="1"/>
  <c r="W205" i="54"/>
  <c r="AB205" i="54" s="1"/>
  <c r="Y205" i="54"/>
  <c r="AC205" i="54" s="1"/>
  <c r="Y212" i="54"/>
  <c r="AC212" i="54" s="1"/>
  <c r="Y223" i="54"/>
  <c r="AC223" i="54" s="1"/>
  <c r="W207" i="54"/>
  <c r="AB207" i="54" s="1"/>
  <c r="U211" i="54"/>
  <c r="AA211" i="54" s="1"/>
  <c r="W210" i="54"/>
  <c r="AB210" i="54" s="1"/>
  <c r="Y206" i="54"/>
  <c r="AC206" i="54" s="1"/>
  <c r="W215" i="54"/>
  <c r="AB215" i="54" s="1"/>
  <c r="Y213" i="54"/>
  <c r="AC213" i="54" s="1"/>
  <c r="U212" i="54"/>
  <c r="AA212" i="54" s="1"/>
  <c r="Y208" i="54"/>
  <c r="AC208" i="54" s="1"/>
  <c r="W223" i="54"/>
  <c r="AB223" i="54" s="1"/>
  <c r="W219" i="54"/>
  <c r="AB219" i="54" s="1"/>
  <c r="W222" i="54"/>
  <c r="AB222" i="54" s="1"/>
  <c r="W218" i="54"/>
  <c r="AB218" i="54" s="1"/>
  <c r="W214" i="54"/>
  <c r="AB214" i="54" s="1"/>
  <c r="AF214" i="54" s="1"/>
  <c r="AF215" i="54" s="1"/>
  <c r="AF216" i="54" s="1"/>
  <c r="AF217" i="54" s="1"/>
  <c r="AF218" i="54" s="1"/>
  <c r="W206" i="54"/>
  <c r="AB206" i="54" s="1"/>
  <c r="U204" i="54"/>
  <c r="AA204" i="54" s="1"/>
  <c r="Y204" i="54"/>
  <c r="AC204" i="54" s="1"/>
  <c r="U223" i="54"/>
  <c r="AA223" i="54" s="1"/>
  <c r="Y207" i="54"/>
  <c r="AC207" i="54" s="1"/>
  <c r="Y211" i="54"/>
  <c r="AC211" i="54" s="1"/>
  <c r="Y210" i="54"/>
  <c r="AC210" i="54" s="1"/>
  <c r="U210" i="54"/>
  <c r="AA210" i="54" s="1"/>
  <c r="W211" i="54"/>
  <c r="AB211" i="54" s="1"/>
  <c r="U206" i="54"/>
  <c r="AA206" i="54" s="1"/>
  <c r="U207" i="54"/>
  <c r="AA207" i="54" s="1"/>
  <c r="W135" i="54"/>
  <c r="AB135" i="54" s="1"/>
  <c r="Y129" i="54"/>
  <c r="U125" i="54"/>
  <c r="W132" i="54"/>
  <c r="W128" i="54"/>
  <c r="AB128" i="54" s="1"/>
  <c r="W137" i="54"/>
  <c r="W129" i="54"/>
  <c r="W136" i="54"/>
  <c r="W141" i="54"/>
  <c r="AB141" i="54" s="1"/>
  <c r="U141" i="54"/>
  <c r="AA141" i="54" s="1"/>
  <c r="W133" i="54"/>
  <c r="U129" i="54"/>
  <c r="W125" i="54"/>
  <c r="Y141" i="54"/>
  <c r="AC141" i="54" s="1"/>
  <c r="W140" i="54"/>
  <c r="AB140" i="54" s="1"/>
  <c r="U128" i="54"/>
  <c r="W124" i="54"/>
  <c r="W143" i="54"/>
  <c r="AB143" i="54" s="1"/>
  <c r="W127" i="54"/>
  <c r="Y139" i="54"/>
  <c r="AC139" i="54" s="1"/>
  <c r="Y142" i="54"/>
  <c r="AC142" i="54" s="1"/>
  <c r="W130" i="54"/>
  <c r="AB130" i="54" s="1"/>
  <c r="AF130" i="54" s="1"/>
  <c r="Y126" i="54"/>
  <c r="U126" i="54"/>
  <c r="Y128" i="54"/>
  <c r="U139" i="54"/>
  <c r="AA139" i="54" s="1"/>
  <c r="W142" i="54"/>
  <c r="AB142" i="54" s="1"/>
  <c r="W134" i="54"/>
  <c r="W126" i="54"/>
  <c r="AB126" i="54" s="1"/>
  <c r="Y125" i="54"/>
  <c r="Y140" i="54"/>
  <c r="AC140" i="54" s="1"/>
  <c r="Y124" i="54"/>
  <c r="Y143" i="54"/>
  <c r="AC143" i="54" s="1"/>
  <c r="W131" i="54"/>
  <c r="AB131" i="54" s="1"/>
  <c r="Y127" i="54"/>
  <c r="W139" i="54"/>
  <c r="AB139" i="54" s="1"/>
  <c r="U140" i="54"/>
  <c r="AA140" i="54" s="1"/>
  <c r="W138" i="54"/>
  <c r="AB138" i="54" s="1"/>
  <c r="U142" i="54"/>
  <c r="AA142" i="54" s="1"/>
  <c r="U127" i="54"/>
  <c r="U124" i="54"/>
  <c r="U143" i="54"/>
  <c r="AA143" i="54" s="1"/>
  <c r="U61" i="54"/>
  <c r="Y57" i="54"/>
  <c r="U45" i="54"/>
  <c r="Y56" i="54"/>
  <c r="W57" i="54"/>
  <c r="W49" i="54"/>
  <c r="W56" i="54"/>
  <c r="Y61" i="54"/>
  <c r="U57" i="54"/>
  <c r="Y45" i="54"/>
  <c r="W45" i="54"/>
  <c r="AB45" i="54" s="1"/>
  <c r="W60" i="54"/>
  <c r="AB60" i="54" s="1"/>
  <c r="Y44" i="54"/>
  <c r="W44" i="54"/>
  <c r="W63" i="54"/>
  <c r="Y59" i="54"/>
  <c r="W47" i="54"/>
  <c r="W62" i="54"/>
  <c r="U62" i="54"/>
  <c r="U58" i="54"/>
  <c r="W54" i="54"/>
  <c r="W46" i="54"/>
  <c r="AB46" i="54" s="1"/>
  <c r="AF46" i="54" s="1"/>
  <c r="W53" i="54"/>
  <c r="U44" i="54"/>
  <c r="U59" i="54"/>
  <c r="W55" i="54"/>
  <c r="W58" i="54"/>
  <c r="AB58" i="54" s="1"/>
  <c r="Y62" i="54"/>
  <c r="W61" i="54"/>
  <c r="Y60" i="54"/>
  <c r="W52" i="54"/>
  <c r="Y63" i="54"/>
  <c r="W59" i="54"/>
  <c r="AB59" i="54" s="1"/>
  <c r="Y55" i="54"/>
  <c r="W51" i="54"/>
  <c r="Y58" i="54"/>
  <c r="W50" i="54"/>
  <c r="AB50" i="54" s="1"/>
  <c r="U56" i="54"/>
  <c r="U55" i="54"/>
  <c r="U60" i="54"/>
  <c r="U63" i="54"/>
  <c r="W48" i="54"/>
  <c r="AB48" i="54" s="1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W5" i="54"/>
  <c r="AB5" i="54" s="1"/>
  <c r="J59" i="53"/>
  <c r="O737" i="54" s="1"/>
  <c r="M58" i="53"/>
  <c r="N58" i="53" s="1"/>
  <c r="K59" i="53"/>
  <c r="Q674" i="54" s="1"/>
  <c r="AB117" i="54"/>
  <c r="AB118" i="54"/>
  <c r="AB115" i="54"/>
  <c r="AB119" i="54"/>
  <c r="AB120" i="54"/>
  <c r="AB81" i="54"/>
  <c r="AB82" i="54"/>
  <c r="AB79" i="54"/>
  <c r="AB83" i="54"/>
  <c r="AB76" i="54"/>
  <c r="AB80" i="54"/>
  <c r="AB78" i="54"/>
  <c r="AB43" i="54"/>
  <c r="AB47" i="54"/>
  <c r="AB44" i="54"/>
  <c r="AB85" i="54"/>
  <c r="AB89" i="54"/>
  <c r="AB93" i="54"/>
  <c r="AB90" i="54"/>
  <c r="AB87" i="54"/>
  <c r="AB92" i="54"/>
  <c r="AB13" i="54"/>
  <c r="AB21" i="54"/>
  <c r="AB19" i="54"/>
  <c r="AB16" i="54"/>
  <c r="AB18" i="54"/>
  <c r="AB105" i="54"/>
  <c r="AB109" i="54"/>
  <c r="AF109" i="54" s="1"/>
  <c r="AB106" i="54"/>
  <c r="AB103" i="54"/>
  <c r="AB111" i="54"/>
  <c r="AB69" i="54"/>
  <c r="AB73" i="54"/>
  <c r="AB70" i="54"/>
  <c r="AB75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4" i="54"/>
  <c r="AB132" i="54"/>
  <c r="AB136" i="54"/>
  <c r="AB99" i="54"/>
  <c r="AB98" i="54"/>
  <c r="AB96" i="54"/>
  <c r="AB94" i="54"/>
  <c r="AB102" i="54"/>
  <c r="AB61" i="54"/>
  <c r="AB65" i="54"/>
  <c r="AB63" i="54"/>
  <c r="AB66" i="54"/>
  <c r="AB64" i="54"/>
  <c r="AB62" i="54"/>
  <c r="AB25" i="54"/>
  <c r="AF25" i="54" s="1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O695" i="54" l="1"/>
  <c r="O527" i="54"/>
  <c r="O569" i="54"/>
  <c r="Q569" i="54"/>
  <c r="Q653" i="54"/>
  <c r="AF219" i="54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O380" i="54"/>
  <c r="O611" i="54"/>
  <c r="Q695" i="54"/>
  <c r="O464" i="54"/>
  <c r="O632" i="54"/>
  <c r="O443" i="54"/>
  <c r="AF236" i="54"/>
  <c r="O401" i="54"/>
  <c r="Q401" i="54"/>
  <c r="Q380" i="54"/>
  <c r="Q464" i="54"/>
  <c r="Q338" i="54"/>
  <c r="O422" i="54"/>
  <c r="Q590" i="54"/>
  <c r="O716" i="54"/>
  <c r="Q716" i="54"/>
  <c r="O653" i="54"/>
  <c r="Q359" i="54"/>
  <c r="Q506" i="54"/>
  <c r="O506" i="54"/>
  <c r="O674" i="54"/>
  <c r="Q758" i="54"/>
  <c r="Q737" i="54"/>
  <c r="Q527" i="54"/>
  <c r="Q632" i="54"/>
  <c r="Q611" i="54"/>
  <c r="Q422" i="54"/>
  <c r="Q443" i="54"/>
  <c r="O590" i="54"/>
  <c r="O548" i="54"/>
  <c r="Q548" i="54"/>
  <c r="O338" i="54"/>
  <c r="Q485" i="54"/>
  <c r="O485" i="54"/>
  <c r="O359" i="54"/>
  <c r="O758" i="54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F299" i="54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E57" i="55"/>
  <c r="E59" i="55"/>
  <c r="AF110" i="54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F47" i="54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F257" i="54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F194" i="54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F154" i="54"/>
  <c r="AF155" i="54" s="1"/>
  <c r="AF156" i="54" s="1"/>
  <c r="AF157" i="54" s="1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237" i="54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F173" i="54"/>
  <c r="AF174" i="54" s="1"/>
  <c r="AF175" i="54" s="1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L60" i="53"/>
  <c r="S758" i="54"/>
  <c r="S737" i="54"/>
  <c r="K60" i="53"/>
  <c r="J60" i="53"/>
  <c r="M59" i="53"/>
  <c r="N59" i="53" s="1"/>
  <c r="AF5" i="54"/>
  <c r="AF6" i="54" s="1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J14" i="53"/>
  <c r="K14" i="53"/>
  <c r="Q507" i="54" l="1"/>
  <c r="Q654" i="54"/>
  <c r="Q696" i="54"/>
  <c r="Q381" i="54"/>
  <c r="Q549" i="54"/>
  <c r="Q591" i="54"/>
  <c r="Q570" i="54"/>
  <c r="Q423" i="54"/>
  <c r="Q633" i="54"/>
  <c r="Q528" i="54"/>
  <c r="Q360" i="54"/>
  <c r="Q612" i="54"/>
  <c r="Q759" i="54"/>
  <c r="Q675" i="54"/>
  <c r="Q486" i="54"/>
  <c r="Q339" i="54"/>
  <c r="Q717" i="54"/>
  <c r="Q402" i="54"/>
  <c r="Q465" i="54"/>
  <c r="Q444" i="54"/>
  <c r="Q738" i="54"/>
  <c r="O759" i="54"/>
  <c r="O486" i="54"/>
  <c r="O696" i="54"/>
  <c r="O444" i="54"/>
  <c r="O381" i="54"/>
  <c r="O570" i="54"/>
  <c r="O528" i="54"/>
  <c r="O675" i="54"/>
  <c r="O549" i="54"/>
  <c r="O633" i="54"/>
  <c r="O465" i="54"/>
  <c r="O717" i="54"/>
  <c r="O423" i="54"/>
  <c r="O738" i="54"/>
  <c r="O507" i="54"/>
  <c r="O360" i="54"/>
  <c r="O654" i="54"/>
  <c r="O339" i="54"/>
  <c r="O591" i="54"/>
  <c r="O612" i="54"/>
  <c r="O402" i="54"/>
  <c r="O172" i="54"/>
  <c r="O25" i="54"/>
  <c r="O235" i="54"/>
  <c r="O277" i="54"/>
  <c r="O151" i="54"/>
  <c r="O193" i="54"/>
  <c r="O67" i="54"/>
  <c r="O88" i="54"/>
  <c r="O109" i="54"/>
  <c r="O256" i="54"/>
  <c r="O4" i="54"/>
  <c r="O298" i="54"/>
  <c r="O130" i="54"/>
  <c r="O46" i="54"/>
  <c r="O214" i="54"/>
  <c r="Q172" i="54"/>
  <c r="Q235" i="54"/>
  <c r="Q25" i="54"/>
  <c r="Q67" i="54"/>
  <c r="Q277" i="54"/>
  <c r="Q193" i="54"/>
  <c r="Q151" i="54"/>
  <c r="Q256" i="54"/>
  <c r="Q88" i="54"/>
  <c r="Q109" i="54"/>
  <c r="Q130" i="54"/>
  <c r="Q4" i="54"/>
  <c r="Q46" i="54"/>
  <c r="Q214" i="54"/>
  <c r="Q298" i="54"/>
  <c r="L61" i="53"/>
  <c r="P67" i="53" s="1"/>
  <c r="S759" i="54"/>
  <c r="S738" i="54"/>
  <c r="S486" i="54"/>
  <c r="S612" i="54"/>
  <c r="S570" i="54"/>
  <c r="S675" i="54"/>
  <c r="S507" i="54"/>
  <c r="S654" i="54"/>
  <c r="S549" i="54"/>
  <c r="S423" i="54"/>
  <c r="S444" i="54"/>
  <c r="S381" i="54"/>
  <c r="S591" i="54"/>
  <c r="S360" i="54"/>
  <c r="S339" i="54"/>
  <c r="S402" i="54"/>
  <c r="S696" i="54"/>
  <c r="S528" i="54"/>
  <c r="S717" i="54"/>
  <c r="S633" i="54"/>
  <c r="S465" i="54"/>
  <c r="J61" i="53"/>
  <c r="N67" i="53" s="1"/>
  <c r="M60" i="53"/>
  <c r="N60" i="53" s="1"/>
  <c r="K61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D22" i="53"/>
  <c r="D21" i="53"/>
  <c r="D20" i="53"/>
  <c r="D19" i="53"/>
  <c r="D18" i="53"/>
  <c r="D17" i="53"/>
  <c r="D16" i="53"/>
  <c r="K15" i="53"/>
  <c r="D15" i="53"/>
  <c r="L14" i="53"/>
  <c r="D14" i="53"/>
  <c r="H2" i="53"/>
  <c r="O67" i="53" l="1"/>
  <c r="G61" i="55"/>
  <c r="G57" i="55"/>
  <c r="S25" i="54"/>
  <c r="S172" i="54"/>
  <c r="S235" i="54"/>
  <c r="S151" i="54"/>
  <c r="S277" i="54"/>
  <c r="S67" i="54"/>
  <c r="S193" i="54"/>
  <c r="S256" i="54"/>
  <c r="S109" i="54"/>
  <c r="S88" i="54"/>
  <c r="S214" i="54"/>
  <c r="S46" i="54"/>
  <c r="S4" i="54"/>
  <c r="S298" i="54"/>
  <c r="S130" i="54"/>
  <c r="J15" i="53"/>
  <c r="U26" i="54"/>
  <c r="U173" i="54"/>
  <c r="AA173" i="54" s="1"/>
  <c r="U236" i="54"/>
  <c r="AA236" i="54" s="1"/>
  <c r="U68" i="54"/>
  <c r="U152" i="54"/>
  <c r="AA152" i="54" s="1"/>
  <c r="U278" i="54"/>
  <c r="AA278" i="54" s="1"/>
  <c r="U194" i="54"/>
  <c r="AA194" i="54" s="1"/>
  <c r="U110" i="54"/>
  <c r="AA110" i="54" s="1"/>
  <c r="U257" i="54"/>
  <c r="AA257" i="54" s="1"/>
  <c r="U89" i="54"/>
  <c r="U131" i="54"/>
  <c r="U47" i="54"/>
  <c r="AA47" i="54" s="1"/>
  <c r="U5" i="54"/>
  <c r="U215" i="54"/>
  <c r="AA215" i="54" s="1"/>
  <c r="U299" i="54"/>
  <c r="AA299" i="54" s="1"/>
  <c r="U29" i="54"/>
  <c r="U176" i="54"/>
  <c r="AA176" i="54" s="1"/>
  <c r="U239" i="54"/>
  <c r="AA239" i="54" s="1"/>
  <c r="U281" i="54"/>
  <c r="AA281" i="54" s="1"/>
  <c r="U197" i="54"/>
  <c r="AA197" i="54" s="1"/>
  <c r="U155" i="54"/>
  <c r="AA155" i="54" s="1"/>
  <c r="U71" i="54"/>
  <c r="U113" i="54"/>
  <c r="AA113" i="54" s="1"/>
  <c r="U260" i="54"/>
  <c r="AA260" i="54" s="1"/>
  <c r="U92" i="54"/>
  <c r="U8" i="54"/>
  <c r="U218" i="54"/>
  <c r="AA218" i="54" s="1"/>
  <c r="U302" i="54"/>
  <c r="AA302" i="54" s="1"/>
  <c r="U134" i="54"/>
  <c r="U50" i="54"/>
  <c r="U180" i="54"/>
  <c r="AA180" i="54" s="1"/>
  <c r="U243" i="54"/>
  <c r="AA243" i="54" s="1"/>
  <c r="U33" i="54"/>
  <c r="U75" i="54"/>
  <c r="AA75" i="54" s="1"/>
  <c r="U159" i="54"/>
  <c r="AA159" i="54" s="1"/>
  <c r="U201" i="54"/>
  <c r="AA201" i="54" s="1"/>
  <c r="U306" i="54"/>
  <c r="AA306" i="54" s="1"/>
  <c r="U264" i="54"/>
  <c r="AA264" i="54" s="1"/>
  <c r="U117" i="54"/>
  <c r="U12" i="54"/>
  <c r="U96" i="54"/>
  <c r="U285" i="54"/>
  <c r="AA285" i="54" s="1"/>
  <c r="U222" i="54"/>
  <c r="AA222" i="54" s="1"/>
  <c r="U138" i="54"/>
  <c r="U54" i="54"/>
  <c r="U175" i="54"/>
  <c r="AA175" i="54" s="1"/>
  <c r="U28" i="54"/>
  <c r="U238" i="54"/>
  <c r="AA238" i="54" s="1"/>
  <c r="U70" i="54"/>
  <c r="AA70" i="54" s="1"/>
  <c r="U154" i="54"/>
  <c r="AA154" i="54" s="1"/>
  <c r="U196" i="54"/>
  <c r="AA196" i="54" s="1"/>
  <c r="U112" i="54"/>
  <c r="U7" i="54"/>
  <c r="AA7" i="54" s="1"/>
  <c r="U280" i="54"/>
  <c r="AA280" i="54" s="1"/>
  <c r="U259" i="54"/>
  <c r="AA259" i="54" s="1"/>
  <c r="U91" i="54"/>
  <c r="U217" i="54"/>
  <c r="AA217" i="54" s="1"/>
  <c r="U49" i="54"/>
  <c r="U133" i="54"/>
  <c r="U301" i="54"/>
  <c r="AA301" i="54" s="1"/>
  <c r="U177" i="54"/>
  <c r="AA177" i="54" s="1"/>
  <c r="U30" i="54"/>
  <c r="U240" i="54"/>
  <c r="AA240" i="54" s="1"/>
  <c r="U282" i="54"/>
  <c r="AA282" i="54" s="1"/>
  <c r="U156" i="54"/>
  <c r="AA156" i="54" s="1"/>
  <c r="U72" i="54"/>
  <c r="U261" i="54"/>
  <c r="AA261" i="54" s="1"/>
  <c r="U114" i="54"/>
  <c r="AA114" i="54" s="1"/>
  <c r="U93" i="54"/>
  <c r="U198" i="54"/>
  <c r="AA198" i="54" s="1"/>
  <c r="U9" i="54"/>
  <c r="U303" i="54"/>
  <c r="AA303" i="54" s="1"/>
  <c r="U219" i="54"/>
  <c r="AA219" i="54" s="1"/>
  <c r="U135" i="54"/>
  <c r="U51" i="54"/>
  <c r="U32" i="54"/>
  <c r="U305" i="54"/>
  <c r="AA305" i="54" s="1"/>
  <c r="U242" i="54"/>
  <c r="AA242" i="54" s="1"/>
  <c r="U179" i="54"/>
  <c r="AA179" i="54" s="1"/>
  <c r="U74" i="54"/>
  <c r="U158" i="54"/>
  <c r="AA158" i="54" s="1"/>
  <c r="U200" i="54"/>
  <c r="AA200" i="54" s="1"/>
  <c r="U116" i="54"/>
  <c r="AA116" i="54" s="1"/>
  <c r="U95" i="54"/>
  <c r="U11" i="54"/>
  <c r="U263" i="54"/>
  <c r="AA263" i="54" s="1"/>
  <c r="U284" i="54"/>
  <c r="AA284" i="54" s="1"/>
  <c r="U137" i="54"/>
  <c r="U53" i="54"/>
  <c r="U221" i="54"/>
  <c r="AA221" i="54" s="1"/>
  <c r="Q26" i="54"/>
  <c r="Q173" i="54"/>
  <c r="Q236" i="54"/>
  <c r="Q152" i="54"/>
  <c r="Q194" i="54"/>
  <c r="Q68" i="54"/>
  <c r="Q278" i="54"/>
  <c r="Q89" i="54"/>
  <c r="Q257" i="54"/>
  <c r="Q110" i="54"/>
  <c r="Q5" i="54"/>
  <c r="Q47" i="54"/>
  <c r="Q299" i="54"/>
  <c r="Q131" i="54"/>
  <c r="Q215" i="54"/>
  <c r="U25" i="54"/>
  <c r="U172" i="54"/>
  <c r="AA172" i="54" s="1"/>
  <c r="AE172" i="54" s="1"/>
  <c r="AE173" i="54" s="1"/>
  <c r="U235" i="54"/>
  <c r="AA235" i="54" s="1"/>
  <c r="AE235" i="54" s="1"/>
  <c r="AE236" i="54" s="1"/>
  <c r="U277" i="54"/>
  <c r="AA277" i="54" s="1"/>
  <c r="AE277" i="54" s="1"/>
  <c r="AE278" i="54" s="1"/>
  <c r="U151" i="54"/>
  <c r="AA151" i="54" s="1"/>
  <c r="AE151" i="54" s="1"/>
  <c r="AE152" i="54" s="1"/>
  <c r="U67" i="54"/>
  <c r="AA67" i="54" s="1"/>
  <c r="AE67" i="54" s="1"/>
  <c r="U256" i="54"/>
  <c r="AA256" i="54" s="1"/>
  <c r="AE256" i="54" s="1"/>
  <c r="AE257" i="54" s="1"/>
  <c r="U193" i="54"/>
  <c r="AA193" i="54" s="1"/>
  <c r="AE193" i="54" s="1"/>
  <c r="AE194" i="54" s="1"/>
  <c r="U109" i="54"/>
  <c r="U88" i="54"/>
  <c r="AA88" i="54" s="1"/>
  <c r="AE88" i="54" s="1"/>
  <c r="AE89" i="54" s="1"/>
  <c r="U298" i="54"/>
  <c r="AA298" i="54" s="1"/>
  <c r="AE298" i="54" s="1"/>
  <c r="AE299" i="54" s="1"/>
  <c r="U214" i="54"/>
  <c r="AA214" i="54" s="1"/>
  <c r="AE214" i="54" s="1"/>
  <c r="AE215" i="54" s="1"/>
  <c r="U46" i="54"/>
  <c r="U130" i="54"/>
  <c r="AA130" i="54" s="1"/>
  <c r="AE130" i="54" s="1"/>
  <c r="U4" i="54"/>
  <c r="U237" i="54"/>
  <c r="AA237" i="54" s="1"/>
  <c r="U27" i="54"/>
  <c r="AA27" i="54" s="1"/>
  <c r="U174" i="54"/>
  <c r="AA174" i="54" s="1"/>
  <c r="U153" i="54"/>
  <c r="AA153" i="54" s="1"/>
  <c r="U195" i="54"/>
  <c r="AA195" i="54" s="1"/>
  <c r="U69" i="54"/>
  <c r="AA69" i="54" s="1"/>
  <c r="U279" i="54"/>
  <c r="AA279" i="54" s="1"/>
  <c r="U111" i="54"/>
  <c r="U6" i="54"/>
  <c r="U90" i="54"/>
  <c r="AA90" i="54" s="1"/>
  <c r="U258" i="54"/>
  <c r="AA258" i="54" s="1"/>
  <c r="U300" i="54"/>
  <c r="AA300" i="54" s="1"/>
  <c r="U216" i="54"/>
  <c r="AA216" i="54" s="1"/>
  <c r="U132" i="54"/>
  <c r="AA132" i="54" s="1"/>
  <c r="U48" i="54"/>
  <c r="U31" i="54"/>
  <c r="U304" i="54"/>
  <c r="AA304" i="54" s="1"/>
  <c r="U178" i="54"/>
  <c r="AA178" i="54" s="1"/>
  <c r="U241" i="54"/>
  <c r="AA241" i="54" s="1"/>
  <c r="U199" i="54"/>
  <c r="AA199" i="54" s="1"/>
  <c r="U157" i="54"/>
  <c r="AA157" i="54" s="1"/>
  <c r="U73" i="54"/>
  <c r="U283" i="54"/>
  <c r="AA283" i="54" s="1"/>
  <c r="U94" i="54"/>
  <c r="U115" i="54"/>
  <c r="AA115" i="54" s="1"/>
  <c r="U262" i="54"/>
  <c r="AA262" i="54" s="1"/>
  <c r="U10" i="54"/>
  <c r="U136" i="54"/>
  <c r="U220" i="54"/>
  <c r="AA220" i="54" s="1"/>
  <c r="U52" i="54"/>
  <c r="E61" i="55"/>
  <c r="G59" i="55"/>
  <c r="AA15" i="54"/>
  <c r="AA51" i="54"/>
  <c r="AA87" i="54"/>
  <c r="AA6" i="54"/>
  <c r="AA33" i="54"/>
  <c r="AA60" i="54"/>
  <c r="AA24" i="54"/>
  <c r="AA123" i="54"/>
  <c r="AA105" i="54"/>
  <c r="AA42" i="54"/>
  <c r="AA96" i="54"/>
  <c r="AA78" i="54"/>
  <c r="AA19" i="54"/>
  <c r="AA55" i="54"/>
  <c r="AA91" i="54"/>
  <c r="AA28" i="54"/>
  <c r="AA118" i="54"/>
  <c r="AA82" i="54"/>
  <c r="AA109" i="54"/>
  <c r="AE109" i="54" s="1"/>
  <c r="AA127" i="54"/>
  <c r="AA73" i="54"/>
  <c r="AA10" i="54"/>
  <c r="AA64" i="54"/>
  <c r="AA100" i="54"/>
  <c r="AA136" i="54"/>
  <c r="AA37" i="54"/>
  <c r="AA46" i="54"/>
  <c r="AE46" i="54" s="1"/>
  <c r="AA39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103" i="54"/>
  <c r="AA22" i="54"/>
  <c r="AA49" i="54"/>
  <c r="AA76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53" i="54"/>
  <c r="AA125" i="54"/>
  <c r="AA26" i="54"/>
  <c r="AA80" i="54"/>
  <c r="AA89" i="54"/>
  <c r="AA23" i="54"/>
  <c r="AA59" i="54"/>
  <c r="AA95" i="54"/>
  <c r="AA86" i="54"/>
  <c r="AA122" i="54"/>
  <c r="AA50" i="54"/>
  <c r="AA77" i="54"/>
  <c r="AA104" i="54"/>
  <c r="AA131" i="54"/>
  <c r="AA41" i="54"/>
  <c r="AA32" i="54"/>
  <c r="AA14" i="54"/>
  <c r="AA68" i="54"/>
  <c r="AA5" i="54"/>
  <c r="AA43" i="54"/>
  <c r="AA79" i="54"/>
  <c r="AA97" i="54"/>
  <c r="AA34" i="54"/>
  <c r="AA61" i="54"/>
  <c r="AA52" i="54"/>
  <c r="AA124" i="54"/>
  <c r="AA106" i="54"/>
  <c r="AA133" i="54"/>
  <c r="AA16" i="54"/>
  <c r="AA25" i="54"/>
  <c r="AE25" i="54" s="1"/>
  <c r="AE26" i="54" s="1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11" i="54"/>
  <c r="AA83" i="54"/>
  <c r="AA38" i="54"/>
  <c r="AA65" i="54"/>
  <c r="AA92" i="54"/>
  <c r="AA29" i="54"/>
  <c r="AA56" i="54"/>
  <c r="AA119" i="54"/>
  <c r="AA20" i="54"/>
  <c r="AA74" i="54"/>
  <c r="AA101" i="54"/>
  <c r="AA137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K16" i="53"/>
  <c r="O15" i="53"/>
  <c r="M14" i="53"/>
  <c r="N14" i="53" s="1"/>
  <c r="F14" i="53"/>
  <c r="F19" i="53"/>
  <c r="F18" i="53"/>
  <c r="F20" i="53"/>
  <c r="F21" i="53"/>
  <c r="F22" i="53"/>
  <c r="F17" i="53"/>
  <c r="F16" i="53"/>
  <c r="F15" i="53"/>
  <c r="Y29" i="54" l="1"/>
  <c r="Y176" i="54"/>
  <c r="AC176" i="54" s="1"/>
  <c r="Y239" i="54"/>
  <c r="AC239" i="54" s="1"/>
  <c r="Y281" i="54"/>
  <c r="AC281" i="54" s="1"/>
  <c r="Y155" i="54"/>
  <c r="AC155" i="54" s="1"/>
  <c r="Y71" i="54"/>
  <c r="Y197" i="54"/>
  <c r="AC197" i="54" s="1"/>
  <c r="Y8" i="54"/>
  <c r="Y113" i="54"/>
  <c r="Y92" i="54"/>
  <c r="Y260" i="54"/>
  <c r="AC260" i="54" s="1"/>
  <c r="Y50" i="54"/>
  <c r="Y302" i="54"/>
  <c r="AC302" i="54" s="1"/>
  <c r="Y218" i="54"/>
  <c r="AC218" i="54" s="1"/>
  <c r="Y134" i="54"/>
  <c r="AC134" i="54" s="1"/>
  <c r="Y180" i="54"/>
  <c r="AC180" i="54" s="1"/>
  <c r="Y243" i="54"/>
  <c r="AC243" i="54" s="1"/>
  <c r="Y306" i="54"/>
  <c r="AC306" i="54" s="1"/>
  <c r="Y33" i="54"/>
  <c r="Y159" i="54"/>
  <c r="AC159" i="54" s="1"/>
  <c r="Y75" i="54"/>
  <c r="Y264" i="54"/>
  <c r="AC264" i="54" s="1"/>
  <c r="Y201" i="54"/>
  <c r="AC201" i="54" s="1"/>
  <c r="Y12" i="54"/>
  <c r="Y117" i="54"/>
  <c r="Y96" i="54"/>
  <c r="Y285" i="54"/>
  <c r="AC285" i="54" s="1"/>
  <c r="Y138" i="54"/>
  <c r="Y54" i="54"/>
  <c r="Y222" i="54"/>
  <c r="AC222" i="54" s="1"/>
  <c r="Q27" i="54"/>
  <c r="Q174" i="54"/>
  <c r="Q237" i="54"/>
  <c r="Q69" i="54"/>
  <c r="Q153" i="54"/>
  <c r="Q195" i="54"/>
  <c r="Q279" i="54"/>
  <c r="Q111" i="54"/>
  <c r="Q6" i="54"/>
  <c r="Q258" i="54"/>
  <c r="Q90" i="54"/>
  <c r="Q216" i="54"/>
  <c r="Q48" i="54"/>
  <c r="Q132" i="54"/>
  <c r="Q300" i="54"/>
  <c r="L15" i="53"/>
  <c r="Y173" i="54"/>
  <c r="AC173" i="54" s="1"/>
  <c r="Y26" i="54"/>
  <c r="Y236" i="54"/>
  <c r="AC236" i="54" s="1"/>
  <c r="Y152" i="54"/>
  <c r="AC152" i="54" s="1"/>
  <c r="Y68" i="54"/>
  <c r="Y278" i="54"/>
  <c r="AC278" i="54" s="1"/>
  <c r="Y194" i="54"/>
  <c r="AC194" i="54" s="1"/>
  <c r="Y110" i="54"/>
  <c r="AC110" i="54" s="1"/>
  <c r="Y89" i="54"/>
  <c r="Y257" i="54"/>
  <c r="AC257" i="54" s="1"/>
  <c r="Y47" i="54"/>
  <c r="Y299" i="54"/>
  <c r="AC299" i="54" s="1"/>
  <c r="Y215" i="54"/>
  <c r="AC215" i="54" s="1"/>
  <c r="Y5" i="54"/>
  <c r="Y131" i="54"/>
  <c r="Y32" i="54"/>
  <c r="Y179" i="54"/>
  <c r="AC179" i="54" s="1"/>
  <c r="Y305" i="54"/>
  <c r="AC305" i="54" s="1"/>
  <c r="Y242" i="54"/>
  <c r="AC242" i="54" s="1"/>
  <c r="Y158" i="54"/>
  <c r="AC158" i="54" s="1"/>
  <c r="Y74" i="54"/>
  <c r="Y200" i="54"/>
  <c r="AC200" i="54" s="1"/>
  <c r="Y263" i="54"/>
  <c r="AC263" i="54" s="1"/>
  <c r="Y116" i="54"/>
  <c r="Y11" i="54"/>
  <c r="Y95" i="54"/>
  <c r="Y284" i="54"/>
  <c r="AC284" i="54" s="1"/>
  <c r="Y221" i="54"/>
  <c r="AC221" i="54" s="1"/>
  <c r="Y137" i="54"/>
  <c r="Y53" i="54"/>
  <c r="Y25" i="54"/>
  <c r="AC25" i="54" s="1"/>
  <c r="AG25" i="54" s="1"/>
  <c r="Y172" i="54"/>
  <c r="AC172" i="54" s="1"/>
  <c r="AG172" i="54" s="1"/>
  <c r="AG173" i="54" s="1"/>
  <c r="Y235" i="54"/>
  <c r="AC235" i="54" s="1"/>
  <c r="AG235" i="54" s="1"/>
  <c r="AG236" i="54" s="1"/>
  <c r="Y151" i="54"/>
  <c r="AC151" i="54" s="1"/>
  <c r="AG151" i="54" s="1"/>
  <c r="Y67" i="54"/>
  <c r="AC67" i="54" s="1"/>
  <c r="AG67" i="54" s="1"/>
  <c r="AG68" i="54" s="1"/>
  <c r="AG69" i="54" s="1"/>
  <c r="AG70" i="54" s="1"/>
  <c r="Y193" i="54"/>
  <c r="AC193" i="54" s="1"/>
  <c r="AG193" i="54" s="1"/>
  <c r="AG194" i="54" s="1"/>
  <c r="Y277" i="54"/>
  <c r="AC277" i="54" s="1"/>
  <c r="AG277" i="54" s="1"/>
  <c r="AG278" i="54" s="1"/>
  <c r="Y88" i="54"/>
  <c r="Y109" i="54"/>
  <c r="Y256" i="54"/>
  <c r="AC256" i="54" s="1"/>
  <c r="AG256" i="54" s="1"/>
  <c r="AG257" i="54" s="1"/>
  <c r="Y298" i="54"/>
  <c r="AC298" i="54" s="1"/>
  <c r="AG298" i="54" s="1"/>
  <c r="Y214" i="54"/>
  <c r="AC214" i="54" s="1"/>
  <c r="AG214" i="54" s="1"/>
  <c r="AG215" i="54" s="1"/>
  <c r="Y46" i="54"/>
  <c r="AC46" i="54" s="1"/>
  <c r="AG46" i="54" s="1"/>
  <c r="AG47" i="54" s="1"/>
  <c r="Y4" i="54"/>
  <c r="Y130" i="54"/>
  <c r="AE90" i="54"/>
  <c r="AE91" i="54" s="1"/>
  <c r="AE92" i="54" s="1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E216" i="54"/>
  <c r="AE217" i="54" s="1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E195" i="54"/>
  <c r="AE196" i="54" s="1"/>
  <c r="AE197" i="54" s="1"/>
  <c r="AE198" i="54" s="1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279" i="54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E110" i="54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E300" i="54"/>
  <c r="AE301" i="54" s="1"/>
  <c r="AE302" i="54" s="1"/>
  <c r="AE303" i="54" s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E258" i="54"/>
  <c r="AE259" i="54" s="1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E237" i="54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Y27" i="54"/>
  <c r="Y174" i="54"/>
  <c r="AC174" i="54" s="1"/>
  <c r="Y153" i="54"/>
  <c r="AC153" i="54" s="1"/>
  <c r="Y69" i="54"/>
  <c r="Y237" i="54"/>
  <c r="AC237" i="54" s="1"/>
  <c r="Y279" i="54"/>
  <c r="AC279" i="54" s="1"/>
  <c r="Y195" i="54"/>
  <c r="AC195" i="54" s="1"/>
  <c r="Y6" i="54"/>
  <c r="Y90" i="54"/>
  <c r="Y258" i="54"/>
  <c r="AC258" i="54" s="1"/>
  <c r="Y111" i="54"/>
  <c r="AC111" i="54" s="1"/>
  <c r="Y216" i="54"/>
  <c r="AC216" i="54" s="1"/>
  <c r="Y300" i="54"/>
  <c r="AC300" i="54" s="1"/>
  <c r="Y132" i="54"/>
  <c r="Y48" i="54"/>
  <c r="AC48" i="54" s="1"/>
  <c r="Y31" i="54"/>
  <c r="Y304" i="54"/>
  <c r="AC304" i="54" s="1"/>
  <c r="Y178" i="54"/>
  <c r="AC178" i="54" s="1"/>
  <c r="Y241" i="54"/>
  <c r="AC241" i="54" s="1"/>
  <c r="Y157" i="54"/>
  <c r="AC157" i="54" s="1"/>
  <c r="Y73" i="54"/>
  <c r="Y283" i="54"/>
  <c r="AC283" i="54" s="1"/>
  <c r="Y199" i="54"/>
  <c r="AC199" i="54" s="1"/>
  <c r="Y115" i="54"/>
  <c r="Y10" i="54"/>
  <c r="Y262" i="54"/>
  <c r="AC262" i="54" s="1"/>
  <c r="Y94" i="54"/>
  <c r="Y136" i="54"/>
  <c r="Y52" i="54"/>
  <c r="Y220" i="54"/>
  <c r="AC220" i="54" s="1"/>
  <c r="Y28" i="54"/>
  <c r="Y175" i="54"/>
  <c r="AC175" i="54" s="1"/>
  <c r="Y238" i="54"/>
  <c r="AC238" i="54" s="1"/>
  <c r="Y70" i="54"/>
  <c r="Y280" i="54"/>
  <c r="AC280" i="54" s="1"/>
  <c r="Y154" i="54"/>
  <c r="AC154" i="54" s="1"/>
  <c r="Y196" i="54"/>
  <c r="AC196" i="54" s="1"/>
  <c r="Y7" i="54"/>
  <c r="Y91" i="54"/>
  <c r="Y112" i="54"/>
  <c r="Y259" i="54"/>
  <c r="AC259" i="54" s="1"/>
  <c r="Y301" i="54"/>
  <c r="AC301" i="54" s="1"/>
  <c r="Y217" i="54"/>
  <c r="AC217" i="54" s="1"/>
  <c r="Y133" i="54"/>
  <c r="Y49" i="54"/>
  <c r="AC49" i="54" s="1"/>
  <c r="AE27" i="54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174" i="54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O26" i="54"/>
  <c r="O173" i="54"/>
  <c r="O236" i="54"/>
  <c r="O68" i="54"/>
  <c r="O152" i="54"/>
  <c r="O278" i="54"/>
  <c r="O194" i="54"/>
  <c r="O257" i="54"/>
  <c r="O110" i="54"/>
  <c r="O89" i="54"/>
  <c r="O215" i="54"/>
  <c r="O131" i="54"/>
  <c r="O47" i="54"/>
  <c r="O299" i="54"/>
  <c r="O5" i="54"/>
  <c r="Y177" i="54"/>
  <c r="AC177" i="54" s="1"/>
  <c r="Y240" i="54"/>
  <c r="AC240" i="54" s="1"/>
  <c r="Y30" i="54"/>
  <c r="Y282" i="54"/>
  <c r="AC282" i="54" s="1"/>
  <c r="Y156" i="54"/>
  <c r="AC156" i="54" s="1"/>
  <c r="Y72" i="54"/>
  <c r="AC72" i="54" s="1"/>
  <c r="Y261" i="54"/>
  <c r="AC261" i="54" s="1"/>
  <c r="Y114" i="54"/>
  <c r="Y9" i="54"/>
  <c r="AC9" i="54" s="1"/>
  <c r="Y93" i="54"/>
  <c r="AC93" i="54" s="1"/>
  <c r="Y198" i="54"/>
  <c r="AC198" i="54" s="1"/>
  <c r="Y219" i="54"/>
  <c r="AC219" i="54" s="1"/>
  <c r="Y303" i="54"/>
  <c r="AC303" i="54" s="1"/>
  <c r="Y135" i="54"/>
  <c r="Y51" i="54"/>
  <c r="AE131" i="54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E153" i="54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E5" i="54"/>
  <c r="AE6" i="54" s="1"/>
  <c r="AE7" i="54" s="1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C21" i="54"/>
  <c r="AC57" i="54"/>
  <c r="AC129" i="54"/>
  <c r="AC30" i="54"/>
  <c r="AC66" i="54"/>
  <c r="AC102" i="54"/>
  <c r="AC138" i="54"/>
  <c r="AC39" i="54"/>
  <c r="AC75" i="54"/>
  <c r="AC12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G88" i="54" s="1"/>
  <c r="AC124" i="54"/>
  <c r="AC17" i="54"/>
  <c r="AC53" i="54"/>
  <c r="AC89" i="54"/>
  <c r="AC125" i="54"/>
  <c r="AC26" i="54"/>
  <c r="AC62" i="54"/>
  <c r="AC98" i="54"/>
  <c r="AC35" i="54"/>
  <c r="AC71" i="54"/>
  <c r="AC107" i="54"/>
  <c r="AC8" i="54"/>
  <c r="AC44" i="54"/>
  <c r="AC80" i="54"/>
  <c r="AC116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108" i="54"/>
  <c r="AC29" i="54"/>
  <c r="AC65" i="54"/>
  <c r="AC101" i="54"/>
  <c r="AC137" i="54"/>
  <c r="AC38" i="54"/>
  <c r="AC74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G109" i="54" s="1"/>
  <c r="AC10" i="54"/>
  <c r="AC82" i="54"/>
  <c r="AC118" i="54"/>
  <c r="AC19" i="54"/>
  <c r="AC55" i="54"/>
  <c r="AC91" i="54"/>
  <c r="AC127" i="54"/>
  <c r="AC28" i="54"/>
  <c r="AC64" i="54"/>
  <c r="AC100" i="54"/>
  <c r="AC136" i="54"/>
  <c r="AC13" i="54"/>
  <c r="AC85" i="54"/>
  <c r="AC121" i="54"/>
  <c r="AC22" i="54"/>
  <c r="AC58" i="54"/>
  <c r="AC94" i="54"/>
  <c r="AC130" i="54"/>
  <c r="AG130" i="54" s="1"/>
  <c r="AC31" i="54"/>
  <c r="AC103" i="54"/>
  <c r="AC40" i="54"/>
  <c r="AC76" i="54"/>
  <c r="AC112" i="54"/>
  <c r="AC4" i="54"/>
  <c r="AG4" i="54" s="1"/>
  <c r="J16" i="53"/>
  <c r="O16" i="53"/>
  <c r="K17" i="53"/>
  <c r="M15" i="53"/>
  <c r="N15" i="53" s="1"/>
  <c r="AG48" i="54" l="1"/>
  <c r="AG152" i="54"/>
  <c r="AG299" i="54"/>
  <c r="S26" i="54"/>
  <c r="S173" i="54"/>
  <c r="S236" i="54"/>
  <c r="S68" i="54"/>
  <c r="S278" i="54"/>
  <c r="S152" i="54"/>
  <c r="S194" i="54"/>
  <c r="S257" i="54"/>
  <c r="S110" i="54"/>
  <c r="S89" i="54"/>
  <c r="S299" i="54"/>
  <c r="S47" i="54"/>
  <c r="S5" i="54"/>
  <c r="S215" i="54"/>
  <c r="S131" i="54"/>
  <c r="AG216" i="54"/>
  <c r="AG217" i="54" s="1"/>
  <c r="AG218" i="54" s="1"/>
  <c r="AG219" i="54" s="1"/>
  <c r="AG220" i="54" s="1"/>
  <c r="AG221" i="54" s="1"/>
  <c r="AG222" i="54" s="1"/>
  <c r="AG223" i="54" s="1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153" i="54"/>
  <c r="AG154" i="54" s="1"/>
  <c r="AG155" i="54" s="1"/>
  <c r="AG156" i="54" s="1"/>
  <c r="AG157" i="54" s="1"/>
  <c r="AG158" i="54" s="1"/>
  <c r="AG159" i="54" s="1"/>
  <c r="AG160" i="54" s="1"/>
  <c r="AG161" i="54" s="1"/>
  <c r="AG162" i="54" s="1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G300" i="54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G279" i="54"/>
  <c r="AG280" i="54" s="1"/>
  <c r="AG281" i="54" s="1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G237" i="54"/>
  <c r="AG238" i="54" s="1"/>
  <c r="AG239" i="54" s="1"/>
  <c r="AG240" i="54" s="1"/>
  <c r="AG241" i="54" s="1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Q175" i="54"/>
  <c r="Q238" i="54"/>
  <c r="Q28" i="54"/>
  <c r="Q154" i="54"/>
  <c r="Q280" i="54"/>
  <c r="Q70" i="54"/>
  <c r="Q112" i="54"/>
  <c r="Q7" i="54"/>
  <c r="Q259" i="54"/>
  <c r="Q196" i="54"/>
  <c r="Q91" i="54"/>
  <c r="Q133" i="54"/>
  <c r="Q301" i="54"/>
  <c r="Q217" i="54"/>
  <c r="Q49" i="54"/>
  <c r="O174" i="54"/>
  <c r="O237" i="54"/>
  <c r="O27" i="54"/>
  <c r="O69" i="54"/>
  <c r="O153" i="54"/>
  <c r="O195" i="54"/>
  <c r="O279" i="54"/>
  <c r="O111" i="54"/>
  <c r="O6" i="54"/>
  <c r="O258" i="54"/>
  <c r="O300" i="54"/>
  <c r="O216" i="54"/>
  <c r="O48" i="54"/>
  <c r="O90" i="54"/>
  <c r="O132" i="54"/>
  <c r="AG258" i="54"/>
  <c r="AG259" i="54" s="1"/>
  <c r="AG260" i="54" s="1"/>
  <c r="AG261" i="54" s="1"/>
  <c r="AG262" i="54" s="1"/>
  <c r="AG263" i="54" s="1"/>
  <c r="AG264" i="54" s="1"/>
  <c r="AG265" i="54" s="1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G195" i="54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G174" i="54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G26" i="54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G71" i="54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G49" i="54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G131" i="54"/>
  <c r="AG132" i="54" s="1"/>
  <c r="AG133" i="54" s="1"/>
  <c r="AG134" i="54" s="1"/>
  <c r="AG135" i="54" s="1"/>
  <c r="AG136" i="54" s="1"/>
  <c r="AG137" i="54" s="1"/>
  <c r="AG138" i="54" s="1"/>
  <c r="AG139" i="54" s="1"/>
  <c r="AG140" i="54" s="1"/>
  <c r="AG141" i="54" s="1"/>
  <c r="AG142" i="54" s="1"/>
  <c r="AG143" i="54" s="1"/>
  <c r="AG144" i="54" s="1"/>
  <c r="AG145" i="54" s="1"/>
  <c r="AG146" i="54" s="1"/>
  <c r="AG147" i="54" s="1"/>
  <c r="AG148" i="54" s="1"/>
  <c r="AG149" i="54" s="1"/>
  <c r="AG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89" i="54"/>
  <c r="AG90" i="54" s="1"/>
  <c r="AG91" i="54" s="1"/>
  <c r="AG92" i="54" s="1"/>
  <c r="AG93" i="54" s="1"/>
  <c r="AG94" i="54" s="1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G5" i="54"/>
  <c r="AG6" i="54" s="1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J17" i="53"/>
  <c r="L16" i="53"/>
  <c r="K18" i="53"/>
  <c r="O17" i="53"/>
  <c r="M16" i="53"/>
  <c r="N16" i="53" s="1"/>
  <c r="Q29" i="54" l="1"/>
  <c r="Q176" i="54"/>
  <c r="Q239" i="54"/>
  <c r="Q155" i="54"/>
  <c r="Q71" i="54"/>
  <c r="Q281" i="54"/>
  <c r="Q197" i="54"/>
  <c r="Q92" i="54"/>
  <c r="Q260" i="54"/>
  <c r="Q113" i="54"/>
  <c r="Q8" i="54"/>
  <c r="Q134" i="54"/>
  <c r="Q302" i="54"/>
  <c r="Q218" i="54"/>
  <c r="Q50" i="54"/>
  <c r="S174" i="54"/>
  <c r="S27" i="54"/>
  <c r="S69" i="54"/>
  <c r="S237" i="54"/>
  <c r="S153" i="54"/>
  <c r="S279" i="54"/>
  <c r="S258" i="54"/>
  <c r="S6" i="54"/>
  <c r="S195" i="54"/>
  <c r="S111" i="54"/>
  <c r="S90" i="54"/>
  <c r="S300" i="54"/>
  <c r="S48" i="54"/>
  <c r="S216" i="54"/>
  <c r="S132" i="54"/>
  <c r="O175" i="54"/>
  <c r="O28" i="54"/>
  <c r="O70" i="54"/>
  <c r="O280" i="54"/>
  <c r="O154" i="54"/>
  <c r="O238" i="54"/>
  <c r="O91" i="54"/>
  <c r="O196" i="54"/>
  <c r="O7" i="54"/>
  <c r="O112" i="54"/>
  <c r="O259" i="54"/>
  <c r="O133" i="54"/>
  <c r="O49" i="54"/>
  <c r="O217" i="54"/>
  <c r="O301" i="54"/>
  <c r="J18" i="53"/>
  <c r="L17" i="53"/>
  <c r="K19" i="53"/>
  <c r="O18" i="53"/>
  <c r="M17" i="53"/>
  <c r="N17" i="53" s="1"/>
  <c r="O29" i="54" l="1"/>
  <c r="O176" i="54"/>
  <c r="O239" i="54"/>
  <c r="O155" i="54"/>
  <c r="O281" i="54"/>
  <c r="O71" i="54"/>
  <c r="O92" i="54"/>
  <c r="O260" i="54"/>
  <c r="O113" i="54"/>
  <c r="O197" i="54"/>
  <c r="O8" i="54"/>
  <c r="O134" i="54"/>
  <c r="O50" i="54"/>
  <c r="O302" i="54"/>
  <c r="O218" i="54"/>
  <c r="Q30" i="54"/>
  <c r="Q177" i="54"/>
  <c r="Q156" i="54"/>
  <c r="Q72" i="54"/>
  <c r="Q198" i="54"/>
  <c r="Q240" i="54"/>
  <c r="Q282" i="54"/>
  <c r="Q114" i="54"/>
  <c r="Q9" i="54"/>
  <c r="Q261" i="54"/>
  <c r="Q93" i="54"/>
  <c r="Q51" i="54"/>
  <c r="Q219" i="54"/>
  <c r="Q135" i="54"/>
  <c r="Q303" i="54"/>
  <c r="S175" i="54"/>
  <c r="S28" i="54"/>
  <c r="S70" i="54"/>
  <c r="S238" i="54"/>
  <c r="S154" i="54"/>
  <c r="S280" i="54"/>
  <c r="S259" i="54"/>
  <c r="S7" i="54"/>
  <c r="S91" i="54"/>
  <c r="S112" i="54"/>
  <c r="S196" i="54"/>
  <c r="S133" i="54"/>
  <c r="S49" i="54"/>
  <c r="S301" i="54"/>
  <c r="S217" i="54"/>
  <c r="J19" i="53"/>
  <c r="L18" i="53"/>
  <c r="K20" i="53"/>
  <c r="O19" i="53"/>
  <c r="M18" i="53"/>
  <c r="N18" i="53" s="1"/>
  <c r="Q178" i="54" l="1"/>
  <c r="Q241" i="54"/>
  <c r="Q31" i="54"/>
  <c r="Q304" i="54"/>
  <c r="Q157" i="54"/>
  <c r="Q283" i="54"/>
  <c r="Q73" i="54"/>
  <c r="Q262" i="54"/>
  <c r="Q115" i="54"/>
  <c r="Q10" i="54"/>
  <c r="Q199" i="54"/>
  <c r="Q94" i="54"/>
  <c r="Q220" i="54"/>
  <c r="Q136" i="54"/>
  <c r="Q52" i="54"/>
  <c r="S29" i="54"/>
  <c r="S176" i="54"/>
  <c r="S239" i="54"/>
  <c r="S71" i="54"/>
  <c r="S197" i="54"/>
  <c r="S281" i="54"/>
  <c r="S155" i="54"/>
  <c r="S8" i="54"/>
  <c r="S113" i="54"/>
  <c r="S92" i="54"/>
  <c r="S260" i="54"/>
  <c r="S302" i="54"/>
  <c r="S218" i="54"/>
  <c r="S134" i="54"/>
  <c r="S50" i="54"/>
  <c r="O177" i="54"/>
  <c r="O30" i="54"/>
  <c r="O240" i="54"/>
  <c r="O156" i="54"/>
  <c r="O282" i="54"/>
  <c r="O198" i="54"/>
  <c r="O72" i="54"/>
  <c r="O114" i="54"/>
  <c r="O261" i="54"/>
  <c r="O93" i="54"/>
  <c r="O9" i="54"/>
  <c r="O135" i="54"/>
  <c r="O51" i="54"/>
  <c r="O219" i="54"/>
  <c r="O303" i="54"/>
  <c r="J20" i="53"/>
  <c r="L19" i="53"/>
  <c r="K21" i="53"/>
  <c r="O20" i="53"/>
  <c r="M19" i="53"/>
  <c r="N19" i="53" s="1"/>
  <c r="Q32" i="54" l="1"/>
  <c r="Q179" i="54"/>
  <c r="Q305" i="54"/>
  <c r="Q242" i="54"/>
  <c r="Q158" i="54"/>
  <c r="Q74" i="54"/>
  <c r="Q200" i="54"/>
  <c r="Q95" i="54"/>
  <c r="Q11" i="54"/>
  <c r="Q116" i="54"/>
  <c r="Q263" i="54"/>
  <c r="Q284" i="54"/>
  <c r="Q221" i="54"/>
  <c r="Q137" i="54"/>
  <c r="Q53" i="54"/>
  <c r="S30" i="54"/>
  <c r="S240" i="54"/>
  <c r="S177" i="54"/>
  <c r="S156" i="54"/>
  <c r="S72" i="54"/>
  <c r="S114" i="54"/>
  <c r="S282" i="54"/>
  <c r="S198" i="54"/>
  <c r="S9" i="54"/>
  <c r="S261" i="54"/>
  <c r="S93" i="54"/>
  <c r="S219" i="54"/>
  <c r="S51" i="54"/>
  <c r="S303" i="54"/>
  <c r="S135" i="54"/>
  <c r="O31" i="54"/>
  <c r="O178" i="54"/>
  <c r="O241" i="54"/>
  <c r="O304" i="54"/>
  <c r="O199" i="54"/>
  <c r="O157" i="54"/>
  <c r="O73" i="54"/>
  <c r="O283" i="54"/>
  <c r="O94" i="54"/>
  <c r="O115" i="54"/>
  <c r="O262" i="54"/>
  <c r="O10" i="54"/>
  <c r="O220" i="54"/>
  <c r="O136" i="54"/>
  <c r="O52" i="54"/>
  <c r="J21" i="53"/>
  <c r="L20" i="53"/>
  <c r="K22" i="53"/>
  <c r="O21" i="53"/>
  <c r="M20" i="53"/>
  <c r="N20" i="53" s="1"/>
  <c r="S31" i="54" l="1"/>
  <c r="S178" i="54"/>
  <c r="S304" i="54"/>
  <c r="S241" i="54"/>
  <c r="S157" i="54"/>
  <c r="S283" i="54"/>
  <c r="S73" i="54"/>
  <c r="S115" i="54"/>
  <c r="S262" i="54"/>
  <c r="S199" i="54"/>
  <c r="S10" i="54"/>
  <c r="S94" i="54"/>
  <c r="S136" i="54"/>
  <c r="S220" i="54"/>
  <c r="S52" i="54"/>
  <c r="K23" i="53"/>
  <c r="K24" i="53" s="1"/>
  <c r="Q33" i="54"/>
  <c r="Q180" i="54"/>
  <c r="Q306" i="54"/>
  <c r="Q243" i="54"/>
  <c r="Q75" i="54"/>
  <c r="Q159" i="54"/>
  <c r="Q264" i="54"/>
  <c r="Q201" i="54"/>
  <c r="Q117" i="54"/>
  <c r="Q96" i="54"/>
  <c r="Q12" i="54"/>
  <c r="Q222" i="54"/>
  <c r="Q138" i="54"/>
  <c r="Q54" i="54"/>
  <c r="Q285" i="54"/>
  <c r="O32" i="54"/>
  <c r="O179" i="54"/>
  <c r="O242" i="54"/>
  <c r="O74" i="54"/>
  <c r="O305" i="54"/>
  <c r="O158" i="54"/>
  <c r="O200" i="54"/>
  <c r="O11" i="54"/>
  <c r="O263" i="54"/>
  <c r="O116" i="54"/>
  <c r="O95" i="54"/>
  <c r="O221" i="54"/>
  <c r="O53" i="54"/>
  <c r="O284" i="54"/>
  <c r="O137" i="54"/>
  <c r="J22" i="53"/>
  <c r="O22" i="53"/>
  <c r="L21" i="53"/>
  <c r="M21" i="53"/>
  <c r="N21" i="53" s="1"/>
  <c r="O23" i="53" l="1"/>
  <c r="Q34" i="54"/>
  <c r="Q181" i="54"/>
  <c r="Q307" i="54"/>
  <c r="Q76" i="54"/>
  <c r="Q160" i="54"/>
  <c r="Q265" i="54"/>
  <c r="Q118" i="54"/>
  <c r="Q244" i="54"/>
  <c r="Q13" i="54"/>
  <c r="Q202" i="54"/>
  <c r="Q97" i="54"/>
  <c r="Q286" i="54"/>
  <c r="Q223" i="54"/>
  <c r="Q139" i="54"/>
  <c r="Q55" i="54"/>
  <c r="S32" i="54"/>
  <c r="S179" i="54"/>
  <c r="S305" i="54"/>
  <c r="S74" i="54"/>
  <c r="S158" i="54"/>
  <c r="S242" i="54"/>
  <c r="S116" i="54"/>
  <c r="S11" i="54"/>
  <c r="S95" i="54"/>
  <c r="S263" i="54"/>
  <c r="S200" i="54"/>
  <c r="S284" i="54"/>
  <c r="S221" i="54"/>
  <c r="S137" i="54"/>
  <c r="S53" i="54"/>
  <c r="Q35" i="54"/>
  <c r="Q182" i="54"/>
  <c r="Q161" i="54"/>
  <c r="Q308" i="54"/>
  <c r="Q224" i="54"/>
  <c r="Q77" i="54"/>
  <c r="Q203" i="54"/>
  <c r="Q266" i="54"/>
  <c r="Q245" i="54"/>
  <c r="Q119" i="54"/>
  <c r="Q14" i="54"/>
  <c r="Q98" i="54"/>
  <c r="Q140" i="54"/>
  <c r="Q56" i="54"/>
  <c r="Q287" i="54"/>
  <c r="O33" i="54"/>
  <c r="O180" i="54"/>
  <c r="O306" i="54"/>
  <c r="O159" i="54"/>
  <c r="O75" i="54"/>
  <c r="O243" i="54"/>
  <c r="O264" i="54"/>
  <c r="O201" i="54"/>
  <c r="O117" i="54"/>
  <c r="O12" i="54"/>
  <c r="O96" i="54"/>
  <c r="O285" i="54"/>
  <c r="O138" i="54"/>
  <c r="O54" i="54"/>
  <c r="O222" i="54"/>
  <c r="J23" i="53"/>
  <c r="O24" i="53"/>
  <c r="K25" i="53"/>
  <c r="L22" i="53"/>
  <c r="U67" i="53"/>
  <c r="U78" i="53" s="1"/>
  <c r="B4" i="57" s="1"/>
  <c r="O77" i="53"/>
  <c r="M22" i="53"/>
  <c r="N22" i="53" s="1"/>
  <c r="O34" i="54" l="1"/>
  <c r="O307" i="54"/>
  <c r="O160" i="54"/>
  <c r="O181" i="54"/>
  <c r="O265" i="54"/>
  <c r="O76" i="54"/>
  <c r="O118" i="54"/>
  <c r="O97" i="54"/>
  <c r="O202" i="54"/>
  <c r="O244" i="54"/>
  <c r="O13" i="54"/>
  <c r="O55" i="54"/>
  <c r="O223" i="54"/>
  <c r="O286" i="54"/>
  <c r="O139" i="54"/>
  <c r="L23" i="53"/>
  <c r="S33" i="54"/>
  <c r="S306" i="54"/>
  <c r="S243" i="54"/>
  <c r="S180" i="54"/>
  <c r="S159" i="54"/>
  <c r="S75" i="54"/>
  <c r="S264" i="54"/>
  <c r="S201" i="54"/>
  <c r="S117" i="54"/>
  <c r="S12" i="54"/>
  <c r="S96" i="54"/>
  <c r="S138" i="54"/>
  <c r="S222" i="54"/>
  <c r="S285" i="54"/>
  <c r="S54" i="54"/>
  <c r="Q183" i="54"/>
  <c r="Q309" i="54"/>
  <c r="Q36" i="54"/>
  <c r="Q162" i="54"/>
  <c r="Q225" i="54"/>
  <c r="Q78" i="54"/>
  <c r="Q267" i="54"/>
  <c r="Q15" i="54"/>
  <c r="Q246" i="54"/>
  <c r="Q99" i="54"/>
  <c r="Q120" i="54"/>
  <c r="Q204" i="54"/>
  <c r="Q141" i="54"/>
  <c r="Q288" i="54"/>
  <c r="Q57" i="54"/>
  <c r="K26" i="53"/>
  <c r="O25" i="53"/>
  <c r="J24" i="53"/>
  <c r="M23" i="53"/>
  <c r="N23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L24" i="53" l="1"/>
  <c r="S34" i="54"/>
  <c r="S307" i="54"/>
  <c r="S160" i="54"/>
  <c r="S181" i="54"/>
  <c r="S76" i="54"/>
  <c r="S265" i="54"/>
  <c r="S202" i="54"/>
  <c r="S97" i="54"/>
  <c r="S244" i="54"/>
  <c r="S118" i="54"/>
  <c r="S13" i="54"/>
  <c r="S286" i="54"/>
  <c r="S139" i="54"/>
  <c r="S223" i="54"/>
  <c r="S55" i="54"/>
  <c r="O35" i="54"/>
  <c r="O182" i="54"/>
  <c r="O308" i="54"/>
  <c r="O224" i="54"/>
  <c r="O161" i="54"/>
  <c r="O77" i="54"/>
  <c r="O266" i="54"/>
  <c r="O203" i="54"/>
  <c r="O14" i="54"/>
  <c r="O245" i="54"/>
  <c r="O98" i="54"/>
  <c r="O119" i="54"/>
  <c r="O287" i="54"/>
  <c r="O140" i="54"/>
  <c r="O56" i="54"/>
  <c r="Q310" i="54"/>
  <c r="Q37" i="54"/>
  <c r="Q226" i="54"/>
  <c r="Q79" i="54"/>
  <c r="Q163" i="54"/>
  <c r="Q268" i="54"/>
  <c r="Q184" i="54"/>
  <c r="Q247" i="54"/>
  <c r="Q16" i="54"/>
  <c r="Q100" i="54"/>
  <c r="Q121" i="54"/>
  <c r="Q142" i="54"/>
  <c r="Q289" i="54"/>
  <c r="Q205" i="54"/>
  <c r="Q58" i="54"/>
  <c r="O26" i="53"/>
  <c r="K27" i="53"/>
  <c r="J25" i="53"/>
  <c r="M24" i="53"/>
  <c r="N24" i="53" s="1"/>
  <c r="T67" i="53"/>
  <c r="T78" i="53" s="1"/>
  <c r="A4" i="57" s="1"/>
  <c r="P77" i="53"/>
  <c r="V67" i="53"/>
  <c r="V78" i="53" s="1"/>
  <c r="C4" i="57" s="1"/>
  <c r="O36" i="54" l="1"/>
  <c r="O225" i="54"/>
  <c r="O183" i="54"/>
  <c r="O267" i="54"/>
  <c r="O309" i="54"/>
  <c r="O162" i="54"/>
  <c r="O78" i="54"/>
  <c r="O246" i="54"/>
  <c r="O99" i="54"/>
  <c r="O120" i="54"/>
  <c r="O15" i="54"/>
  <c r="O288" i="54"/>
  <c r="O141" i="54"/>
  <c r="O57" i="54"/>
  <c r="O204" i="54"/>
  <c r="Q164" i="54"/>
  <c r="Q311" i="54"/>
  <c r="Q227" i="54"/>
  <c r="Q38" i="54"/>
  <c r="Q80" i="54"/>
  <c r="Q185" i="54"/>
  <c r="Q269" i="54"/>
  <c r="Q17" i="54"/>
  <c r="Q248" i="54"/>
  <c r="Q101" i="54"/>
  <c r="Q122" i="54"/>
  <c r="Q59" i="54"/>
  <c r="Q290" i="54"/>
  <c r="Q206" i="54"/>
  <c r="Q143" i="54"/>
  <c r="L25" i="53"/>
  <c r="S308" i="54"/>
  <c r="S182" i="54"/>
  <c r="S224" i="54"/>
  <c r="S35" i="54"/>
  <c r="S77" i="54"/>
  <c r="S266" i="54"/>
  <c r="S161" i="54"/>
  <c r="S119" i="54"/>
  <c r="S245" i="54"/>
  <c r="S203" i="54"/>
  <c r="S14" i="54"/>
  <c r="S98" i="54"/>
  <c r="S140" i="54"/>
  <c r="S56" i="54"/>
  <c r="S287" i="54"/>
  <c r="J26" i="53"/>
  <c r="M25" i="53"/>
  <c r="N25" i="53" s="1"/>
  <c r="K28" i="53"/>
  <c r="O27" i="53"/>
  <c r="N77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O226" i="54" l="1"/>
  <c r="O37" i="54"/>
  <c r="O310" i="54"/>
  <c r="O184" i="54"/>
  <c r="O79" i="54"/>
  <c r="O163" i="54"/>
  <c r="O268" i="54"/>
  <c r="O247" i="54"/>
  <c r="O121" i="54"/>
  <c r="O16" i="54"/>
  <c r="O100" i="54"/>
  <c r="O58" i="54"/>
  <c r="O205" i="54"/>
  <c r="O289" i="54"/>
  <c r="O142" i="54"/>
  <c r="L26" i="53"/>
  <c r="S309" i="54"/>
  <c r="S183" i="54"/>
  <c r="S225" i="54"/>
  <c r="S36" i="54"/>
  <c r="S162" i="54"/>
  <c r="S78" i="54"/>
  <c r="S267" i="54"/>
  <c r="S99" i="54"/>
  <c r="S15" i="54"/>
  <c r="S120" i="54"/>
  <c r="S246" i="54"/>
  <c r="S204" i="54"/>
  <c r="S288" i="54"/>
  <c r="S141" i="54"/>
  <c r="S57" i="54"/>
  <c r="Q312" i="54"/>
  <c r="Q228" i="54"/>
  <c r="Q39" i="54"/>
  <c r="Q165" i="54"/>
  <c r="Q144" i="54"/>
  <c r="Q81" i="54"/>
  <c r="Q270" i="54"/>
  <c r="Q186" i="54"/>
  <c r="Q249" i="54"/>
  <c r="Q102" i="54"/>
  <c r="Q123" i="54"/>
  <c r="Q18" i="54"/>
  <c r="Q207" i="54"/>
  <c r="Q60" i="54"/>
  <c r="Q291" i="54"/>
  <c r="K29" i="53"/>
  <c r="O28" i="53"/>
  <c r="J27" i="53"/>
  <c r="M26" i="53"/>
  <c r="N26" i="53" s="1"/>
  <c r="O227" i="54" l="1"/>
  <c r="O38" i="54"/>
  <c r="O164" i="54"/>
  <c r="O311" i="54"/>
  <c r="O80" i="54"/>
  <c r="O185" i="54"/>
  <c r="O269" i="54"/>
  <c r="O17" i="54"/>
  <c r="O248" i="54"/>
  <c r="O101" i="54"/>
  <c r="O122" i="54"/>
  <c r="O59" i="54"/>
  <c r="O206" i="54"/>
  <c r="O143" i="54"/>
  <c r="O290" i="54"/>
  <c r="L27" i="53"/>
  <c r="S226" i="54"/>
  <c r="S37" i="54"/>
  <c r="S310" i="54"/>
  <c r="S268" i="54"/>
  <c r="S163" i="54"/>
  <c r="S79" i="54"/>
  <c r="S184" i="54"/>
  <c r="S247" i="54"/>
  <c r="S100" i="54"/>
  <c r="S121" i="54"/>
  <c r="S16" i="54"/>
  <c r="S289" i="54"/>
  <c r="S205" i="54"/>
  <c r="S142" i="54"/>
  <c r="S58" i="54"/>
  <c r="Q40" i="54"/>
  <c r="Q229" i="54"/>
  <c r="Q166" i="54"/>
  <c r="Q313" i="54"/>
  <c r="Q82" i="54"/>
  <c r="Q271" i="54"/>
  <c r="Q187" i="54"/>
  <c r="Q145" i="54"/>
  <c r="Q19" i="54"/>
  <c r="Q250" i="54"/>
  <c r="Q103" i="54"/>
  <c r="Q61" i="54"/>
  <c r="Q124" i="54"/>
  <c r="Q292" i="54"/>
  <c r="Q208" i="54"/>
  <c r="J28" i="53"/>
  <c r="M27" i="53"/>
  <c r="N27" i="53" s="1"/>
  <c r="O29" i="53"/>
  <c r="K30" i="53"/>
  <c r="L28" i="53" l="1"/>
  <c r="S164" i="54"/>
  <c r="S38" i="54"/>
  <c r="S311" i="54"/>
  <c r="S227" i="54"/>
  <c r="S80" i="54"/>
  <c r="S269" i="54"/>
  <c r="S185" i="54"/>
  <c r="S17" i="54"/>
  <c r="S122" i="54"/>
  <c r="S248" i="54"/>
  <c r="S101" i="54"/>
  <c r="S143" i="54"/>
  <c r="S59" i="54"/>
  <c r="S290" i="54"/>
  <c r="S206" i="54"/>
  <c r="O165" i="54"/>
  <c r="O228" i="54"/>
  <c r="O39" i="54"/>
  <c r="O312" i="54"/>
  <c r="O81" i="54"/>
  <c r="O144" i="54"/>
  <c r="O270" i="54"/>
  <c r="O123" i="54"/>
  <c r="O102" i="54"/>
  <c r="O186" i="54"/>
  <c r="O18" i="54"/>
  <c r="O249" i="54"/>
  <c r="O291" i="54"/>
  <c r="O60" i="54"/>
  <c r="O207" i="54"/>
  <c r="Q314" i="54"/>
  <c r="Q41" i="54"/>
  <c r="Q167" i="54"/>
  <c r="Q272" i="54"/>
  <c r="Q146" i="54"/>
  <c r="Q188" i="54"/>
  <c r="Q83" i="54"/>
  <c r="Q230" i="54"/>
  <c r="Q20" i="54"/>
  <c r="Q104" i="54"/>
  <c r="Q251" i="54"/>
  <c r="Q209" i="54"/>
  <c r="Q293" i="54"/>
  <c r="Q62" i="54"/>
  <c r="Q125" i="54"/>
  <c r="K31" i="53"/>
  <c r="O30" i="53"/>
  <c r="J29" i="53"/>
  <c r="M28" i="53"/>
  <c r="N28" i="53" s="1"/>
  <c r="Q42" i="54" l="1"/>
  <c r="Q168" i="54"/>
  <c r="Q231" i="54"/>
  <c r="Q273" i="54"/>
  <c r="Q315" i="54"/>
  <c r="Q147" i="54"/>
  <c r="Q189" i="54"/>
  <c r="Q105" i="54"/>
  <c r="Q84" i="54"/>
  <c r="Q21" i="54"/>
  <c r="Q252" i="54"/>
  <c r="Q294" i="54"/>
  <c r="Q210" i="54"/>
  <c r="Q126" i="54"/>
  <c r="Q63" i="54"/>
  <c r="O313" i="54"/>
  <c r="O40" i="54"/>
  <c r="O229" i="54"/>
  <c r="O166" i="54"/>
  <c r="O145" i="54"/>
  <c r="O82" i="54"/>
  <c r="O271" i="54"/>
  <c r="O187" i="54"/>
  <c r="O19" i="54"/>
  <c r="O250" i="54"/>
  <c r="O61" i="54"/>
  <c r="O103" i="54"/>
  <c r="O292" i="54"/>
  <c r="O208" i="54"/>
  <c r="O124" i="54"/>
  <c r="L29" i="53"/>
  <c r="S165" i="54"/>
  <c r="S39" i="54"/>
  <c r="S312" i="54"/>
  <c r="S228" i="54"/>
  <c r="S81" i="54"/>
  <c r="S270" i="54"/>
  <c r="S144" i="54"/>
  <c r="S18" i="54"/>
  <c r="S249" i="54"/>
  <c r="S102" i="54"/>
  <c r="S186" i="54"/>
  <c r="S123" i="54"/>
  <c r="S60" i="54"/>
  <c r="S291" i="54"/>
  <c r="S207" i="54"/>
  <c r="J30" i="53"/>
  <c r="M29" i="53"/>
  <c r="N29" i="53" s="1"/>
  <c r="K32" i="53"/>
  <c r="O31" i="53"/>
  <c r="L30" i="53" l="1"/>
  <c r="S166" i="54"/>
  <c r="S313" i="54"/>
  <c r="S40" i="54"/>
  <c r="S229" i="54"/>
  <c r="S145" i="54"/>
  <c r="S82" i="54"/>
  <c r="S103" i="54"/>
  <c r="S19" i="54"/>
  <c r="S271" i="54"/>
  <c r="S187" i="54"/>
  <c r="S250" i="54"/>
  <c r="S208" i="54"/>
  <c r="S292" i="54"/>
  <c r="S124" i="54"/>
  <c r="S61" i="54"/>
  <c r="O41" i="54"/>
  <c r="O167" i="54"/>
  <c r="O314" i="54"/>
  <c r="O146" i="54"/>
  <c r="O188" i="54"/>
  <c r="O83" i="54"/>
  <c r="O230" i="54"/>
  <c r="O272" i="54"/>
  <c r="O251" i="54"/>
  <c r="O104" i="54"/>
  <c r="O20" i="54"/>
  <c r="O209" i="54"/>
  <c r="O293" i="54"/>
  <c r="O125" i="54"/>
  <c r="O62" i="54"/>
  <c r="Q316" i="54"/>
  <c r="Q43" i="54"/>
  <c r="Q169" i="54"/>
  <c r="Q232" i="54"/>
  <c r="Q148" i="54"/>
  <c r="Q64" i="54"/>
  <c r="Q274" i="54"/>
  <c r="Q106" i="54"/>
  <c r="Q85" i="54"/>
  <c r="Q190" i="54"/>
  <c r="Q22" i="54"/>
  <c r="Q253" i="54"/>
  <c r="Q211" i="54"/>
  <c r="Q127" i="54"/>
  <c r="Q295" i="54"/>
  <c r="O32" i="53"/>
  <c r="K33" i="53"/>
  <c r="M30" i="53"/>
  <c r="N30" i="53" s="1"/>
  <c r="J31" i="53"/>
  <c r="Q317" i="54" l="1"/>
  <c r="Q233" i="54"/>
  <c r="Q170" i="54"/>
  <c r="Q149" i="54"/>
  <c r="Q65" i="54"/>
  <c r="Q191" i="54"/>
  <c r="Q86" i="54"/>
  <c r="Q275" i="54"/>
  <c r="Q107" i="54"/>
  <c r="Q254" i="54"/>
  <c r="Q23" i="54"/>
  <c r="Q128" i="54"/>
  <c r="Q212" i="54"/>
  <c r="Q44" i="54"/>
  <c r="Q296" i="54"/>
  <c r="O168" i="54"/>
  <c r="O42" i="54"/>
  <c r="O315" i="54"/>
  <c r="O231" i="54"/>
  <c r="O147" i="54"/>
  <c r="O273" i="54"/>
  <c r="O21" i="54"/>
  <c r="O84" i="54"/>
  <c r="O189" i="54"/>
  <c r="O252" i="54"/>
  <c r="O105" i="54"/>
  <c r="O294" i="54"/>
  <c r="O210" i="54"/>
  <c r="O126" i="54"/>
  <c r="O63" i="54"/>
  <c r="L31" i="53"/>
  <c r="S41" i="54"/>
  <c r="S167" i="54"/>
  <c r="S314" i="54"/>
  <c r="S230" i="54"/>
  <c r="S83" i="54"/>
  <c r="S146" i="54"/>
  <c r="S272" i="54"/>
  <c r="S188" i="54"/>
  <c r="S104" i="54"/>
  <c r="S20" i="54"/>
  <c r="S251" i="54"/>
  <c r="S125" i="54"/>
  <c r="S209" i="54"/>
  <c r="S293" i="54"/>
  <c r="S62" i="54"/>
  <c r="M31" i="53"/>
  <c r="N31" i="53" s="1"/>
  <c r="J32" i="53"/>
  <c r="O33" i="53"/>
  <c r="K34" i="53"/>
  <c r="Q318" i="54" l="1"/>
  <c r="Q234" i="54"/>
  <c r="Q24" i="54"/>
  <c r="Q171" i="54"/>
  <c r="Q276" i="54"/>
  <c r="Q150" i="54"/>
  <c r="Q192" i="54"/>
  <c r="Q66" i="54"/>
  <c r="Q255" i="54"/>
  <c r="Q108" i="54"/>
  <c r="Q87" i="54"/>
  <c r="Q213" i="54"/>
  <c r="Q129" i="54"/>
  <c r="Q297" i="54"/>
  <c r="Q45" i="54"/>
  <c r="O169" i="54"/>
  <c r="O43" i="54"/>
  <c r="O232" i="54"/>
  <c r="O316" i="54"/>
  <c r="O148" i="54"/>
  <c r="O64" i="54"/>
  <c r="O274" i="54"/>
  <c r="O106" i="54"/>
  <c r="O85" i="54"/>
  <c r="O190" i="54"/>
  <c r="O22" i="54"/>
  <c r="O253" i="54"/>
  <c r="O211" i="54"/>
  <c r="O127" i="54"/>
  <c r="O295" i="54"/>
  <c r="L32" i="53"/>
  <c r="S42" i="54"/>
  <c r="S231" i="54"/>
  <c r="S168" i="54"/>
  <c r="S273" i="54"/>
  <c r="S189" i="54"/>
  <c r="S315" i="54"/>
  <c r="S147" i="54"/>
  <c r="S105" i="54"/>
  <c r="S84" i="54"/>
  <c r="S21" i="54"/>
  <c r="S252" i="54"/>
  <c r="S126" i="54"/>
  <c r="S210" i="54"/>
  <c r="S294" i="54"/>
  <c r="S63" i="54"/>
  <c r="O34" i="53"/>
  <c r="K35" i="53"/>
  <c r="J33" i="53"/>
  <c r="M32" i="53"/>
  <c r="N32" i="53" s="1"/>
  <c r="L33" i="53" l="1"/>
  <c r="S169" i="54"/>
  <c r="S316" i="54"/>
  <c r="S232" i="54"/>
  <c r="S43" i="54"/>
  <c r="S148" i="54"/>
  <c r="S64" i="54"/>
  <c r="S274" i="54"/>
  <c r="S106" i="54"/>
  <c r="S22" i="54"/>
  <c r="S253" i="54"/>
  <c r="S190" i="54"/>
  <c r="S85" i="54"/>
  <c r="S295" i="54"/>
  <c r="S211" i="54"/>
  <c r="S127" i="54"/>
  <c r="O317" i="54"/>
  <c r="O149" i="54"/>
  <c r="O170" i="54"/>
  <c r="O233" i="54"/>
  <c r="O275" i="54"/>
  <c r="O65" i="54"/>
  <c r="O191" i="54"/>
  <c r="O107" i="54"/>
  <c r="O23" i="54"/>
  <c r="O254" i="54"/>
  <c r="O86" i="54"/>
  <c r="O212" i="54"/>
  <c r="O128" i="54"/>
  <c r="O44" i="54"/>
  <c r="O296" i="54"/>
  <c r="J34" i="53"/>
  <c r="M33" i="53"/>
  <c r="N33" i="53" s="1"/>
  <c r="C67" i="53"/>
  <c r="O35" i="53"/>
  <c r="O171" i="54" l="1"/>
  <c r="O24" i="54"/>
  <c r="O318" i="54"/>
  <c r="O150" i="54"/>
  <c r="O66" i="54"/>
  <c r="O234" i="54"/>
  <c r="O276" i="54"/>
  <c r="O192" i="54"/>
  <c r="O255" i="54"/>
  <c r="O108" i="54"/>
  <c r="O87" i="54"/>
  <c r="O297" i="54"/>
  <c r="O213" i="54"/>
  <c r="O129" i="54"/>
  <c r="O45" i="54"/>
  <c r="L34" i="53"/>
  <c r="S317" i="54"/>
  <c r="S170" i="54"/>
  <c r="S233" i="54"/>
  <c r="S65" i="54"/>
  <c r="S149" i="54"/>
  <c r="S275" i="54"/>
  <c r="S191" i="54"/>
  <c r="S107" i="54"/>
  <c r="S254" i="54"/>
  <c r="S23" i="54"/>
  <c r="S86" i="54"/>
  <c r="S296" i="54"/>
  <c r="S212" i="54"/>
  <c r="S128" i="54"/>
  <c r="S44" i="54"/>
  <c r="C77" i="53"/>
  <c r="I67" i="53"/>
  <c r="O79" i="53"/>
  <c r="M34" i="53"/>
  <c r="N34" i="53" s="1"/>
  <c r="J35" i="53"/>
  <c r="L35" i="53" l="1"/>
  <c r="D67" i="53" s="1"/>
  <c r="S171" i="54"/>
  <c r="S24" i="54"/>
  <c r="S318" i="54"/>
  <c r="S234" i="54"/>
  <c r="S66" i="54"/>
  <c r="S150" i="54"/>
  <c r="S276" i="54"/>
  <c r="S192" i="54"/>
  <c r="S255" i="54"/>
  <c r="S87" i="54"/>
  <c r="S108" i="54"/>
  <c r="S45" i="54"/>
  <c r="S297" i="54"/>
  <c r="S213" i="54"/>
  <c r="S129" i="54"/>
  <c r="I78" i="53"/>
  <c r="I79" i="53"/>
  <c r="F4" i="55" s="1"/>
  <c r="B67" i="53"/>
  <c r="P79" i="53" l="1"/>
  <c r="J67" i="53"/>
  <c r="D77" i="53"/>
  <c r="H67" i="53"/>
  <c r="B77" i="53"/>
  <c r="N79" i="53"/>
  <c r="F10" i="55"/>
  <c r="F11" i="55"/>
  <c r="F9" i="55"/>
  <c r="J79" i="53" l="1"/>
  <c r="G4" i="55" s="1"/>
  <c r="J78" i="53"/>
  <c r="O21" i="55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G11" i="55" l="1"/>
  <c r="G10" i="55"/>
  <c r="G9" i="55"/>
  <c r="E11" i="55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P17" i="55" l="1"/>
  <c r="P22" i="55"/>
  <c r="P21" i="55"/>
  <c r="P19" i="55"/>
  <c r="P16" i="55"/>
  <c r="P20" i="55"/>
  <c r="P18" i="55"/>
  <c r="AE1130" i="55"/>
  <c r="AE994" i="55"/>
  <c r="AE985" i="55"/>
  <c r="AE1083" i="55"/>
  <c r="AE1231" i="55"/>
  <c r="AE1228" i="55"/>
  <c r="AE1100" i="55"/>
  <c r="AE970" i="55"/>
  <c r="AE1219" i="55"/>
  <c r="AE966" i="55"/>
  <c r="AE1046" i="55"/>
  <c r="AE963" i="55"/>
  <c r="AE992" i="55"/>
  <c r="AE1156" i="55"/>
  <c r="AE1226" i="55"/>
  <c r="AE1218" i="55"/>
  <c r="AE1123" i="55"/>
  <c r="AE1076" i="55"/>
  <c r="AE1111" i="55"/>
  <c r="AE976" i="55"/>
  <c r="AE1207" i="55"/>
  <c r="AE1216" i="55"/>
  <c r="AE1045" i="55"/>
  <c r="AE1105" i="55"/>
  <c r="AE1060" i="55"/>
  <c r="AE1038" i="55"/>
  <c r="AE1145" i="55"/>
  <c r="AE1147" i="55"/>
  <c r="AE1127" i="55"/>
  <c r="AE1042" i="55"/>
  <c r="AE1056" i="55"/>
  <c r="AE988" i="55"/>
  <c r="AE983" i="55"/>
  <c r="AE982" i="55"/>
  <c r="AE1153" i="55"/>
  <c r="AE1049" i="55"/>
  <c r="AE1112" i="55"/>
  <c r="AE1079" i="55"/>
  <c r="AE1224" i="55"/>
  <c r="AE1157" i="55"/>
  <c r="AE990" i="55"/>
  <c r="AE1065" i="55"/>
  <c r="AE1116" i="55"/>
  <c r="AE965" i="55"/>
  <c r="AE969" i="55"/>
  <c r="AE1206" i="55"/>
  <c r="AE1202" i="55"/>
  <c r="AE1055" i="55"/>
  <c r="AE1148" i="55"/>
  <c r="AE1152" i="55"/>
  <c r="AE183" i="55"/>
  <c r="AE581" i="55"/>
  <c r="AE903" i="55"/>
  <c r="AE286" i="55"/>
  <c r="AE578" i="55"/>
  <c r="AE99" i="55"/>
  <c r="AE283" i="55"/>
  <c r="AE591" i="55"/>
  <c r="AE104" i="55"/>
  <c r="AE424" i="55"/>
  <c r="AE162" i="55"/>
  <c r="AE109" i="55"/>
  <c r="AE401" i="55"/>
  <c r="AE723" i="55"/>
  <c r="AE168" i="55"/>
  <c r="AE398" i="55"/>
  <c r="AE720" i="55"/>
  <c r="AE165" i="55"/>
  <c r="AE411" i="55"/>
  <c r="AE885" i="55"/>
  <c r="AE100" i="55"/>
  <c r="AE300" i="55"/>
  <c r="AE113" i="55"/>
  <c r="AE297" i="55"/>
  <c r="AE605" i="55"/>
  <c r="AE110" i="55"/>
  <c r="AE402" i="55"/>
  <c r="AE724" i="55"/>
  <c r="AE185" i="55"/>
  <c r="AE415" i="55"/>
  <c r="AE889" i="55"/>
  <c r="AE902" i="55"/>
  <c r="AE416" i="55"/>
  <c r="AE404" i="55"/>
  <c r="AE117" i="55"/>
  <c r="AE301" i="55"/>
  <c r="AE883" i="55"/>
  <c r="AE160" i="55"/>
  <c r="AE406" i="55"/>
  <c r="AE880" i="55"/>
  <c r="AE279" i="55"/>
  <c r="AE587" i="55"/>
  <c r="AE182" i="55"/>
  <c r="AE592" i="55"/>
  <c r="AE604" i="55"/>
  <c r="AE87" i="55"/>
  <c r="AE195" i="55"/>
  <c r="AE251" i="55"/>
  <c r="AE267" i="55"/>
  <c r="AE315" i="55"/>
  <c r="AE331" i="55"/>
  <c r="AE347" i="55"/>
  <c r="AE435" i="55"/>
  <c r="AE451" i="55"/>
  <c r="AE467" i="55"/>
  <c r="AE84" i="55"/>
  <c r="AE188" i="55"/>
  <c r="AE244" i="55"/>
  <c r="AE260" i="55"/>
  <c r="AE276" i="55"/>
  <c r="AE320" i="55"/>
  <c r="AE336" i="55"/>
  <c r="AE352" i="55"/>
  <c r="AE436" i="55"/>
  <c r="AE452" i="55"/>
  <c r="AE468" i="55"/>
  <c r="AE564" i="55"/>
  <c r="AE93" i="55"/>
  <c r="AE197" i="55"/>
  <c r="AE253" i="55"/>
  <c r="AE269" i="55"/>
  <c r="AE313" i="55"/>
  <c r="AE329" i="55"/>
  <c r="AE345" i="55"/>
  <c r="AE429" i="55"/>
  <c r="AE445" i="55"/>
  <c r="AE461" i="55"/>
  <c r="AE477" i="55"/>
  <c r="AE573" i="55"/>
  <c r="AE86" i="55"/>
  <c r="AE194" i="55"/>
  <c r="AE250" i="55"/>
  <c r="AE266" i="55"/>
  <c r="AE314" i="55"/>
  <c r="AE330" i="55"/>
  <c r="AE346" i="55"/>
  <c r="AE434" i="55"/>
  <c r="AE450" i="55"/>
  <c r="AE466" i="55"/>
  <c r="AE562" i="55"/>
  <c r="AE615" i="55"/>
  <c r="AE631" i="55"/>
  <c r="AE647" i="55"/>
  <c r="AE663" i="55"/>
  <c r="AE731" i="55"/>
  <c r="AE747" i="55"/>
  <c r="AE803" i="55"/>
  <c r="AE819" i="55"/>
  <c r="AE835" i="55"/>
  <c r="AE851" i="55"/>
  <c r="AE867" i="55"/>
  <c r="AE915" i="55"/>
  <c r="AE608" i="55"/>
  <c r="AE624" i="55"/>
  <c r="AE640" i="55"/>
  <c r="AE656" i="55"/>
  <c r="AE672" i="55"/>
  <c r="AE736" i="55"/>
  <c r="AE752" i="55"/>
  <c r="AE808" i="55"/>
  <c r="AE824" i="55"/>
  <c r="AE840" i="55"/>
  <c r="AE856" i="55"/>
  <c r="AE872" i="55"/>
  <c r="AE916" i="55"/>
  <c r="AE993" i="55"/>
  <c r="AE1098" i="55"/>
  <c r="AE1097" i="55"/>
  <c r="AE1054" i="55"/>
  <c r="AE1088" i="55"/>
  <c r="AE1221" i="55"/>
  <c r="AE967" i="55"/>
  <c r="AE1082" i="55"/>
  <c r="AE1211" i="55"/>
  <c r="AE1237" i="55"/>
  <c r="AE1070" i="55"/>
  <c r="AE1106" i="55"/>
  <c r="AE1217" i="55"/>
  <c r="AE1132" i="55"/>
  <c r="AE978" i="55"/>
  <c r="AE1204" i="55"/>
  <c r="AE1115" i="55"/>
  <c r="AE1047" i="55"/>
  <c r="AE1044" i="55"/>
  <c r="AE1078" i="55"/>
  <c r="AE1140" i="55"/>
  <c r="AE1200" i="55"/>
  <c r="AE1151" i="55"/>
  <c r="AE1041" i="55"/>
  <c r="AE1095" i="55"/>
  <c r="AE1199" i="55"/>
  <c r="AE1222" i="55"/>
  <c r="AE1086" i="55"/>
  <c r="AE1113" i="55"/>
  <c r="AE1223" i="55"/>
  <c r="AE968" i="55"/>
  <c r="AE959" i="55"/>
  <c r="AE1048" i="55"/>
  <c r="AE1058" i="55"/>
  <c r="AE1220" i="55"/>
  <c r="AE1072" i="55"/>
  <c r="AE1064" i="55"/>
  <c r="AE1092" i="55"/>
  <c r="AE1149" i="55"/>
  <c r="AE961" i="55"/>
  <c r="AE1074" i="55"/>
  <c r="AE1125" i="55"/>
  <c r="AE1061" i="55"/>
  <c r="AE1093" i="55"/>
  <c r="AE1154" i="55"/>
  <c r="AE1134" i="55"/>
  <c r="AE1108" i="55"/>
  <c r="AE1214" i="55"/>
  <c r="AE1069" i="55"/>
  <c r="AE1110" i="55"/>
  <c r="AE289" i="55"/>
  <c r="AE597" i="55"/>
  <c r="AE102" i="55"/>
  <c r="AE302" i="55"/>
  <c r="AE594" i="55"/>
  <c r="AE115" i="55"/>
  <c r="AE299" i="55"/>
  <c r="AE607" i="55"/>
  <c r="AE288" i="55"/>
  <c r="AE170" i="55"/>
  <c r="AE158" i="55"/>
  <c r="AE171" i="55"/>
  <c r="AE417" i="55"/>
  <c r="AE891" i="55"/>
  <c r="AE184" i="55"/>
  <c r="AE414" i="55"/>
  <c r="AE888" i="55"/>
  <c r="AE181" i="55"/>
  <c r="AE427" i="55"/>
  <c r="AE901" i="55"/>
  <c r="AE186" i="55"/>
  <c r="AE174" i="55"/>
  <c r="AE159" i="55"/>
  <c r="AE405" i="55"/>
  <c r="AE727" i="55"/>
  <c r="AE172" i="55"/>
  <c r="AE418" i="55"/>
  <c r="AE892" i="55"/>
  <c r="AE291" i="55"/>
  <c r="AE583" i="55"/>
  <c r="AE905" i="55"/>
  <c r="AE178" i="55"/>
  <c r="AE600" i="55"/>
  <c r="AE588" i="55"/>
  <c r="AE163" i="55"/>
  <c r="AE409" i="55"/>
  <c r="AE899" i="55"/>
  <c r="AE176" i="55"/>
  <c r="AE422" i="55"/>
  <c r="AE896" i="55"/>
  <c r="AE295" i="55"/>
  <c r="AE603" i="55"/>
  <c r="AE580" i="55"/>
  <c r="AE112" i="55"/>
  <c r="AE878" i="55"/>
  <c r="AE91" i="55"/>
  <c r="AE239" i="55"/>
  <c r="AE255" i="55"/>
  <c r="AE271" i="55"/>
  <c r="AE319" i="55"/>
  <c r="AE335" i="55"/>
  <c r="AE351" i="55"/>
  <c r="AE439" i="55"/>
  <c r="AE455" i="55"/>
  <c r="AE471" i="55"/>
  <c r="AE88" i="55"/>
  <c r="AE192" i="55"/>
  <c r="AE248" i="55"/>
  <c r="AE264" i="55"/>
  <c r="AE308" i="55"/>
  <c r="AE324" i="55"/>
  <c r="AE340" i="55"/>
  <c r="AE356" i="55"/>
  <c r="AE440" i="55"/>
  <c r="AE456" i="55"/>
  <c r="AE472" i="55"/>
  <c r="AE81" i="55"/>
  <c r="AE97" i="55"/>
  <c r="AE241" i="55"/>
  <c r="AE257" i="55"/>
  <c r="AE273" i="55"/>
  <c r="AE317" i="55"/>
  <c r="AE333" i="55"/>
  <c r="AE349" i="55"/>
  <c r="AE433" i="55"/>
  <c r="AE449" i="55"/>
  <c r="AE465" i="55"/>
  <c r="AE561" i="55"/>
  <c r="AE577" i="55"/>
  <c r="AE90" i="55"/>
  <c r="AE238" i="55"/>
  <c r="AE254" i="55"/>
  <c r="AE270" i="55"/>
  <c r="AE318" i="55"/>
  <c r="AE334" i="55"/>
  <c r="AE350" i="55"/>
  <c r="AE438" i="55"/>
  <c r="AE454" i="55"/>
  <c r="AE470" i="55"/>
  <c r="AE568" i="55"/>
  <c r="AE619" i="55"/>
  <c r="AE635" i="55"/>
  <c r="AE651" i="55"/>
  <c r="AE667" i="55"/>
  <c r="AE735" i="55"/>
  <c r="AE751" i="55"/>
  <c r="AE807" i="55"/>
  <c r="AE823" i="55"/>
  <c r="AE839" i="55"/>
  <c r="AE855" i="55"/>
  <c r="AE871" i="55"/>
  <c r="AE563" i="55"/>
  <c r="AE612" i="55"/>
  <c r="AE628" i="55"/>
  <c r="AE644" i="55"/>
  <c r="AE660" i="55"/>
  <c r="AE676" i="55"/>
  <c r="AE740" i="55"/>
  <c r="AE756" i="55"/>
  <c r="AE812" i="55"/>
  <c r="AE828" i="55"/>
  <c r="AE844" i="55"/>
  <c r="AE860" i="55"/>
  <c r="AE876" i="55"/>
  <c r="AE566" i="55"/>
  <c r="AE613" i="55"/>
  <c r="AE629" i="55"/>
  <c r="AE645" i="55"/>
  <c r="AE661" i="55"/>
  <c r="AE677" i="55"/>
  <c r="AE986" i="55"/>
  <c r="AE1090" i="55"/>
  <c r="AE1089" i="55"/>
  <c r="AE1234" i="55"/>
  <c r="AE996" i="55"/>
  <c r="AE1233" i="55"/>
  <c r="AE1213" i="55"/>
  <c r="AE984" i="55"/>
  <c r="AE973" i="55"/>
  <c r="AE1203" i="55"/>
  <c r="AE1075" i="55"/>
  <c r="AE1043" i="55"/>
  <c r="AE1080" i="55"/>
  <c r="AE1209" i="55"/>
  <c r="AE1124" i="55"/>
  <c r="AE1096" i="55"/>
  <c r="AE1077" i="55"/>
  <c r="AE1107" i="55"/>
  <c r="AE1129" i="55"/>
  <c r="AE1122" i="55"/>
  <c r="AE1235" i="55"/>
  <c r="AE1133" i="55"/>
  <c r="AE1155" i="55"/>
  <c r="AE1128" i="55"/>
  <c r="AE1073" i="55"/>
  <c r="AE1062" i="55"/>
  <c r="AE1053" i="55"/>
  <c r="AE1212" i="55"/>
  <c r="AE1071" i="55"/>
  <c r="AE1104" i="55"/>
  <c r="AE1103" i="55"/>
  <c r="AE987" i="55"/>
  <c r="AE1084" i="55"/>
  <c r="AE964" i="55"/>
  <c r="AE972" i="55"/>
  <c r="AE1067" i="55"/>
  <c r="AE1040" i="55"/>
  <c r="AE995" i="55"/>
  <c r="AE1136" i="55"/>
  <c r="AE1126" i="55"/>
  <c r="AE1059" i="55"/>
  <c r="AE1208" i="55"/>
  <c r="AE997" i="55"/>
  <c r="AE1230" i="55"/>
  <c r="AE1144" i="55"/>
  <c r="AE1101" i="55"/>
  <c r="AE1039" i="55"/>
  <c r="AE1142" i="55"/>
  <c r="AE1102" i="55"/>
  <c r="AE1057" i="55"/>
  <c r="AE105" i="55"/>
  <c r="AE305" i="55"/>
  <c r="AE719" i="55"/>
  <c r="AE164" i="55"/>
  <c r="AE410" i="55"/>
  <c r="AE884" i="55"/>
  <c r="AE161" i="55"/>
  <c r="AE407" i="55"/>
  <c r="AE881" i="55"/>
  <c r="AE412" i="55"/>
  <c r="AE722" i="55"/>
  <c r="AE894" i="55"/>
  <c r="AE187" i="55"/>
  <c r="AE585" i="55"/>
  <c r="AE1081" i="55"/>
  <c r="AE977" i="55"/>
  <c r="AE1114" i="55"/>
  <c r="AE958" i="55"/>
  <c r="AE971" i="55"/>
  <c r="AE974" i="55"/>
  <c r="AE1205" i="55"/>
  <c r="AE1087" i="55"/>
  <c r="AE1227" i="55"/>
  <c r="AE1085" i="55"/>
  <c r="AE1232" i="55"/>
  <c r="AE979" i="55"/>
  <c r="AE1051" i="55"/>
  <c r="AE1201" i="55"/>
  <c r="AE1225" i="55"/>
  <c r="AE1215" i="55"/>
  <c r="AE1131" i="55"/>
  <c r="AE1099" i="55"/>
  <c r="AE1120" i="55"/>
  <c r="AE1068" i="55"/>
  <c r="AE1229" i="55"/>
  <c r="AE1137" i="55"/>
  <c r="AE1091" i="55"/>
  <c r="AE1119" i="55"/>
  <c r="AE1052" i="55"/>
  <c r="AE962" i="55"/>
  <c r="AE1141" i="55"/>
  <c r="AE1198" i="55"/>
  <c r="AE1143" i="55"/>
  <c r="AE1094" i="55"/>
  <c r="AE981" i="55"/>
  <c r="AE1210" i="55"/>
  <c r="AE1135" i="55"/>
  <c r="AE1139" i="55"/>
  <c r="AE975" i="55"/>
  <c r="AE1121" i="55"/>
  <c r="AE960" i="55"/>
  <c r="AE980" i="55"/>
  <c r="AE1117" i="55"/>
  <c r="AE1138" i="55"/>
  <c r="AE991" i="55"/>
  <c r="AE1146" i="55"/>
  <c r="AE1050" i="55"/>
  <c r="AE1109" i="55"/>
  <c r="AE1236" i="55"/>
  <c r="AE989" i="55"/>
  <c r="AE1118" i="55"/>
  <c r="AE1063" i="55"/>
  <c r="AE1066" i="55"/>
  <c r="AE1150" i="55"/>
  <c r="AE167" i="55"/>
  <c r="AE413" i="55"/>
  <c r="AE887" i="55"/>
  <c r="AE180" i="55"/>
  <c r="AE426" i="55"/>
  <c r="AE900" i="55"/>
  <c r="AE177" i="55"/>
  <c r="AE423" i="55"/>
  <c r="AE897" i="55"/>
  <c r="AE596" i="55"/>
  <c r="AE906" i="55"/>
  <c r="AE116" i="55"/>
  <c r="AE293" i="55"/>
  <c r="AE601" i="55"/>
  <c r="AE106" i="55"/>
  <c r="AE306" i="55"/>
  <c r="AE598" i="55"/>
  <c r="AE103" i="55"/>
  <c r="AE303" i="55"/>
  <c r="AE595" i="55"/>
  <c r="AE886" i="55"/>
  <c r="AE584" i="55"/>
  <c r="AE284" i="55"/>
  <c r="AE281" i="55"/>
  <c r="AE589" i="55"/>
  <c r="AE895" i="55"/>
  <c r="AE294" i="55"/>
  <c r="AE602" i="55"/>
  <c r="AE169" i="55"/>
  <c r="AE399" i="55"/>
  <c r="AE721" i="55"/>
  <c r="AE718" i="55"/>
  <c r="AE292" i="55"/>
  <c r="AE280" i="55"/>
  <c r="AE101" i="55"/>
  <c r="AE285" i="55"/>
  <c r="AE593" i="55"/>
  <c r="AE114" i="55"/>
  <c r="AE298" i="55"/>
  <c r="AE606" i="55"/>
  <c r="AE173" i="55"/>
  <c r="AE419" i="55"/>
  <c r="AE893" i="55"/>
  <c r="AE890" i="55"/>
  <c r="AE420" i="55"/>
  <c r="AE83" i="55"/>
  <c r="AE191" i="55"/>
  <c r="AE247" i="55"/>
  <c r="AE263" i="55"/>
  <c r="AE311" i="55"/>
  <c r="AE327" i="55"/>
  <c r="AE343" i="55"/>
  <c r="AE431" i="55"/>
  <c r="AE447" i="55"/>
  <c r="AE463" i="55"/>
  <c r="AE80" i="55"/>
  <c r="AE96" i="55"/>
  <c r="AE240" i="55"/>
  <c r="AE256" i="55"/>
  <c r="AE272" i="55"/>
  <c r="AE316" i="55"/>
  <c r="AE332" i="55"/>
  <c r="AE348" i="55"/>
  <c r="AE432" i="55"/>
  <c r="AE448" i="55"/>
  <c r="AE464" i="55"/>
  <c r="AE560" i="55"/>
  <c r="AE89" i="55"/>
  <c r="AE193" i="55"/>
  <c r="AE249" i="55"/>
  <c r="AE265" i="55"/>
  <c r="AE309" i="55"/>
  <c r="AE325" i="55"/>
  <c r="AE341" i="55"/>
  <c r="AE357" i="55"/>
  <c r="AE441" i="55"/>
  <c r="AE457" i="55"/>
  <c r="AE473" i="55"/>
  <c r="AE569" i="55"/>
  <c r="AE82" i="55"/>
  <c r="AE190" i="55"/>
  <c r="AE246" i="55"/>
  <c r="AE262" i="55"/>
  <c r="AE310" i="55"/>
  <c r="AE326" i="55"/>
  <c r="AE342" i="55"/>
  <c r="AE430" i="55"/>
  <c r="AE446" i="55"/>
  <c r="AE462" i="55"/>
  <c r="AE558" i="55"/>
  <c r="AE611" i="55"/>
  <c r="AE627" i="55"/>
  <c r="AE643" i="55"/>
  <c r="AE659" i="55"/>
  <c r="AE675" i="55"/>
  <c r="AE743" i="55"/>
  <c r="AE799" i="55"/>
  <c r="AE815" i="55"/>
  <c r="AE831" i="55"/>
  <c r="AE847" i="55"/>
  <c r="AE863" i="55"/>
  <c r="AE911" i="55"/>
  <c r="AE575" i="55"/>
  <c r="AE620" i="55"/>
  <c r="AE636" i="55"/>
  <c r="AE652" i="55"/>
  <c r="AE668" i="55"/>
  <c r="AE732" i="55"/>
  <c r="AE748" i="55"/>
  <c r="AE804" i="55"/>
  <c r="AE820" i="55"/>
  <c r="AE836" i="55"/>
  <c r="AE852" i="55"/>
  <c r="AE868" i="55"/>
  <c r="AE912" i="55"/>
  <c r="AE576" i="55"/>
  <c r="AE621" i="55"/>
  <c r="AE637" i="55"/>
  <c r="AE653" i="55"/>
  <c r="AE669" i="55"/>
  <c r="AE582" i="55"/>
  <c r="AE304" i="55"/>
  <c r="AE421" i="55"/>
  <c r="AE107" i="55"/>
  <c r="AE108" i="55"/>
  <c r="AE425" i="55"/>
  <c r="AE111" i="55"/>
  <c r="AE296" i="55"/>
  <c r="AE259" i="55"/>
  <c r="AE355" i="55"/>
  <c r="AE92" i="55"/>
  <c r="AE312" i="55"/>
  <c r="AE444" i="55"/>
  <c r="AE189" i="55"/>
  <c r="AE321" i="55"/>
  <c r="AE453" i="55"/>
  <c r="AE94" i="55"/>
  <c r="AE322" i="55"/>
  <c r="AE458" i="55"/>
  <c r="AE639" i="55"/>
  <c r="AE755" i="55"/>
  <c r="AE859" i="55"/>
  <c r="AE632" i="55"/>
  <c r="AE744" i="55"/>
  <c r="AE848" i="55"/>
  <c r="AE609" i="55"/>
  <c r="AE641" i="55"/>
  <c r="AE673" i="55"/>
  <c r="AE741" i="55"/>
  <c r="AE757" i="55"/>
  <c r="AE813" i="55"/>
  <c r="AE829" i="55"/>
  <c r="AE845" i="55"/>
  <c r="AE861" i="55"/>
  <c r="AE877" i="55"/>
  <c r="AE559" i="55"/>
  <c r="AE614" i="55"/>
  <c r="AE630" i="55"/>
  <c r="AE646" i="55"/>
  <c r="AE662" i="55"/>
  <c r="AE730" i="55"/>
  <c r="AE746" i="55"/>
  <c r="AE802" i="55"/>
  <c r="AE818" i="55"/>
  <c r="AE834" i="55"/>
  <c r="AE850" i="55"/>
  <c r="AE866" i="55"/>
  <c r="AE914" i="55"/>
  <c r="AE842" i="55"/>
  <c r="AE579" i="55"/>
  <c r="AE175" i="55"/>
  <c r="AE179" i="55"/>
  <c r="AE475" i="55"/>
  <c r="AE428" i="55"/>
  <c r="AE277" i="55"/>
  <c r="AE274" i="55"/>
  <c r="AE843" i="55"/>
  <c r="AE728" i="55"/>
  <c r="AE633" i="55"/>
  <c r="AE665" i="55"/>
  <c r="AE809" i="55"/>
  <c r="AE857" i="55"/>
  <c r="AE610" i="55"/>
  <c r="AE642" i="55"/>
  <c r="AE798" i="55"/>
  <c r="AE846" i="55"/>
  <c r="AE904" i="55"/>
  <c r="AE400" i="55"/>
  <c r="AE879" i="55"/>
  <c r="AE307" i="55"/>
  <c r="AE408" i="55"/>
  <c r="AE98" i="55"/>
  <c r="AE403" i="55"/>
  <c r="AE79" i="55"/>
  <c r="AE275" i="55"/>
  <c r="AE443" i="55"/>
  <c r="AE196" i="55"/>
  <c r="AE328" i="55"/>
  <c r="AE460" i="55"/>
  <c r="AE245" i="55"/>
  <c r="AE337" i="55"/>
  <c r="AE469" i="55"/>
  <c r="AE242" i="55"/>
  <c r="AE338" i="55"/>
  <c r="AE474" i="55"/>
  <c r="AE655" i="55"/>
  <c r="AE811" i="55"/>
  <c r="AE875" i="55"/>
  <c r="AE648" i="55"/>
  <c r="AE800" i="55"/>
  <c r="AE864" i="55"/>
  <c r="AE617" i="55"/>
  <c r="AE649" i="55"/>
  <c r="AE729" i="55"/>
  <c r="AE745" i="55"/>
  <c r="AE801" i="55"/>
  <c r="AE817" i="55"/>
  <c r="AE833" i="55"/>
  <c r="AE849" i="55"/>
  <c r="AE865" i="55"/>
  <c r="AE909" i="55"/>
  <c r="AE567" i="55"/>
  <c r="AE618" i="55"/>
  <c r="AE634" i="55"/>
  <c r="AE650" i="55"/>
  <c r="AE666" i="55"/>
  <c r="AE734" i="55"/>
  <c r="AE750" i="55"/>
  <c r="AE806" i="55"/>
  <c r="AE822" i="55"/>
  <c r="AE838" i="55"/>
  <c r="AE854" i="55"/>
  <c r="AE870" i="55"/>
  <c r="AE858" i="55"/>
  <c r="AE874" i="55"/>
  <c r="AE166" i="55"/>
  <c r="AE882" i="55"/>
  <c r="AE339" i="55"/>
  <c r="AE268" i="55"/>
  <c r="AE437" i="55"/>
  <c r="AE442" i="55"/>
  <c r="AE616" i="55"/>
  <c r="AE571" i="55"/>
  <c r="AE753" i="55"/>
  <c r="AE841" i="55"/>
  <c r="AE917" i="55"/>
  <c r="AE658" i="55"/>
  <c r="AE742" i="55"/>
  <c r="AE830" i="55"/>
  <c r="AE910" i="55"/>
  <c r="AE907" i="55"/>
  <c r="AE287" i="55"/>
  <c r="AE726" i="55"/>
  <c r="AE278" i="55"/>
  <c r="AE599" i="55"/>
  <c r="AE898" i="55"/>
  <c r="AE282" i="55"/>
  <c r="AE725" i="55"/>
  <c r="AE95" i="55"/>
  <c r="AE323" i="55"/>
  <c r="AE459" i="55"/>
  <c r="AE252" i="55"/>
  <c r="AE344" i="55"/>
  <c r="AE476" i="55"/>
  <c r="AE261" i="55"/>
  <c r="AE353" i="55"/>
  <c r="AE565" i="55"/>
  <c r="AE258" i="55"/>
  <c r="AE354" i="55"/>
  <c r="AE574" i="55"/>
  <c r="AE671" i="55"/>
  <c r="AE827" i="55"/>
  <c r="AE570" i="55"/>
  <c r="AE664" i="55"/>
  <c r="AE816" i="55"/>
  <c r="AE908" i="55"/>
  <c r="AE625" i="55"/>
  <c r="AE657" i="55"/>
  <c r="AE733" i="55"/>
  <c r="AE749" i="55"/>
  <c r="AE805" i="55"/>
  <c r="AE821" i="55"/>
  <c r="AE837" i="55"/>
  <c r="AE853" i="55"/>
  <c r="AE869" i="55"/>
  <c r="AE913" i="55"/>
  <c r="AE572" i="55"/>
  <c r="AE622" i="55"/>
  <c r="AE638" i="55"/>
  <c r="AE654" i="55"/>
  <c r="AE670" i="55"/>
  <c r="AE738" i="55"/>
  <c r="AE754" i="55"/>
  <c r="AE810" i="55"/>
  <c r="AE826" i="55"/>
  <c r="AE290" i="55"/>
  <c r="AE586" i="55"/>
  <c r="AE590" i="55"/>
  <c r="AE243" i="55"/>
  <c r="AE85" i="55"/>
  <c r="AE78" i="55"/>
  <c r="AE623" i="55"/>
  <c r="AE739" i="55"/>
  <c r="AE832" i="55"/>
  <c r="AE737" i="55"/>
  <c r="AE825" i="55"/>
  <c r="AE873" i="55"/>
  <c r="AE626" i="55"/>
  <c r="AE674" i="55"/>
  <c r="AE814" i="55"/>
  <c r="AE862" i="55"/>
  <c r="N19" i="55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R159" i="55" l="1"/>
  <c r="R170" i="55"/>
  <c r="R177" i="55"/>
  <c r="R173" i="55"/>
  <c r="R151" i="55"/>
  <c r="R171" i="55"/>
  <c r="R163" i="55"/>
  <c r="R184" i="55"/>
  <c r="R175" i="55"/>
  <c r="R161" i="55"/>
  <c r="R186" i="55"/>
  <c r="R172" i="55"/>
  <c r="R154" i="55"/>
  <c r="R181" i="55"/>
  <c r="R160" i="55"/>
  <c r="R169" i="55"/>
  <c r="R166" i="55"/>
  <c r="R149" i="55"/>
  <c r="R179" i="55"/>
  <c r="R162" i="55"/>
  <c r="R156" i="55"/>
  <c r="R158" i="55"/>
  <c r="R183" i="55"/>
  <c r="R147" i="55"/>
  <c r="R165" i="55"/>
  <c r="R152" i="55"/>
  <c r="R174" i="55"/>
  <c r="R185" i="55"/>
  <c r="R155" i="55"/>
  <c r="R153" i="55"/>
  <c r="R182" i="55"/>
  <c r="R150" i="55"/>
  <c r="R178" i="55"/>
  <c r="R176" i="55"/>
  <c r="R180" i="55"/>
  <c r="R157" i="55"/>
  <c r="R148" i="55"/>
  <c r="R168" i="55"/>
  <c r="R167" i="55"/>
  <c r="R164" i="55"/>
  <c r="T252" i="55"/>
  <c r="T240" i="55"/>
  <c r="T250" i="55"/>
  <c r="T245" i="55"/>
  <c r="T243" i="55"/>
  <c r="T258" i="55"/>
  <c r="T259" i="55"/>
  <c r="T234" i="55"/>
  <c r="T256" i="55"/>
  <c r="T260" i="55"/>
  <c r="T242" i="55"/>
  <c r="T255" i="55"/>
  <c r="T254" i="55"/>
  <c r="T253" i="55"/>
  <c r="T265" i="55"/>
  <c r="T228" i="55"/>
  <c r="T230" i="55"/>
  <c r="T232" i="55"/>
  <c r="T236" i="55"/>
  <c r="T248" i="55"/>
  <c r="T263" i="55"/>
  <c r="T237" i="55"/>
  <c r="T247" i="55"/>
  <c r="T227" i="55"/>
  <c r="T231" i="55"/>
  <c r="T235" i="55"/>
  <c r="T244" i="55"/>
  <c r="T241" i="55"/>
  <c r="T251" i="55"/>
  <c r="T262" i="55"/>
  <c r="T257" i="55"/>
  <c r="T246" i="55"/>
  <c r="T238" i="55"/>
  <c r="T239" i="55"/>
  <c r="T264" i="55"/>
  <c r="T261" i="55"/>
  <c r="T266" i="55"/>
  <c r="T249" i="55"/>
  <c r="T229" i="55"/>
  <c r="T233" i="55"/>
  <c r="T187" i="55"/>
  <c r="T189" i="55"/>
  <c r="T206" i="55"/>
  <c r="T199" i="55"/>
  <c r="T203" i="55"/>
  <c r="T204" i="55"/>
  <c r="T208" i="55"/>
  <c r="T218" i="55"/>
  <c r="T212" i="55"/>
  <c r="T216" i="55"/>
  <c r="T226" i="55"/>
  <c r="T220" i="55"/>
  <c r="T222" i="55"/>
  <c r="T221" i="55"/>
  <c r="T205" i="55"/>
  <c r="T202" i="55"/>
  <c r="T198" i="55"/>
  <c r="T194" i="55"/>
  <c r="T191" i="55"/>
  <c r="T224" i="55"/>
  <c r="T214" i="55"/>
  <c r="T210" i="55"/>
  <c r="T195" i="55"/>
  <c r="T200" i="55"/>
  <c r="T223" i="55"/>
  <c r="T192" i="55"/>
  <c r="T193" i="55"/>
  <c r="T197" i="55"/>
  <c r="T201" i="55"/>
  <c r="T190" i="55"/>
  <c r="T207" i="55"/>
  <c r="T209" i="55"/>
  <c r="T211" i="55"/>
  <c r="T213" i="55"/>
  <c r="T215" i="55"/>
  <c r="T217" i="55"/>
  <c r="T219" i="55"/>
  <c r="T196" i="55"/>
  <c r="T188" i="55"/>
  <c r="T225" i="55"/>
  <c r="T280" i="55"/>
  <c r="T296" i="55"/>
  <c r="T279" i="55"/>
  <c r="T278" i="55"/>
  <c r="T277" i="55"/>
  <c r="T267" i="55"/>
  <c r="T291" i="55"/>
  <c r="T282" i="55"/>
  <c r="T285" i="55"/>
  <c r="T271" i="55"/>
  <c r="T293" i="55"/>
  <c r="T284" i="55"/>
  <c r="T272" i="55"/>
  <c r="T274" i="55"/>
  <c r="T302" i="55"/>
  <c r="T270" i="55"/>
  <c r="T305" i="55"/>
  <c r="T287" i="55"/>
  <c r="T306" i="55"/>
  <c r="T269" i="55"/>
  <c r="T281" i="55"/>
  <c r="T304" i="55"/>
  <c r="T268" i="55"/>
  <c r="T299" i="55"/>
  <c r="T290" i="55"/>
  <c r="T297" i="55"/>
  <c r="T300" i="55"/>
  <c r="T288" i="55"/>
  <c r="T276" i="55"/>
  <c r="T294" i="55"/>
  <c r="T275" i="55"/>
  <c r="T295" i="55"/>
  <c r="T289" i="55"/>
  <c r="T303" i="55"/>
  <c r="T298" i="55"/>
  <c r="T283" i="55"/>
  <c r="T292" i="55"/>
  <c r="T286" i="55"/>
  <c r="T273" i="55"/>
  <c r="T301" i="55"/>
  <c r="R92" i="55"/>
  <c r="R101" i="55"/>
  <c r="R88" i="55"/>
  <c r="R103" i="55"/>
  <c r="R97" i="55"/>
  <c r="R81" i="55"/>
  <c r="R75" i="55"/>
  <c r="R68" i="55"/>
  <c r="R82" i="55"/>
  <c r="R83" i="55"/>
  <c r="R94" i="55"/>
  <c r="R100" i="55"/>
  <c r="R87" i="55"/>
  <c r="R96" i="55"/>
  <c r="R99" i="55"/>
  <c r="R70" i="55"/>
  <c r="R71" i="55"/>
  <c r="R72" i="55"/>
  <c r="R79" i="55"/>
  <c r="R76" i="55"/>
  <c r="R98" i="55"/>
  <c r="R102" i="55"/>
  <c r="R89" i="55"/>
  <c r="R95" i="55"/>
  <c r="R74" i="55"/>
  <c r="R67" i="55"/>
  <c r="R104" i="55"/>
  <c r="R91" i="55"/>
  <c r="R105" i="55"/>
  <c r="R106" i="55"/>
  <c r="R93" i="55"/>
  <c r="R86" i="55"/>
  <c r="R69" i="55"/>
  <c r="R77" i="55"/>
  <c r="R80" i="55"/>
  <c r="R73" i="55"/>
  <c r="R90" i="55"/>
  <c r="R84" i="55"/>
  <c r="R78" i="55"/>
  <c r="R85" i="55"/>
  <c r="P115" i="55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<sst xmlns="http://schemas.openxmlformats.org/spreadsheetml/2006/main" count="7650" uniqueCount="760">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</sst>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386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387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388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03" t="s">
        <v>8</v>
      </c>
      <c r="E8" s="104"/>
    </row>
    <row r="9" spans="2:5" x14ac:dyDescent="0.2">
      <c r="B9" s="7"/>
      <c r="C9" s="8"/>
      <c r="D9" s="103"/>
      <c r="E9" s="104"/>
    </row>
    <row r="10" spans="2:5" x14ac:dyDescent="0.2">
      <c r="B10" s="9"/>
      <c r="C10" s="8"/>
      <c r="D10" s="103"/>
      <c r="E10" s="104"/>
    </row>
    <row r="11" spans="2:5" x14ac:dyDescent="0.2">
      <c r="B11" s="9"/>
      <c r="C11" s="8"/>
      <c r="D11" s="103"/>
      <c r="E11" s="104"/>
    </row>
    <row r="12" spans="2:5" x14ac:dyDescent="0.2">
      <c r="B12" s="9"/>
      <c r="C12" s="8"/>
      <c r="D12" s="103"/>
      <c r="E12" s="104"/>
    </row>
    <row r="13" spans="2:5" x14ac:dyDescent="0.2">
      <c r="B13" s="9"/>
      <c r="C13" s="8"/>
      <c r="D13" s="103"/>
      <c r="E13" s="104"/>
    </row>
    <row r="14" spans="2:5" x14ac:dyDescent="0.2">
      <c r="B14" s="9"/>
      <c r="C14" s="8"/>
      <c r="D14" s="103"/>
      <c r="E14" s="104"/>
    </row>
    <row r="15" spans="2:5" x14ac:dyDescent="0.2">
      <c r="B15" s="9"/>
      <c r="C15" s="8"/>
      <c r="D15" s="103"/>
      <c r="E15" s="104"/>
    </row>
    <row r="16" spans="2:5" x14ac:dyDescent="0.2">
      <c r="B16" s="9"/>
      <c r="C16" s="8"/>
      <c r="D16" s="103"/>
      <c r="E16" s="104"/>
    </row>
    <row r="17" spans="2:5" x14ac:dyDescent="0.2">
      <c r="B17" s="9"/>
      <c r="C17" s="8"/>
      <c r="D17" s="103"/>
      <c r="E17" s="104"/>
    </row>
    <row r="18" spans="2:5" x14ac:dyDescent="0.2">
      <c r="B18" s="9"/>
      <c r="C18" s="8"/>
      <c r="D18" s="103"/>
      <c r="E18" s="104"/>
    </row>
    <row r="19" spans="2:5" x14ac:dyDescent="0.2">
      <c r="B19" s="9"/>
      <c r="C19" s="8"/>
      <c r="D19" s="103"/>
      <c r="E19" s="104"/>
    </row>
    <row r="20" spans="2:5" x14ac:dyDescent="0.2">
      <c r="B20" s="9"/>
      <c r="C20" s="8"/>
      <c r="D20" s="103"/>
      <c r="E20" s="104"/>
    </row>
    <row r="21" spans="2:5" x14ac:dyDescent="0.2">
      <c r="B21" s="9"/>
      <c r="C21" s="8"/>
      <c r="D21" s="103"/>
      <c r="E21" s="104"/>
    </row>
    <row r="22" spans="2:5" x14ac:dyDescent="0.2">
      <c r="B22" s="9"/>
      <c r="C22" s="8"/>
      <c r="D22" s="103"/>
      <c r="E22" s="104"/>
    </row>
    <row r="23" spans="2:5" x14ac:dyDescent="0.2">
      <c r="B23" s="9"/>
      <c r="C23" s="8"/>
      <c r="D23" s="103"/>
      <c r="E23" s="104"/>
    </row>
    <row r="24" spans="2:5" x14ac:dyDescent="0.2">
      <c r="B24" s="9"/>
      <c r="C24" s="8"/>
      <c r="D24" s="103"/>
      <c r="E24" s="104"/>
    </row>
    <row r="25" spans="2:5" x14ac:dyDescent="0.2">
      <c r="B25" s="9"/>
      <c r="C25" s="8"/>
      <c r="D25" s="103"/>
      <c r="E25" s="104"/>
    </row>
    <row r="26" spans="2:5" x14ac:dyDescent="0.2">
      <c r="B26" s="9"/>
      <c r="C26" s="8"/>
      <c r="D26" s="103"/>
      <c r="E26" s="104"/>
    </row>
    <row r="27" spans="2:5" x14ac:dyDescent="0.2">
      <c r="B27" s="9"/>
      <c r="C27" s="8"/>
      <c r="D27" s="103"/>
      <c r="E27" s="104"/>
    </row>
    <row r="28" spans="2:5" ht="18" thickBot="1" x14ac:dyDescent="0.25">
      <c r="B28" s="10"/>
      <c r="C28" s="11"/>
      <c r="D28" s="105"/>
      <c r="E28" s="106"/>
    </row>
    <row r="30" spans="2:5" x14ac:dyDescent="0.2">
      <c r="B30" s="107" t="s">
        <v>9</v>
      </c>
      <c r="C30" s="107"/>
      <c r="D30" s="107"/>
      <c r="E30" s="10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A28" workbookViewId="0">
      <selection activeCell="S47" sqref="S47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125</v>
      </c>
      <c r="L4" s="123"/>
      <c r="P4" s="124" t="s">
        <v>124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17.5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754</v>
      </c>
      <c r="C13" s="13" t="s">
        <v>755</v>
      </c>
      <c r="D13" s="13" t="s">
        <v>111</v>
      </c>
      <c r="E13" s="13" t="s">
        <v>112</v>
      </c>
      <c r="F13" s="13" t="s">
        <v>113</v>
      </c>
      <c r="G13" s="13" t="s">
        <v>756</v>
      </c>
      <c r="H13" s="13" t="s">
        <v>683</v>
      </c>
      <c r="I13" s="13" t="s">
        <v>684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118</v>
      </c>
      <c r="O13" s="13" t="s">
        <v>27</v>
      </c>
      <c r="S13" s="18"/>
      <c r="V13" s="13" t="s">
        <v>687</v>
      </c>
    </row>
    <row r="14" spans="1:22" ht="16.5" x14ac:dyDescent="0.2">
      <c r="A14" s="15">
        <v>0</v>
      </c>
      <c r="B14" s="15">
        <v>1</v>
      </c>
      <c r="C14" s="15">
        <v>15</v>
      </c>
      <c r="D14" s="16">
        <f>E14*2</f>
        <v>4</v>
      </c>
      <c r="E14" s="15">
        <v>2</v>
      </c>
      <c r="F14" s="16">
        <f>D14*$C$7/2</f>
        <v>20</v>
      </c>
      <c r="G14" s="15">
        <v>20</v>
      </c>
      <c r="H14" s="15">
        <v>0</v>
      </c>
      <c r="I14" s="15">
        <v>150</v>
      </c>
      <c r="J14" s="16">
        <f>G14</f>
        <v>20</v>
      </c>
      <c r="K14" s="16">
        <f>H14</f>
        <v>0</v>
      </c>
      <c r="L14" s="16">
        <f>I14</f>
        <v>150</v>
      </c>
      <c r="M14" s="19">
        <f t="shared" ref="M14:M22" si="0">D14/J14</f>
        <v>0.2</v>
      </c>
      <c r="N14" s="16">
        <f>(1+M14)*(1+M14)</f>
        <v>1.44</v>
      </c>
      <c r="O14" s="16">
        <v>50</v>
      </c>
      <c r="Q14" s="26"/>
      <c r="S14" s="18"/>
      <c r="U14" s="17" t="s">
        <v>688</v>
      </c>
      <c r="V14" s="30">
        <v>0.5</v>
      </c>
    </row>
    <row r="15" spans="1:22" ht="16.5" x14ac:dyDescent="0.2">
      <c r="A15" s="15">
        <v>1</v>
      </c>
      <c r="B15" s="15">
        <v>5</v>
      </c>
      <c r="C15" s="15">
        <v>40</v>
      </c>
      <c r="D15" s="16">
        <f t="shared" ref="D15:D34" si="1">E15*2</f>
        <v>6</v>
      </c>
      <c r="E15" s="15">
        <v>3</v>
      </c>
      <c r="F15" s="16">
        <f t="shared" ref="F15:F22" si="2">D15*$C$7/2</f>
        <v>30</v>
      </c>
      <c r="G15" s="16">
        <f>INT(D14*($B15-$B14)*0.2)</f>
        <v>3</v>
      </c>
      <c r="H15" s="16">
        <f t="shared" ref="H15:I15" si="3">INT(E14*($B15-$B14)*0.2)</f>
        <v>1</v>
      </c>
      <c r="I15" s="16">
        <f t="shared" si="3"/>
        <v>16</v>
      </c>
      <c r="J15" s="16">
        <f>J14+D14*($B14-1)+G15</f>
        <v>23</v>
      </c>
      <c r="K15" s="16">
        <f>K14+E14*($B14-1)+H15</f>
        <v>1</v>
      </c>
      <c r="L15" s="16">
        <f>L14+F14*($B14-1)+I15</f>
        <v>166</v>
      </c>
      <c r="M15" s="19">
        <f t="shared" si="0"/>
        <v>0.2608695652173913</v>
      </c>
      <c r="N15" s="16">
        <f t="shared" ref="N15:N22" si="4">(1+M15)*(1+M15)</f>
        <v>1.5897920604914935</v>
      </c>
      <c r="O15" s="16">
        <f t="shared" ref="O15:O35" si="5">ROUND((O$14+K15)*1.5/50,0)*50</f>
        <v>100</v>
      </c>
      <c r="Q15" s="26"/>
      <c r="S15" s="18"/>
      <c r="U15" s="17" t="s">
        <v>689</v>
      </c>
      <c r="V15" s="30">
        <v>0.2</v>
      </c>
    </row>
    <row r="16" spans="1:22" ht="16.5" x14ac:dyDescent="0.2">
      <c r="A16" s="15">
        <v>2</v>
      </c>
      <c r="B16" s="15">
        <v>15</v>
      </c>
      <c r="C16" s="15">
        <v>40</v>
      </c>
      <c r="D16" s="16">
        <f t="shared" si="1"/>
        <v>8</v>
      </c>
      <c r="E16" s="15">
        <v>4</v>
      </c>
      <c r="F16" s="16">
        <f t="shared" si="2"/>
        <v>40</v>
      </c>
      <c r="G16" s="16">
        <f t="shared" ref="G16:G34" si="6">INT(D15*($B16-$B15)*0.2)</f>
        <v>12</v>
      </c>
      <c r="H16" s="16">
        <f t="shared" ref="H16:H34" si="7">INT(E15*($B16-$B15)*0.2)</f>
        <v>6</v>
      </c>
      <c r="I16" s="16">
        <f t="shared" ref="I16:I34" si="8">INT(F15*($B16-$B15)*0.2)</f>
        <v>60</v>
      </c>
      <c r="J16" s="16">
        <f t="shared" ref="J16:J34" si="9">J15+D15*($B15-$B14)+G16</f>
        <v>59</v>
      </c>
      <c r="K16" s="16">
        <f t="shared" ref="K16:K34" si="10">K15+E15*($B15-$B14)+H16</f>
        <v>19</v>
      </c>
      <c r="L16" s="16">
        <f t="shared" ref="L16:L34" si="11">L15+F15*($B15-$B14)+I16</f>
        <v>346</v>
      </c>
      <c r="M16" s="19">
        <f t="shared" si="0"/>
        <v>0.13559322033898305</v>
      </c>
      <c r="N16" s="16">
        <f t="shared" si="4"/>
        <v>1.2895719620798622</v>
      </c>
      <c r="O16" s="16">
        <f t="shared" si="5"/>
        <v>100</v>
      </c>
      <c r="Q16" s="26"/>
      <c r="S16" s="18"/>
      <c r="U16" s="17" t="s">
        <v>690</v>
      </c>
      <c r="V16" s="30">
        <v>0.2</v>
      </c>
    </row>
    <row r="17" spans="1:22" ht="16.5" x14ac:dyDescent="0.2">
      <c r="A17" s="15">
        <v>3</v>
      </c>
      <c r="B17" s="15">
        <v>30</v>
      </c>
      <c r="C17" s="15">
        <v>40</v>
      </c>
      <c r="D17" s="16">
        <f t="shared" si="1"/>
        <v>12</v>
      </c>
      <c r="E17" s="15">
        <v>6</v>
      </c>
      <c r="F17" s="16">
        <f t="shared" si="2"/>
        <v>60</v>
      </c>
      <c r="G17" s="16">
        <f t="shared" si="6"/>
        <v>24</v>
      </c>
      <c r="H17" s="16">
        <f t="shared" si="7"/>
        <v>12</v>
      </c>
      <c r="I17" s="16">
        <f t="shared" si="8"/>
        <v>120</v>
      </c>
      <c r="J17" s="16">
        <f t="shared" si="9"/>
        <v>163</v>
      </c>
      <c r="K17" s="16">
        <f t="shared" si="10"/>
        <v>71</v>
      </c>
      <c r="L17" s="16">
        <f t="shared" si="11"/>
        <v>866</v>
      </c>
      <c r="M17" s="19">
        <f t="shared" si="0"/>
        <v>7.3619631901840496E-2</v>
      </c>
      <c r="N17" s="16">
        <f t="shared" si="4"/>
        <v>1.1526591140050435</v>
      </c>
      <c r="O17" s="16">
        <f t="shared" si="5"/>
        <v>200</v>
      </c>
      <c r="Q17" s="26"/>
      <c r="S17" s="18"/>
      <c r="U17" s="17" t="s">
        <v>691</v>
      </c>
      <c r="V17" s="30">
        <v>0.1</v>
      </c>
    </row>
    <row r="18" spans="1:22" ht="16.5" x14ac:dyDescent="0.2">
      <c r="A18" s="15">
        <v>4</v>
      </c>
      <c r="B18" s="15">
        <v>40</v>
      </c>
      <c r="C18" s="15">
        <v>80</v>
      </c>
      <c r="D18" s="16">
        <f t="shared" si="1"/>
        <v>16</v>
      </c>
      <c r="E18" s="15">
        <v>8</v>
      </c>
      <c r="F18" s="16">
        <f t="shared" si="2"/>
        <v>80</v>
      </c>
      <c r="G18" s="16">
        <f t="shared" si="6"/>
        <v>24</v>
      </c>
      <c r="H18" s="16">
        <f t="shared" si="7"/>
        <v>12</v>
      </c>
      <c r="I18" s="16">
        <f t="shared" si="8"/>
        <v>120</v>
      </c>
      <c r="J18" s="16">
        <f t="shared" si="9"/>
        <v>367</v>
      </c>
      <c r="K18" s="16">
        <f t="shared" si="10"/>
        <v>173</v>
      </c>
      <c r="L18" s="16">
        <f t="shared" si="11"/>
        <v>1886</v>
      </c>
      <c r="M18" s="19">
        <f t="shared" si="0"/>
        <v>4.3596730245231606E-2</v>
      </c>
      <c r="N18" s="16">
        <f t="shared" si="4"/>
        <v>1.0890941353785386</v>
      </c>
      <c r="O18" s="16">
        <f t="shared" si="5"/>
        <v>350</v>
      </c>
      <c r="Q18" s="26"/>
      <c r="S18" s="18"/>
    </row>
    <row r="19" spans="1:22" ht="16.5" x14ac:dyDescent="0.2">
      <c r="A19" s="15">
        <v>5</v>
      </c>
      <c r="B19" s="15">
        <v>50</v>
      </c>
      <c r="C19" s="15">
        <v>80</v>
      </c>
      <c r="D19" s="16">
        <f t="shared" si="1"/>
        <v>20</v>
      </c>
      <c r="E19" s="15">
        <v>10</v>
      </c>
      <c r="F19" s="16">
        <f t="shared" si="2"/>
        <v>100</v>
      </c>
      <c r="G19" s="16">
        <f t="shared" si="6"/>
        <v>32</v>
      </c>
      <c r="H19" s="16">
        <f t="shared" si="7"/>
        <v>16</v>
      </c>
      <c r="I19" s="16">
        <f t="shared" si="8"/>
        <v>160</v>
      </c>
      <c r="J19" s="16">
        <f t="shared" si="9"/>
        <v>559</v>
      </c>
      <c r="K19" s="16">
        <f t="shared" si="10"/>
        <v>269</v>
      </c>
      <c r="L19" s="16">
        <f t="shared" si="11"/>
        <v>2846</v>
      </c>
      <c r="M19" s="19">
        <f t="shared" si="0"/>
        <v>3.5778175313059032E-2</v>
      </c>
      <c r="N19" s="16">
        <f t="shared" si="4"/>
        <v>1.0728364284548502</v>
      </c>
      <c r="O19" s="16">
        <f t="shared" si="5"/>
        <v>500</v>
      </c>
      <c r="Q19" s="26"/>
    </row>
    <row r="20" spans="1:22" ht="16.5" x14ac:dyDescent="0.2">
      <c r="A20" s="15">
        <v>6</v>
      </c>
      <c r="B20" s="15">
        <v>60</v>
      </c>
      <c r="C20" s="15">
        <v>80</v>
      </c>
      <c r="D20" s="16">
        <f t="shared" si="1"/>
        <v>24</v>
      </c>
      <c r="E20" s="15">
        <v>12</v>
      </c>
      <c r="F20" s="16">
        <f t="shared" si="2"/>
        <v>120</v>
      </c>
      <c r="G20" s="16">
        <f t="shared" si="6"/>
        <v>40</v>
      </c>
      <c r="H20" s="16">
        <f t="shared" si="7"/>
        <v>20</v>
      </c>
      <c r="I20" s="16">
        <f t="shared" si="8"/>
        <v>200</v>
      </c>
      <c r="J20" s="16">
        <f t="shared" si="9"/>
        <v>799</v>
      </c>
      <c r="K20" s="16">
        <f t="shared" si="10"/>
        <v>389</v>
      </c>
      <c r="L20" s="16">
        <f t="shared" si="11"/>
        <v>4046</v>
      </c>
      <c r="M20" s="19">
        <f t="shared" si="0"/>
        <v>3.0037546933667083E-2</v>
      </c>
      <c r="N20" s="16">
        <f t="shared" si="4"/>
        <v>1.0609773480931264</v>
      </c>
      <c r="O20" s="16">
        <f t="shared" si="5"/>
        <v>650</v>
      </c>
      <c r="Q20" s="26"/>
    </row>
    <row r="21" spans="1:22" ht="16.5" x14ac:dyDescent="0.2">
      <c r="A21" s="15">
        <v>7</v>
      </c>
      <c r="B21" s="15">
        <v>70</v>
      </c>
      <c r="C21" s="15">
        <v>80</v>
      </c>
      <c r="D21" s="16">
        <f t="shared" si="1"/>
        <v>30</v>
      </c>
      <c r="E21" s="15">
        <v>15</v>
      </c>
      <c r="F21" s="16">
        <f t="shared" si="2"/>
        <v>150</v>
      </c>
      <c r="G21" s="16">
        <f t="shared" si="6"/>
        <v>48</v>
      </c>
      <c r="H21" s="16">
        <f t="shared" si="7"/>
        <v>24</v>
      </c>
      <c r="I21" s="16">
        <f t="shared" si="8"/>
        <v>240</v>
      </c>
      <c r="J21" s="16">
        <f t="shared" si="9"/>
        <v>1087</v>
      </c>
      <c r="K21" s="16">
        <f t="shared" si="10"/>
        <v>533</v>
      </c>
      <c r="L21" s="16">
        <f t="shared" si="11"/>
        <v>5486</v>
      </c>
      <c r="M21" s="19">
        <f t="shared" si="0"/>
        <v>2.7598896044158234E-2</v>
      </c>
      <c r="N21" s="16">
        <f t="shared" si="4"/>
        <v>1.0559594911511727</v>
      </c>
      <c r="O21" s="16">
        <f t="shared" si="5"/>
        <v>850</v>
      </c>
      <c r="Q21" s="26"/>
    </row>
    <row r="22" spans="1:22" ht="16.5" x14ac:dyDescent="0.2">
      <c r="A22" s="15">
        <v>8</v>
      </c>
      <c r="B22" s="15">
        <v>80</v>
      </c>
      <c r="C22" s="15">
        <v>100</v>
      </c>
      <c r="D22" s="16">
        <f t="shared" si="1"/>
        <v>34</v>
      </c>
      <c r="E22" s="15">
        <v>17</v>
      </c>
      <c r="F22" s="16">
        <f t="shared" si="2"/>
        <v>170</v>
      </c>
      <c r="G22" s="16">
        <f t="shared" si="6"/>
        <v>60</v>
      </c>
      <c r="H22" s="16">
        <f t="shared" si="7"/>
        <v>30</v>
      </c>
      <c r="I22" s="16">
        <f t="shared" si="8"/>
        <v>300</v>
      </c>
      <c r="J22" s="16">
        <f t="shared" si="9"/>
        <v>1447</v>
      </c>
      <c r="K22" s="16">
        <f t="shared" si="10"/>
        <v>713</v>
      </c>
      <c r="L22" s="16">
        <f t="shared" si="11"/>
        <v>7286</v>
      </c>
      <c r="M22" s="19">
        <f t="shared" si="0"/>
        <v>2.3496890117484452E-2</v>
      </c>
      <c r="N22" s="16">
        <f t="shared" si="4"/>
        <v>1.0475458840801619</v>
      </c>
      <c r="O22" s="16">
        <f t="shared" si="5"/>
        <v>1150</v>
      </c>
      <c r="Q22" s="26"/>
    </row>
    <row r="23" spans="1:22" ht="16.5" x14ac:dyDescent="0.2">
      <c r="A23" s="15">
        <v>9</v>
      </c>
      <c r="B23" s="15">
        <v>85</v>
      </c>
      <c r="C23" s="15">
        <v>100</v>
      </c>
      <c r="D23" s="16">
        <f t="shared" si="1"/>
        <v>40</v>
      </c>
      <c r="E23" s="15">
        <v>20</v>
      </c>
      <c r="F23" s="16">
        <f t="shared" ref="F23:F34" si="12">D23*$C$7/2</f>
        <v>200</v>
      </c>
      <c r="G23" s="16">
        <f t="shared" si="6"/>
        <v>34</v>
      </c>
      <c r="H23" s="16">
        <f t="shared" si="7"/>
        <v>17</v>
      </c>
      <c r="I23" s="16">
        <f t="shared" si="8"/>
        <v>170</v>
      </c>
      <c r="J23" s="16">
        <f t="shared" si="9"/>
        <v>1821</v>
      </c>
      <c r="K23" s="16">
        <f t="shared" si="10"/>
        <v>900</v>
      </c>
      <c r="L23" s="16">
        <f t="shared" si="11"/>
        <v>9156</v>
      </c>
      <c r="M23" s="19">
        <f t="shared" ref="M23:M34" si="13">D23/J23</f>
        <v>2.1965952773201538E-2</v>
      </c>
      <c r="N23" s="16">
        <f t="shared" ref="N23:N34" si="14">(1+M23)*(1+M23)</f>
        <v>1.0444144086276375</v>
      </c>
      <c r="O23" s="16">
        <f t="shared" si="5"/>
        <v>1450</v>
      </c>
      <c r="Q23" s="26"/>
    </row>
    <row r="24" spans="1:22" ht="16.5" x14ac:dyDescent="0.2">
      <c r="A24" s="15">
        <v>10</v>
      </c>
      <c r="B24" s="15">
        <v>90</v>
      </c>
      <c r="C24" s="15">
        <v>100</v>
      </c>
      <c r="D24" s="16">
        <f t="shared" si="1"/>
        <v>46</v>
      </c>
      <c r="E24" s="15">
        <v>23</v>
      </c>
      <c r="F24" s="16">
        <f t="shared" si="12"/>
        <v>230</v>
      </c>
      <c r="G24" s="16">
        <f t="shared" si="6"/>
        <v>40</v>
      </c>
      <c r="H24" s="16">
        <f t="shared" si="7"/>
        <v>20</v>
      </c>
      <c r="I24" s="16">
        <f t="shared" si="8"/>
        <v>200</v>
      </c>
      <c r="J24" s="16">
        <f t="shared" si="9"/>
        <v>2061</v>
      </c>
      <c r="K24" s="16">
        <f t="shared" si="10"/>
        <v>1020</v>
      </c>
      <c r="L24" s="16">
        <f t="shared" si="11"/>
        <v>10356</v>
      </c>
      <c r="M24" s="19">
        <f t="shared" si="13"/>
        <v>2.2319262493934983E-2</v>
      </c>
      <c r="N24" s="16">
        <f t="shared" si="14"/>
        <v>1.0451366744661432</v>
      </c>
      <c r="O24" s="16">
        <f t="shared" si="5"/>
        <v>1600</v>
      </c>
      <c r="Q24" s="26"/>
    </row>
    <row r="25" spans="1:22" ht="16.5" x14ac:dyDescent="0.2">
      <c r="A25" s="15">
        <v>11</v>
      </c>
      <c r="B25" s="15">
        <v>95</v>
      </c>
      <c r="C25" s="15">
        <v>100</v>
      </c>
      <c r="D25" s="16">
        <f t="shared" si="1"/>
        <v>52</v>
      </c>
      <c r="E25" s="15">
        <v>26</v>
      </c>
      <c r="F25" s="16">
        <f t="shared" si="12"/>
        <v>260</v>
      </c>
      <c r="G25" s="16">
        <f t="shared" si="6"/>
        <v>46</v>
      </c>
      <c r="H25" s="16">
        <f t="shared" si="7"/>
        <v>23</v>
      </c>
      <c r="I25" s="16">
        <f t="shared" si="8"/>
        <v>230</v>
      </c>
      <c r="J25" s="16">
        <f t="shared" si="9"/>
        <v>2337</v>
      </c>
      <c r="K25" s="16">
        <f t="shared" si="10"/>
        <v>1158</v>
      </c>
      <c r="L25" s="16">
        <f t="shared" si="11"/>
        <v>11736</v>
      </c>
      <c r="M25" s="19">
        <f t="shared" si="13"/>
        <v>2.2250748823277707E-2</v>
      </c>
      <c r="N25" s="16">
        <f t="shared" si="14"/>
        <v>1.044996593469752</v>
      </c>
      <c r="O25" s="16">
        <f t="shared" si="5"/>
        <v>1800</v>
      </c>
      <c r="Q25" s="26"/>
    </row>
    <row r="26" spans="1:22" ht="16.5" x14ac:dyDescent="0.2">
      <c r="A26" s="15">
        <v>12</v>
      </c>
      <c r="B26" s="15">
        <v>100</v>
      </c>
      <c r="C26" s="15">
        <v>120</v>
      </c>
      <c r="D26" s="16">
        <f t="shared" si="1"/>
        <v>58</v>
      </c>
      <c r="E26" s="15">
        <v>29</v>
      </c>
      <c r="F26" s="16">
        <f t="shared" si="12"/>
        <v>290</v>
      </c>
      <c r="G26" s="16">
        <f t="shared" si="6"/>
        <v>52</v>
      </c>
      <c r="H26" s="16">
        <f t="shared" si="7"/>
        <v>26</v>
      </c>
      <c r="I26" s="16">
        <f t="shared" si="8"/>
        <v>260</v>
      </c>
      <c r="J26" s="16">
        <f t="shared" si="9"/>
        <v>2649</v>
      </c>
      <c r="K26" s="16">
        <f t="shared" si="10"/>
        <v>1314</v>
      </c>
      <c r="L26" s="16">
        <f t="shared" si="11"/>
        <v>13296</v>
      </c>
      <c r="M26" s="19">
        <f t="shared" si="13"/>
        <v>2.1895054737636845E-2</v>
      </c>
      <c r="N26" s="16">
        <f t="shared" si="14"/>
        <v>1.0442695028972377</v>
      </c>
      <c r="O26" s="16">
        <f t="shared" si="5"/>
        <v>2050</v>
      </c>
      <c r="Q26" s="26"/>
    </row>
    <row r="27" spans="1:22" ht="16.5" x14ac:dyDescent="0.2">
      <c r="A27" s="15">
        <v>13</v>
      </c>
      <c r="B27" s="15">
        <v>105</v>
      </c>
      <c r="C27" s="15">
        <v>120</v>
      </c>
      <c r="D27" s="16">
        <f t="shared" si="1"/>
        <v>64</v>
      </c>
      <c r="E27" s="15">
        <v>32</v>
      </c>
      <c r="F27" s="16">
        <f t="shared" si="12"/>
        <v>320</v>
      </c>
      <c r="G27" s="16">
        <f t="shared" si="6"/>
        <v>58</v>
      </c>
      <c r="H27" s="16">
        <f t="shared" si="7"/>
        <v>29</v>
      </c>
      <c r="I27" s="16">
        <f t="shared" si="8"/>
        <v>290</v>
      </c>
      <c r="J27" s="16">
        <f t="shared" si="9"/>
        <v>2997</v>
      </c>
      <c r="K27" s="16">
        <f t="shared" si="10"/>
        <v>1488</v>
      </c>
      <c r="L27" s="16">
        <f t="shared" si="11"/>
        <v>15036</v>
      </c>
      <c r="M27" s="19">
        <f t="shared" si="13"/>
        <v>2.1354688021354689E-2</v>
      </c>
      <c r="N27" s="16">
        <f t="shared" si="14"/>
        <v>1.0431653987431986</v>
      </c>
      <c r="O27" s="16">
        <f t="shared" si="5"/>
        <v>2300</v>
      </c>
      <c r="Q27" s="26"/>
    </row>
    <row r="28" spans="1:22" ht="16.5" x14ac:dyDescent="0.2">
      <c r="A28" s="15">
        <v>14</v>
      </c>
      <c r="B28" s="15">
        <v>110</v>
      </c>
      <c r="C28" s="15">
        <v>120</v>
      </c>
      <c r="D28" s="16">
        <f t="shared" si="1"/>
        <v>70</v>
      </c>
      <c r="E28" s="15">
        <v>35</v>
      </c>
      <c r="F28" s="16">
        <f t="shared" si="12"/>
        <v>350</v>
      </c>
      <c r="G28" s="16">
        <f t="shared" si="6"/>
        <v>64</v>
      </c>
      <c r="H28" s="16">
        <f t="shared" si="7"/>
        <v>32</v>
      </c>
      <c r="I28" s="16">
        <f t="shared" si="8"/>
        <v>320</v>
      </c>
      <c r="J28" s="16">
        <f t="shared" si="9"/>
        <v>3381</v>
      </c>
      <c r="K28" s="16">
        <f t="shared" si="10"/>
        <v>1680</v>
      </c>
      <c r="L28" s="16">
        <f t="shared" si="11"/>
        <v>16956</v>
      </c>
      <c r="M28" s="19">
        <f t="shared" si="13"/>
        <v>2.0703933747412008E-2</v>
      </c>
      <c r="N28" s="16">
        <f t="shared" si="14"/>
        <v>1.0418365203674411</v>
      </c>
      <c r="O28" s="16">
        <f t="shared" si="5"/>
        <v>2600</v>
      </c>
      <c r="Q28" s="26"/>
    </row>
    <row r="29" spans="1:22" ht="16.5" x14ac:dyDescent="0.2">
      <c r="A29" s="15">
        <v>15</v>
      </c>
      <c r="B29" s="15">
        <v>115</v>
      </c>
      <c r="C29" s="15">
        <v>120</v>
      </c>
      <c r="D29" s="16">
        <f t="shared" si="1"/>
        <v>80</v>
      </c>
      <c r="E29" s="15">
        <v>40</v>
      </c>
      <c r="F29" s="16">
        <f t="shared" si="12"/>
        <v>400</v>
      </c>
      <c r="G29" s="16">
        <f t="shared" si="6"/>
        <v>70</v>
      </c>
      <c r="H29" s="16">
        <f t="shared" si="7"/>
        <v>35</v>
      </c>
      <c r="I29" s="16">
        <f t="shared" si="8"/>
        <v>350</v>
      </c>
      <c r="J29" s="16">
        <f t="shared" si="9"/>
        <v>3801</v>
      </c>
      <c r="K29" s="16">
        <f t="shared" si="10"/>
        <v>1890</v>
      </c>
      <c r="L29" s="16">
        <f t="shared" si="11"/>
        <v>19056</v>
      </c>
      <c r="M29" s="19">
        <f t="shared" si="13"/>
        <v>2.1047092870297289E-2</v>
      </c>
      <c r="N29" s="16">
        <f t="shared" si="14"/>
        <v>1.0425371658588856</v>
      </c>
      <c r="O29" s="16">
        <f t="shared" si="5"/>
        <v>2900</v>
      </c>
      <c r="Q29" s="26"/>
    </row>
    <row r="30" spans="1:22" ht="16.5" x14ac:dyDescent="0.2">
      <c r="A30" s="15">
        <v>16</v>
      </c>
      <c r="B30" s="15">
        <v>120</v>
      </c>
      <c r="C30" s="15">
        <v>140</v>
      </c>
      <c r="D30" s="16">
        <f t="shared" si="1"/>
        <v>90</v>
      </c>
      <c r="E30" s="15">
        <v>45</v>
      </c>
      <c r="F30" s="16">
        <f t="shared" si="12"/>
        <v>450</v>
      </c>
      <c r="G30" s="16">
        <f t="shared" si="6"/>
        <v>80</v>
      </c>
      <c r="H30" s="16">
        <f t="shared" si="7"/>
        <v>40</v>
      </c>
      <c r="I30" s="16">
        <f t="shared" si="8"/>
        <v>400</v>
      </c>
      <c r="J30" s="16">
        <f t="shared" si="9"/>
        <v>4281</v>
      </c>
      <c r="K30" s="16">
        <f t="shared" si="10"/>
        <v>2130</v>
      </c>
      <c r="L30" s="16">
        <f t="shared" si="11"/>
        <v>21456</v>
      </c>
      <c r="M30" s="19">
        <f t="shared" si="13"/>
        <v>2.1023125437981779E-2</v>
      </c>
      <c r="N30" s="16">
        <f t="shared" si="14"/>
        <v>1.0424882226791448</v>
      </c>
      <c r="O30" s="16">
        <f t="shared" si="5"/>
        <v>3250</v>
      </c>
      <c r="Q30" s="26"/>
    </row>
    <row r="31" spans="1:22" ht="16.5" x14ac:dyDescent="0.2">
      <c r="A31" s="15">
        <v>17</v>
      </c>
      <c r="B31" s="15">
        <v>125</v>
      </c>
      <c r="C31" s="15">
        <v>140</v>
      </c>
      <c r="D31" s="16">
        <f t="shared" si="1"/>
        <v>100</v>
      </c>
      <c r="E31" s="15">
        <v>50</v>
      </c>
      <c r="F31" s="16">
        <f t="shared" si="12"/>
        <v>500</v>
      </c>
      <c r="G31" s="16">
        <f t="shared" si="6"/>
        <v>90</v>
      </c>
      <c r="H31" s="16">
        <f t="shared" si="7"/>
        <v>45</v>
      </c>
      <c r="I31" s="16">
        <f t="shared" si="8"/>
        <v>450</v>
      </c>
      <c r="J31" s="16">
        <f t="shared" si="9"/>
        <v>4821</v>
      </c>
      <c r="K31" s="16">
        <f t="shared" si="10"/>
        <v>2400</v>
      </c>
      <c r="L31" s="16">
        <f t="shared" si="11"/>
        <v>24156</v>
      </c>
      <c r="M31" s="19">
        <f t="shared" si="13"/>
        <v>2.0742584526031945E-2</v>
      </c>
      <c r="N31" s="16">
        <f t="shared" si="14"/>
        <v>1.0419154238648833</v>
      </c>
      <c r="O31" s="16">
        <f t="shared" si="5"/>
        <v>3700</v>
      </c>
      <c r="Q31" s="26"/>
    </row>
    <row r="32" spans="1:22" ht="16.5" x14ac:dyDescent="0.2">
      <c r="A32" s="15">
        <v>18</v>
      </c>
      <c r="B32" s="15">
        <v>130</v>
      </c>
      <c r="C32" s="15">
        <v>140</v>
      </c>
      <c r="D32" s="16">
        <f t="shared" si="1"/>
        <v>110</v>
      </c>
      <c r="E32" s="15">
        <v>55</v>
      </c>
      <c r="F32" s="16">
        <f t="shared" si="12"/>
        <v>550</v>
      </c>
      <c r="G32" s="16">
        <f t="shared" si="6"/>
        <v>100</v>
      </c>
      <c r="H32" s="16">
        <f t="shared" si="7"/>
        <v>50</v>
      </c>
      <c r="I32" s="16">
        <f t="shared" si="8"/>
        <v>500</v>
      </c>
      <c r="J32" s="16">
        <f t="shared" si="9"/>
        <v>5421</v>
      </c>
      <c r="K32" s="16">
        <f t="shared" si="10"/>
        <v>2700</v>
      </c>
      <c r="L32" s="16">
        <f t="shared" si="11"/>
        <v>27156</v>
      </c>
      <c r="M32" s="19">
        <f t="shared" si="13"/>
        <v>2.0291459140380004E-2</v>
      </c>
      <c r="N32" s="16">
        <f t="shared" si="14"/>
        <v>1.0409946615948058</v>
      </c>
      <c r="O32" s="16">
        <f t="shared" si="5"/>
        <v>4150</v>
      </c>
      <c r="Q32" s="26"/>
    </row>
    <row r="33" spans="1:17" ht="16.5" x14ac:dyDescent="0.2">
      <c r="A33" s="15">
        <v>19</v>
      </c>
      <c r="B33" s="15">
        <v>135</v>
      </c>
      <c r="C33" s="15">
        <v>140</v>
      </c>
      <c r="D33" s="16">
        <f t="shared" si="1"/>
        <v>120</v>
      </c>
      <c r="E33" s="15">
        <v>60</v>
      </c>
      <c r="F33" s="16">
        <f t="shared" si="12"/>
        <v>600</v>
      </c>
      <c r="G33" s="16">
        <f t="shared" si="6"/>
        <v>110</v>
      </c>
      <c r="H33" s="16">
        <f t="shared" si="7"/>
        <v>55</v>
      </c>
      <c r="I33" s="16">
        <f t="shared" si="8"/>
        <v>550</v>
      </c>
      <c r="J33" s="16">
        <f t="shared" si="9"/>
        <v>6081</v>
      </c>
      <c r="K33" s="16">
        <f t="shared" si="10"/>
        <v>3030</v>
      </c>
      <c r="L33" s="16">
        <f t="shared" si="11"/>
        <v>30456</v>
      </c>
      <c r="M33" s="19">
        <f t="shared" si="13"/>
        <v>1.9733596447952639E-2</v>
      </c>
      <c r="N33" s="16">
        <f t="shared" si="14"/>
        <v>1.0398566077246758</v>
      </c>
      <c r="O33" s="16">
        <f t="shared" si="5"/>
        <v>4600</v>
      </c>
      <c r="Q33" s="26"/>
    </row>
    <row r="34" spans="1:17" ht="16.5" x14ac:dyDescent="0.2">
      <c r="A34" s="15">
        <v>20</v>
      </c>
      <c r="B34" s="15">
        <v>140</v>
      </c>
      <c r="C34" s="15">
        <v>150</v>
      </c>
      <c r="D34" s="16">
        <f t="shared" si="1"/>
        <v>140</v>
      </c>
      <c r="E34" s="15">
        <v>70</v>
      </c>
      <c r="F34" s="16">
        <f t="shared" si="12"/>
        <v>700</v>
      </c>
      <c r="G34" s="16">
        <f t="shared" si="6"/>
        <v>120</v>
      </c>
      <c r="H34" s="16">
        <f t="shared" si="7"/>
        <v>60</v>
      </c>
      <c r="I34" s="16">
        <f t="shared" si="8"/>
        <v>600</v>
      </c>
      <c r="J34" s="16">
        <f t="shared" si="9"/>
        <v>6801</v>
      </c>
      <c r="K34" s="16">
        <f t="shared" si="10"/>
        <v>3390</v>
      </c>
      <c r="L34" s="16">
        <f t="shared" si="11"/>
        <v>34056</v>
      </c>
      <c r="M34" s="19">
        <f t="shared" si="13"/>
        <v>2.0585208057638582E-2</v>
      </c>
      <c r="N34" s="16">
        <f t="shared" si="14"/>
        <v>1.0415941669060533</v>
      </c>
      <c r="O34" s="16">
        <f t="shared" si="5"/>
        <v>5150</v>
      </c>
      <c r="Q34" s="26"/>
    </row>
    <row r="35" spans="1:17" ht="16.5" x14ac:dyDescent="0.2">
      <c r="A35" s="15" t="s">
        <v>119</v>
      </c>
      <c r="B35" s="15"/>
      <c r="C35" s="15"/>
      <c r="D35" s="15"/>
      <c r="E35" s="15"/>
      <c r="F35" s="15"/>
      <c r="G35" s="15"/>
      <c r="H35" s="15"/>
      <c r="I35" s="15"/>
      <c r="J35" s="16">
        <f>J34+D34*($B34-$B33)</f>
        <v>7501</v>
      </c>
      <c r="K35" s="16">
        <f>K34+E34*($B34-$B33)</f>
        <v>3740</v>
      </c>
      <c r="L35" s="16">
        <f>L34+F34*($B34-$B33)</f>
        <v>37556</v>
      </c>
      <c r="M35" s="15"/>
      <c r="N35" s="15"/>
      <c r="O35" s="16">
        <f t="shared" si="5"/>
        <v>5700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120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754</v>
      </c>
      <c r="C39" s="13" t="s">
        <v>755</v>
      </c>
      <c r="D39" s="13" t="s">
        <v>111</v>
      </c>
      <c r="E39" s="13" t="s">
        <v>112</v>
      </c>
      <c r="F39" s="13" t="s">
        <v>113</v>
      </c>
      <c r="G39" s="13" t="s">
        <v>757</v>
      </c>
      <c r="H39" s="13" t="s">
        <v>758</v>
      </c>
      <c r="I39" s="13" t="s">
        <v>759</v>
      </c>
      <c r="J39" s="13" t="s">
        <v>115</v>
      </c>
      <c r="K39" s="13" t="s">
        <v>116</v>
      </c>
      <c r="L39" s="13" t="s">
        <v>114</v>
      </c>
      <c r="M39" s="13" t="s">
        <v>117</v>
      </c>
      <c r="N39" s="13" t="s">
        <v>118</v>
      </c>
      <c r="O39" s="13" t="s">
        <v>27</v>
      </c>
      <c r="Q39" s="26"/>
    </row>
    <row r="40" spans="1:17" ht="16.5" x14ac:dyDescent="0.2">
      <c r="A40" s="15">
        <v>0</v>
      </c>
      <c r="B40" s="15">
        <v>1</v>
      </c>
      <c r="C40" s="15">
        <v>5</v>
      </c>
      <c r="D40" s="16">
        <f>E40*2</f>
        <v>4</v>
      </c>
      <c r="E40" s="15">
        <v>2</v>
      </c>
      <c r="F40" s="16">
        <f>INT(D40*$C$8/2)</f>
        <v>35</v>
      </c>
      <c r="G40" s="15">
        <v>80</v>
      </c>
      <c r="H40" s="15">
        <v>20</v>
      </c>
      <c r="I40" s="15">
        <v>150</v>
      </c>
      <c r="J40" s="16">
        <f>G40</f>
        <v>80</v>
      </c>
      <c r="K40" s="16">
        <f>H40</f>
        <v>20</v>
      </c>
      <c r="L40" s="16">
        <f>I40</f>
        <v>150</v>
      </c>
      <c r="M40" s="19">
        <f t="shared" ref="M40:M60" si="15">D40/J40</f>
        <v>0.05</v>
      </c>
      <c r="N40" s="16">
        <f>(1+M40)*(1+M40)</f>
        <v>1.1025</v>
      </c>
      <c r="O40" s="16">
        <v>50</v>
      </c>
    </row>
    <row r="41" spans="1:17" ht="16.5" x14ac:dyDescent="0.2">
      <c r="A41" s="15">
        <v>1</v>
      </c>
      <c r="B41" s="15">
        <v>5</v>
      </c>
      <c r="C41" s="15">
        <v>15</v>
      </c>
      <c r="D41" s="16">
        <f t="shared" ref="D41:D60" si="16">E41*2</f>
        <v>6</v>
      </c>
      <c r="E41" s="15">
        <v>3</v>
      </c>
      <c r="F41" s="16">
        <f t="shared" ref="F41:F60" si="17">INT(D41*$C$8/2)</f>
        <v>52</v>
      </c>
      <c r="G41" s="16">
        <f t="shared" ref="G41:G60" si="18">INT(D41*($B41-$B40)*0.2)</f>
        <v>4</v>
      </c>
      <c r="H41" s="16">
        <f t="shared" ref="H41:H60" si="19">INT(E41*($B41-$B40)*0.2)</f>
        <v>2</v>
      </c>
      <c r="I41" s="16">
        <f t="shared" ref="I41:I60" si="20">INT(F41*($B41-$B40)*0.2)</f>
        <v>41</v>
      </c>
      <c r="J41" s="16">
        <f>J40+D40*($B40-1)+G41</f>
        <v>84</v>
      </c>
      <c r="K41" s="16">
        <f>K40+E40*($B40-1)+H41</f>
        <v>22</v>
      </c>
      <c r="L41" s="16">
        <f>L40+F40*($B40-1)+I41</f>
        <v>191</v>
      </c>
      <c r="M41" s="19">
        <f t="shared" si="15"/>
        <v>7.1428571428571425E-2</v>
      </c>
      <c r="N41" s="16">
        <f t="shared" ref="N41:N60" si="21">(1+M41)*(1+M41)</f>
        <v>1.1479591836734693</v>
      </c>
      <c r="O41" s="16">
        <f>ROUND((O$40+K41)*1.5/50,0)*50</f>
        <v>100</v>
      </c>
    </row>
    <row r="42" spans="1:17" ht="16.5" x14ac:dyDescent="0.2">
      <c r="A42" s="15">
        <v>2</v>
      </c>
      <c r="B42" s="15">
        <v>15</v>
      </c>
      <c r="C42" s="15">
        <v>30</v>
      </c>
      <c r="D42" s="16">
        <f t="shared" si="16"/>
        <v>8</v>
      </c>
      <c r="E42" s="15">
        <v>4</v>
      </c>
      <c r="F42" s="16">
        <f t="shared" si="17"/>
        <v>70</v>
      </c>
      <c r="G42" s="16">
        <f t="shared" si="18"/>
        <v>16</v>
      </c>
      <c r="H42" s="16">
        <f t="shared" si="19"/>
        <v>8</v>
      </c>
      <c r="I42" s="16">
        <f t="shared" si="20"/>
        <v>140</v>
      </c>
      <c r="J42" s="16">
        <f t="shared" ref="J42:J60" si="22">J41+D41*($B41-$B40)+G42</f>
        <v>124</v>
      </c>
      <c r="K42" s="16">
        <f t="shared" ref="K42:K60" si="23">K41+E41*($B41-$B40)+H42</f>
        <v>42</v>
      </c>
      <c r="L42" s="16">
        <f t="shared" ref="L42:L60" si="24">L41+F41*($B41-$B40)+I42</f>
        <v>539</v>
      </c>
      <c r="M42" s="19">
        <f t="shared" si="15"/>
        <v>6.4516129032258063E-2</v>
      </c>
      <c r="N42" s="16">
        <f t="shared" si="21"/>
        <v>1.1331945889698229</v>
      </c>
      <c r="O42" s="16">
        <f t="shared" ref="O42:O61" si="25">ROUND((O$40+K42)*1.5/50,0)*50</f>
        <v>150</v>
      </c>
    </row>
    <row r="43" spans="1:17" ht="16.5" x14ac:dyDescent="0.2">
      <c r="A43" s="15">
        <v>3</v>
      </c>
      <c r="B43" s="15">
        <v>30</v>
      </c>
      <c r="C43" s="15">
        <v>40</v>
      </c>
      <c r="D43" s="16">
        <f t="shared" si="16"/>
        <v>12</v>
      </c>
      <c r="E43" s="15">
        <v>6</v>
      </c>
      <c r="F43" s="16">
        <f t="shared" si="17"/>
        <v>105</v>
      </c>
      <c r="G43" s="16">
        <f t="shared" si="18"/>
        <v>36</v>
      </c>
      <c r="H43" s="16">
        <f t="shared" si="19"/>
        <v>18</v>
      </c>
      <c r="I43" s="16">
        <f t="shared" si="20"/>
        <v>315</v>
      </c>
      <c r="J43" s="16">
        <f t="shared" si="22"/>
        <v>240</v>
      </c>
      <c r="K43" s="16">
        <f t="shared" si="23"/>
        <v>100</v>
      </c>
      <c r="L43" s="16">
        <f t="shared" si="24"/>
        <v>1554</v>
      </c>
      <c r="M43" s="19">
        <f t="shared" si="15"/>
        <v>0.05</v>
      </c>
      <c r="N43" s="16">
        <f t="shared" si="21"/>
        <v>1.1025</v>
      </c>
      <c r="O43" s="16">
        <f t="shared" si="25"/>
        <v>250</v>
      </c>
    </row>
    <row r="44" spans="1:17" ht="16.5" x14ac:dyDescent="0.2">
      <c r="A44" s="15">
        <v>4</v>
      </c>
      <c r="B44" s="15">
        <v>40</v>
      </c>
      <c r="C44" s="15">
        <v>50</v>
      </c>
      <c r="D44" s="16">
        <f t="shared" si="16"/>
        <v>16</v>
      </c>
      <c r="E44" s="15">
        <v>8</v>
      </c>
      <c r="F44" s="16">
        <f t="shared" si="17"/>
        <v>140</v>
      </c>
      <c r="G44" s="16">
        <f t="shared" si="18"/>
        <v>32</v>
      </c>
      <c r="H44" s="16">
        <f t="shared" si="19"/>
        <v>16</v>
      </c>
      <c r="I44" s="16">
        <f t="shared" si="20"/>
        <v>280</v>
      </c>
      <c r="J44" s="16">
        <f t="shared" si="22"/>
        <v>452</v>
      </c>
      <c r="K44" s="16">
        <f t="shared" si="23"/>
        <v>206</v>
      </c>
      <c r="L44" s="16">
        <f t="shared" si="24"/>
        <v>3409</v>
      </c>
      <c r="M44" s="19">
        <f t="shared" si="15"/>
        <v>3.5398230088495575E-2</v>
      </c>
      <c r="N44" s="16">
        <f t="shared" si="21"/>
        <v>1.0720494948703894</v>
      </c>
      <c r="O44" s="16">
        <f t="shared" si="25"/>
        <v>400</v>
      </c>
    </row>
    <row r="45" spans="1:17" ht="16.5" x14ac:dyDescent="0.2">
      <c r="A45" s="15">
        <v>5</v>
      </c>
      <c r="B45" s="15">
        <v>50</v>
      </c>
      <c r="C45" s="15">
        <v>60</v>
      </c>
      <c r="D45" s="16">
        <f t="shared" si="16"/>
        <v>20</v>
      </c>
      <c r="E45" s="15">
        <v>10</v>
      </c>
      <c r="F45" s="16">
        <f t="shared" si="17"/>
        <v>175</v>
      </c>
      <c r="G45" s="16">
        <f t="shared" si="18"/>
        <v>40</v>
      </c>
      <c r="H45" s="16">
        <f t="shared" si="19"/>
        <v>20</v>
      </c>
      <c r="I45" s="16">
        <f t="shared" si="20"/>
        <v>350</v>
      </c>
      <c r="J45" s="16">
        <f t="shared" si="22"/>
        <v>652</v>
      </c>
      <c r="K45" s="16">
        <f t="shared" si="23"/>
        <v>306</v>
      </c>
      <c r="L45" s="16">
        <f t="shared" si="24"/>
        <v>5159</v>
      </c>
      <c r="M45" s="19">
        <f t="shared" si="15"/>
        <v>3.0674846625766871E-2</v>
      </c>
      <c r="N45" s="16">
        <f t="shared" si="21"/>
        <v>1.0622906394670482</v>
      </c>
      <c r="O45" s="16">
        <f t="shared" si="25"/>
        <v>550</v>
      </c>
    </row>
    <row r="46" spans="1:17" ht="16.5" x14ac:dyDescent="0.2">
      <c r="A46" s="15">
        <v>6</v>
      </c>
      <c r="B46" s="15">
        <v>60</v>
      </c>
      <c r="C46" s="15">
        <v>70</v>
      </c>
      <c r="D46" s="16">
        <f t="shared" si="16"/>
        <v>24</v>
      </c>
      <c r="E46" s="15">
        <v>12</v>
      </c>
      <c r="F46" s="16">
        <f t="shared" si="17"/>
        <v>210</v>
      </c>
      <c r="G46" s="16">
        <f t="shared" si="18"/>
        <v>48</v>
      </c>
      <c r="H46" s="16">
        <f t="shared" si="19"/>
        <v>24</v>
      </c>
      <c r="I46" s="16">
        <f t="shared" si="20"/>
        <v>420</v>
      </c>
      <c r="J46" s="16">
        <f t="shared" si="22"/>
        <v>900</v>
      </c>
      <c r="K46" s="16">
        <f t="shared" si="23"/>
        <v>430</v>
      </c>
      <c r="L46" s="16">
        <f t="shared" si="24"/>
        <v>7329</v>
      </c>
      <c r="M46" s="19">
        <f t="shared" si="15"/>
        <v>2.6666666666666668E-2</v>
      </c>
      <c r="N46" s="16">
        <f t="shared" si="21"/>
        <v>1.0540444444444443</v>
      </c>
      <c r="O46" s="16">
        <f t="shared" si="25"/>
        <v>700</v>
      </c>
    </row>
    <row r="47" spans="1:17" ht="16.5" x14ac:dyDescent="0.2">
      <c r="A47" s="15">
        <v>7</v>
      </c>
      <c r="B47" s="15">
        <v>70</v>
      </c>
      <c r="C47" s="15">
        <v>80</v>
      </c>
      <c r="D47" s="16">
        <f t="shared" si="16"/>
        <v>30</v>
      </c>
      <c r="E47" s="15">
        <v>15</v>
      </c>
      <c r="F47" s="16">
        <f t="shared" si="17"/>
        <v>262</v>
      </c>
      <c r="G47" s="16">
        <f t="shared" si="18"/>
        <v>60</v>
      </c>
      <c r="H47" s="16">
        <f t="shared" si="19"/>
        <v>30</v>
      </c>
      <c r="I47" s="16">
        <f t="shared" si="20"/>
        <v>524</v>
      </c>
      <c r="J47" s="16">
        <f t="shared" si="22"/>
        <v>1200</v>
      </c>
      <c r="K47" s="16">
        <f t="shared" si="23"/>
        <v>580</v>
      </c>
      <c r="L47" s="16">
        <f t="shared" si="24"/>
        <v>9953</v>
      </c>
      <c r="M47" s="19">
        <f t="shared" si="15"/>
        <v>2.5000000000000001E-2</v>
      </c>
      <c r="N47" s="16">
        <f t="shared" si="21"/>
        <v>1.0506249999999999</v>
      </c>
      <c r="O47" s="16">
        <f t="shared" si="25"/>
        <v>950</v>
      </c>
    </row>
    <row r="48" spans="1:17" ht="16.5" x14ac:dyDescent="0.2">
      <c r="A48" s="15">
        <v>8</v>
      </c>
      <c r="B48" s="15">
        <v>80</v>
      </c>
      <c r="C48" s="15">
        <v>85</v>
      </c>
      <c r="D48" s="16">
        <f t="shared" si="16"/>
        <v>34</v>
      </c>
      <c r="E48" s="15">
        <v>17</v>
      </c>
      <c r="F48" s="16">
        <f t="shared" si="17"/>
        <v>297</v>
      </c>
      <c r="G48" s="16">
        <f t="shared" si="18"/>
        <v>68</v>
      </c>
      <c r="H48" s="16">
        <f t="shared" si="19"/>
        <v>34</v>
      </c>
      <c r="I48" s="16">
        <f t="shared" si="20"/>
        <v>594</v>
      </c>
      <c r="J48" s="16">
        <f t="shared" si="22"/>
        <v>1568</v>
      </c>
      <c r="K48" s="16">
        <f t="shared" si="23"/>
        <v>764</v>
      </c>
      <c r="L48" s="16">
        <f t="shared" si="24"/>
        <v>13167</v>
      </c>
      <c r="M48" s="19">
        <f t="shared" si="15"/>
        <v>2.1683673469387755E-2</v>
      </c>
      <c r="N48" s="16">
        <f t="shared" si="21"/>
        <v>1.0438375286339026</v>
      </c>
      <c r="O48" s="16">
        <f t="shared" si="25"/>
        <v>1200</v>
      </c>
    </row>
    <row r="49" spans="1:22" ht="16.5" x14ac:dyDescent="0.2">
      <c r="A49" s="15">
        <v>9</v>
      </c>
      <c r="B49" s="15">
        <v>85</v>
      </c>
      <c r="C49" s="15">
        <v>90</v>
      </c>
      <c r="D49" s="16">
        <f t="shared" si="16"/>
        <v>40</v>
      </c>
      <c r="E49" s="15">
        <v>20</v>
      </c>
      <c r="F49" s="16">
        <f t="shared" si="17"/>
        <v>350</v>
      </c>
      <c r="G49" s="16">
        <f t="shared" si="18"/>
        <v>40</v>
      </c>
      <c r="H49" s="16">
        <f t="shared" si="19"/>
        <v>20</v>
      </c>
      <c r="I49" s="16">
        <f t="shared" si="20"/>
        <v>350</v>
      </c>
      <c r="J49" s="16">
        <f t="shared" si="22"/>
        <v>1948</v>
      </c>
      <c r="K49" s="16">
        <f t="shared" si="23"/>
        <v>954</v>
      </c>
      <c r="L49" s="16">
        <f t="shared" si="24"/>
        <v>16487</v>
      </c>
      <c r="M49" s="19">
        <f t="shared" si="15"/>
        <v>2.0533880903490759E-2</v>
      </c>
      <c r="N49" s="16">
        <f t="shared" si="21"/>
        <v>1.0414894020719403</v>
      </c>
      <c r="O49" s="16">
        <f t="shared" si="25"/>
        <v>1500</v>
      </c>
    </row>
    <row r="50" spans="1:22" ht="16.5" x14ac:dyDescent="0.2">
      <c r="A50" s="15">
        <v>10</v>
      </c>
      <c r="B50" s="15">
        <v>90</v>
      </c>
      <c r="C50" s="15">
        <v>95</v>
      </c>
      <c r="D50" s="16">
        <f t="shared" si="16"/>
        <v>46</v>
      </c>
      <c r="E50" s="15">
        <v>23</v>
      </c>
      <c r="F50" s="16">
        <f t="shared" si="17"/>
        <v>402</v>
      </c>
      <c r="G50" s="16">
        <f t="shared" si="18"/>
        <v>46</v>
      </c>
      <c r="H50" s="16">
        <f t="shared" si="19"/>
        <v>23</v>
      </c>
      <c r="I50" s="16">
        <f t="shared" si="20"/>
        <v>402</v>
      </c>
      <c r="J50" s="16">
        <f t="shared" si="22"/>
        <v>2194</v>
      </c>
      <c r="K50" s="16">
        <f t="shared" si="23"/>
        <v>1077</v>
      </c>
      <c r="L50" s="16">
        <f t="shared" si="24"/>
        <v>18639</v>
      </c>
      <c r="M50" s="19">
        <f t="shared" si="15"/>
        <v>2.0966271649954422E-2</v>
      </c>
      <c r="N50" s="16">
        <f t="shared" si="21"/>
        <v>1.0423721278468083</v>
      </c>
      <c r="O50" s="16">
        <f t="shared" si="25"/>
        <v>1700</v>
      </c>
    </row>
    <row r="51" spans="1:22" ht="16.5" x14ac:dyDescent="0.2">
      <c r="A51" s="15">
        <v>11</v>
      </c>
      <c r="B51" s="15">
        <v>95</v>
      </c>
      <c r="C51" s="15">
        <v>100</v>
      </c>
      <c r="D51" s="16">
        <f t="shared" si="16"/>
        <v>52</v>
      </c>
      <c r="E51" s="15">
        <v>26</v>
      </c>
      <c r="F51" s="16">
        <f t="shared" si="17"/>
        <v>455</v>
      </c>
      <c r="G51" s="16">
        <f t="shared" si="18"/>
        <v>52</v>
      </c>
      <c r="H51" s="16">
        <f t="shared" si="19"/>
        <v>26</v>
      </c>
      <c r="I51" s="16">
        <f t="shared" si="20"/>
        <v>455</v>
      </c>
      <c r="J51" s="16">
        <f t="shared" si="22"/>
        <v>2476</v>
      </c>
      <c r="K51" s="16">
        <f t="shared" si="23"/>
        <v>1218</v>
      </c>
      <c r="L51" s="16">
        <f t="shared" si="24"/>
        <v>21104</v>
      </c>
      <c r="M51" s="19">
        <f t="shared" si="15"/>
        <v>2.10016155088853E-2</v>
      </c>
      <c r="N51" s="16">
        <f t="shared" si="21"/>
        <v>1.0424442988717535</v>
      </c>
      <c r="O51" s="16">
        <f t="shared" si="25"/>
        <v>1900</v>
      </c>
    </row>
    <row r="52" spans="1:22" ht="16.5" x14ac:dyDescent="0.2">
      <c r="A52" s="15">
        <v>12</v>
      </c>
      <c r="B52" s="15">
        <v>100</v>
      </c>
      <c r="C52" s="15">
        <v>105</v>
      </c>
      <c r="D52" s="16">
        <f t="shared" si="16"/>
        <v>58</v>
      </c>
      <c r="E52" s="15">
        <v>29</v>
      </c>
      <c r="F52" s="16">
        <f t="shared" si="17"/>
        <v>507</v>
      </c>
      <c r="G52" s="16">
        <f t="shared" si="18"/>
        <v>58</v>
      </c>
      <c r="H52" s="16">
        <f t="shared" si="19"/>
        <v>29</v>
      </c>
      <c r="I52" s="16">
        <f t="shared" si="20"/>
        <v>507</v>
      </c>
      <c r="J52" s="16">
        <f t="shared" si="22"/>
        <v>2794</v>
      </c>
      <c r="K52" s="16">
        <f t="shared" si="23"/>
        <v>1377</v>
      </c>
      <c r="L52" s="16">
        <f t="shared" si="24"/>
        <v>23886</v>
      </c>
      <c r="M52" s="19">
        <f t="shared" si="15"/>
        <v>2.0758768790264854E-2</v>
      </c>
      <c r="N52" s="16">
        <f t="shared" si="21"/>
        <v>1.0419484640622174</v>
      </c>
      <c r="O52" s="16">
        <f t="shared" si="25"/>
        <v>2150</v>
      </c>
    </row>
    <row r="53" spans="1:22" ht="16.5" x14ac:dyDescent="0.2">
      <c r="A53" s="15">
        <v>13</v>
      </c>
      <c r="B53" s="15">
        <v>105</v>
      </c>
      <c r="C53" s="15">
        <v>110</v>
      </c>
      <c r="D53" s="16">
        <f t="shared" si="16"/>
        <v>64</v>
      </c>
      <c r="E53" s="15">
        <v>32</v>
      </c>
      <c r="F53" s="16">
        <f t="shared" si="17"/>
        <v>560</v>
      </c>
      <c r="G53" s="16">
        <f t="shared" si="18"/>
        <v>64</v>
      </c>
      <c r="H53" s="16">
        <f t="shared" si="19"/>
        <v>32</v>
      </c>
      <c r="I53" s="16">
        <f t="shared" si="20"/>
        <v>560</v>
      </c>
      <c r="J53" s="16">
        <f t="shared" si="22"/>
        <v>3148</v>
      </c>
      <c r="K53" s="16">
        <f t="shared" si="23"/>
        <v>1554</v>
      </c>
      <c r="L53" s="16">
        <f t="shared" si="24"/>
        <v>26981</v>
      </c>
      <c r="M53" s="19">
        <f t="shared" si="15"/>
        <v>2.0330368487928845E-2</v>
      </c>
      <c r="N53" s="16">
        <f t="shared" si="21"/>
        <v>1.0410740608587126</v>
      </c>
      <c r="O53" s="16">
        <f t="shared" si="25"/>
        <v>2400</v>
      </c>
    </row>
    <row r="54" spans="1:22" ht="16.5" x14ac:dyDescent="0.2">
      <c r="A54" s="15">
        <v>14</v>
      </c>
      <c r="B54" s="15">
        <v>110</v>
      </c>
      <c r="C54" s="15">
        <v>115</v>
      </c>
      <c r="D54" s="16">
        <f t="shared" si="16"/>
        <v>70</v>
      </c>
      <c r="E54" s="15">
        <v>35</v>
      </c>
      <c r="F54" s="16">
        <f t="shared" si="17"/>
        <v>612</v>
      </c>
      <c r="G54" s="16">
        <f t="shared" si="18"/>
        <v>70</v>
      </c>
      <c r="H54" s="16">
        <f t="shared" si="19"/>
        <v>35</v>
      </c>
      <c r="I54" s="16">
        <f t="shared" si="20"/>
        <v>612</v>
      </c>
      <c r="J54" s="16">
        <f t="shared" si="22"/>
        <v>3538</v>
      </c>
      <c r="K54" s="16">
        <f t="shared" si="23"/>
        <v>1749</v>
      </c>
      <c r="L54" s="16">
        <f t="shared" si="24"/>
        <v>30393</v>
      </c>
      <c r="M54" s="19">
        <f t="shared" si="15"/>
        <v>1.9785189372526851E-2</v>
      </c>
      <c r="N54" s="16">
        <f t="shared" si="21"/>
        <v>1.0399618324635607</v>
      </c>
      <c r="O54" s="16">
        <f t="shared" si="25"/>
        <v>2700</v>
      </c>
    </row>
    <row r="55" spans="1:22" ht="16.5" x14ac:dyDescent="0.2">
      <c r="A55" s="15">
        <v>15</v>
      </c>
      <c r="B55" s="15">
        <v>115</v>
      </c>
      <c r="C55" s="15">
        <v>120</v>
      </c>
      <c r="D55" s="16">
        <f t="shared" si="16"/>
        <v>80</v>
      </c>
      <c r="E55" s="15">
        <v>40</v>
      </c>
      <c r="F55" s="16">
        <f t="shared" si="17"/>
        <v>700</v>
      </c>
      <c r="G55" s="16">
        <f t="shared" si="18"/>
        <v>80</v>
      </c>
      <c r="H55" s="16">
        <f t="shared" si="19"/>
        <v>40</v>
      </c>
      <c r="I55" s="16">
        <f t="shared" si="20"/>
        <v>700</v>
      </c>
      <c r="J55" s="16">
        <f t="shared" si="22"/>
        <v>3968</v>
      </c>
      <c r="K55" s="16">
        <f t="shared" si="23"/>
        <v>1964</v>
      </c>
      <c r="L55" s="16">
        <f t="shared" si="24"/>
        <v>34153</v>
      </c>
      <c r="M55" s="19">
        <f t="shared" si="15"/>
        <v>2.0161290322580645E-2</v>
      </c>
      <c r="N55" s="16">
        <f t="shared" si="21"/>
        <v>1.040729058272633</v>
      </c>
      <c r="O55" s="16">
        <f t="shared" si="25"/>
        <v>3000</v>
      </c>
    </row>
    <row r="56" spans="1:22" ht="16.5" x14ac:dyDescent="0.2">
      <c r="A56" s="15">
        <v>16</v>
      </c>
      <c r="B56" s="15">
        <v>120</v>
      </c>
      <c r="C56" s="15">
        <v>125</v>
      </c>
      <c r="D56" s="16">
        <f t="shared" si="16"/>
        <v>90</v>
      </c>
      <c r="E56" s="15">
        <v>45</v>
      </c>
      <c r="F56" s="16">
        <f t="shared" si="17"/>
        <v>787</v>
      </c>
      <c r="G56" s="16">
        <f t="shared" si="18"/>
        <v>90</v>
      </c>
      <c r="H56" s="16">
        <f t="shared" si="19"/>
        <v>45</v>
      </c>
      <c r="I56" s="16">
        <f t="shared" si="20"/>
        <v>787</v>
      </c>
      <c r="J56" s="16">
        <f t="shared" si="22"/>
        <v>4458</v>
      </c>
      <c r="K56" s="16">
        <f t="shared" si="23"/>
        <v>2209</v>
      </c>
      <c r="L56" s="16">
        <f t="shared" si="24"/>
        <v>38440</v>
      </c>
      <c r="M56" s="19">
        <f t="shared" si="15"/>
        <v>2.0188425302826378E-2</v>
      </c>
      <c r="N56" s="16">
        <f t="shared" si="21"/>
        <v>1.0407844231218606</v>
      </c>
      <c r="O56" s="16">
        <f t="shared" si="25"/>
        <v>3400</v>
      </c>
    </row>
    <row r="57" spans="1:22" ht="16.5" x14ac:dyDescent="0.2">
      <c r="A57" s="15">
        <v>17</v>
      </c>
      <c r="B57" s="15">
        <v>125</v>
      </c>
      <c r="C57" s="15">
        <v>130</v>
      </c>
      <c r="D57" s="16">
        <f t="shared" si="16"/>
        <v>100</v>
      </c>
      <c r="E57" s="15">
        <v>50</v>
      </c>
      <c r="F57" s="16">
        <f t="shared" si="17"/>
        <v>875</v>
      </c>
      <c r="G57" s="16">
        <f t="shared" si="18"/>
        <v>100</v>
      </c>
      <c r="H57" s="16">
        <f t="shared" si="19"/>
        <v>50</v>
      </c>
      <c r="I57" s="16">
        <f t="shared" si="20"/>
        <v>875</v>
      </c>
      <c r="J57" s="16">
        <f t="shared" si="22"/>
        <v>5008</v>
      </c>
      <c r="K57" s="16">
        <f t="shared" si="23"/>
        <v>2484</v>
      </c>
      <c r="L57" s="16">
        <f t="shared" si="24"/>
        <v>43250</v>
      </c>
      <c r="M57" s="19">
        <f t="shared" si="15"/>
        <v>1.9968051118210862E-2</v>
      </c>
      <c r="N57" s="16">
        <f t="shared" si="21"/>
        <v>1.0403348253018809</v>
      </c>
      <c r="O57" s="16">
        <f t="shared" si="25"/>
        <v>3800</v>
      </c>
    </row>
    <row r="58" spans="1:22" ht="16.5" x14ac:dyDescent="0.2">
      <c r="A58" s="15">
        <v>18</v>
      </c>
      <c r="B58" s="15">
        <v>130</v>
      </c>
      <c r="C58" s="15">
        <v>135</v>
      </c>
      <c r="D58" s="16">
        <f t="shared" si="16"/>
        <v>110</v>
      </c>
      <c r="E58" s="15">
        <v>55</v>
      </c>
      <c r="F58" s="16">
        <f t="shared" si="17"/>
        <v>962</v>
      </c>
      <c r="G58" s="16">
        <f t="shared" si="18"/>
        <v>110</v>
      </c>
      <c r="H58" s="16">
        <f t="shared" si="19"/>
        <v>55</v>
      </c>
      <c r="I58" s="16">
        <f t="shared" si="20"/>
        <v>962</v>
      </c>
      <c r="J58" s="16">
        <f t="shared" si="22"/>
        <v>5618</v>
      </c>
      <c r="K58" s="16">
        <f t="shared" si="23"/>
        <v>2789</v>
      </c>
      <c r="L58" s="16">
        <f t="shared" si="24"/>
        <v>48587</v>
      </c>
      <c r="M58" s="19">
        <f t="shared" si="15"/>
        <v>1.9579921680313278E-2</v>
      </c>
      <c r="N58" s="16">
        <f t="shared" si="21"/>
        <v>1.0395432166936336</v>
      </c>
      <c r="O58" s="16">
        <f t="shared" si="25"/>
        <v>4250</v>
      </c>
    </row>
    <row r="59" spans="1:22" ht="16.5" x14ac:dyDescent="0.2">
      <c r="A59" s="15">
        <v>19</v>
      </c>
      <c r="B59" s="15">
        <v>135</v>
      </c>
      <c r="C59" s="15">
        <v>140</v>
      </c>
      <c r="D59" s="16">
        <f t="shared" si="16"/>
        <v>120</v>
      </c>
      <c r="E59" s="15">
        <v>60</v>
      </c>
      <c r="F59" s="16">
        <f t="shared" si="17"/>
        <v>1050</v>
      </c>
      <c r="G59" s="16">
        <f t="shared" si="18"/>
        <v>120</v>
      </c>
      <c r="H59" s="16">
        <f t="shared" si="19"/>
        <v>60</v>
      </c>
      <c r="I59" s="16">
        <f t="shared" si="20"/>
        <v>1050</v>
      </c>
      <c r="J59" s="16">
        <f t="shared" si="22"/>
        <v>6288</v>
      </c>
      <c r="K59" s="16">
        <f t="shared" si="23"/>
        <v>3124</v>
      </c>
      <c r="L59" s="16">
        <f t="shared" si="24"/>
        <v>54447</v>
      </c>
      <c r="M59" s="19">
        <f t="shared" si="15"/>
        <v>1.9083969465648856E-2</v>
      </c>
      <c r="N59" s="16">
        <f t="shared" si="21"/>
        <v>1.0385321368218634</v>
      </c>
      <c r="O59" s="16">
        <f t="shared" si="25"/>
        <v>4750</v>
      </c>
    </row>
    <row r="60" spans="1:22" ht="16.5" x14ac:dyDescent="0.2">
      <c r="A60" s="15">
        <v>20</v>
      </c>
      <c r="B60" s="15">
        <v>140</v>
      </c>
      <c r="C60" s="15">
        <v>150</v>
      </c>
      <c r="D60" s="16">
        <f t="shared" si="16"/>
        <v>140</v>
      </c>
      <c r="E60" s="15">
        <v>70</v>
      </c>
      <c r="F60" s="16">
        <f t="shared" si="17"/>
        <v>1225</v>
      </c>
      <c r="G60" s="16">
        <f t="shared" si="18"/>
        <v>140</v>
      </c>
      <c r="H60" s="16">
        <f t="shared" si="19"/>
        <v>70</v>
      </c>
      <c r="I60" s="16">
        <f t="shared" si="20"/>
        <v>1225</v>
      </c>
      <c r="J60" s="16">
        <f t="shared" si="22"/>
        <v>7028</v>
      </c>
      <c r="K60" s="16">
        <f t="shared" si="23"/>
        <v>3494</v>
      </c>
      <c r="L60" s="16">
        <f t="shared" si="24"/>
        <v>60922</v>
      </c>
      <c r="M60" s="19">
        <f t="shared" si="15"/>
        <v>1.9920318725099601E-2</v>
      </c>
      <c r="N60" s="16">
        <f t="shared" si="21"/>
        <v>1.0402374565483088</v>
      </c>
      <c r="O60" s="16">
        <f t="shared" si="25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6">
        <f>J60+D60*($B60-$B59)</f>
        <v>7728</v>
      </c>
      <c r="K61" s="16">
        <f>K60+E60*($B60-$B59)</f>
        <v>3844</v>
      </c>
      <c r="L61" s="16">
        <f>L60+F60*($B60-$B59)</f>
        <v>67047</v>
      </c>
      <c r="M61" s="15"/>
      <c r="N61" s="15"/>
      <c r="O61" s="16">
        <f t="shared" si="25"/>
        <v>5850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129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132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138</v>
      </c>
      <c r="F66" s="13" t="s">
        <v>139</v>
      </c>
      <c r="G66" s="13" t="s">
        <v>78</v>
      </c>
      <c r="H66" s="13" t="s">
        <v>130</v>
      </c>
      <c r="I66" s="13" t="s">
        <v>131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138</v>
      </c>
      <c r="R66" s="13" t="s">
        <v>139</v>
      </c>
      <c r="S66" s="13" t="s">
        <v>78</v>
      </c>
      <c r="T66" s="13" t="s">
        <v>130</v>
      </c>
      <c r="U66" s="13" t="s">
        <v>131</v>
      </c>
      <c r="V66" s="13" t="s">
        <v>87</v>
      </c>
    </row>
    <row r="67" spans="1:22" ht="24.75" customHeight="1" x14ac:dyDescent="0.2">
      <c r="A67" s="17" t="s">
        <v>133</v>
      </c>
      <c r="B67" s="16">
        <f>INT(J35*$Q$10*$L$9)</f>
        <v>14064</v>
      </c>
      <c r="C67" s="16">
        <f>INT(K35*$Q$10*$L$9)</f>
        <v>7012</v>
      </c>
      <c r="D67" s="16">
        <f>INT(L35*$Q$10*$L$9)</f>
        <v>70417</v>
      </c>
      <c r="E67" s="28">
        <v>1</v>
      </c>
      <c r="F67" s="28">
        <v>1</v>
      </c>
      <c r="G67" s="28">
        <v>1</v>
      </c>
      <c r="H67" s="16">
        <f>INT(B67/$Q$10)</f>
        <v>9376</v>
      </c>
      <c r="I67" s="16">
        <f>INT(C67/$Q$10)</f>
        <v>4674</v>
      </c>
      <c r="J67" s="16">
        <f>INT(D67/$Q$10)</f>
        <v>46944</v>
      </c>
      <c r="M67" s="17" t="s">
        <v>133</v>
      </c>
      <c r="N67" s="16">
        <f>INT(J61*$Q$10)</f>
        <v>11592</v>
      </c>
      <c r="O67" s="16">
        <f>INT(K61*$Q$10)</f>
        <v>5766</v>
      </c>
      <c r="P67" s="16">
        <f>INT(L61*$Q$10)</f>
        <v>100570</v>
      </c>
      <c r="Q67" s="16"/>
      <c r="R67" s="16"/>
      <c r="S67" s="16"/>
      <c r="T67" s="16">
        <f>(N67)</f>
        <v>11592</v>
      </c>
      <c r="U67" s="16">
        <f>(O67)</f>
        <v>5766</v>
      </c>
      <c r="V67" s="16">
        <f>(P67)</f>
        <v>100570</v>
      </c>
    </row>
    <row r="68" spans="1:22" ht="24.75" customHeight="1" x14ac:dyDescent="0.2"/>
    <row r="69" spans="1:22" ht="30" customHeight="1" x14ac:dyDescent="0.2">
      <c r="A69" s="17" t="s">
        <v>140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140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134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134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135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136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137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135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137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141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141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138</v>
      </c>
      <c r="F76" s="13" t="s">
        <v>139</v>
      </c>
      <c r="G76" s="13" t="s">
        <v>78</v>
      </c>
      <c r="H76" s="13" t="s">
        <v>81</v>
      </c>
      <c r="I76" s="13" t="s">
        <v>131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138</v>
      </c>
      <c r="R76" s="13" t="s">
        <v>139</v>
      </c>
      <c r="S76" s="13" t="s">
        <v>78</v>
      </c>
      <c r="T76" s="13" t="s">
        <v>81</v>
      </c>
      <c r="U76" s="13" t="s">
        <v>131</v>
      </c>
      <c r="V76" s="13" t="s">
        <v>87</v>
      </c>
    </row>
    <row r="77" spans="1:22" ht="31.5" customHeight="1" x14ac:dyDescent="0.2">
      <c r="A77" s="17" t="s">
        <v>134</v>
      </c>
      <c r="B77" s="16">
        <f>INT(B67*B70)</f>
        <v>4922</v>
      </c>
      <c r="C77" s="16">
        <f>INT(C67*C70)</f>
        <v>2454</v>
      </c>
      <c r="D77" s="16">
        <f>INT(D67*D70)</f>
        <v>24645</v>
      </c>
      <c r="E77" s="19">
        <f t="shared" ref="E77:G79" si="26">E$67*E70</f>
        <v>0</v>
      </c>
      <c r="F77" s="19">
        <f t="shared" si="26"/>
        <v>0</v>
      </c>
      <c r="G77" s="19">
        <f t="shared" si="26"/>
        <v>0</v>
      </c>
      <c r="H77" s="15"/>
      <c r="I77" s="15"/>
      <c r="J77" s="15"/>
      <c r="M77" s="17" t="s">
        <v>134</v>
      </c>
      <c r="N77" s="16">
        <f>INT(N67*N70)</f>
        <v>4057</v>
      </c>
      <c r="O77" s="16">
        <f>INT(O67*O70)</f>
        <v>2018</v>
      </c>
      <c r="P77" s="16">
        <f>INT(P67*P70)</f>
        <v>35199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135</v>
      </c>
      <c r="B78" s="16"/>
      <c r="C78" s="16"/>
      <c r="D78" s="16"/>
      <c r="E78" s="29">
        <f t="shared" ref="E78:G78" si="27">INT(E$67*E71)</f>
        <v>0</v>
      </c>
      <c r="F78" s="29">
        <f t="shared" si="27"/>
        <v>0</v>
      </c>
      <c r="G78" s="29">
        <f t="shared" si="27"/>
        <v>0</v>
      </c>
      <c r="H78" s="29">
        <f t="shared" ref="H78:J79" si="28">INT(H$67*H71)</f>
        <v>0</v>
      </c>
      <c r="I78" s="29">
        <f t="shared" si="28"/>
        <v>0</v>
      </c>
      <c r="J78" s="29">
        <f t="shared" si="28"/>
        <v>0</v>
      </c>
      <c r="M78" s="17" t="s">
        <v>136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11592</v>
      </c>
      <c r="U78" s="16">
        <f>U67*U71</f>
        <v>5766</v>
      </c>
      <c r="V78" s="16">
        <f>V67*V71</f>
        <v>100570</v>
      </c>
    </row>
    <row r="79" spans="1:22" ht="27.75" customHeight="1" x14ac:dyDescent="0.2">
      <c r="A79" s="17" t="s">
        <v>137</v>
      </c>
      <c r="B79" s="16"/>
      <c r="C79" s="16"/>
      <c r="D79" s="16"/>
      <c r="E79" s="19">
        <f t="shared" si="26"/>
        <v>0.5</v>
      </c>
      <c r="F79" s="19">
        <f t="shared" si="26"/>
        <v>0.5</v>
      </c>
      <c r="G79" s="19">
        <f t="shared" si="26"/>
        <v>0.5</v>
      </c>
      <c r="H79" s="29">
        <f t="shared" si="28"/>
        <v>9376</v>
      </c>
      <c r="I79" s="29">
        <f t="shared" si="28"/>
        <v>4674</v>
      </c>
      <c r="J79" s="29">
        <f t="shared" si="28"/>
        <v>46944</v>
      </c>
      <c r="M79" s="17" t="s">
        <v>142</v>
      </c>
      <c r="N79" s="16">
        <f>INT(B67*T10)</f>
        <v>5625</v>
      </c>
      <c r="O79" s="16">
        <f>INT(C67*U10)</f>
        <v>2804</v>
      </c>
      <c r="P79" s="16">
        <f>INT(D67*V10)</f>
        <v>28166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389</v>
      </c>
      <c r="B1" s="35" t="s">
        <v>288</v>
      </c>
      <c r="C1" s="35" t="s">
        <v>289</v>
      </c>
      <c r="D1" s="35" t="s">
        <v>290</v>
      </c>
      <c r="E1" s="35" t="s">
        <v>291</v>
      </c>
      <c r="F1" s="35" t="s">
        <v>292</v>
      </c>
      <c r="G1" s="35" t="s">
        <v>293</v>
      </c>
      <c r="H1" s="35" t="s">
        <v>390</v>
      </c>
      <c r="I1" s="35" t="s">
        <v>294</v>
      </c>
      <c r="J1" s="35" t="s">
        <v>295</v>
      </c>
      <c r="K1" s="36" t="s">
        <v>296</v>
      </c>
      <c r="L1" s="35" t="s">
        <v>294</v>
      </c>
      <c r="M1" s="35" t="s">
        <v>297</v>
      </c>
      <c r="N1" s="35" t="s">
        <v>391</v>
      </c>
    </row>
    <row r="2" spans="1:14" ht="33" x14ac:dyDescent="0.2">
      <c r="A2" s="161" t="s">
        <v>392</v>
      </c>
      <c r="B2" s="163" t="s">
        <v>298</v>
      </c>
      <c r="C2" s="145" t="s">
        <v>176</v>
      </c>
      <c r="D2" s="145" t="s">
        <v>147</v>
      </c>
      <c r="E2" s="145" t="s">
        <v>299</v>
      </c>
      <c r="F2" s="145" t="s">
        <v>300</v>
      </c>
      <c r="G2" s="145" t="s">
        <v>393</v>
      </c>
      <c r="H2" s="145" t="s">
        <v>394</v>
      </c>
      <c r="I2" s="38" t="s">
        <v>301</v>
      </c>
      <c r="J2" s="39" t="s">
        <v>395</v>
      </c>
      <c r="K2" s="38" t="s">
        <v>302</v>
      </c>
      <c r="L2" s="40" t="s">
        <v>303</v>
      </c>
      <c r="M2" s="39" t="s">
        <v>236</v>
      </c>
      <c r="N2" s="39" t="s">
        <v>237</v>
      </c>
    </row>
    <row r="3" spans="1:14" ht="50.25" thickBot="1" x14ac:dyDescent="0.25">
      <c r="A3" s="162"/>
      <c r="B3" s="164"/>
      <c r="C3" s="146"/>
      <c r="D3" s="146"/>
      <c r="E3" s="146"/>
      <c r="F3" s="146"/>
      <c r="G3" s="146"/>
      <c r="H3" s="146"/>
      <c r="I3" s="42" t="s">
        <v>304</v>
      </c>
      <c r="J3" s="43" t="s">
        <v>396</v>
      </c>
      <c r="K3" s="44"/>
      <c r="L3" s="45" t="s">
        <v>305</v>
      </c>
      <c r="M3" s="43"/>
      <c r="N3" s="43"/>
    </row>
    <row r="4" spans="1:14" ht="17.25" thickBot="1" x14ac:dyDescent="0.25">
      <c r="A4" s="162"/>
      <c r="B4" s="164"/>
      <c r="C4" s="147"/>
      <c r="D4" s="147"/>
      <c r="E4" s="147"/>
      <c r="F4" s="147"/>
      <c r="G4" s="147"/>
      <c r="H4" s="147"/>
      <c r="I4" s="46"/>
      <c r="J4" s="46"/>
      <c r="K4" s="42"/>
      <c r="L4" s="47" t="s">
        <v>305</v>
      </c>
      <c r="M4" s="46"/>
      <c r="N4" s="46"/>
    </row>
    <row r="5" spans="1:14" ht="33" x14ac:dyDescent="0.2">
      <c r="A5" s="161" t="s">
        <v>397</v>
      </c>
      <c r="B5" s="163" t="s">
        <v>298</v>
      </c>
      <c r="C5" s="145" t="s">
        <v>165</v>
      </c>
      <c r="D5" s="145" t="s">
        <v>148</v>
      </c>
      <c r="E5" s="145" t="s">
        <v>299</v>
      </c>
      <c r="F5" s="145" t="s">
        <v>306</v>
      </c>
      <c r="G5" s="145" t="s">
        <v>398</v>
      </c>
      <c r="H5" s="145" t="s">
        <v>394</v>
      </c>
      <c r="I5" s="38" t="s">
        <v>307</v>
      </c>
      <c r="J5" s="39" t="s">
        <v>399</v>
      </c>
      <c r="K5" s="38" t="s">
        <v>308</v>
      </c>
      <c r="L5" s="40" t="s">
        <v>303</v>
      </c>
      <c r="M5" s="39" t="s">
        <v>400</v>
      </c>
      <c r="N5" s="39" t="s">
        <v>241</v>
      </c>
    </row>
    <row r="6" spans="1:14" ht="33.75" thickBot="1" x14ac:dyDescent="0.25">
      <c r="A6" s="162"/>
      <c r="B6" s="164"/>
      <c r="C6" s="146"/>
      <c r="D6" s="146"/>
      <c r="E6" s="146"/>
      <c r="F6" s="146"/>
      <c r="G6" s="146"/>
      <c r="H6" s="146"/>
      <c r="I6" s="42" t="s">
        <v>309</v>
      </c>
      <c r="J6" s="43" t="s">
        <v>401</v>
      </c>
      <c r="K6" s="44"/>
      <c r="L6" s="45" t="s">
        <v>305</v>
      </c>
      <c r="M6" s="43"/>
      <c r="N6" s="43"/>
    </row>
    <row r="7" spans="1:14" ht="17.25" thickBot="1" x14ac:dyDescent="0.25">
      <c r="A7" s="162"/>
      <c r="B7" s="164"/>
      <c r="C7" s="147"/>
      <c r="D7" s="147"/>
      <c r="E7" s="147"/>
      <c r="F7" s="147"/>
      <c r="G7" s="147"/>
      <c r="H7" s="147"/>
      <c r="I7" s="46"/>
      <c r="J7" s="46"/>
      <c r="K7" s="42"/>
      <c r="L7" s="47" t="s">
        <v>305</v>
      </c>
      <c r="M7" s="46"/>
      <c r="N7" s="46"/>
    </row>
    <row r="8" spans="1:14" ht="34.5" customHeight="1" x14ac:dyDescent="0.2">
      <c r="A8" s="157" t="s">
        <v>397</v>
      </c>
      <c r="B8" s="159" t="s">
        <v>298</v>
      </c>
      <c r="C8" s="154" t="s">
        <v>166</v>
      </c>
      <c r="D8" s="154" t="s">
        <v>149</v>
      </c>
      <c r="E8" s="154" t="s">
        <v>310</v>
      </c>
      <c r="F8" s="154" t="s">
        <v>311</v>
      </c>
      <c r="G8" s="154" t="s">
        <v>312</v>
      </c>
      <c r="H8" s="154" t="s">
        <v>85</v>
      </c>
      <c r="I8" s="48" t="s">
        <v>313</v>
      </c>
      <c r="J8" s="48" t="s">
        <v>314</v>
      </c>
      <c r="K8" s="49" t="s">
        <v>315</v>
      </c>
      <c r="L8" s="50" t="s">
        <v>303</v>
      </c>
      <c r="M8" s="48" t="s">
        <v>244</v>
      </c>
      <c r="N8" s="48" t="s">
        <v>402</v>
      </c>
    </row>
    <row r="9" spans="1:14" ht="39" customHeight="1" x14ac:dyDescent="0.2">
      <c r="A9" s="158"/>
      <c r="B9" s="160"/>
      <c r="C9" s="155"/>
      <c r="D9" s="155"/>
      <c r="E9" s="155"/>
      <c r="F9" s="155"/>
      <c r="G9" s="155"/>
      <c r="H9" s="155"/>
      <c r="I9" s="51" t="s">
        <v>316</v>
      </c>
      <c r="J9" s="51" t="s">
        <v>403</v>
      </c>
      <c r="K9" s="52"/>
      <c r="L9" s="53" t="s">
        <v>305</v>
      </c>
      <c r="M9" s="51"/>
      <c r="N9" s="51"/>
    </row>
    <row r="10" spans="1:14" ht="17.25" thickBot="1" x14ac:dyDescent="0.25">
      <c r="A10" s="158"/>
      <c r="B10" s="160"/>
      <c r="C10" s="156"/>
      <c r="D10" s="156"/>
      <c r="E10" s="156"/>
      <c r="F10" s="156"/>
      <c r="G10" s="156"/>
      <c r="H10" s="156"/>
      <c r="I10" s="54"/>
      <c r="J10" s="54"/>
      <c r="K10" s="55"/>
      <c r="L10" s="56" t="s">
        <v>305</v>
      </c>
      <c r="M10" s="54"/>
      <c r="N10" s="54"/>
    </row>
    <row r="11" spans="1:14" x14ac:dyDescent="0.2">
      <c r="A11" s="143" t="s">
        <v>404</v>
      </c>
      <c r="B11" s="145" t="s">
        <v>317</v>
      </c>
      <c r="C11" s="145" t="s">
        <v>178</v>
      </c>
      <c r="D11" s="145" t="s">
        <v>157</v>
      </c>
      <c r="E11" s="145" t="s">
        <v>310</v>
      </c>
      <c r="F11" s="145" t="s">
        <v>300</v>
      </c>
      <c r="G11" s="145" t="s">
        <v>398</v>
      </c>
      <c r="H11" s="145" t="s">
        <v>405</v>
      </c>
      <c r="I11" s="57" t="s">
        <v>318</v>
      </c>
      <c r="J11" s="39" t="s">
        <v>319</v>
      </c>
      <c r="K11" s="38" t="s">
        <v>320</v>
      </c>
      <c r="L11" s="40" t="s">
        <v>303</v>
      </c>
      <c r="M11" s="39" t="s">
        <v>406</v>
      </c>
      <c r="N11" s="39" t="s">
        <v>407</v>
      </c>
    </row>
    <row r="12" spans="1:14" ht="17.25" thickBot="1" x14ac:dyDescent="0.25">
      <c r="A12" s="144"/>
      <c r="B12" s="146"/>
      <c r="C12" s="146"/>
      <c r="D12" s="146"/>
      <c r="E12" s="146"/>
      <c r="F12" s="146"/>
      <c r="G12" s="146"/>
      <c r="H12" s="146"/>
      <c r="I12" s="42" t="s">
        <v>321</v>
      </c>
      <c r="J12" s="43" t="s">
        <v>322</v>
      </c>
      <c r="K12" s="44"/>
      <c r="L12" s="45" t="s">
        <v>305</v>
      </c>
      <c r="M12" s="43"/>
      <c r="N12" s="43"/>
    </row>
    <row r="13" spans="1:14" ht="17.25" thickBot="1" x14ac:dyDescent="0.25">
      <c r="A13" s="144"/>
      <c r="B13" s="146"/>
      <c r="C13" s="147"/>
      <c r="D13" s="147"/>
      <c r="E13" s="147"/>
      <c r="F13" s="147"/>
      <c r="G13" s="147"/>
      <c r="H13" s="147"/>
      <c r="I13" s="46"/>
      <c r="J13" s="46"/>
      <c r="K13" s="42"/>
      <c r="L13" s="47" t="s">
        <v>305</v>
      </c>
      <c r="M13" s="46"/>
      <c r="N13" s="46"/>
    </row>
    <row r="14" spans="1:14" ht="33" x14ac:dyDescent="0.2">
      <c r="A14" s="143" t="s">
        <v>323</v>
      </c>
      <c r="B14" s="145" t="s">
        <v>317</v>
      </c>
      <c r="C14" s="145" t="s">
        <v>173</v>
      </c>
      <c r="D14" s="145" t="s">
        <v>153</v>
      </c>
      <c r="E14" s="143" t="s">
        <v>408</v>
      </c>
      <c r="F14" s="145" t="s">
        <v>306</v>
      </c>
      <c r="G14" s="145" t="s">
        <v>409</v>
      </c>
      <c r="H14" s="145" t="s">
        <v>410</v>
      </c>
      <c r="I14" s="39" t="s">
        <v>324</v>
      </c>
      <c r="J14" s="39" t="s">
        <v>411</v>
      </c>
      <c r="K14" s="58" t="s">
        <v>325</v>
      </c>
      <c r="L14" s="40" t="s">
        <v>303</v>
      </c>
      <c r="M14" s="39" t="s">
        <v>326</v>
      </c>
      <c r="N14" s="39" t="s">
        <v>412</v>
      </c>
    </row>
    <row r="15" spans="1:14" ht="33" x14ac:dyDescent="0.2">
      <c r="A15" s="144"/>
      <c r="B15" s="146"/>
      <c r="C15" s="146"/>
      <c r="D15" s="146"/>
      <c r="E15" s="144"/>
      <c r="F15" s="146"/>
      <c r="G15" s="146"/>
      <c r="H15" s="146"/>
      <c r="I15" s="43" t="s">
        <v>327</v>
      </c>
      <c r="J15" s="43" t="s">
        <v>413</v>
      </c>
      <c r="K15" s="44"/>
      <c r="L15" s="45" t="s">
        <v>305</v>
      </c>
      <c r="M15" s="43"/>
      <c r="N15" s="43"/>
    </row>
    <row r="16" spans="1:14" ht="17.25" thickBot="1" x14ac:dyDescent="0.25">
      <c r="A16" s="144"/>
      <c r="B16" s="146"/>
      <c r="C16" s="147"/>
      <c r="D16" s="147"/>
      <c r="E16" s="153"/>
      <c r="F16" s="147"/>
      <c r="G16" s="147"/>
      <c r="H16" s="147"/>
      <c r="I16" s="46"/>
      <c r="J16" s="46"/>
      <c r="K16" s="42"/>
      <c r="L16" s="47" t="s">
        <v>305</v>
      </c>
      <c r="M16" s="46"/>
      <c r="N16" s="46"/>
    </row>
    <row r="17" spans="1:14" ht="34.5" customHeight="1" thickBot="1" x14ac:dyDescent="0.25">
      <c r="A17" s="143" t="s">
        <v>328</v>
      </c>
      <c r="B17" s="143" t="s">
        <v>329</v>
      </c>
      <c r="C17" s="145" t="s">
        <v>661</v>
      </c>
      <c r="D17" s="145" t="s">
        <v>662</v>
      </c>
      <c r="E17" s="145" t="s">
        <v>330</v>
      </c>
      <c r="F17" s="145" t="s">
        <v>300</v>
      </c>
      <c r="G17" s="145" t="s">
        <v>331</v>
      </c>
      <c r="H17" s="145" t="s">
        <v>414</v>
      </c>
      <c r="I17" s="39" t="s">
        <v>332</v>
      </c>
      <c r="J17" s="39" t="s">
        <v>415</v>
      </c>
      <c r="K17" s="42" t="s">
        <v>333</v>
      </c>
      <c r="L17" s="40" t="s">
        <v>303</v>
      </c>
      <c r="M17" s="39" t="s">
        <v>252</v>
      </c>
      <c r="N17" s="39" t="s">
        <v>253</v>
      </c>
    </row>
    <row r="18" spans="1:14" ht="33" x14ac:dyDescent="0.2">
      <c r="A18" s="144"/>
      <c r="B18" s="144"/>
      <c r="C18" s="146"/>
      <c r="D18" s="146"/>
      <c r="E18" s="146"/>
      <c r="F18" s="146"/>
      <c r="G18" s="146"/>
      <c r="H18" s="146"/>
      <c r="I18" s="43" t="s">
        <v>334</v>
      </c>
      <c r="J18" s="43" t="s">
        <v>416</v>
      </c>
      <c r="K18" s="44"/>
      <c r="L18" s="45" t="s">
        <v>305</v>
      </c>
      <c r="M18" s="43"/>
      <c r="N18" s="43"/>
    </row>
    <row r="19" spans="1:14" ht="17.25" thickBot="1" x14ac:dyDescent="0.25">
      <c r="A19" s="144"/>
      <c r="B19" s="144"/>
      <c r="C19" s="147"/>
      <c r="D19" s="147"/>
      <c r="E19" s="147"/>
      <c r="F19" s="147"/>
      <c r="G19" s="147"/>
      <c r="H19" s="147"/>
      <c r="I19" s="46"/>
      <c r="J19" s="46"/>
      <c r="K19" s="42"/>
      <c r="L19" s="47" t="s">
        <v>305</v>
      </c>
      <c r="M19" s="46"/>
      <c r="N19" s="46"/>
    </row>
    <row r="20" spans="1:14" ht="33.75" thickBot="1" x14ac:dyDescent="0.25">
      <c r="A20" s="143" t="s">
        <v>335</v>
      </c>
      <c r="B20" s="145" t="s">
        <v>317</v>
      </c>
      <c r="C20" s="145" t="s">
        <v>162</v>
      </c>
      <c r="D20" s="145" t="s">
        <v>151</v>
      </c>
      <c r="E20" s="145" t="s">
        <v>330</v>
      </c>
      <c r="F20" s="145" t="s">
        <v>306</v>
      </c>
      <c r="G20" s="145" t="s">
        <v>312</v>
      </c>
      <c r="H20" s="145" t="s">
        <v>417</v>
      </c>
      <c r="I20" s="38" t="s">
        <v>336</v>
      </c>
      <c r="J20" s="39" t="s">
        <v>418</v>
      </c>
      <c r="K20" s="38" t="s">
        <v>337</v>
      </c>
      <c r="L20" s="40" t="s">
        <v>303</v>
      </c>
      <c r="M20" s="39" t="s">
        <v>260</v>
      </c>
      <c r="N20" s="39" t="s">
        <v>419</v>
      </c>
    </row>
    <row r="21" spans="1:14" x14ac:dyDescent="0.2">
      <c r="A21" s="144"/>
      <c r="B21" s="146"/>
      <c r="C21" s="146"/>
      <c r="D21" s="146"/>
      <c r="E21" s="146"/>
      <c r="F21" s="146"/>
      <c r="G21" s="146"/>
      <c r="H21" s="146"/>
      <c r="I21" s="38" t="s">
        <v>338</v>
      </c>
      <c r="J21" s="43" t="s">
        <v>420</v>
      </c>
      <c r="K21" s="44"/>
      <c r="L21" s="45" t="s">
        <v>305</v>
      </c>
      <c r="M21" s="43"/>
      <c r="N21" s="43"/>
    </row>
    <row r="22" spans="1:14" ht="17.25" thickBot="1" x14ac:dyDescent="0.25">
      <c r="A22" s="144"/>
      <c r="B22" s="146"/>
      <c r="C22" s="147"/>
      <c r="D22" s="147"/>
      <c r="E22" s="147"/>
      <c r="F22" s="147"/>
      <c r="G22" s="147"/>
      <c r="H22" s="147"/>
      <c r="I22" s="46"/>
      <c r="J22" s="46"/>
      <c r="K22" s="42"/>
      <c r="L22" s="47" t="s">
        <v>305</v>
      </c>
      <c r="M22" s="46"/>
      <c r="N22" s="46"/>
    </row>
    <row r="23" spans="1:14" ht="49.5" x14ac:dyDescent="0.2">
      <c r="A23" s="148" t="s">
        <v>421</v>
      </c>
      <c r="B23" s="150" t="s">
        <v>317</v>
      </c>
      <c r="C23" s="150" t="s">
        <v>169</v>
      </c>
      <c r="D23" s="150" t="s">
        <v>153</v>
      </c>
      <c r="E23" s="150" t="s">
        <v>330</v>
      </c>
      <c r="F23" s="150" t="s">
        <v>306</v>
      </c>
      <c r="G23" s="150" t="s">
        <v>422</v>
      </c>
      <c r="H23" s="150" t="s">
        <v>423</v>
      </c>
      <c r="I23" s="59" t="s">
        <v>339</v>
      </c>
      <c r="J23" s="59"/>
      <c r="K23" s="60" t="s">
        <v>340</v>
      </c>
      <c r="L23" s="61" t="s">
        <v>303</v>
      </c>
      <c r="M23" s="59" t="s">
        <v>424</v>
      </c>
      <c r="N23" s="59" t="s">
        <v>425</v>
      </c>
    </row>
    <row r="24" spans="1:14" x14ac:dyDescent="0.2">
      <c r="A24" s="149"/>
      <c r="B24" s="151"/>
      <c r="C24" s="151"/>
      <c r="D24" s="151"/>
      <c r="E24" s="151"/>
      <c r="F24" s="151"/>
      <c r="G24" s="151"/>
      <c r="H24" s="151"/>
      <c r="I24" s="62" t="s">
        <v>341</v>
      </c>
      <c r="J24" s="62"/>
      <c r="K24" s="63"/>
      <c r="L24" s="64" t="s">
        <v>305</v>
      </c>
      <c r="M24" s="62"/>
      <c r="N24" s="62"/>
    </row>
    <row r="25" spans="1:14" ht="17.25" thickBot="1" x14ac:dyDescent="0.25">
      <c r="A25" s="149"/>
      <c r="B25" s="151"/>
      <c r="C25" s="152"/>
      <c r="D25" s="152"/>
      <c r="E25" s="152"/>
      <c r="F25" s="152"/>
      <c r="G25" s="152"/>
      <c r="H25" s="152"/>
      <c r="I25" s="65"/>
      <c r="J25" s="65"/>
      <c r="K25" s="66"/>
      <c r="L25" s="67" t="s">
        <v>305</v>
      </c>
      <c r="M25" s="65"/>
      <c r="N25" s="65"/>
    </row>
    <row r="26" spans="1:14" x14ac:dyDescent="0.2">
      <c r="A26" s="143" t="s">
        <v>426</v>
      </c>
      <c r="B26" s="145" t="s">
        <v>317</v>
      </c>
      <c r="C26" s="145" t="s">
        <v>170</v>
      </c>
      <c r="D26" s="145" t="s">
        <v>153</v>
      </c>
      <c r="E26" s="145" t="s">
        <v>310</v>
      </c>
      <c r="F26" s="145" t="s">
        <v>300</v>
      </c>
      <c r="G26" s="145" t="s">
        <v>312</v>
      </c>
      <c r="H26" s="145" t="s">
        <v>427</v>
      </c>
      <c r="I26" s="39" t="s">
        <v>339</v>
      </c>
      <c r="J26" s="39"/>
      <c r="K26" s="38" t="s">
        <v>342</v>
      </c>
      <c r="L26" s="40" t="s">
        <v>303</v>
      </c>
      <c r="M26" s="39" t="s">
        <v>428</v>
      </c>
      <c r="N26" s="39" t="s">
        <v>429</v>
      </c>
    </row>
    <row r="27" spans="1:14" x14ac:dyDescent="0.2">
      <c r="A27" s="144"/>
      <c r="B27" s="146"/>
      <c r="C27" s="146"/>
      <c r="D27" s="146"/>
      <c r="E27" s="146"/>
      <c r="F27" s="146"/>
      <c r="G27" s="146"/>
      <c r="H27" s="146"/>
      <c r="I27" s="43" t="s">
        <v>341</v>
      </c>
      <c r="J27" s="43"/>
      <c r="K27" s="44"/>
      <c r="L27" s="45" t="s">
        <v>305</v>
      </c>
      <c r="M27" s="43"/>
      <c r="N27" s="43"/>
    </row>
    <row r="28" spans="1:14" ht="17.25" thickBot="1" x14ac:dyDescent="0.25">
      <c r="A28" s="144"/>
      <c r="B28" s="146"/>
      <c r="C28" s="147"/>
      <c r="D28" s="147"/>
      <c r="E28" s="147"/>
      <c r="F28" s="147"/>
      <c r="G28" s="147"/>
      <c r="H28" s="147"/>
      <c r="I28" s="46"/>
      <c r="J28" s="46"/>
      <c r="K28" s="42"/>
      <c r="L28" s="47" t="s">
        <v>305</v>
      </c>
      <c r="M28" s="46"/>
      <c r="N28" s="46"/>
    </row>
    <row r="29" spans="1:14" ht="66" x14ac:dyDescent="0.2">
      <c r="A29" s="143" t="s">
        <v>430</v>
      </c>
      <c r="B29" s="143" t="s">
        <v>329</v>
      </c>
      <c r="C29" s="145" t="s">
        <v>168</v>
      </c>
      <c r="D29" s="145" t="s">
        <v>152</v>
      </c>
      <c r="E29" s="145" t="s">
        <v>310</v>
      </c>
      <c r="F29" s="145" t="s">
        <v>306</v>
      </c>
      <c r="G29" s="145" t="s">
        <v>431</v>
      </c>
      <c r="H29" s="145" t="s">
        <v>423</v>
      </c>
      <c r="I29" s="39" t="s">
        <v>343</v>
      </c>
      <c r="J29" s="39" t="s">
        <v>432</v>
      </c>
      <c r="K29" s="38" t="s">
        <v>344</v>
      </c>
      <c r="L29" s="40" t="s">
        <v>303</v>
      </c>
      <c r="M29" s="39" t="s">
        <v>433</v>
      </c>
      <c r="N29" s="39" t="s">
        <v>434</v>
      </c>
    </row>
    <row r="30" spans="1:14" x14ac:dyDescent="0.2">
      <c r="A30" s="144"/>
      <c r="B30" s="144"/>
      <c r="C30" s="146"/>
      <c r="D30" s="146"/>
      <c r="E30" s="146"/>
      <c r="F30" s="146"/>
      <c r="G30" s="146"/>
      <c r="H30" s="146"/>
      <c r="I30" s="43" t="s">
        <v>345</v>
      </c>
      <c r="J30" s="43" t="s">
        <v>435</v>
      </c>
      <c r="K30" s="44"/>
      <c r="L30" s="45" t="s">
        <v>305</v>
      </c>
      <c r="M30" s="43"/>
      <c r="N30" s="43"/>
    </row>
    <row r="31" spans="1:14" ht="17.25" thickBot="1" x14ac:dyDescent="0.25">
      <c r="A31" s="144"/>
      <c r="B31" s="144"/>
      <c r="C31" s="147"/>
      <c r="D31" s="147"/>
      <c r="E31" s="147"/>
      <c r="F31" s="147"/>
      <c r="G31" s="147"/>
      <c r="H31" s="147"/>
      <c r="I31" s="46"/>
      <c r="J31" s="46"/>
      <c r="K31" s="42"/>
      <c r="L31" s="47" t="s">
        <v>305</v>
      </c>
      <c r="M31" s="46"/>
      <c r="N31" s="46"/>
    </row>
    <row r="32" spans="1:14" s="71" customFormat="1" ht="16.5" customHeight="1" x14ac:dyDescent="0.2">
      <c r="A32" s="131" t="s">
        <v>436</v>
      </c>
      <c r="B32" s="125" t="s">
        <v>346</v>
      </c>
      <c r="C32" s="125" t="s">
        <v>172</v>
      </c>
      <c r="D32" s="125" t="s">
        <v>151</v>
      </c>
      <c r="E32" s="125" t="s">
        <v>330</v>
      </c>
      <c r="F32" s="125" t="s">
        <v>300</v>
      </c>
      <c r="G32" s="125" t="s">
        <v>312</v>
      </c>
      <c r="H32" s="125" t="s">
        <v>88</v>
      </c>
      <c r="I32" s="68"/>
      <c r="J32" s="68"/>
      <c r="K32" s="69" t="s">
        <v>347</v>
      </c>
      <c r="L32" s="70" t="s">
        <v>303</v>
      </c>
      <c r="M32" s="68" t="s">
        <v>348</v>
      </c>
      <c r="N32" s="68" t="s">
        <v>437</v>
      </c>
    </row>
    <row r="33" spans="1:14" s="71" customFormat="1" x14ac:dyDescent="0.2">
      <c r="A33" s="132"/>
      <c r="B33" s="126"/>
      <c r="C33" s="126"/>
      <c r="D33" s="126"/>
      <c r="E33" s="126"/>
      <c r="F33" s="126"/>
      <c r="G33" s="126"/>
      <c r="H33" s="126"/>
      <c r="I33" s="72"/>
      <c r="J33" s="72"/>
      <c r="K33" s="73"/>
      <c r="L33" s="74" t="s">
        <v>305</v>
      </c>
      <c r="M33" s="72"/>
      <c r="N33" s="72"/>
    </row>
    <row r="34" spans="1:14" s="71" customFormat="1" ht="17.25" thickBot="1" x14ac:dyDescent="0.25">
      <c r="A34" s="132"/>
      <c r="B34" s="126"/>
      <c r="C34" s="127"/>
      <c r="D34" s="127"/>
      <c r="E34" s="127"/>
      <c r="F34" s="127"/>
      <c r="G34" s="127"/>
      <c r="H34" s="127"/>
      <c r="I34" s="75"/>
      <c r="J34" s="75"/>
      <c r="K34" s="76"/>
      <c r="L34" s="77" t="s">
        <v>305</v>
      </c>
      <c r="M34" s="75"/>
      <c r="N34" s="75"/>
    </row>
    <row r="35" spans="1:14" ht="33" x14ac:dyDescent="0.2">
      <c r="A35" s="143" t="s">
        <v>438</v>
      </c>
      <c r="B35" s="145" t="s">
        <v>317</v>
      </c>
      <c r="C35" s="145" t="s">
        <v>171</v>
      </c>
      <c r="D35" s="145" t="s">
        <v>153</v>
      </c>
      <c r="E35" s="145" t="s">
        <v>330</v>
      </c>
      <c r="F35" s="145" t="s">
        <v>311</v>
      </c>
      <c r="G35" s="145" t="s">
        <v>409</v>
      </c>
      <c r="H35" s="145" t="s">
        <v>439</v>
      </c>
      <c r="I35" s="39" t="s">
        <v>339</v>
      </c>
      <c r="J35" s="39"/>
      <c r="K35" s="38" t="s">
        <v>349</v>
      </c>
      <c r="L35" s="40" t="s">
        <v>303</v>
      </c>
      <c r="M35" s="78" t="s">
        <v>500</v>
      </c>
      <c r="N35" s="78" t="s">
        <v>502</v>
      </c>
    </row>
    <row r="36" spans="1:14" x14ac:dyDescent="0.2">
      <c r="A36" s="144"/>
      <c r="B36" s="146"/>
      <c r="C36" s="146"/>
      <c r="D36" s="146"/>
      <c r="E36" s="146"/>
      <c r="F36" s="146"/>
      <c r="G36" s="146"/>
      <c r="H36" s="146"/>
      <c r="I36" s="43" t="s">
        <v>341</v>
      </c>
      <c r="J36" s="43"/>
      <c r="K36" s="44"/>
      <c r="L36" s="45" t="s">
        <v>305</v>
      </c>
      <c r="M36" s="43"/>
      <c r="N36" s="43"/>
    </row>
    <row r="37" spans="1:14" ht="17.25" thickBot="1" x14ac:dyDescent="0.25">
      <c r="A37" s="144"/>
      <c r="B37" s="146"/>
      <c r="C37" s="147"/>
      <c r="D37" s="147"/>
      <c r="E37" s="147"/>
      <c r="F37" s="147"/>
      <c r="G37" s="147"/>
      <c r="H37" s="147"/>
      <c r="I37" s="46"/>
      <c r="J37" s="46"/>
      <c r="K37" s="42"/>
      <c r="L37" s="47" t="s">
        <v>305</v>
      </c>
      <c r="M37" s="46"/>
      <c r="N37" s="46"/>
    </row>
    <row r="38" spans="1:14" ht="33" x14ac:dyDescent="0.2">
      <c r="A38" s="139" t="s">
        <v>440</v>
      </c>
      <c r="B38" s="139" t="s">
        <v>329</v>
      </c>
      <c r="C38" s="136" t="s">
        <v>181</v>
      </c>
      <c r="D38" s="136" t="s">
        <v>160</v>
      </c>
      <c r="E38" s="136" t="s">
        <v>310</v>
      </c>
      <c r="F38" s="136" t="s">
        <v>300</v>
      </c>
      <c r="G38" s="136" t="s">
        <v>350</v>
      </c>
      <c r="H38" s="136" t="s">
        <v>441</v>
      </c>
      <c r="I38" s="79" t="s">
        <v>351</v>
      </c>
      <c r="J38" s="79" t="s">
        <v>442</v>
      </c>
      <c r="K38" s="80" t="s">
        <v>352</v>
      </c>
      <c r="L38" s="81" t="s">
        <v>303</v>
      </c>
      <c r="M38" s="79" t="s">
        <v>443</v>
      </c>
      <c r="N38" s="79" t="s">
        <v>444</v>
      </c>
    </row>
    <row r="39" spans="1:14" x14ac:dyDescent="0.2">
      <c r="A39" s="140"/>
      <c r="B39" s="140"/>
      <c r="C39" s="137"/>
      <c r="D39" s="137"/>
      <c r="E39" s="137"/>
      <c r="F39" s="137"/>
      <c r="G39" s="137"/>
      <c r="H39" s="137"/>
      <c r="I39" s="82" t="s">
        <v>353</v>
      </c>
      <c r="J39" s="82" t="s">
        <v>354</v>
      </c>
      <c r="K39" s="83"/>
      <c r="L39" s="84" t="s">
        <v>305</v>
      </c>
      <c r="M39" s="82"/>
      <c r="N39" s="82"/>
    </row>
    <row r="40" spans="1:14" ht="17.25" thickBot="1" x14ac:dyDescent="0.25">
      <c r="A40" s="140"/>
      <c r="B40" s="140"/>
      <c r="C40" s="138"/>
      <c r="D40" s="138"/>
      <c r="E40" s="138"/>
      <c r="F40" s="138"/>
      <c r="G40" s="138"/>
      <c r="H40" s="138"/>
      <c r="I40" s="85"/>
      <c r="J40" s="85"/>
      <c r="K40" s="86"/>
      <c r="L40" s="87" t="s">
        <v>305</v>
      </c>
      <c r="M40" s="85"/>
      <c r="N40" s="85"/>
    </row>
    <row r="41" spans="1:14" ht="33" x14ac:dyDescent="0.2">
      <c r="A41" s="139" t="s">
        <v>445</v>
      </c>
      <c r="B41" s="136" t="s">
        <v>317</v>
      </c>
      <c r="C41" s="136" t="s">
        <v>660</v>
      </c>
      <c r="D41" s="136" t="s">
        <v>155</v>
      </c>
      <c r="E41" s="136" t="s">
        <v>310</v>
      </c>
      <c r="F41" s="136" t="s">
        <v>306</v>
      </c>
      <c r="G41" s="136" t="s">
        <v>312</v>
      </c>
      <c r="H41" s="136" t="s">
        <v>82</v>
      </c>
      <c r="I41" s="79" t="s">
        <v>355</v>
      </c>
      <c r="J41" s="79" t="s">
        <v>356</v>
      </c>
      <c r="K41" s="80" t="s">
        <v>357</v>
      </c>
      <c r="L41" s="81" t="s">
        <v>303</v>
      </c>
      <c r="M41" s="79" t="s">
        <v>508</v>
      </c>
      <c r="N41" s="79" t="s">
        <v>509</v>
      </c>
    </row>
    <row r="42" spans="1:14" x14ac:dyDescent="0.2">
      <c r="A42" s="140"/>
      <c r="B42" s="137"/>
      <c r="C42" s="137"/>
      <c r="D42" s="137"/>
      <c r="E42" s="137"/>
      <c r="F42" s="137"/>
      <c r="G42" s="137"/>
      <c r="H42" s="137"/>
      <c r="I42" s="82" t="s">
        <v>358</v>
      </c>
      <c r="J42" s="82" t="s">
        <v>446</v>
      </c>
      <c r="K42" s="83"/>
      <c r="L42" s="84" t="s">
        <v>305</v>
      </c>
      <c r="M42" s="82"/>
      <c r="N42" s="82"/>
    </row>
    <row r="43" spans="1:14" ht="17.25" thickBot="1" x14ac:dyDescent="0.25">
      <c r="A43" s="140"/>
      <c r="B43" s="137"/>
      <c r="C43" s="138"/>
      <c r="D43" s="138"/>
      <c r="E43" s="138"/>
      <c r="F43" s="138"/>
      <c r="G43" s="138"/>
      <c r="H43" s="138"/>
      <c r="I43" s="85"/>
      <c r="J43" s="85"/>
      <c r="K43" s="86"/>
      <c r="L43" s="87" t="s">
        <v>305</v>
      </c>
      <c r="M43" s="85"/>
      <c r="N43" s="85"/>
    </row>
    <row r="44" spans="1:14" x14ac:dyDescent="0.2">
      <c r="A44" s="139" t="s">
        <v>447</v>
      </c>
      <c r="B44" s="136" t="s">
        <v>317</v>
      </c>
      <c r="C44" s="136" t="s">
        <v>164</v>
      </c>
      <c r="D44" s="136" t="s">
        <v>147</v>
      </c>
      <c r="E44" s="136" t="s">
        <v>310</v>
      </c>
      <c r="F44" s="136" t="s">
        <v>300</v>
      </c>
      <c r="G44" s="136" t="s">
        <v>312</v>
      </c>
      <c r="H44" s="136" t="s">
        <v>448</v>
      </c>
      <c r="I44" s="79" t="s">
        <v>339</v>
      </c>
      <c r="J44" s="79"/>
      <c r="K44" s="80" t="s">
        <v>359</v>
      </c>
      <c r="L44" s="81" t="s">
        <v>303</v>
      </c>
      <c r="M44" s="79" t="s">
        <v>279</v>
      </c>
      <c r="N44" s="79" t="s">
        <v>280</v>
      </c>
    </row>
    <row r="45" spans="1:14" x14ac:dyDescent="0.2">
      <c r="A45" s="140"/>
      <c r="B45" s="137"/>
      <c r="C45" s="137"/>
      <c r="D45" s="137"/>
      <c r="E45" s="137"/>
      <c r="F45" s="137"/>
      <c r="G45" s="137"/>
      <c r="H45" s="137"/>
      <c r="I45" s="82" t="s">
        <v>341</v>
      </c>
      <c r="J45" s="82"/>
      <c r="K45" s="83"/>
      <c r="L45" s="84" t="s">
        <v>305</v>
      </c>
      <c r="M45" s="82"/>
      <c r="N45" s="82"/>
    </row>
    <row r="46" spans="1:14" ht="17.25" thickBot="1" x14ac:dyDescent="0.25">
      <c r="A46" s="140"/>
      <c r="B46" s="137"/>
      <c r="C46" s="138"/>
      <c r="D46" s="138"/>
      <c r="E46" s="138"/>
      <c r="F46" s="138"/>
      <c r="G46" s="138"/>
      <c r="H46" s="138"/>
      <c r="I46" s="85"/>
      <c r="J46" s="85"/>
      <c r="K46" s="86"/>
      <c r="L46" s="87" t="s">
        <v>305</v>
      </c>
      <c r="M46" s="85"/>
      <c r="N46" s="85"/>
    </row>
    <row r="47" spans="1:14" ht="33" customHeight="1" x14ac:dyDescent="0.2">
      <c r="A47" s="139" t="s">
        <v>449</v>
      </c>
      <c r="B47" s="141" t="s">
        <v>298</v>
      </c>
      <c r="C47" s="136" t="s">
        <v>163</v>
      </c>
      <c r="D47" s="136" t="s">
        <v>147</v>
      </c>
      <c r="E47" s="136" t="s">
        <v>310</v>
      </c>
      <c r="F47" s="136" t="s">
        <v>306</v>
      </c>
      <c r="G47" s="136" t="s">
        <v>398</v>
      </c>
      <c r="H47" s="136" t="s">
        <v>82</v>
      </c>
      <c r="I47" s="79" t="s">
        <v>339</v>
      </c>
      <c r="J47" s="79"/>
      <c r="K47" s="88" t="s">
        <v>360</v>
      </c>
      <c r="L47" s="81" t="s">
        <v>303</v>
      </c>
      <c r="M47" s="79" t="s">
        <v>450</v>
      </c>
      <c r="N47" s="79" t="s">
        <v>278</v>
      </c>
    </row>
    <row r="48" spans="1:14" x14ac:dyDescent="0.2">
      <c r="A48" s="140"/>
      <c r="B48" s="142"/>
      <c r="C48" s="137"/>
      <c r="D48" s="137"/>
      <c r="E48" s="137"/>
      <c r="F48" s="137"/>
      <c r="G48" s="137"/>
      <c r="H48" s="137"/>
      <c r="I48" s="82" t="s">
        <v>341</v>
      </c>
      <c r="J48" s="82"/>
      <c r="K48" s="83"/>
      <c r="L48" s="84" t="s">
        <v>305</v>
      </c>
      <c r="M48" s="82"/>
      <c r="N48" s="82"/>
    </row>
    <row r="49" spans="1:14" ht="17.25" thickBot="1" x14ac:dyDescent="0.25">
      <c r="A49" s="140"/>
      <c r="B49" s="142"/>
      <c r="C49" s="138"/>
      <c r="D49" s="138"/>
      <c r="E49" s="138"/>
      <c r="F49" s="138"/>
      <c r="G49" s="138"/>
      <c r="H49" s="138"/>
      <c r="I49" s="85"/>
      <c r="J49" s="85"/>
      <c r="K49" s="86"/>
      <c r="L49" s="87" t="s">
        <v>305</v>
      </c>
      <c r="M49" s="85"/>
      <c r="N49" s="85"/>
    </row>
    <row r="50" spans="1:14" ht="33" x14ac:dyDescent="0.2">
      <c r="A50" s="131" t="s">
        <v>451</v>
      </c>
      <c r="B50" s="125" t="s">
        <v>361</v>
      </c>
      <c r="C50" s="128" t="s">
        <v>182</v>
      </c>
      <c r="D50" s="128" t="s">
        <v>161</v>
      </c>
      <c r="E50" s="128" t="s">
        <v>299</v>
      </c>
      <c r="F50" s="128" t="s">
        <v>300</v>
      </c>
      <c r="G50" s="128" t="s">
        <v>452</v>
      </c>
      <c r="H50" s="128" t="s">
        <v>394</v>
      </c>
      <c r="I50" s="68" t="s">
        <v>362</v>
      </c>
      <c r="J50" s="89" t="s">
        <v>453</v>
      </c>
      <c r="K50" s="90" t="s">
        <v>363</v>
      </c>
      <c r="L50" s="91" t="s">
        <v>303</v>
      </c>
      <c r="M50" s="89" t="s">
        <v>454</v>
      </c>
      <c r="N50" s="89" t="s">
        <v>455</v>
      </c>
    </row>
    <row r="51" spans="1:14" x14ac:dyDescent="0.2">
      <c r="A51" s="132"/>
      <c r="B51" s="126"/>
      <c r="C51" s="129"/>
      <c r="D51" s="129"/>
      <c r="E51" s="129"/>
      <c r="F51" s="129"/>
      <c r="G51" s="129"/>
      <c r="H51" s="129"/>
      <c r="I51" s="72" t="s">
        <v>364</v>
      </c>
      <c r="J51" s="72" t="s">
        <v>456</v>
      </c>
      <c r="K51" s="92"/>
      <c r="L51" s="93" t="s">
        <v>305</v>
      </c>
      <c r="M51" s="94"/>
      <c r="N51" s="94"/>
    </row>
    <row r="52" spans="1:14" ht="17.25" thickBot="1" x14ac:dyDescent="0.25">
      <c r="A52" s="132"/>
      <c r="B52" s="126"/>
      <c r="C52" s="130"/>
      <c r="D52" s="130"/>
      <c r="E52" s="130"/>
      <c r="F52" s="130"/>
      <c r="G52" s="130"/>
      <c r="H52" s="130"/>
      <c r="I52" s="75"/>
      <c r="J52" s="95"/>
      <c r="K52" s="96"/>
      <c r="L52" s="97" t="s">
        <v>305</v>
      </c>
      <c r="M52" s="95"/>
      <c r="N52" s="95"/>
    </row>
    <row r="53" spans="1:14" ht="33" x14ac:dyDescent="0.2">
      <c r="A53" s="131" t="s">
        <v>457</v>
      </c>
      <c r="B53" s="133" t="s">
        <v>365</v>
      </c>
      <c r="C53" s="125" t="s">
        <v>174</v>
      </c>
      <c r="D53" s="125" t="s">
        <v>154</v>
      </c>
      <c r="E53" s="125" t="s">
        <v>299</v>
      </c>
      <c r="F53" s="125" t="s">
        <v>300</v>
      </c>
      <c r="G53" s="125" t="s">
        <v>431</v>
      </c>
      <c r="H53" s="125" t="s">
        <v>414</v>
      </c>
      <c r="I53" s="68" t="s">
        <v>366</v>
      </c>
      <c r="J53" s="68" t="s">
        <v>458</v>
      </c>
      <c r="K53" s="69" t="s">
        <v>367</v>
      </c>
      <c r="L53" s="70" t="s">
        <v>303</v>
      </c>
      <c r="M53" s="68" t="s">
        <v>459</v>
      </c>
      <c r="N53" s="68" t="s">
        <v>460</v>
      </c>
    </row>
    <row r="54" spans="1:14" ht="19.5" customHeight="1" x14ac:dyDescent="0.2">
      <c r="A54" s="132"/>
      <c r="B54" s="134"/>
      <c r="C54" s="126"/>
      <c r="D54" s="126"/>
      <c r="E54" s="126"/>
      <c r="F54" s="126"/>
      <c r="G54" s="126"/>
      <c r="H54" s="126"/>
      <c r="I54" s="72" t="s">
        <v>368</v>
      </c>
      <c r="J54" s="72" t="s">
        <v>461</v>
      </c>
      <c r="K54" s="73"/>
      <c r="L54" s="74" t="s">
        <v>305</v>
      </c>
      <c r="M54" s="72"/>
      <c r="N54" s="72"/>
    </row>
    <row r="55" spans="1:14" ht="17.25" thickBot="1" x14ac:dyDescent="0.25">
      <c r="A55" s="132"/>
      <c r="B55" s="135"/>
      <c r="C55" s="127"/>
      <c r="D55" s="127"/>
      <c r="E55" s="127"/>
      <c r="F55" s="127"/>
      <c r="G55" s="127"/>
      <c r="H55" s="127"/>
      <c r="I55" s="75"/>
      <c r="J55" s="75"/>
      <c r="K55" s="76"/>
      <c r="L55" s="77" t="s">
        <v>305</v>
      </c>
      <c r="M55" s="75"/>
      <c r="N55" s="75"/>
    </row>
    <row r="56" spans="1:14" ht="33" x14ac:dyDescent="0.2">
      <c r="A56" s="131" t="s">
        <v>462</v>
      </c>
      <c r="B56" s="125" t="s">
        <v>361</v>
      </c>
      <c r="C56" s="128" t="s">
        <v>179</v>
      </c>
      <c r="D56" s="128" t="s">
        <v>158</v>
      </c>
      <c r="E56" s="128" t="s">
        <v>299</v>
      </c>
      <c r="F56" s="128" t="s">
        <v>300</v>
      </c>
      <c r="G56" s="128" t="s">
        <v>331</v>
      </c>
      <c r="H56" s="128" t="s">
        <v>448</v>
      </c>
      <c r="I56" s="68" t="s">
        <v>369</v>
      </c>
      <c r="J56" s="89" t="s">
        <v>463</v>
      </c>
      <c r="K56" s="90" t="s">
        <v>370</v>
      </c>
      <c r="L56" s="91" t="s">
        <v>303</v>
      </c>
      <c r="M56" s="89" t="s">
        <v>270</v>
      </c>
      <c r="N56" s="89" t="s">
        <v>464</v>
      </c>
    </row>
    <row r="57" spans="1:14" x14ac:dyDescent="0.2">
      <c r="A57" s="132"/>
      <c r="B57" s="126"/>
      <c r="C57" s="129"/>
      <c r="D57" s="129"/>
      <c r="E57" s="129"/>
      <c r="F57" s="129"/>
      <c r="G57" s="129"/>
      <c r="H57" s="129"/>
      <c r="I57" s="72" t="s">
        <v>371</v>
      </c>
      <c r="J57" s="94" t="s">
        <v>465</v>
      </c>
      <c r="K57" s="92"/>
      <c r="L57" s="93" t="s">
        <v>305</v>
      </c>
      <c r="M57" s="94"/>
      <c r="N57" s="94"/>
    </row>
    <row r="58" spans="1:14" ht="17.25" thickBot="1" x14ac:dyDescent="0.25">
      <c r="A58" s="132"/>
      <c r="B58" s="126"/>
      <c r="C58" s="130"/>
      <c r="D58" s="130"/>
      <c r="E58" s="130"/>
      <c r="F58" s="130"/>
      <c r="G58" s="130"/>
      <c r="H58" s="130"/>
      <c r="I58" s="75"/>
      <c r="J58" s="95"/>
      <c r="K58" s="96"/>
      <c r="L58" s="97" t="s">
        <v>305</v>
      </c>
      <c r="M58" s="95"/>
      <c r="N58" s="95"/>
    </row>
    <row r="59" spans="1:14" s="71" customFormat="1" ht="33" x14ac:dyDescent="0.2">
      <c r="A59" s="131" t="s">
        <v>457</v>
      </c>
      <c r="B59" s="128" t="s">
        <v>346</v>
      </c>
      <c r="C59" s="128" t="s">
        <v>180</v>
      </c>
      <c r="D59" s="128" t="s">
        <v>159</v>
      </c>
      <c r="E59" s="128" t="s">
        <v>299</v>
      </c>
      <c r="F59" s="128" t="s">
        <v>300</v>
      </c>
      <c r="G59" s="128" t="s">
        <v>466</v>
      </c>
      <c r="H59" s="128" t="s">
        <v>85</v>
      </c>
      <c r="I59" s="89" t="s">
        <v>372</v>
      </c>
      <c r="J59" s="89" t="s">
        <v>467</v>
      </c>
      <c r="K59" s="90" t="s">
        <v>373</v>
      </c>
      <c r="L59" s="91" t="s">
        <v>303</v>
      </c>
      <c r="M59" s="89" t="s">
        <v>468</v>
      </c>
      <c r="N59" s="89" t="s">
        <v>273</v>
      </c>
    </row>
    <row r="60" spans="1:14" s="71" customFormat="1" x14ac:dyDescent="0.2">
      <c r="A60" s="132"/>
      <c r="B60" s="129"/>
      <c r="C60" s="129"/>
      <c r="D60" s="129"/>
      <c r="E60" s="129"/>
      <c r="F60" s="129"/>
      <c r="G60" s="129"/>
      <c r="H60" s="129"/>
      <c r="I60" s="94" t="s">
        <v>374</v>
      </c>
      <c r="J60" s="98" t="s">
        <v>469</v>
      </c>
      <c r="K60" s="99"/>
      <c r="L60" s="93" t="s">
        <v>305</v>
      </c>
      <c r="M60" s="94"/>
      <c r="N60" s="94"/>
    </row>
    <row r="61" spans="1:14" s="71" customFormat="1" ht="17.25" thickBot="1" x14ac:dyDescent="0.25">
      <c r="A61" s="132"/>
      <c r="B61" s="129"/>
      <c r="C61" s="130"/>
      <c r="D61" s="130"/>
      <c r="E61" s="130"/>
      <c r="F61" s="130"/>
      <c r="G61" s="130"/>
      <c r="H61" s="130"/>
      <c r="I61" s="95"/>
      <c r="J61" s="95"/>
      <c r="K61" s="96"/>
      <c r="L61" s="97" t="s">
        <v>305</v>
      </c>
      <c r="M61" s="95"/>
      <c r="N61" s="95"/>
    </row>
    <row r="62" spans="1:14" ht="35.25" customHeight="1" x14ac:dyDescent="0.2">
      <c r="A62" s="131" t="s">
        <v>470</v>
      </c>
      <c r="B62" s="125" t="s">
        <v>471</v>
      </c>
      <c r="C62" s="128" t="s">
        <v>177</v>
      </c>
      <c r="D62" s="128" t="s">
        <v>156</v>
      </c>
      <c r="E62" s="128" t="s">
        <v>330</v>
      </c>
      <c r="F62" s="128" t="s">
        <v>311</v>
      </c>
      <c r="G62" s="128" t="s">
        <v>331</v>
      </c>
      <c r="H62" s="128" t="s">
        <v>423</v>
      </c>
      <c r="I62" s="68" t="s">
        <v>375</v>
      </c>
      <c r="J62" s="89" t="s">
        <v>472</v>
      </c>
      <c r="K62" s="69" t="s">
        <v>376</v>
      </c>
      <c r="L62" s="91" t="s">
        <v>303</v>
      </c>
      <c r="M62" s="68" t="s">
        <v>473</v>
      </c>
      <c r="N62" s="68" t="s">
        <v>269</v>
      </c>
    </row>
    <row r="63" spans="1:14" ht="33.75" thickBot="1" x14ac:dyDescent="0.25">
      <c r="A63" s="132"/>
      <c r="B63" s="126"/>
      <c r="C63" s="129"/>
      <c r="D63" s="129"/>
      <c r="E63" s="129"/>
      <c r="F63" s="129"/>
      <c r="G63" s="129"/>
      <c r="H63" s="129"/>
      <c r="I63" s="72" t="s">
        <v>377</v>
      </c>
      <c r="J63" s="72" t="s">
        <v>474</v>
      </c>
      <c r="K63" s="96"/>
      <c r="L63" s="93" t="s">
        <v>305</v>
      </c>
      <c r="M63" s="94"/>
      <c r="N63" s="94"/>
    </row>
    <row r="64" spans="1:14" ht="17.25" thickBot="1" x14ac:dyDescent="0.25">
      <c r="A64" s="132"/>
      <c r="B64" s="126"/>
      <c r="C64" s="130"/>
      <c r="D64" s="130"/>
      <c r="E64" s="130"/>
      <c r="F64" s="130"/>
      <c r="G64" s="130"/>
      <c r="H64" s="130"/>
      <c r="I64" s="75"/>
      <c r="J64" s="95"/>
      <c r="K64" s="96"/>
      <c r="L64" s="97" t="s">
        <v>305</v>
      </c>
      <c r="M64" s="95"/>
      <c r="N64" s="95"/>
    </row>
    <row r="65" spans="1:14" ht="16.5" customHeight="1" x14ac:dyDescent="0.2">
      <c r="A65" s="68"/>
      <c r="B65" s="68"/>
      <c r="C65" s="125" t="s">
        <v>378</v>
      </c>
      <c r="D65" s="125"/>
      <c r="E65" s="125"/>
      <c r="F65" s="125" t="s">
        <v>311</v>
      </c>
      <c r="G65" s="125"/>
      <c r="H65" s="125"/>
      <c r="I65" s="68" t="s">
        <v>339</v>
      </c>
      <c r="J65" s="68"/>
      <c r="K65" s="69"/>
      <c r="L65" s="70" t="s">
        <v>303</v>
      </c>
      <c r="M65" s="68" t="s">
        <v>379</v>
      </c>
      <c r="N65" s="68"/>
    </row>
    <row r="66" spans="1:14" x14ac:dyDescent="0.2">
      <c r="A66" s="72"/>
      <c r="B66" s="72"/>
      <c r="C66" s="126"/>
      <c r="D66" s="126"/>
      <c r="E66" s="126"/>
      <c r="F66" s="126"/>
      <c r="G66" s="126"/>
      <c r="H66" s="126"/>
      <c r="I66" s="72" t="s">
        <v>341</v>
      </c>
      <c r="J66" s="72"/>
      <c r="K66" s="73"/>
      <c r="L66" s="74" t="s">
        <v>305</v>
      </c>
      <c r="M66" s="72"/>
      <c r="N66" s="72"/>
    </row>
    <row r="67" spans="1:14" ht="17.25" thickBot="1" x14ac:dyDescent="0.25">
      <c r="A67" s="72"/>
      <c r="B67" s="72"/>
      <c r="C67" s="127"/>
      <c r="D67" s="127"/>
      <c r="E67" s="127"/>
      <c r="F67" s="127"/>
      <c r="G67" s="127"/>
      <c r="H67" s="127"/>
      <c r="I67" s="75"/>
      <c r="J67" s="75"/>
      <c r="K67" s="76"/>
      <c r="L67" s="77" t="s">
        <v>305</v>
      </c>
      <c r="M67" s="75"/>
      <c r="N67" s="75"/>
    </row>
    <row r="68" spans="1:14" x14ac:dyDescent="0.2">
      <c r="A68" s="72"/>
      <c r="B68" s="72"/>
      <c r="C68" s="125" t="s">
        <v>380</v>
      </c>
      <c r="D68" s="125"/>
      <c r="E68" s="125"/>
      <c r="F68" s="125"/>
      <c r="G68" s="125"/>
      <c r="H68" s="125"/>
      <c r="I68" s="68" t="s">
        <v>339</v>
      </c>
      <c r="J68" s="68"/>
      <c r="K68" s="69"/>
      <c r="L68" s="70" t="s">
        <v>303</v>
      </c>
      <c r="M68" s="68"/>
      <c r="N68" s="68"/>
    </row>
    <row r="69" spans="1:14" x14ac:dyDescent="0.2">
      <c r="A69" s="72"/>
      <c r="B69" s="72"/>
      <c r="C69" s="126"/>
      <c r="D69" s="126"/>
      <c r="E69" s="126"/>
      <c r="F69" s="126"/>
      <c r="G69" s="126"/>
      <c r="H69" s="126"/>
      <c r="I69" s="72" t="s">
        <v>341</v>
      </c>
      <c r="J69" s="72"/>
      <c r="K69" s="73"/>
      <c r="L69" s="74" t="s">
        <v>305</v>
      </c>
      <c r="M69" s="72"/>
      <c r="N69" s="72"/>
    </row>
    <row r="70" spans="1:14" ht="17.25" thickBot="1" x14ac:dyDescent="0.25">
      <c r="A70" s="72"/>
      <c r="B70" s="72"/>
      <c r="C70" s="127"/>
      <c r="D70" s="127"/>
      <c r="E70" s="127"/>
      <c r="F70" s="127"/>
      <c r="G70" s="127"/>
      <c r="H70" s="127"/>
      <c r="I70" s="75"/>
      <c r="J70" s="75"/>
      <c r="K70" s="76"/>
      <c r="L70" s="77" t="s">
        <v>305</v>
      </c>
      <c r="M70" s="75"/>
      <c r="N70" s="75"/>
    </row>
    <row r="71" spans="1:14" x14ac:dyDescent="0.2">
      <c r="A71" s="72"/>
      <c r="B71" s="72"/>
      <c r="C71" s="125" t="s">
        <v>381</v>
      </c>
      <c r="D71" s="125"/>
      <c r="E71" s="125"/>
      <c r="F71" s="125"/>
      <c r="G71" s="125"/>
      <c r="H71" s="125"/>
      <c r="I71" s="68" t="s">
        <v>339</v>
      </c>
      <c r="J71" s="68"/>
      <c r="K71" s="69"/>
      <c r="L71" s="70" t="s">
        <v>303</v>
      </c>
      <c r="M71" s="68"/>
      <c r="N71" s="68"/>
    </row>
    <row r="72" spans="1:14" x14ac:dyDescent="0.2">
      <c r="A72" s="72"/>
      <c r="B72" s="72"/>
      <c r="C72" s="126"/>
      <c r="D72" s="126"/>
      <c r="E72" s="126"/>
      <c r="F72" s="126"/>
      <c r="G72" s="126"/>
      <c r="H72" s="126"/>
      <c r="I72" s="72" t="s">
        <v>341</v>
      </c>
      <c r="J72" s="72"/>
      <c r="K72" s="73"/>
      <c r="L72" s="74" t="s">
        <v>305</v>
      </c>
      <c r="M72" s="72"/>
      <c r="N72" s="72"/>
    </row>
    <row r="73" spans="1:14" ht="17.25" thickBot="1" x14ac:dyDescent="0.25">
      <c r="A73" s="72"/>
      <c r="B73" s="72"/>
      <c r="C73" s="127"/>
      <c r="D73" s="127"/>
      <c r="E73" s="127"/>
      <c r="F73" s="127"/>
      <c r="G73" s="127"/>
      <c r="H73" s="127"/>
      <c r="I73" s="75"/>
      <c r="J73" s="75"/>
      <c r="K73" s="76"/>
      <c r="L73" s="77" t="s">
        <v>305</v>
      </c>
      <c r="M73" s="75"/>
      <c r="N73" s="75"/>
    </row>
    <row r="74" spans="1:14" x14ac:dyDescent="0.2">
      <c r="A74" s="72"/>
      <c r="B74" s="72"/>
      <c r="C74" s="125" t="s">
        <v>382</v>
      </c>
      <c r="D74" s="125"/>
      <c r="E74" s="125"/>
      <c r="F74" s="125"/>
      <c r="G74" s="125"/>
      <c r="H74" s="125"/>
      <c r="I74" s="68" t="s">
        <v>339</v>
      </c>
      <c r="J74" s="68"/>
      <c r="K74" s="69"/>
      <c r="L74" s="70" t="s">
        <v>303</v>
      </c>
      <c r="M74" s="68"/>
      <c r="N74" s="68"/>
    </row>
    <row r="75" spans="1:14" x14ac:dyDescent="0.2">
      <c r="A75" s="72"/>
      <c r="B75" s="72"/>
      <c r="C75" s="126"/>
      <c r="D75" s="126"/>
      <c r="E75" s="126"/>
      <c r="F75" s="126"/>
      <c r="G75" s="126"/>
      <c r="H75" s="126"/>
      <c r="I75" s="72" t="s">
        <v>341</v>
      </c>
      <c r="J75" s="72"/>
      <c r="K75" s="73"/>
      <c r="L75" s="74" t="s">
        <v>305</v>
      </c>
      <c r="M75" s="72"/>
      <c r="N75" s="72"/>
    </row>
    <row r="76" spans="1:14" ht="17.25" thickBot="1" x14ac:dyDescent="0.25">
      <c r="A76" s="72"/>
      <c r="B76" s="72"/>
      <c r="C76" s="127"/>
      <c r="D76" s="127"/>
      <c r="E76" s="127"/>
      <c r="F76" s="127"/>
      <c r="G76" s="127"/>
      <c r="H76" s="127"/>
      <c r="I76" s="75"/>
      <c r="J76" s="75"/>
      <c r="K76" s="76"/>
      <c r="L76" s="77" t="s">
        <v>305</v>
      </c>
      <c r="M76" s="75"/>
      <c r="N76" s="75"/>
    </row>
    <row r="77" spans="1:14" x14ac:dyDescent="0.2">
      <c r="A77" s="72"/>
      <c r="B77" s="72"/>
      <c r="C77" s="125" t="s">
        <v>383</v>
      </c>
      <c r="D77" s="125"/>
      <c r="E77" s="125"/>
      <c r="F77" s="125"/>
      <c r="G77" s="125"/>
      <c r="H77" s="125"/>
      <c r="I77" s="68" t="s">
        <v>339</v>
      </c>
      <c r="J77" s="68"/>
      <c r="K77" s="69"/>
      <c r="L77" s="70" t="s">
        <v>303</v>
      </c>
      <c r="M77" s="68"/>
      <c r="N77" s="68"/>
    </row>
    <row r="78" spans="1:14" x14ac:dyDescent="0.2">
      <c r="A78" s="72"/>
      <c r="B78" s="72"/>
      <c r="C78" s="126"/>
      <c r="D78" s="126"/>
      <c r="E78" s="126"/>
      <c r="F78" s="126"/>
      <c r="G78" s="126"/>
      <c r="H78" s="126"/>
      <c r="I78" s="72" t="s">
        <v>341</v>
      </c>
      <c r="J78" s="72"/>
      <c r="K78" s="73"/>
      <c r="L78" s="74" t="s">
        <v>305</v>
      </c>
      <c r="M78" s="72"/>
      <c r="N78" s="72"/>
    </row>
    <row r="79" spans="1:14" ht="17.25" thickBot="1" x14ac:dyDescent="0.25">
      <c r="A79" s="72"/>
      <c r="B79" s="72"/>
      <c r="C79" s="127"/>
      <c r="D79" s="127"/>
      <c r="E79" s="127"/>
      <c r="F79" s="127"/>
      <c r="G79" s="127"/>
      <c r="H79" s="127"/>
      <c r="I79" s="75"/>
      <c r="J79" s="75"/>
      <c r="K79" s="76"/>
      <c r="L79" s="77" t="s">
        <v>305</v>
      </c>
      <c r="M79" s="75"/>
      <c r="N79" s="75"/>
    </row>
    <row r="80" spans="1:14" x14ac:dyDescent="0.2">
      <c r="A80" s="72"/>
      <c r="B80" s="72"/>
      <c r="C80" s="125" t="s">
        <v>384</v>
      </c>
      <c r="D80" s="125"/>
      <c r="E80" s="125"/>
      <c r="F80" s="125"/>
      <c r="G80" s="125"/>
      <c r="H80" s="125"/>
      <c r="I80" s="68" t="s">
        <v>339</v>
      </c>
      <c r="J80" s="68"/>
      <c r="K80" s="69"/>
      <c r="L80" s="70" t="s">
        <v>303</v>
      </c>
      <c r="M80" s="68"/>
      <c r="N80" s="68"/>
    </row>
    <row r="81" spans="1:14" x14ac:dyDescent="0.2">
      <c r="A81" s="72"/>
      <c r="B81" s="72"/>
      <c r="C81" s="126"/>
      <c r="D81" s="126"/>
      <c r="E81" s="126"/>
      <c r="F81" s="126"/>
      <c r="G81" s="126"/>
      <c r="H81" s="126"/>
      <c r="I81" s="72" t="s">
        <v>341</v>
      </c>
      <c r="J81" s="72"/>
      <c r="K81" s="73"/>
      <c r="L81" s="74" t="s">
        <v>305</v>
      </c>
      <c r="M81" s="72"/>
      <c r="N81" s="72"/>
    </row>
    <row r="82" spans="1:14" ht="17.25" thickBot="1" x14ac:dyDescent="0.25">
      <c r="A82" s="72"/>
      <c r="B82" s="72"/>
      <c r="C82" s="127"/>
      <c r="D82" s="127"/>
      <c r="E82" s="127"/>
      <c r="F82" s="127"/>
      <c r="G82" s="127"/>
      <c r="H82" s="127"/>
      <c r="I82" s="75"/>
      <c r="J82" s="75"/>
      <c r="K82" s="76"/>
      <c r="L82" s="77" t="s">
        <v>305</v>
      </c>
      <c r="M82" s="75"/>
      <c r="N82" s="75"/>
    </row>
    <row r="83" spans="1:14" x14ac:dyDescent="0.2">
      <c r="A83" s="72"/>
      <c r="B83" s="72"/>
      <c r="C83" s="125" t="s">
        <v>385</v>
      </c>
      <c r="D83" s="125"/>
      <c r="E83" s="125"/>
      <c r="F83" s="125"/>
      <c r="G83" s="125"/>
      <c r="H83" s="125"/>
      <c r="I83" s="68" t="s">
        <v>339</v>
      </c>
      <c r="J83" s="68"/>
      <c r="K83" s="69"/>
      <c r="L83" s="70" t="s">
        <v>303</v>
      </c>
      <c r="M83" s="68"/>
      <c r="N83" s="68"/>
    </row>
    <row r="84" spans="1:14" x14ac:dyDescent="0.2">
      <c r="A84" s="72"/>
      <c r="B84" s="72"/>
      <c r="C84" s="126"/>
      <c r="D84" s="126"/>
      <c r="E84" s="126"/>
      <c r="F84" s="126"/>
      <c r="G84" s="126"/>
      <c r="H84" s="126"/>
      <c r="I84" s="72" t="s">
        <v>341</v>
      </c>
      <c r="J84" s="72"/>
      <c r="K84" s="73"/>
      <c r="L84" s="74" t="s">
        <v>305</v>
      </c>
      <c r="M84" s="72"/>
      <c r="N84" s="72"/>
    </row>
    <row r="85" spans="1:14" ht="17.25" thickBot="1" x14ac:dyDescent="0.25">
      <c r="A85" s="75"/>
      <c r="B85" s="75"/>
      <c r="C85" s="127"/>
      <c r="D85" s="127"/>
      <c r="E85" s="127"/>
      <c r="F85" s="127"/>
      <c r="G85" s="127"/>
      <c r="H85" s="127"/>
      <c r="I85" s="75"/>
      <c r="J85" s="75"/>
      <c r="K85" s="76"/>
      <c r="L85" s="77" t="s">
        <v>305</v>
      </c>
      <c r="M85" s="75"/>
      <c r="N85" s="75"/>
    </row>
    <row r="86" spans="1:14" x14ac:dyDescent="0.2">
      <c r="C86" s="125"/>
      <c r="D86" s="125"/>
      <c r="E86" s="125"/>
      <c r="F86" s="125"/>
      <c r="G86" s="125"/>
      <c r="H86" s="125"/>
      <c r="I86" s="68"/>
      <c r="J86" s="68"/>
      <c r="K86" s="69"/>
      <c r="L86" s="70"/>
      <c r="M86" s="68"/>
      <c r="N86" s="68"/>
    </row>
    <row r="87" spans="1:14" x14ac:dyDescent="0.2">
      <c r="C87" s="126"/>
      <c r="D87" s="126"/>
      <c r="E87" s="126"/>
      <c r="F87" s="126"/>
      <c r="G87" s="126"/>
      <c r="H87" s="126"/>
      <c r="I87" s="72"/>
      <c r="J87" s="72"/>
      <c r="K87" s="73"/>
      <c r="L87" s="74"/>
      <c r="M87" s="72"/>
      <c r="N87" s="72"/>
    </row>
    <row r="88" spans="1:14" ht="17.25" thickBot="1" x14ac:dyDescent="0.25">
      <c r="C88" s="127"/>
      <c r="D88" s="127"/>
      <c r="E88" s="127"/>
      <c r="F88" s="127"/>
      <c r="G88" s="127"/>
      <c r="H88" s="127"/>
      <c r="I88" s="75"/>
      <c r="J88" s="75"/>
      <c r="K88" s="76"/>
      <c r="L88" s="77"/>
      <c r="M88" s="75"/>
      <c r="N88" s="75"/>
    </row>
    <row r="89" spans="1:14" x14ac:dyDescent="0.2">
      <c r="C89" s="125"/>
      <c r="D89" s="125"/>
      <c r="E89" s="125"/>
      <c r="F89" s="125"/>
      <c r="G89" s="125"/>
      <c r="H89" s="125"/>
      <c r="I89" s="68"/>
      <c r="J89" s="68"/>
      <c r="K89" s="69"/>
      <c r="L89" s="70"/>
      <c r="M89" s="68"/>
      <c r="N89" s="68"/>
    </row>
    <row r="90" spans="1:14" x14ac:dyDescent="0.2">
      <c r="C90" s="126"/>
      <c r="D90" s="126"/>
      <c r="E90" s="126"/>
      <c r="F90" s="126"/>
      <c r="G90" s="126"/>
      <c r="H90" s="126"/>
      <c r="I90" s="72"/>
      <c r="J90" s="72"/>
      <c r="K90" s="73"/>
      <c r="L90" s="74"/>
      <c r="M90" s="72"/>
      <c r="N90" s="72"/>
    </row>
    <row r="91" spans="1:14" ht="17.25" thickBot="1" x14ac:dyDescent="0.25">
      <c r="C91" s="127"/>
      <c r="D91" s="127"/>
      <c r="E91" s="127"/>
      <c r="F91" s="127"/>
      <c r="G91" s="127"/>
      <c r="H91" s="127"/>
      <c r="I91" s="75"/>
      <c r="J91" s="75"/>
      <c r="K91" s="76"/>
      <c r="L91" s="77"/>
      <c r="M91" s="75"/>
      <c r="N91" s="75"/>
    </row>
    <row r="92" spans="1:14" x14ac:dyDescent="0.2">
      <c r="C92" s="125"/>
      <c r="D92" s="125"/>
      <c r="E92" s="125"/>
      <c r="F92" s="125"/>
      <c r="G92" s="125"/>
      <c r="H92" s="125"/>
      <c r="I92" s="68"/>
      <c r="J92" s="68"/>
      <c r="K92" s="69"/>
      <c r="L92" s="70"/>
      <c r="M92" s="68"/>
      <c r="N92" s="68"/>
    </row>
    <row r="93" spans="1:14" x14ac:dyDescent="0.2">
      <c r="C93" s="126"/>
      <c r="D93" s="126"/>
      <c r="E93" s="126"/>
      <c r="F93" s="126"/>
      <c r="G93" s="126"/>
      <c r="H93" s="126"/>
      <c r="I93" s="72"/>
      <c r="J93" s="72"/>
      <c r="K93" s="73"/>
      <c r="L93" s="74"/>
      <c r="M93" s="72"/>
      <c r="N93" s="72"/>
    </row>
    <row r="94" spans="1:14" ht="17.25" thickBot="1" x14ac:dyDescent="0.25">
      <c r="C94" s="127"/>
      <c r="D94" s="127"/>
      <c r="E94" s="127"/>
      <c r="F94" s="127"/>
      <c r="G94" s="127"/>
      <c r="H94" s="127"/>
      <c r="I94" s="75"/>
      <c r="J94" s="75"/>
      <c r="K94" s="76"/>
      <c r="L94" s="77"/>
      <c r="M94" s="75"/>
      <c r="N94" s="75"/>
    </row>
    <row r="95" spans="1:14" x14ac:dyDescent="0.2">
      <c r="C95" s="125"/>
      <c r="D95" s="125"/>
      <c r="E95" s="125"/>
      <c r="F95" s="125"/>
      <c r="G95" s="125"/>
      <c r="H95" s="125"/>
      <c r="I95" s="68"/>
      <c r="J95" s="68"/>
      <c r="K95" s="69"/>
      <c r="L95" s="70"/>
      <c r="M95" s="68"/>
      <c r="N95" s="68"/>
    </row>
    <row r="96" spans="1:14" x14ac:dyDescent="0.2">
      <c r="C96" s="126"/>
      <c r="D96" s="126"/>
      <c r="E96" s="126"/>
      <c r="F96" s="126"/>
      <c r="G96" s="126"/>
      <c r="H96" s="126"/>
      <c r="I96" s="72"/>
      <c r="J96" s="72"/>
      <c r="K96" s="73"/>
      <c r="L96" s="74"/>
      <c r="M96" s="72"/>
      <c r="N96" s="72"/>
    </row>
    <row r="97" spans="3:14" ht="17.25" thickBot="1" x14ac:dyDescent="0.25">
      <c r="C97" s="127"/>
      <c r="D97" s="127"/>
      <c r="E97" s="127"/>
      <c r="F97" s="127"/>
      <c r="G97" s="127"/>
      <c r="H97" s="127"/>
      <c r="I97" s="75"/>
      <c r="J97" s="75"/>
      <c r="K97" s="76"/>
      <c r="L97" s="77"/>
      <c r="M97" s="75"/>
      <c r="N97" s="75"/>
    </row>
    <row r="98" spans="3:14" x14ac:dyDescent="0.2">
      <c r="C98" s="125"/>
      <c r="D98" s="125"/>
      <c r="E98" s="125"/>
      <c r="F98" s="125"/>
      <c r="G98" s="125"/>
      <c r="H98" s="125"/>
      <c r="I98" s="68"/>
      <c r="J98" s="68"/>
      <c r="K98" s="69"/>
      <c r="L98" s="70"/>
      <c r="M98" s="68"/>
      <c r="N98" s="68"/>
    </row>
    <row r="99" spans="3:14" x14ac:dyDescent="0.2">
      <c r="C99" s="126"/>
      <c r="D99" s="126"/>
      <c r="E99" s="126"/>
      <c r="F99" s="126"/>
      <c r="G99" s="126"/>
      <c r="H99" s="126"/>
      <c r="I99" s="72"/>
      <c r="J99" s="72"/>
      <c r="K99" s="73"/>
      <c r="L99" s="74"/>
      <c r="M99" s="72"/>
      <c r="N99" s="72"/>
    </row>
    <row r="100" spans="3:14" ht="17.25" thickBot="1" x14ac:dyDescent="0.25">
      <c r="C100" s="127"/>
      <c r="D100" s="127"/>
      <c r="E100" s="127"/>
      <c r="F100" s="127"/>
      <c r="G100" s="127"/>
      <c r="H100" s="127"/>
      <c r="I100" s="75"/>
      <c r="J100" s="75"/>
      <c r="K100" s="76"/>
      <c r="L100" s="77"/>
      <c r="M100" s="75"/>
      <c r="N100" s="75"/>
    </row>
    <row r="101" spans="3:14" x14ac:dyDescent="0.2">
      <c r="C101" s="125"/>
      <c r="D101" s="125"/>
      <c r="E101" s="125"/>
      <c r="F101" s="125"/>
      <c r="G101" s="125"/>
      <c r="H101" s="125"/>
      <c r="I101" s="68"/>
      <c r="J101" s="68"/>
      <c r="K101" s="69"/>
      <c r="L101" s="70"/>
      <c r="M101" s="68"/>
      <c r="N101" s="68"/>
    </row>
    <row r="102" spans="3:14" x14ac:dyDescent="0.2">
      <c r="C102" s="126"/>
      <c r="D102" s="126"/>
      <c r="E102" s="126"/>
      <c r="F102" s="126"/>
      <c r="G102" s="126"/>
      <c r="H102" s="126"/>
      <c r="I102" s="72"/>
      <c r="J102" s="72"/>
      <c r="K102" s="73"/>
      <c r="L102" s="74"/>
      <c r="M102" s="72"/>
      <c r="N102" s="72"/>
    </row>
    <row r="103" spans="3:14" ht="17.25" thickBot="1" x14ac:dyDescent="0.25">
      <c r="C103" s="127"/>
      <c r="D103" s="127"/>
      <c r="E103" s="127"/>
      <c r="F103" s="127"/>
      <c r="G103" s="127"/>
      <c r="H103" s="127"/>
      <c r="I103" s="75"/>
      <c r="J103" s="75"/>
      <c r="K103" s="76"/>
      <c r="L103" s="77"/>
      <c r="M103" s="75"/>
      <c r="N103" s="75"/>
    </row>
    <row r="104" spans="3:14" x14ac:dyDescent="0.2">
      <c r="C104" s="125"/>
      <c r="D104" s="125"/>
      <c r="E104" s="125"/>
      <c r="F104" s="125"/>
      <c r="G104" s="125"/>
      <c r="H104" s="125"/>
      <c r="I104" s="68"/>
      <c r="J104" s="68"/>
      <c r="K104" s="69"/>
      <c r="L104" s="70"/>
      <c r="M104" s="68"/>
      <c r="N104" s="68"/>
    </row>
    <row r="105" spans="3:14" x14ac:dyDescent="0.2">
      <c r="C105" s="126"/>
      <c r="D105" s="126"/>
      <c r="E105" s="126"/>
      <c r="F105" s="126"/>
      <c r="G105" s="126"/>
      <c r="H105" s="126"/>
      <c r="I105" s="72"/>
      <c r="J105" s="72"/>
      <c r="K105" s="73"/>
      <c r="L105" s="74"/>
      <c r="M105" s="72"/>
      <c r="N105" s="72"/>
    </row>
    <row r="106" spans="3:14" ht="17.25" thickBot="1" x14ac:dyDescent="0.25">
      <c r="C106" s="127"/>
      <c r="D106" s="127"/>
      <c r="E106" s="127"/>
      <c r="F106" s="127"/>
      <c r="G106" s="127"/>
      <c r="H106" s="127"/>
      <c r="I106" s="75"/>
      <c r="J106" s="75"/>
      <c r="K106" s="76"/>
      <c r="L106" s="77"/>
      <c r="M106" s="75"/>
      <c r="N106" s="75"/>
    </row>
    <row r="107" spans="3:14" x14ac:dyDescent="0.2">
      <c r="C107" s="125"/>
      <c r="D107" s="125"/>
      <c r="E107" s="125"/>
      <c r="F107" s="125"/>
      <c r="G107" s="125"/>
      <c r="H107" s="125"/>
      <c r="I107" s="68"/>
      <c r="J107" s="68"/>
      <c r="K107" s="69"/>
      <c r="L107" s="70"/>
      <c r="M107" s="68"/>
      <c r="N107" s="68"/>
    </row>
    <row r="108" spans="3:14" x14ac:dyDescent="0.2">
      <c r="C108" s="126"/>
      <c r="D108" s="126"/>
      <c r="E108" s="126"/>
      <c r="F108" s="126"/>
      <c r="G108" s="126"/>
      <c r="H108" s="126"/>
      <c r="I108" s="72"/>
      <c r="J108" s="72"/>
      <c r="K108" s="73"/>
      <c r="L108" s="74"/>
      <c r="M108" s="72"/>
      <c r="N108" s="72"/>
    </row>
    <row r="109" spans="3:14" ht="17.25" thickBot="1" x14ac:dyDescent="0.25">
      <c r="C109" s="127"/>
      <c r="D109" s="127"/>
      <c r="E109" s="127"/>
      <c r="F109" s="127"/>
      <c r="G109" s="127"/>
      <c r="H109" s="127"/>
      <c r="I109" s="75"/>
      <c r="J109" s="75"/>
      <c r="K109" s="76"/>
      <c r="L109" s="77"/>
      <c r="M109" s="75"/>
      <c r="N109" s="75"/>
    </row>
    <row r="110" spans="3:14" x14ac:dyDescent="0.2">
      <c r="C110" s="125"/>
      <c r="D110" s="125"/>
      <c r="E110" s="125"/>
      <c r="F110" s="125"/>
      <c r="G110" s="125"/>
      <c r="H110" s="125"/>
      <c r="I110" s="68"/>
      <c r="J110" s="68"/>
      <c r="K110" s="69"/>
      <c r="L110" s="70"/>
      <c r="M110" s="68"/>
      <c r="N110" s="68"/>
    </row>
    <row r="111" spans="3:14" x14ac:dyDescent="0.2">
      <c r="C111" s="126"/>
      <c r="D111" s="126"/>
      <c r="E111" s="126"/>
      <c r="F111" s="126"/>
      <c r="G111" s="126"/>
      <c r="H111" s="126"/>
      <c r="I111" s="72"/>
      <c r="J111" s="72"/>
      <c r="K111" s="73"/>
      <c r="L111" s="74"/>
      <c r="M111" s="72"/>
      <c r="N111" s="72"/>
    </row>
    <row r="112" spans="3:14" ht="17.25" thickBot="1" x14ac:dyDescent="0.25">
      <c r="C112" s="127"/>
      <c r="D112" s="127"/>
      <c r="E112" s="127"/>
      <c r="F112" s="127"/>
      <c r="G112" s="127"/>
      <c r="H112" s="127"/>
      <c r="I112" s="75"/>
      <c r="J112" s="75"/>
      <c r="K112" s="76"/>
      <c r="L112" s="77"/>
      <c r="M112" s="75"/>
      <c r="N112" s="75"/>
    </row>
    <row r="113" spans="3:14" x14ac:dyDescent="0.2">
      <c r="C113" s="125"/>
      <c r="D113" s="125"/>
      <c r="E113" s="125"/>
      <c r="F113" s="125"/>
      <c r="G113" s="125"/>
      <c r="H113" s="125"/>
      <c r="I113" s="68"/>
      <c r="J113" s="68"/>
      <c r="K113" s="69"/>
      <c r="L113" s="70"/>
      <c r="M113" s="68"/>
      <c r="N113" s="68"/>
    </row>
    <row r="114" spans="3:14" x14ac:dyDescent="0.2">
      <c r="C114" s="126"/>
      <c r="D114" s="126"/>
      <c r="E114" s="126"/>
      <c r="F114" s="126"/>
      <c r="G114" s="126"/>
      <c r="H114" s="126"/>
      <c r="I114" s="72"/>
      <c r="J114" s="72"/>
      <c r="K114" s="73"/>
      <c r="L114" s="74"/>
      <c r="M114" s="72"/>
      <c r="N114" s="72"/>
    </row>
    <row r="115" spans="3:14" ht="17.25" thickBot="1" x14ac:dyDescent="0.25">
      <c r="C115" s="127"/>
      <c r="D115" s="127"/>
      <c r="E115" s="127"/>
      <c r="F115" s="127"/>
      <c r="G115" s="127"/>
      <c r="H115" s="127"/>
      <c r="I115" s="75"/>
      <c r="J115" s="75"/>
      <c r="K115" s="76"/>
      <c r="L115" s="77"/>
      <c r="M115" s="75"/>
      <c r="N115" s="75"/>
    </row>
    <row r="116" spans="3:14" x14ac:dyDescent="0.2">
      <c r="C116" s="125"/>
      <c r="D116" s="125"/>
      <c r="E116" s="125"/>
      <c r="F116" s="125"/>
      <c r="G116" s="125"/>
      <c r="H116" s="125"/>
      <c r="I116" s="68"/>
      <c r="J116" s="68"/>
      <c r="K116" s="69"/>
      <c r="L116" s="70"/>
      <c r="M116" s="68"/>
      <c r="N116" s="68"/>
    </row>
    <row r="117" spans="3:14" x14ac:dyDescent="0.2">
      <c r="C117" s="126"/>
      <c r="D117" s="126"/>
      <c r="E117" s="126"/>
      <c r="F117" s="126"/>
      <c r="G117" s="126"/>
      <c r="H117" s="126"/>
      <c r="I117" s="72"/>
      <c r="J117" s="72"/>
      <c r="K117" s="73"/>
      <c r="L117" s="74"/>
      <c r="M117" s="72"/>
      <c r="N117" s="72"/>
    </row>
    <row r="118" spans="3:14" ht="17.25" thickBot="1" x14ac:dyDescent="0.25">
      <c r="C118" s="127"/>
      <c r="D118" s="127"/>
      <c r="E118" s="127"/>
      <c r="F118" s="127"/>
      <c r="G118" s="127"/>
      <c r="H118" s="127"/>
      <c r="I118" s="75"/>
      <c r="J118" s="75"/>
      <c r="K118" s="76"/>
      <c r="L118" s="77"/>
      <c r="M118" s="75"/>
      <c r="N118" s="75"/>
    </row>
    <row r="119" spans="3:14" x14ac:dyDescent="0.2">
      <c r="C119" s="125"/>
      <c r="D119" s="125"/>
      <c r="E119" s="125"/>
      <c r="F119" s="125"/>
      <c r="G119" s="125"/>
      <c r="H119" s="125"/>
      <c r="I119" s="68"/>
      <c r="J119" s="68"/>
      <c r="K119" s="69"/>
      <c r="L119" s="70"/>
      <c r="M119" s="68"/>
      <c r="N119" s="68"/>
    </row>
    <row r="120" spans="3:14" x14ac:dyDescent="0.2">
      <c r="C120" s="126"/>
      <c r="D120" s="126"/>
      <c r="E120" s="126"/>
      <c r="F120" s="126"/>
      <c r="G120" s="126"/>
      <c r="H120" s="126"/>
      <c r="I120" s="72"/>
      <c r="J120" s="72"/>
      <c r="K120" s="73"/>
      <c r="L120" s="74"/>
      <c r="M120" s="72"/>
      <c r="N120" s="72"/>
    </row>
    <row r="121" spans="3:14" ht="17.25" thickBot="1" x14ac:dyDescent="0.25">
      <c r="C121" s="127"/>
      <c r="D121" s="127"/>
      <c r="E121" s="127"/>
      <c r="F121" s="127"/>
      <c r="G121" s="127"/>
      <c r="H121" s="127"/>
      <c r="I121" s="75"/>
      <c r="J121" s="75"/>
      <c r="K121" s="76"/>
      <c r="L121" s="77"/>
      <c r="M121" s="75"/>
      <c r="N121" s="75"/>
    </row>
    <row r="122" spans="3:14" x14ac:dyDescent="0.2">
      <c r="C122" s="125"/>
      <c r="D122" s="125"/>
      <c r="E122" s="125"/>
      <c r="F122" s="125"/>
      <c r="G122" s="125"/>
      <c r="H122" s="125"/>
      <c r="I122" s="68"/>
      <c r="J122" s="68"/>
      <c r="K122" s="69"/>
      <c r="L122" s="70"/>
      <c r="M122" s="68"/>
      <c r="N122" s="68"/>
    </row>
    <row r="123" spans="3:14" x14ac:dyDescent="0.2">
      <c r="C123" s="126"/>
      <c r="D123" s="126"/>
      <c r="E123" s="126"/>
      <c r="F123" s="126"/>
      <c r="G123" s="126"/>
      <c r="H123" s="126"/>
      <c r="I123" s="72"/>
      <c r="J123" s="72"/>
      <c r="K123" s="73"/>
      <c r="L123" s="74"/>
      <c r="M123" s="72"/>
      <c r="N123" s="72"/>
    </row>
    <row r="124" spans="3:14" ht="17.25" thickBot="1" x14ac:dyDescent="0.25">
      <c r="C124" s="127"/>
      <c r="D124" s="127"/>
      <c r="E124" s="127"/>
      <c r="F124" s="127"/>
      <c r="G124" s="127"/>
      <c r="H124" s="127"/>
      <c r="I124" s="75"/>
      <c r="J124" s="75"/>
      <c r="K124" s="76"/>
      <c r="L124" s="77"/>
      <c r="M124" s="75"/>
      <c r="N124" s="75"/>
    </row>
    <row r="125" spans="3:14" x14ac:dyDescent="0.2">
      <c r="C125" s="125"/>
      <c r="D125" s="125"/>
      <c r="E125" s="125"/>
      <c r="F125" s="125"/>
      <c r="G125" s="125"/>
      <c r="H125" s="125"/>
      <c r="I125" s="68"/>
      <c r="J125" s="68"/>
      <c r="K125" s="69"/>
      <c r="L125" s="70"/>
      <c r="M125" s="68"/>
      <c r="N125" s="68"/>
    </row>
    <row r="126" spans="3:14" x14ac:dyDescent="0.2">
      <c r="C126" s="126"/>
      <c r="D126" s="126"/>
      <c r="E126" s="126"/>
      <c r="F126" s="126"/>
      <c r="G126" s="126"/>
      <c r="H126" s="126"/>
      <c r="I126" s="72"/>
      <c r="J126" s="72"/>
      <c r="K126" s="73"/>
      <c r="L126" s="74"/>
      <c r="M126" s="72"/>
      <c r="N126" s="72"/>
    </row>
    <row r="127" spans="3:14" ht="17.25" thickBot="1" x14ac:dyDescent="0.25">
      <c r="C127" s="127"/>
      <c r="D127" s="127"/>
      <c r="E127" s="127"/>
      <c r="F127" s="127"/>
      <c r="G127" s="127"/>
      <c r="H127" s="127"/>
      <c r="I127" s="75"/>
      <c r="J127" s="75"/>
      <c r="K127" s="76"/>
      <c r="L127" s="77"/>
      <c r="M127" s="75"/>
      <c r="N127" s="75"/>
    </row>
    <row r="128" spans="3:14" x14ac:dyDescent="0.2">
      <c r="C128" s="125"/>
      <c r="D128" s="125"/>
      <c r="E128" s="125"/>
      <c r="F128" s="125"/>
      <c r="G128" s="125"/>
      <c r="H128" s="125"/>
      <c r="I128" s="68"/>
      <c r="J128" s="68"/>
      <c r="K128" s="69"/>
      <c r="L128" s="70"/>
      <c r="M128" s="68"/>
      <c r="N128" s="68"/>
    </row>
    <row r="129" spans="3:14" x14ac:dyDescent="0.2">
      <c r="C129" s="126"/>
      <c r="D129" s="126"/>
      <c r="E129" s="126"/>
      <c r="F129" s="126"/>
      <c r="G129" s="126"/>
      <c r="H129" s="126"/>
      <c r="I129" s="72"/>
      <c r="J129" s="72"/>
      <c r="K129" s="73"/>
      <c r="L129" s="74"/>
      <c r="M129" s="72"/>
      <c r="N129" s="72"/>
    </row>
    <row r="130" spans="3:14" ht="17.25" thickBot="1" x14ac:dyDescent="0.25">
      <c r="C130" s="127"/>
      <c r="D130" s="127"/>
      <c r="E130" s="127"/>
      <c r="F130" s="127"/>
      <c r="G130" s="127"/>
      <c r="H130" s="127"/>
      <c r="I130" s="75"/>
      <c r="J130" s="75"/>
      <c r="K130" s="76"/>
      <c r="L130" s="77"/>
      <c r="M130" s="75"/>
      <c r="N130" s="75"/>
    </row>
    <row r="131" spans="3:14" x14ac:dyDescent="0.2">
      <c r="C131" s="125"/>
      <c r="D131" s="125"/>
      <c r="E131" s="125"/>
      <c r="F131" s="125"/>
      <c r="G131" s="125"/>
      <c r="H131" s="125"/>
      <c r="I131" s="68"/>
      <c r="J131" s="68"/>
      <c r="K131" s="69"/>
      <c r="L131" s="70"/>
      <c r="M131" s="68"/>
      <c r="N131" s="68"/>
    </row>
    <row r="132" spans="3:14" x14ac:dyDescent="0.2">
      <c r="C132" s="126"/>
      <c r="D132" s="126"/>
      <c r="E132" s="126"/>
      <c r="F132" s="126"/>
      <c r="G132" s="126"/>
      <c r="H132" s="126"/>
      <c r="I132" s="72"/>
      <c r="J132" s="72"/>
      <c r="K132" s="73"/>
      <c r="L132" s="74"/>
      <c r="M132" s="72"/>
      <c r="N132" s="72"/>
    </row>
    <row r="133" spans="3:14" ht="17.25" thickBot="1" x14ac:dyDescent="0.25">
      <c r="C133" s="127"/>
      <c r="D133" s="127"/>
      <c r="E133" s="127"/>
      <c r="F133" s="127"/>
      <c r="G133" s="127"/>
      <c r="H133" s="127"/>
      <c r="I133" s="75"/>
      <c r="J133" s="75"/>
      <c r="K133" s="76"/>
      <c r="L133" s="77"/>
      <c r="M133" s="75"/>
      <c r="N133" s="75"/>
    </row>
    <row r="134" spans="3:14" x14ac:dyDescent="0.2">
      <c r="C134" s="125"/>
      <c r="D134" s="125"/>
      <c r="E134" s="125"/>
      <c r="F134" s="125"/>
      <c r="G134" s="125"/>
      <c r="H134" s="125"/>
      <c r="I134" s="68"/>
      <c r="J134" s="68"/>
      <c r="K134" s="69"/>
      <c r="L134" s="70"/>
      <c r="M134" s="68"/>
      <c r="N134" s="68"/>
    </row>
    <row r="135" spans="3:14" x14ac:dyDescent="0.2">
      <c r="C135" s="126"/>
      <c r="D135" s="126"/>
      <c r="E135" s="126"/>
      <c r="F135" s="126"/>
      <c r="G135" s="126"/>
      <c r="H135" s="126"/>
      <c r="I135" s="72"/>
      <c r="J135" s="72"/>
      <c r="K135" s="73"/>
      <c r="L135" s="74"/>
      <c r="M135" s="72"/>
      <c r="N135" s="72"/>
    </row>
    <row r="136" spans="3:14" ht="17.25" thickBot="1" x14ac:dyDescent="0.25">
      <c r="C136" s="127"/>
      <c r="D136" s="127"/>
      <c r="E136" s="127"/>
      <c r="F136" s="127"/>
      <c r="G136" s="127"/>
      <c r="H136" s="127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475</v>
      </c>
      <c r="G3" s="13" t="s">
        <v>287</v>
      </c>
      <c r="H3" s="13" t="s">
        <v>81</v>
      </c>
      <c r="I3" s="13" t="s">
        <v>131</v>
      </c>
      <c r="J3" s="13" t="s">
        <v>87</v>
      </c>
      <c r="K3" s="13" t="s">
        <v>234</v>
      </c>
      <c r="L3" s="13" t="s">
        <v>235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238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239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242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251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259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254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248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284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266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267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246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281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282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283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277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482</v>
      </c>
      <c r="G19" s="15" t="s">
        <v>570</v>
      </c>
      <c r="H19" s="15">
        <v>1.5</v>
      </c>
      <c r="I19" s="15">
        <v>0.75</v>
      </c>
      <c r="J19" s="15">
        <v>0.75</v>
      </c>
      <c r="K19" s="15" t="s">
        <v>260</v>
      </c>
      <c r="L19" s="15" t="s">
        <v>261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487</v>
      </c>
      <c r="G20" s="15" t="s">
        <v>491</v>
      </c>
      <c r="H20" s="15">
        <v>0.5</v>
      </c>
      <c r="I20" s="15">
        <v>1.25</v>
      </c>
      <c r="J20" s="15">
        <v>1.25</v>
      </c>
      <c r="K20" s="15" t="s">
        <v>240</v>
      </c>
      <c r="L20" s="15" t="s">
        <v>278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479</v>
      </c>
      <c r="G21" s="15" t="s">
        <v>492</v>
      </c>
      <c r="H21" s="15">
        <v>1.8</v>
      </c>
      <c r="I21" s="15">
        <v>0.7</v>
      </c>
      <c r="J21" s="15">
        <v>0.5</v>
      </c>
      <c r="K21" s="15" t="s">
        <v>279</v>
      </c>
      <c r="L21" s="15" t="s">
        <v>280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477</v>
      </c>
      <c r="G22" s="15" t="s">
        <v>493</v>
      </c>
      <c r="H22" s="15">
        <v>2.2000000000000002</v>
      </c>
      <c r="I22" s="15">
        <v>0.3</v>
      </c>
      <c r="J22" s="15">
        <v>0.5</v>
      </c>
      <c r="K22" s="15" t="s">
        <v>240</v>
      </c>
      <c r="L22" s="15" t="s">
        <v>241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478</v>
      </c>
      <c r="G23" s="15" t="s">
        <v>494</v>
      </c>
      <c r="H23" s="15">
        <v>0.5</v>
      </c>
      <c r="I23" s="15">
        <v>1</v>
      </c>
      <c r="J23" s="15">
        <v>1.5</v>
      </c>
      <c r="K23" s="15" t="s">
        <v>244</v>
      </c>
      <c r="L23" s="15" t="s">
        <v>243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481</v>
      </c>
      <c r="G24" s="15" t="s">
        <v>514</v>
      </c>
      <c r="H24" s="15">
        <v>1.5</v>
      </c>
      <c r="I24" s="15">
        <v>1</v>
      </c>
      <c r="J24" s="15">
        <v>0.5</v>
      </c>
      <c r="K24" s="15" t="s">
        <v>252</v>
      </c>
      <c r="L24" s="15" t="s">
        <v>253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483</v>
      </c>
      <c r="G25" s="15" t="s">
        <v>495</v>
      </c>
      <c r="H25" s="15">
        <v>1.4</v>
      </c>
      <c r="I25" s="15">
        <v>0.8</v>
      </c>
      <c r="J25" s="15">
        <v>0.8</v>
      </c>
      <c r="K25" s="15" t="s">
        <v>496</v>
      </c>
      <c r="L25" s="15" t="s">
        <v>497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483</v>
      </c>
      <c r="G26" s="15" t="s">
        <v>498</v>
      </c>
      <c r="H26" s="15">
        <v>2</v>
      </c>
      <c r="I26" s="15">
        <v>0.5</v>
      </c>
      <c r="J26" s="15">
        <v>0.5</v>
      </c>
      <c r="K26" s="15" t="s">
        <v>255</v>
      </c>
      <c r="L26" s="15" t="s">
        <v>256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484</v>
      </c>
      <c r="G27" s="15" t="s">
        <v>499</v>
      </c>
      <c r="H27" s="15">
        <v>0.5</v>
      </c>
      <c r="I27" s="15">
        <v>1.5</v>
      </c>
      <c r="J27" s="15">
        <v>1</v>
      </c>
      <c r="K27" s="15" t="s">
        <v>257</v>
      </c>
      <c r="L27" s="15" t="s">
        <v>258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483</v>
      </c>
      <c r="G28" s="15" t="s">
        <v>504</v>
      </c>
      <c r="H28" s="15">
        <v>1.5</v>
      </c>
      <c r="I28" s="15">
        <v>0.75</v>
      </c>
      <c r="J28" s="15">
        <v>0.75</v>
      </c>
      <c r="K28" s="15" t="s">
        <v>501</v>
      </c>
      <c r="L28" s="15" t="s">
        <v>503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485</v>
      </c>
      <c r="G29" s="15" t="s">
        <v>505</v>
      </c>
      <c r="H29" s="15">
        <v>0.8</v>
      </c>
      <c r="I29" s="15">
        <v>0.5</v>
      </c>
      <c r="J29" s="15">
        <v>1.7</v>
      </c>
      <c r="K29" s="15" t="s">
        <v>262</v>
      </c>
      <c r="L29" s="15" t="s">
        <v>263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480</v>
      </c>
      <c r="G30" s="15" t="s">
        <v>506</v>
      </c>
      <c r="H30" s="15">
        <v>1</v>
      </c>
      <c r="I30" s="15">
        <v>1</v>
      </c>
      <c r="J30" s="15">
        <v>1</v>
      </c>
      <c r="K30" s="15" t="s">
        <v>249</v>
      </c>
      <c r="L30" s="15" t="s">
        <v>250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488</v>
      </c>
      <c r="G31" s="15" t="s">
        <v>507</v>
      </c>
      <c r="H31" s="15">
        <v>2</v>
      </c>
      <c r="I31" s="15">
        <v>0.5</v>
      </c>
      <c r="J31" s="15">
        <v>0.5</v>
      </c>
      <c r="K31" s="15" t="s">
        <v>285</v>
      </c>
      <c r="L31" s="15" t="s">
        <v>286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489</v>
      </c>
      <c r="G32" s="15" t="s">
        <v>511</v>
      </c>
      <c r="H32" s="15">
        <v>1.5</v>
      </c>
      <c r="I32" s="15">
        <v>1</v>
      </c>
      <c r="J32" s="15">
        <v>0.5</v>
      </c>
      <c r="K32" s="15" t="s">
        <v>265</v>
      </c>
      <c r="L32" s="15" t="s">
        <v>510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476</v>
      </c>
      <c r="G33" s="15" t="s">
        <v>512</v>
      </c>
      <c r="H33" s="15">
        <v>1</v>
      </c>
      <c r="I33" s="15">
        <v>1</v>
      </c>
      <c r="J33" s="15">
        <v>1</v>
      </c>
      <c r="K33" s="15" t="s">
        <v>236</v>
      </c>
      <c r="L33" s="15" t="s">
        <v>237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532</v>
      </c>
      <c r="G34" s="15" t="s">
        <v>533</v>
      </c>
      <c r="H34" s="15">
        <v>0.5</v>
      </c>
      <c r="I34" s="15">
        <v>1.5</v>
      </c>
      <c r="J34" s="15">
        <v>1</v>
      </c>
      <c r="K34" s="15" t="s">
        <v>268</v>
      </c>
      <c r="L34" s="15" t="s">
        <v>269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479</v>
      </c>
      <c r="G35" s="15" t="s">
        <v>513</v>
      </c>
      <c r="H35" s="15">
        <v>2</v>
      </c>
      <c r="I35" s="15">
        <v>0.5</v>
      </c>
      <c r="J35" s="15">
        <v>0.5</v>
      </c>
      <c r="K35" s="15" t="s">
        <v>245</v>
      </c>
      <c r="L35" s="15" t="s">
        <v>247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490</v>
      </c>
      <c r="G36" s="15" t="s">
        <v>515</v>
      </c>
      <c r="H36" s="15">
        <v>2</v>
      </c>
      <c r="I36" s="15">
        <v>0.5</v>
      </c>
      <c r="J36" s="15">
        <v>0.5</v>
      </c>
      <c r="K36" s="15" t="s">
        <v>270</v>
      </c>
      <c r="L36" s="15" t="s">
        <v>271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478</v>
      </c>
      <c r="G37" s="15" t="s">
        <v>516</v>
      </c>
      <c r="H37" s="15">
        <v>0.8</v>
      </c>
      <c r="I37" s="15">
        <v>1.2</v>
      </c>
      <c r="J37" s="15">
        <v>1</v>
      </c>
      <c r="K37" s="15" t="s">
        <v>272</v>
      </c>
      <c r="L37" s="15" t="s">
        <v>273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486</v>
      </c>
      <c r="G38" s="15" t="s">
        <v>517</v>
      </c>
      <c r="H38" s="15">
        <v>2</v>
      </c>
      <c r="I38" s="15">
        <v>0.5</v>
      </c>
      <c r="J38" s="15">
        <v>0.5</v>
      </c>
      <c r="K38" s="15" t="s">
        <v>264</v>
      </c>
      <c r="L38" s="15" t="s">
        <v>274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476</v>
      </c>
      <c r="G39" s="15" t="s">
        <v>518</v>
      </c>
      <c r="H39" s="15">
        <v>1.5</v>
      </c>
      <c r="I39" s="15">
        <v>0.75</v>
      </c>
      <c r="J39" s="15">
        <v>0.75</v>
      </c>
      <c r="K39" s="15" t="s">
        <v>275</v>
      </c>
      <c r="L39" s="15" t="s">
        <v>276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topLeftCell="Y1" workbookViewId="0">
      <selection activeCell="H16" sqref="H16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529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530</v>
      </c>
      <c r="G3" s="13" t="s">
        <v>531</v>
      </c>
      <c r="I3" s="13" t="s">
        <v>188</v>
      </c>
      <c r="J3" s="13" t="s">
        <v>146</v>
      </c>
      <c r="K3" s="13" t="s">
        <v>685</v>
      </c>
      <c r="L3" s="13" t="s">
        <v>676</v>
      </c>
      <c r="M3" s="13" t="s">
        <v>187</v>
      </c>
      <c r="N3" s="13"/>
      <c r="O3" s="13" t="s">
        <v>663</v>
      </c>
      <c r="P3" s="13"/>
      <c r="Q3" s="13" t="s">
        <v>664</v>
      </c>
      <c r="R3" s="13"/>
      <c r="S3" s="13" t="s">
        <v>665</v>
      </c>
      <c r="T3" s="13"/>
      <c r="U3" s="13" t="s">
        <v>666</v>
      </c>
      <c r="V3" s="13"/>
      <c r="W3" s="13" t="s">
        <v>667</v>
      </c>
      <c r="X3" s="13"/>
      <c r="Y3" s="13" t="s">
        <v>668</v>
      </c>
      <c r="AA3" s="13" t="s">
        <v>680</v>
      </c>
      <c r="AB3" s="32" t="s">
        <v>681</v>
      </c>
      <c r="AC3" s="32" t="s">
        <v>682</v>
      </c>
      <c r="AI3" s="13" t="s">
        <v>670</v>
      </c>
      <c r="AJ3" s="32" t="s">
        <v>669</v>
      </c>
      <c r="AK3" s="32" t="s">
        <v>671</v>
      </c>
      <c r="AL3" s="32" t="s">
        <v>672</v>
      </c>
      <c r="AM3" s="32" t="s">
        <v>673</v>
      </c>
      <c r="AQ3" s="13" t="s">
        <v>523</v>
      </c>
      <c r="AR3" s="13" t="s">
        <v>524</v>
      </c>
      <c r="AS3" s="13" t="s">
        <v>525</v>
      </c>
      <c r="AT3" s="13" t="s">
        <v>526</v>
      </c>
      <c r="AU3" s="13" t="s">
        <v>527</v>
      </c>
      <c r="AV3" s="13" t="s">
        <v>528</v>
      </c>
    </row>
    <row r="4" spans="1:48" ht="16.5" x14ac:dyDescent="0.2">
      <c r="A4" s="15">
        <v>1101001</v>
      </c>
      <c r="B4" s="15" t="s">
        <v>147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686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ROUND(IF($L4=1,INDEX(新属性投放!J$14:J$34,卡牌属性!$M4),INDEX(新属性投放!J$40:J$60,卡牌属性!$M4))*VLOOKUP(J4,$A$4:$E$39,5),0)</f>
        <v>22</v>
      </c>
      <c r="P4" s="31" t="s">
        <v>190</v>
      </c>
      <c r="Q4" s="16">
        <f>ROUND(IF($L4=1,INDEX(新属性投放!K$14:K$34,卡牌属性!$M4),INDEX(新属性投放!K$40:K$60,卡牌属性!$M4))*VLOOKUP(J4,$A$4:$E$39,5),0)</f>
        <v>0</v>
      </c>
      <c r="R4" s="31" t="s">
        <v>191</v>
      </c>
      <c r="S4" s="16">
        <f>ROUND(IF($L4=1,INDEX(新属性投放!L$14:L$34,卡牌属性!$M4),INDEX(新属性投放!L$40:L$60,卡牌属性!$M4))*VLOOKUP(J4,$A$4:$E$39,5),0)</f>
        <v>165</v>
      </c>
      <c r="T4" s="31" t="s">
        <v>189</v>
      </c>
      <c r="U4" s="16">
        <f>ROUND(IF($L4=1,INDEX(新属性投放!D$14:D$34,卡牌属性!$M4),INDEX(新属性投放!D$40:D$60,卡牌属性!$M4))*VLOOKUP(J4,$A$4:$E$39,5),0)</f>
        <v>4</v>
      </c>
      <c r="V4" s="31" t="s">
        <v>190</v>
      </c>
      <c r="W4" s="16">
        <f>ROUND(IF($L4=1,INDEX(新属性投放!E$14:E$34,卡牌属性!$M4),INDEX(新属性投放!E$40:E$60,卡牌属性!$M4))*VLOOKUP(J4,$A$4:$E$39,5),0)</f>
        <v>2</v>
      </c>
      <c r="X4" s="31" t="s">
        <v>191</v>
      </c>
      <c r="Y4" s="16">
        <f>ROUND(IF($L4=1,INDEX(新属性投放!F$14:F$34,卡牌属性!$M4),INDEX(新属性投放!F$40:F$60,卡牌属性!$M4))*VLOOKUP(J4,$A$4:$E$39,5),0)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147</v>
      </c>
      <c r="AJ4" s="22">
        <v>2</v>
      </c>
    </row>
    <row r="5" spans="1:48" ht="16.5" x14ac:dyDescent="0.2">
      <c r="A5" s="15">
        <v>1101002</v>
      </c>
      <c r="B5" s="15" t="s">
        <v>148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686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ROUND(IF($L5=1,INDEX(新属性投放!J$14:J$34,卡牌属性!$M5),INDEX(新属性投放!J$40:J$60,卡牌属性!$M5))*VLOOKUP(J5,$A$4:$E$39,5),0)</f>
        <v>25</v>
      </c>
      <c r="P5" s="31" t="s">
        <v>190</v>
      </c>
      <c r="Q5" s="16">
        <f>ROUND(IF($L5=1,INDEX(新属性投放!K$14:K$34,卡牌属性!$M5),INDEX(新属性投放!K$40:K$60,卡牌属性!$M5))*VLOOKUP(J5,$A$4:$E$39,5),0)</f>
        <v>1</v>
      </c>
      <c r="R5" s="31" t="s">
        <v>191</v>
      </c>
      <c r="S5" s="16">
        <f>ROUND(IF($L5=1,INDEX(新属性投放!L$14:L$34,卡牌属性!$M5),INDEX(新属性投放!L$40:L$60,卡牌属性!$M5))*VLOOKUP(J5,$A$4:$E$39,5),0)</f>
        <v>183</v>
      </c>
      <c r="T5" s="31" t="s">
        <v>189</v>
      </c>
      <c r="U5" s="16">
        <f>ROUND(IF($L5=1,INDEX(新属性投放!D$14:D$34,卡牌属性!$M5),INDEX(新属性投放!D$40:D$60,卡牌属性!$M5))*VLOOKUP(J5,$A$4:$E$39,5),0)</f>
        <v>7</v>
      </c>
      <c r="V5" s="31" t="s">
        <v>190</v>
      </c>
      <c r="W5" s="16">
        <f>ROUND(IF($L5=1,INDEX(新属性投放!E$14:E$34,卡牌属性!$M5),INDEX(新属性投放!E$40:E$60,卡牌属性!$M5))*VLOOKUP(J5,$A$4:$E$39,5),0)</f>
        <v>3</v>
      </c>
      <c r="X5" s="31" t="s">
        <v>191</v>
      </c>
      <c r="Y5" s="16">
        <f>ROUND(IF($L5=1,INDEX(新属性投放!F$14:F$34,卡牌属性!$M5),INDEX(新属性投放!F$40:F$60,卡牌属性!$M5))*VLOOKUP(J5,$A$4:$E$39,5),0)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148</v>
      </c>
      <c r="AJ5" s="22">
        <v>2</v>
      </c>
    </row>
    <row r="6" spans="1:48" ht="16.5" x14ac:dyDescent="0.2">
      <c r="A6" s="15">
        <v>1101003</v>
      </c>
      <c r="B6" s="15" t="s">
        <v>149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686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ROUND(IF($L6=1,INDEX(新属性投放!J$14:J$34,卡牌属性!$M6),INDEX(新属性投放!J$40:J$60,卡牌属性!$M6))*VLOOKUP(J6,$A$4:$E$39,5),0)</f>
        <v>65</v>
      </c>
      <c r="P6" s="31" t="s">
        <v>190</v>
      </c>
      <c r="Q6" s="16">
        <f>ROUND(IF($L6=1,INDEX(新属性投放!K$14:K$34,卡牌属性!$M6),INDEX(新属性投放!K$40:K$60,卡牌属性!$M6))*VLOOKUP(J6,$A$4:$E$39,5),0)</f>
        <v>21</v>
      </c>
      <c r="R6" s="31" t="s">
        <v>191</v>
      </c>
      <c r="S6" s="16">
        <f>ROUND(IF($L6=1,INDEX(新属性投放!L$14:L$34,卡牌属性!$M6),INDEX(新属性投放!L$40:L$60,卡牌属性!$M6))*VLOOKUP(J6,$A$4:$E$39,5),0)</f>
        <v>381</v>
      </c>
      <c r="T6" s="31" t="s">
        <v>189</v>
      </c>
      <c r="U6" s="16">
        <f>ROUND(IF($L6=1,INDEX(新属性投放!D$14:D$34,卡牌属性!$M6),INDEX(新属性投放!D$40:D$60,卡牌属性!$M6))*VLOOKUP(J6,$A$4:$E$39,5),0)</f>
        <v>9</v>
      </c>
      <c r="V6" s="31" t="s">
        <v>190</v>
      </c>
      <c r="W6" s="16">
        <f>ROUND(IF($L6=1,INDEX(新属性投放!E$14:E$34,卡牌属性!$M6),INDEX(新属性投放!E$40:E$60,卡牌属性!$M6))*VLOOKUP(J6,$A$4:$E$39,5),0)</f>
        <v>4</v>
      </c>
      <c r="X6" s="31" t="s">
        <v>191</v>
      </c>
      <c r="Y6" s="16">
        <f>ROUND(IF($L6=1,INDEX(新属性投放!F$14:F$34,卡牌属性!$M6),INDEX(新属性投放!F$40:F$60,卡牌属性!$M6))*VLOOKUP(J6,$A$4:$E$39,5),0)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163</v>
      </c>
      <c r="AJ6" s="22">
        <v>2</v>
      </c>
    </row>
    <row r="7" spans="1:48" ht="16.5" x14ac:dyDescent="0.2">
      <c r="A7" s="15">
        <v>1101004</v>
      </c>
      <c r="B7" s="15" t="s">
        <v>150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686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ROUND(IF($L7=1,INDEX(新属性投放!J$14:J$34,卡牌属性!$M7),INDEX(新属性投放!J$40:J$60,卡牌属性!$M7))*VLOOKUP(J7,$A$4:$E$39,5),0)</f>
        <v>179</v>
      </c>
      <c r="P7" s="31" t="s">
        <v>190</v>
      </c>
      <c r="Q7" s="16">
        <f>ROUND(IF($L7=1,INDEX(新属性投放!K$14:K$34,卡牌属性!$M7),INDEX(新属性投放!K$40:K$60,卡牌属性!$M7))*VLOOKUP(J7,$A$4:$E$39,5),0)</f>
        <v>78</v>
      </c>
      <c r="R7" s="31" t="s">
        <v>191</v>
      </c>
      <c r="S7" s="16">
        <f>ROUND(IF($L7=1,INDEX(新属性投放!L$14:L$34,卡牌属性!$M7),INDEX(新属性投放!L$40:L$60,卡牌属性!$M7))*VLOOKUP(J7,$A$4:$E$39,5),0)</f>
        <v>953</v>
      </c>
      <c r="T7" s="31" t="s">
        <v>189</v>
      </c>
      <c r="U7" s="16">
        <f>ROUND(IF($L7=1,INDEX(新属性投放!D$14:D$34,卡牌属性!$M7),INDEX(新属性投放!D$40:D$60,卡牌属性!$M7))*VLOOKUP(J7,$A$4:$E$39,5),0)</f>
        <v>13</v>
      </c>
      <c r="V7" s="31" t="s">
        <v>190</v>
      </c>
      <c r="W7" s="16">
        <f>ROUND(IF($L7=1,INDEX(新属性投放!E$14:E$34,卡牌属性!$M7),INDEX(新属性投放!E$40:E$60,卡牌属性!$M7))*VLOOKUP(J7,$A$4:$E$39,5),0)</f>
        <v>7</v>
      </c>
      <c r="X7" s="31" t="s">
        <v>191</v>
      </c>
      <c r="Y7" s="16">
        <f>ROUND(IF($L7=1,INDEX(新属性投放!F$14:F$34,卡牌属性!$M7),INDEX(新属性投放!F$40:F$60,卡牌属性!$M7))*VLOOKUP(J7,$A$4:$E$39,5),0)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165</v>
      </c>
      <c r="AJ7" s="22">
        <v>2</v>
      </c>
    </row>
    <row r="8" spans="1:48" ht="16.5" x14ac:dyDescent="0.2">
      <c r="A8" s="15">
        <v>1101005</v>
      </c>
      <c r="B8" s="15" t="s">
        <v>151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686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ROUND(IF($L8=1,INDEX(新属性投放!J$14:J$34,卡牌属性!$M8),INDEX(新属性投放!J$40:J$60,卡牌属性!$M8))*VLOOKUP(J8,$A$4:$E$39,5),0)</f>
        <v>404</v>
      </c>
      <c r="P8" s="31" t="s">
        <v>190</v>
      </c>
      <c r="Q8" s="16">
        <f>ROUND(IF($L8=1,INDEX(新属性投放!K$14:K$34,卡牌属性!$M8),INDEX(新属性投放!K$40:K$60,卡牌属性!$M8))*VLOOKUP(J8,$A$4:$E$39,5),0)</f>
        <v>190</v>
      </c>
      <c r="R8" s="31" t="s">
        <v>191</v>
      </c>
      <c r="S8" s="16">
        <f>ROUND(IF($L8=1,INDEX(新属性投放!L$14:L$34,卡牌属性!$M8),INDEX(新属性投放!L$40:L$60,卡牌属性!$M8))*VLOOKUP(J8,$A$4:$E$39,5),0)</f>
        <v>2075</v>
      </c>
      <c r="T8" s="31" t="s">
        <v>189</v>
      </c>
      <c r="U8" s="16">
        <f>ROUND(IF($L8=1,INDEX(新属性投放!D$14:D$34,卡牌属性!$M8),INDEX(新属性投放!D$40:D$60,卡牌属性!$M8))*VLOOKUP(J8,$A$4:$E$39,5),0)</f>
        <v>18</v>
      </c>
      <c r="V8" s="31" t="s">
        <v>190</v>
      </c>
      <c r="W8" s="16">
        <f>ROUND(IF($L8=1,INDEX(新属性投放!E$14:E$34,卡牌属性!$M8),INDEX(新属性投放!E$40:E$60,卡牌属性!$M8))*VLOOKUP(J8,$A$4:$E$39,5),0)</f>
        <v>9</v>
      </c>
      <c r="X8" s="31" t="s">
        <v>191</v>
      </c>
      <c r="Y8" s="16">
        <f>ROUND(IF($L8=1,INDEX(新属性投放!F$14:F$34,卡牌属性!$M8),INDEX(新属性投放!F$40:F$60,卡牌属性!$M8))*VLOOKUP(J8,$A$4:$E$39,5),0)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154</v>
      </c>
      <c r="AJ8" s="22">
        <v>2</v>
      </c>
    </row>
    <row r="9" spans="1:48" ht="16.5" x14ac:dyDescent="0.2">
      <c r="A9" s="15">
        <v>1101006</v>
      </c>
      <c r="B9" s="15" t="s">
        <v>152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686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ROUND(IF($L9=1,INDEX(新属性投放!J$14:J$34,卡牌属性!$M9),INDEX(新属性投放!J$40:J$60,卡牌属性!$M9))*VLOOKUP(J9,$A$4:$E$39,5),0)</f>
        <v>615</v>
      </c>
      <c r="P9" s="31" t="s">
        <v>190</v>
      </c>
      <c r="Q9" s="16">
        <f>ROUND(IF($L9=1,INDEX(新属性投放!K$14:K$34,卡牌属性!$M9),INDEX(新属性投放!K$40:K$60,卡牌属性!$M9))*VLOOKUP(J9,$A$4:$E$39,5),0)</f>
        <v>296</v>
      </c>
      <c r="R9" s="31" t="s">
        <v>191</v>
      </c>
      <c r="S9" s="16">
        <f>ROUND(IF($L9=1,INDEX(新属性投放!L$14:L$34,卡牌属性!$M9),INDEX(新属性投放!L$40:L$60,卡牌属性!$M9))*VLOOKUP(J9,$A$4:$E$39,5),0)</f>
        <v>3131</v>
      </c>
      <c r="T9" s="31" t="s">
        <v>189</v>
      </c>
      <c r="U9" s="16">
        <f>ROUND(IF($L9=1,INDEX(新属性投放!D$14:D$34,卡牌属性!$M9),INDEX(新属性投放!D$40:D$60,卡牌属性!$M9))*VLOOKUP(J9,$A$4:$E$39,5),0)</f>
        <v>22</v>
      </c>
      <c r="V9" s="31" t="s">
        <v>190</v>
      </c>
      <c r="W9" s="16">
        <f>ROUND(IF($L9=1,INDEX(新属性投放!E$14:E$34,卡牌属性!$M9),INDEX(新属性投放!E$40:E$60,卡牌属性!$M9))*VLOOKUP(J9,$A$4:$E$39,5),0)</f>
        <v>11</v>
      </c>
      <c r="X9" s="31" t="s">
        <v>191</v>
      </c>
      <c r="Y9" s="16">
        <f>ROUND(IF($L9=1,INDEX(新属性投放!F$14:F$34,卡牌属性!$M9),INDEX(新属性投放!F$40:F$60,卡牌属性!$M9))*VLOOKUP(J9,$A$4:$E$39,5),0)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158</v>
      </c>
      <c r="AJ9" s="22">
        <v>2</v>
      </c>
    </row>
    <row r="10" spans="1:48" ht="16.5" x14ac:dyDescent="0.2">
      <c r="A10" s="15">
        <v>1101007</v>
      </c>
      <c r="B10" s="15" t="s">
        <v>153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686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ROUND(IF($L10=1,INDEX(新属性投放!J$14:J$34,卡牌属性!$M10),INDEX(新属性投放!J$40:J$60,卡牌属性!$M10))*VLOOKUP(J10,$A$4:$E$39,5),0)</f>
        <v>879</v>
      </c>
      <c r="P10" s="31" t="s">
        <v>190</v>
      </c>
      <c r="Q10" s="16">
        <f>ROUND(IF($L10=1,INDEX(新属性投放!K$14:K$34,卡牌属性!$M10),INDEX(新属性投放!K$40:K$60,卡牌属性!$M10))*VLOOKUP(J10,$A$4:$E$39,5),0)</f>
        <v>428</v>
      </c>
      <c r="R10" s="31" t="s">
        <v>191</v>
      </c>
      <c r="S10" s="16">
        <f>ROUND(IF($L10=1,INDEX(新属性投放!L$14:L$34,卡牌属性!$M10),INDEX(新属性投放!L$40:L$60,卡牌属性!$M10))*VLOOKUP(J10,$A$4:$E$39,5),0)</f>
        <v>4451</v>
      </c>
      <c r="T10" s="31" t="s">
        <v>189</v>
      </c>
      <c r="U10" s="16">
        <f>ROUND(IF($L10=1,INDEX(新属性投放!D$14:D$34,卡牌属性!$M10),INDEX(新属性投放!D$40:D$60,卡牌属性!$M10))*VLOOKUP(J10,$A$4:$E$39,5),0)</f>
        <v>26</v>
      </c>
      <c r="V10" s="31" t="s">
        <v>190</v>
      </c>
      <c r="W10" s="16">
        <f>ROUND(IF($L10=1,INDEX(新属性投放!E$14:E$34,卡牌属性!$M10),INDEX(新属性投放!E$40:E$60,卡牌属性!$M10))*VLOOKUP(J10,$A$4:$E$39,5),0)</f>
        <v>13</v>
      </c>
      <c r="X10" s="31" t="s">
        <v>191</v>
      </c>
      <c r="Y10" s="16">
        <f>ROUND(IF($L10=1,INDEX(新属性投放!F$14:F$34,卡牌属性!$M10),INDEX(新属性投放!F$40:F$60,卡牌属性!$M10))*VLOOKUP(J10,$A$4:$E$39,5),0)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174</v>
      </c>
      <c r="AJ10" s="22">
        <v>2</v>
      </c>
    </row>
    <row r="11" spans="1:48" ht="16.5" x14ac:dyDescent="0.2">
      <c r="A11" s="15">
        <v>1101008</v>
      </c>
      <c r="B11" s="15" t="s">
        <v>154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686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ROUND(IF($L11=1,INDEX(新属性投放!J$14:J$34,卡牌属性!$M11),INDEX(新属性投放!J$40:J$60,卡牌属性!$M11))*VLOOKUP(J11,$A$4:$E$39,5),0)</f>
        <v>1196</v>
      </c>
      <c r="P11" s="31" t="s">
        <v>190</v>
      </c>
      <c r="Q11" s="16">
        <f>ROUND(IF($L11=1,INDEX(新属性投放!K$14:K$34,卡牌属性!$M11),INDEX(新属性投放!K$40:K$60,卡牌属性!$M11))*VLOOKUP(J11,$A$4:$E$39,5),0)</f>
        <v>586</v>
      </c>
      <c r="R11" s="31" t="s">
        <v>191</v>
      </c>
      <c r="S11" s="16">
        <f>ROUND(IF($L11=1,INDEX(新属性投放!L$14:L$34,卡牌属性!$M11),INDEX(新属性投放!L$40:L$60,卡牌属性!$M11))*VLOOKUP(J11,$A$4:$E$39,5),0)</f>
        <v>6035</v>
      </c>
      <c r="T11" s="31" t="s">
        <v>189</v>
      </c>
      <c r="U11" s="16">
        <f>ROUND(IF($L11=1,INDEX(新属性投放!D$14:D$34,卡牌属性!$M11),INDEX(新属性投放!D$40:D$60,卡牌属性!$M11))*VLOOKUP(J11,$A$4:$E$39,5),0)</f>
        <v>33</v>
      </c>
      <c r="V11" s="31" t="s">
        <v>190</v>
      </c>
      <c r="W11" s="16">
        <f>ROUND(IF($L11=1,INDEX(新属性投放!E$14:E$34,卡牌属性!$M11),INDEX(新属性投放!E$40:E$60,卡牌属性!$M11))*VLOOKUP(J11,$A$4:$E$39,5),0)</f>
        <v>17</v>
      </c>
      <c r="X11" s="31" t="s">
        <v>191</v>
      </c>
      <c r="Y11" s="16">
        <f>ROUND(IF($L11=1,INDEX(新属性投放!F$14:F$34,卡牌属性!$M11),INDEX(新属性投放!F$40:F$60,卡牌属性!$M11))*VLOOKUP(J11,$A$4:$E$39,5),0)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179</v>
      </c>
      <c r="AJ11" s="22">
        <v>2</v>
      </c>
    </row>
    <row r="12" spans="1:48" ht="16.5" x14ac:dyDescent="0.2">
      <c r="A12" s="15">
        <v>1101009</v>
      </c>
      <c r="B12" s="15" t="s">
        <v>155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686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ROUND(IF($L12=1,INDEX(新属性投放!J$14:J$34,卡牌属性!$M12),INDEX(新属性投放!J$40:J$60,卡牌属性!$M12))*VLOOKUP(J12,$A$4:$E$39,5),0)</f>
        <v>1592</v>
      </c>
      <c r="P12" s="31" t="s">
        <v>190</v>
      </c>
      <c r="Q12" s="16">
        <f>ROUND(IF($L12=1,INDEX(新属性投放!K$14:K$34,卡牌属性!$M12),INDEX(新属性投放!K$40:K$60,卡牌属性!$M12))*VLOOKUP(J12,$A$4:$E$39,5),0)</f>
        <v>784</v>
      </c>
      <c r="R12" s="31" t="s">
        <v>191</v>
      </c>
      <c r="S12" s="16">
        <f>ROUND(IF($L12=1,INDEX(新属性投放!L$14:L$34,卡牌属性!$M12),INDEX(新属性投放!L$40:L$60,卡牌属性!$M12))*VLOOKUP(J12,$A$4:$E$39,5),0)</f>
        <v>8015</v>
      </c>
      <c r="T12" s="31" t="s">
        <v>189</v>
      </c>
      <c r="U12" s="16">
        <f>ROUND(IF($L12=1,INDEX(新属性投放!D$14:D$34,卡牌属性!$M12),INDEX(新属性投放!D$40:D$60,卡牌属性!$M12))*VLOOKUP(J12,$A$4:$E$39,5),0)</f>
        <v>37</v>
      </c>
      <c r="V12" s="31" t="s">
        <v>190</v>
      </c>
      <c r="W12" s="16">
        <f>ROUND(IF($L12=1,INDEX(新属性投放!E$14:E$34,卡牌属性!$M12),INDEX(新属性投放!E$40:E$60,卡牌属性!$M12))*VLOOKUP(J12,$A$4:$E$39,5),0)</f>
        <v>19</v>
      </c>
      <c r="X12" s="31" t="s">
        <v>191</v>
      </c>
      <c r="Y12" s="16">
        <f>ROUND(IF($L12=1,INDEX(新属性投放!F$14:F$34,卡牌属性!$M12),INDEX(新属性投放!F$40:F$60,卡牌属性!$M12))*VLOOKUP(J12,$A$4:$E$39,5),0)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153</v>
      </c>
      <c r="AJ12" s="22">
        <v>4</v>
      </c>
    </row>
    <row r="13" spans="1:48" ht="16.5" x14ac:dyDescent="0.2">
      <c r="A13" s="15">
        <v>1101010</v>
      </c>
      <c r="B13" s="15" t="s">
        <v>156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686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ROUND(IF($L13=1,INDEX(新属性投放!J$14:J$34,卡牌属性!$M13),INDEX(新属性投放!J$40:J$60,卡牌属性!$M13))*VLOOKUP(J13,$A$4:$E$39,5),0)</f>
        <v>2003</v>
      </c>
      <c r="P13" s="31" t="s">
        <v>190</v>
      </c>
      <c r="Q13" s="16">
        <f>ROUND(IF($L13=1,INDEX(新属性投放!K$14:K$34,卡牌属性!$M13),INDEX(新属性投放!K$40:K$60,卡牌属性!$M13))*VLOOKUP(J13,$A$4:$E$39,5),0)</f>
        <v>990</v>
      </c>
      <c r="R13" s="31" t="s">
        <v>191</v>
      </c>
      <c r="S13" s="16">
        <f>ROUND(IF($L13=1,INDEX(新属性投放!L$14:L$34,卡牌属性!$M13),INDEX(新属性投放!L$40:L$60,卡牌属性!$M13))*VLOOKUP(J13,$A$4:$E$39,5),0)</f>
        <v>10072</v>
      </c>
      <c r="T13" s="31" t="s">
        <v>189</v>
      </c>
      <c r="U13" s="16">
        <f>ROUND(IF($L13=1,INDEX(新属性投放!D$14:D$34,卡牌属性!$M13),INDEX(新属性投放!D$40:D$60,卡牌属性!$M13))*VLOOKUP(J13,$A$4:$E$39,5),0)</f>
        <v>44</v>
      </c>
      <c r="V13" s="31" t="s">
        <v>190</v>
      </c>
      <c r="W13" s="16">
        <f>ROUND(IF($L13=1,INDEX(新属性投放!E$14:E$34,卡牌属性!$M13),INDEX(新属性投放!E$40:E$60,卡牌属性!$M13))*VLOOKUP(J13,$A$4:$E$39,5),0)</f>
        <v>22</v>
      </c>
      <c r="X13" s="31" t="s">
        <v>191</v>
      </c>
      <c r="Y13" s="16">
        <f>ROUND(IF($L13=1,INDEX(新属性投放!F$14:F$34,卡牌属性!$M13),INDEX(新属性投放!F$40:F$60,卡牌属性!$M13))*VLOOKUP(J13,$A$4:$E$39,5),0)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151</v>
      </c>
      <c r="AJ13" s="22">
        <v>4</v>
      </c>
    </row>
    <row r="14" spans="1:48" ht="16.5" x14ac:dyDescent="0.2">
      <c r="A14" s="15">
        <v>1101011</v>
      </c>
      <c r="B14" s="15" t="s">
        <v>157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686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ROUND(IF($L14=1,INDEX(新属性投放!J$14:J$34,卡牌属性!$M14),INDEX(新属性投放!J$40:J$60,卡牌属性!$M14))*VLOOKUP(J14,$A$4:$E$39,5),0)</f>
        <v>2267</v>
      </c>
      <c r="P14" s="31" t="s">
        <v>190</v>
      </c>
      <c r="Q14" s="16">
        <f>ROUND(IF($L14=1,INDEX(新属性投放!K$14:K$34,卡牌属性!$M14),INDEX(新属性投放!K$40:K$60,卡牌属性!$M14))*VLOOKUP(J14,$A$4:$E$39,5),0)</f>
        <v>1122</v>
      </c>
      <c r="R14" s="31" t="s">
        <v>191</v>
      </c>
      <c r="S14" s="16">
        <f>ROUND(IF($L14=1,INDEX(新属性投放!L$14:L$34,卡牌属性!$M14),INDEX(新属性投放!L$40:L$60,卡牌属性!$M14))*VLOOKUP(J14,$A$4:$E$39,5),0)</f>
        <v>11392</v>
      </c>
      <c r="T14" s="31" t="s">
        <v>189</v>
      </c>
      <c r="U14" s="16">
        <f>ROUND(IF($L14=1,INDEX(新属性投放!D$14:D$34,卡牌属性!$M14),INDEX(新属性投放!D$40:D$60,卡牌属性!$M14))*VLOOKUP(J14,$A$4:$E$39,5),0)</f>
        <v>51</v>
      </c>
      <c r="V14" s="31" t="s">
        <v>190</v>
      </c>
      <c r="W14" s="16">
        <f>ROUND(IF($L14=1,INDEX(新属性投放!E$14:E$34,卡牌属性!$M14),INDEX(新属性投放!E$40:E$60,卡牌属性!$M14))*VLOOKUP(J14,$A$4:$E$39,5),0)</f>
        <v>25</v>
      </c>
      <c r="X14" s="31" t="s">
        <v>191</v>
      </c>
      <c r="Y14" s="16">
        <f>ROUND(IF($L14=1,INDEX(新属性投放!F$14:F$34,卡牌属性!$M14),INDEX(新属性投放!F$40:F$60,卡牌属性!$M14))*VLOOKUP(J14,$A$4:$E$39,5),0)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149</v>
      </c>
      <c r="AJ14" s="22">
        <v>4</v>
      </c>
    </row>
    <row r="15" spans="1:48" ht="16.5" x14ac:dyDescent="0.2">
      <c r="A15" s="15">
        <v>1101012</v>
      </c>
      <c r="B15" s="15" t="s">
        <v>158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686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ROUND(IF($L15=1,INDEX(新属性投放!J$14:J$34,卡牌属性!$M15),INDEX(新属性投放!J$40:J$60,卡牌属性!$M15))*VLOOKUP(J15,$A$4:$E$39,5),0)</f>
        <v>2571</v>
      </c>
      <c r="P15" s="31" t="s">
        <v>190</v>
      </c>
      <c r="Q15" s="16">
        <f>ROUND(IF($L15=1,INDEX(新属性投放!K$14:K$34,卡牌属性!$M15),INDEX(新属性投放!K$40:K$60,卡牌属性!$M15))*VLOOKUP(J15,$A$4:$E$39,5),0)</f>
        <v>1274</v>
      </c>
      <c r="R15" s="31" t="s">
        <v>191</v>
      </c>
      <c r="S15" s="16">
        <f>ROUND(IF($L15=1,INDEX(新属性投放!L$14:L$34,卡牌属性!$M15),INDEX(新属性投放!L$40:L$60,卡牌属性!$M15))*VLOOKUP(J15,$A$4:$E$39,5),0)</f>
        <v>12910</v>
      </c>
      <c r="T15" s="31" t="s">
        <v>189</v>
      </c>
      <c r="U15" s="16">
        <f>ROUND(IF($L15=1,INDEX(新属性投放!D$14:D$34,卡牌属性!$M15),INDEX(新属性投放!D$40:D$60,卡牌属性!$M15))*VLOOKUP(J15,$A$4:$E$39,5),0)</f>
        <v>57</v>
      </c>
      <c r="V15" s="31" t="s">
        <v>190</v>
      </c>
      <c r="W15" s="16">
        <f>ROUND(IF($L15=1,INDEX(新属性投放!E$14:E$34,卡牌属性!$M15),INDEX(新属性投放!E$40:E$60,卡牌属性!$M15))*VLOOKUP(J15,$A$4:$E$39,5),0)</f>
        <v>29</v>
      </c>
      <c r="X15" s="31" t="s">
        <v>191</v>
      </c>
      <c r="Y15" s="16">
        <f>ROUND(IF($L15=1,INDEX(新属性投放!F$14:F$34,卡牌属性!$M15),INDEX(新属性投放!F$40:F$60,卡牌属性!$M15))*VLOOKUP(J15,$A$4:$E$39,5),0)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173</v>
      </c>
      <c r="AJ15" s="22">
        <v>4</v>
      </c>
    </row>
    <row r="16" spans="1:48" ht="16.5" x14ac:dyDescent="0.2">
      <c r="A16" s="15">
        <v>1101013</v>
      </c>
      <c r="B16" s="15" t="s">
        <v>159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686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ROUND(IF($L16=1,INDEX(新属性投放!J$14:J$34,卡牌属性!$M16),INDEX(新属性投放!J$40:J$60,卡牌属性!$M16))*VLOOKUP(J16,$A$4:$E$39,5),0)</f>
        <v>2914</v>
      </c>
      <c r="P16" s="31" t="s">
        <v>190</v>
      </c>
      <c r="Q16" s="16">
        <f>ROUND(IF($L16=1,INDEX(新属性投放!K$14:K$34,卡牌属性!$M16),INDEX(新属性投放!K$40:K$60,卡牌属性!$M16))*VLOOKUP(J16,$A$4:$E$39,5),0)</f>
        <v>1445</v>
      </c>
      <c r="R16" s="31" t="s">
        <v>191</v>
      </c>
      <c r="S16" s="16">
        <f>ROUND(IF($L16=1,INDEX(新属性投放!L$14:L$34,卡牌属性!$M16),INDEX(新属性投放!L$40:L$60,卡牌属性!$M16))*VLOOKUP(J16,$A$4:$E$39,5),0)</f>
        <v>14626</v>
      </c>
      <c r="T16" s="31" t="s">
        <v>189</v>
      </c>
      <c r="U16" s="16">
        <f>ROUND(IF($L16=1,INDEX(新属性投放!D$14:D$34,卡牌属性!$M16),INDEX(新属性投放!D$40:D$60,卡牌属性!$M16))*VLOOKUP(J16,$A$4:$E$39,5),0)</f>
        <v>64</v>
      </c>
      <c r="V16" s="31" t="s">
        <v>190</v>
      </c>
      <c r="W16" s="16">
        <f>ROUND(IF($L16=1,INDEX(新属性投放!E$14:E$34,卡牌属性!$M16),INDEX(新属性投放!E$40:E$60,卡牌属性!$M16))*VLOOKUP(J16,$A$4:$E$39,5),0)</f>
        <v>32</v>
      </c>
      <c r="X16" s="31" t="s">
        <v>191</v>
      </c>
      <c r="Y16" s="16">
        <f>ROUND(IF($L16=1,INDEX(新属性投放!F$14:F$34,卡牌属性!$M16),INDEX(新属性投放!F$40:F$60,卡牌属性!$M16))*VLOOKUP(J16,$A$4:$E$39,5),0)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162</v>
      </c>
      <c r="AJ16" s="22">
        <v>4</v>
      </c>
    </row>
    <row r="17" spans="1:36" ht="16.5" x14ac:dyDescent="0.2">
      <c r="A17" s="15">
        <v>1101014</v>
      </c>
      <c r="B17" s="15" t="s">
        <v>160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686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ROUND(IF($L17=1,INDEX(新属性投放!J$14:J$34,卡牌属性!$M17),INDEX(新属性投放!J$40:J$60,卡牌属性!$M17))*VLOOKUP(J17,$A$4:$E$39,5),0)</f>
        <v>3297</v>
      </c>
      <c r="P17" s="31" t="s">
        <v>190</v>
      </c>
      <c r="Q17" s="16">
        <f>ROUND(IF($L17=1,INDEX(新属性投放!K$14:K$34,卡牌属性!$M17),INDEX(新属性投放!K$40:K$60,卡牌属性!$M17))*VLOOKUP(J17,$A$4:$E$39,5),0)</f>
        <v>1637</v>
      </c>
      <c r="R17" s="31" t="s">
        <v>191</v>
      </c>
      <c r="S17" s="16">
        <f>ROUND(IF($L17=1,INDEX(新属性投放!L$14:L$34,卡牌属性!$M17),INDEX(新属性投放!L$40:L$60,卡牌属性!$M17))*VLOOKUP(J17,$A$4:$E$39,5),0)</f>
        <v>16540</v>
      </c>
      <c r="T17" s="31" t="s">
        <v>189</v>
      </c>
      <c r="U17" s="16">
        <f>ROUND(IF($L17=1,INDEX(新属性投放!D$14:D$34,卡牌属性!$M17),INDEX(新属性投放!D$40:D$60,卡牌属性!$M17))*VLOOKUP(J17,$A$4:$E$39,5),0)</f>
        <v>70</v>
      </c>
      <c r="V17" s="31" t="s">
        <v>190</v>
      </c>
      <c r="W17" s="16">
        <f>ROUND(IF($L17=1,INDEX(新属性投放!E$14:E$34,卡牌属性!$M17),INDEX(新属性投放!E$40:E$60,卡牌属性!$M17))*VLOOKUP(J17,$A$4:$E$39,5),0)</f>
        <v>35</v>
      </c>
      <c r="X17" s="31" t="s">
        <v>191</v>
      </c>
      <c r="Y17" s="16">
        <f>ROUND(IF($L17=1,INDEX(新属性投放!F$14:F$34,卡牌属性!$M17),INDEX(新属性投放!F$40:F$60,卡牌属性!$M17))*VLOOKUP(J17,$A$4:$E$39,5),0)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166</v>
      </c>
      <c r="AJ17" s="22">
        <v>4</v>
      </c>
    </row>
    <row r="18" spans="1:36" ht="16.5" x14ac:dyDescent="0.2">
      <c r="A18" s="15">
        <v>1101015</v>
      </c>
      <c r="B18" s="15" t="s">
        <v>161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686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ROUND(IF($L18=1,INDEX(新属性投放!J$14:J$34,卡牌属性!$M18),INDEX(新属性投放!J$40:J$60,卡牌属性!$M18))*VLOOKUP(J18,$A$4:$E$39,5),0)</f>
        <v>3719</v>
      </c>
      <c r="P18" s="31" t="s">
        <v>190</v>
      </c>
      <c r="Q18" s="16">
        <f>ROUND(IF($L18=1,INDEX(新属性投放!K$14:K$34,卡牌属性!$M18),INDEX(新属性投放!K$40:K$60,卡牌属性!$M18))*VLOOKUP(J18,$A$4:$E$39,5),0)</f>
        <v>1848</v>
      </c>
      <c r="R18" s="31" t="s">
        <v>191</v>
      </c>
      <c r="S18" s="16">
        <f>ROUND(IF($L18=1,INDEX(新属性投放!L$14:L$34,卡牌属性!$M18),INDEX(新属性投放!L$40:L$60,卡牌属性!$M18))*VLOOKUP(J18,$A$4:$E$39,5),0)</f>
        <v>18652</v>
      </c>
      <c r="T18" s="31" t="s">
        <v>189</v>
      </c>
      <c r="U18" s="16">
        <f>ROUND(IF($L18=1,INDEX(新属性投放!D$14:D$34,卡牌属性!$M18),INDEX(新属性投放!D$40:D$60,卡牌属性!$M18))*VLOOKUP(J18,$A$4:$E$39,5),0)</f>
        <v>77</v>
      </c>
      <c r="V18" s="31" t="s">
        <v>190</v>
      </c>
      <c r="W18" s="16">
        <f>ROUND(IF($L18=1,INDEX(新属性投放!E$14:E$34,卡牌属性!$M18),INDEX(新属性投放!E$40:E$60,卡牌属性!$M18))*VLOOKUP(J18,$A$4:$E$39,5),0)</f>
        <v>39</v>
      </c>
      <c r="X18" s="31" t="s">
        <v>191</v>
      </c>
      <c r="Y18" s="16">
        <f>ROUND(IF($L18=1,INDEX(新属性投放!F$14:F$34,卡牌属性!$M18),INDEX(新属性投放!F$40:F$60,卡牌属性!$M18))*VLOOKUP(J18,$A$4:$E$39,5),0)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155</v>
      </c>
      <c r="AJ18" s="22">
        <v>4</v>
      </c>
    </row>
    <row r="19" spans="1:36" ht="16.5" x14ac:dyDescent="0.2">
      <c r="A19" s="15">
        <v>1102001</v>
      </c>
      <c r="B19" s="15" t="s">
        <v>162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686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ROUND(IF($L19=1,INDEX(新属性投放!J$14:J$34,卡牌属性!$M19),INDEX(新属性投放!J$40:J$60,卡牌属性!$M19))*VLOOKUP(J19,$A$4:$E$39,5),0)</f>
        <v>4181</v>
      </c>
      <c r="P19" s="31" t="s">
        <v>190</v>
      </c>
      <c r="Q19" s="16">
        <f>ROUND(IF($L19=1,INDEX(新属性投放!K$14:K$34,卡牌属性!$M19),INDEX(新属性投放!K$40:K$60,卡牌属性!$M19))*VLOOKUP(J19,$A$4:$E$39,5),0)</f>
        <v>2079</v>
      </c>
      <c r="R19" s="31" t="s">
        <v>191</v>
      </c>
      <c r="S19" s="16">
        <f>ROUND(IF($L19=1,INDEX(新属性投放!L$14:L$34,卡牌属性!$M19),INDEX(新属性投放!L$40:L$60,卡牌属性!$M19))*VLOOKUP(J19,$A$4:$E$39,5),0)</f>
        <v>20962</v>
      </c>
      <c r="T19" s="31" t="s">
        <v>189</v>
      </c>
      <c r="U19" s="16">
        <f>ROUND(IF($L19=1,INDEX(新属性投放!D$14:D$34,卡牌属性!$M19),INDEX(新属性投放!D$40:D$60,卡牌属性!$M19))*VLOOKUP(J19,$A$4:$E$39,5),0)</f>
        <v>88</v>
      </c>
      <c r="V19" s="31" t="s">
        <v>190</v>
      </c>
      <c r="W19" s="16">
        <f>ROUND(IF($L19=1,INDEX(新属性投放!E$14:E$34,卡牌属性!$M19),INDEX(新属性投放!E$40:E$60,卡牌属性!$M19))*VLOOKUP(J19,$A$4:$E$39,5),0)</f>
        <v>44</v>
      </c>
      <c r="X19" s="31" t="s">
        <v>191</v>
      </c>
      <c r="Y19" s="16">
        <f>ROUND(IF($L19=1,INDEX(新属性投放!F$14:F$34,卡牌属性!$M19),INDEX(新属性投放!F$40:F$60,卡牌属性!$M19))*VLOOKUP(J19,$A$4:$E$39,5),0)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150</v>
      </c>
      <c r="AJ19" s="22">
        <v>4</v>
      </c>
    </row>
    <row r="20" spans="1:36" ht="16.5" x14ac:dyDescent="0.2">
      <c r="A20" s="15">
        <v>1102002</v>
      </c>
      <c r="B20" s="15" t="s">
        <v>163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686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ROUND(IF($L20=1,INDEX(新属性投放!J$14:J$34,卡牌属性!$M20),INDEX(新属性投放!J$40:J$60,卡牌属性!$M20))*VLOOKUP(J20,$A$4:$E$39,5),0)</f>
        <v>4709</v>
      </c>
      <c r="P20" s="31" t="s">
        <v>190</v>
      </c>
      <c r="Q20" s="16">
        <f>ROUND(IF($L20=1,INDEX(新属性投放!K$14:K$34,卡牌属性!$M20),INDEX(新属性投放!K$40:K$60,卡牌属性!$M20))*VLOOKUP(J20,$A$4:$E$39,5),0)</f>
        <v>2343</v>
      </c>
      <c r="R20" s="31" t="s">
        <v>191</v>
      </c>
      <c r="S20" s="16">
        <f>ROUND(IF($L20=1,INDEX(新属性投放!L$14:L$34,卡牌属性!$M20),INDEX(新属性投放!L$40:L$60,卡牌属性!$M20))*VLOOKUP(J20,$A$4:$E$39,5),0)</f>
        <v>23602</v>
      </c>
      <c r="T20" s="31" t="s">
        <v>189</v>
      </c>
      <c r="U20" s="16">
        <f>ROUND(IF($L20=1,INDEX(新属性投放!D$14:D$34,卡牌属性!$M20),INDEX(新属性投放!D$40:D$60,卡牌属性!$M20))*VLOOKUP(J20,$A$4:$E$39,5),0)</f>
        <v>99</v>
      </c>
      <c r="V20" s="31" t="s">
        <v>190</v>
      </c>
      <c r="W20" s="16">
        <f>ROUND(IF($L20=1,INDEX(新属性投放!E$14:E$34,卡牌属性!$M20),INDEX(新属性投放!E$40:E$60,卡牌属性!$M20))*VLOOKUP(J20,$A$4:$E$39,5),0)</f>
        <v>50</v>
      </c>
      <c r="X20" s="31" t="s">
        <v>191</v>
      </c>
      <c r="Y20" s="16">
        <f>ROUND(IF($L20=1,INDEX(新属性投放!F$14:F$34,卡牌属性!$M20),INDEX(新属性投放!F$40:F$60,卡牌属性!$M20))*VLOOKUP(J20,$A$4:$E$39,5),0)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152</v>
      </c>
      <c r="AJ20" s="22">
        <v>4</v>
      </c>
    </row>
    <row r="21" spans="1:36" ht="16.5" x14ac:dyDescent="0.2">
      <c r="A21" s="15">
        <v>1102003</v>
      </c>
      <c r="B21" s="15" t="s">
        <v>164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686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ROUND(IF($L21=1,INDEX(新属性投放!J$14:J$34,卡牌属性!$M21),INDEX(新属性投放!J$40:J$60,卡牌属性!$M21))*VLOOKUP(J21,$A$4:$E$39,5),0)</f>
        <v>5303</v>
      </c>
      <c r="P21" s="31" t="s">
        <v>190</v>
      </c>
      <c r="Q21" s="16">
        <f>ROUND(IF($L21=1,INDEX(新属性投放!K$14:K$34,卡牌属性!$M21),INDEX(新属性投放!K$40:K$60,卡牌属性!$M21))*VLOOKUP(J21,$A$4:$E$39,5),0)</f>
        <v>2640</v>
      </c>
      <c r="R21" s="31" t="s">
        <v>191</v>
      </c>
      <c r="S21" s="16">
        <f>ROUND(IF($L21=1,INDEX(新属性投放!L$14:L$34,卡牌属性!$M21),INDEX(新属性投放!L$40:L$60,卡牌属性!$M21))*VLOOKUP(J21,$A$4:$E$39,5),0)</f>
        <v>26572</v>
      </c>
      <c r="T21" s="31" t="s">
        <v>189</v>
      </c>
      <c r="U21" s="16">
        <f>ROUND(IF($L21=1,INDEX(新属性投放!D$14:D$34,卡牌属性!$M21),INDEX(新属性投放!D$40:D$60,卡牌属性!$M21))*VLOOKUP(J21,$A$4:$E$39,5),0)</f>
        <v>110</v>
      </c>
      <c r="V21" s="31" t="s">
        <v>190</v>
      </c>
      <c r="W21" s="16">
        <f>ROUND(IF($L21=1,INDEX(新属性投放!E$14:E$34,卡牌属性!$M21),INDEX(新属性投放!E$40:E$60,卡牌属性!$M21))*VLOOKUP(J21,$A$4:$E$39,5),0)</f>
        <v>55</v>
      </c>
      <c r="X21" s="31" t="s">
        <v>191</v>
      </c>
      <c r="Y21" s="16">
        <f>ROUND(IF($L21=1,INDEX(新属性投放!F$14:F$34,卡牌属性!$M21),INDEX(新属性投放!F$40:F$60,卡牌属性!$M21))*VLOOKUP(J21,$A$4:$E$39,5),0)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175</v>
      </c>
      <c r="AJ21" s="22">
        <v>4</v>
      </c>
    </row>
    <row r="22" spans="1:36" ht="16.5" x14ac:dyDescent="0.2">
      <c r="A22" s="15">
        <v>1102004</v>
      </c>
      <c r="B22" s="15" t="s">
        <v>165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686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ROUND(IF($L22=1,INDEX(新属性投放!J$14:J$34,卡牌属性!$M22),INDEX(新属性投放!J$40:J$60,卡牌属性!$M22))*VLOOKUP(J22,$A$4:$E$39,5),0)</f>
        <v>5963</v>
      </c>
      <c r="P22" s="31" t="s">
        <v>190</v>
      </c>
      <c r="Q22" s="16">
        <f>ROUND(IF($L22=1,INDEX(新属性投放!K$14:K$34,卡牌属性!$M22),INDEX(新属性投放!K$40:K$60,卡牌属性!$M22))*VLOOKUP(J22,$A$4:$E$39,5),0)</f>
        <v>2970</v>
      </c>
      <c r="R22" s="31" t="s">
        <v>191</v>
      </c>
      <c r="S22" s="16">
        <f>ROUND(IF($L22=1,INDEX(新属性投放!L$14:L$34,卡牌属性!$M22),INDEX(新属性投放!L$40:L$60,卡牌属性!$M22))*VLOOKUP(J22,$A$4:$E$39,5),0)</f>
        <v>29872</v>
      </c>
      <c r="T22" s="31" t="s">
        <v>189</v>
      </c>
      <c r="U22" s="16">
        <f>ROUND(IF($L22=1,INDEX(新属性投放!D$14:D$34,卡牌属性!$M22),INDEX(新属性投放!D$40:D$60,卡牌属性!$M22))*VLOOKUP(J22,$A$4:$E$39,5),0)</f>
        <v>121</v>
      </c>
      <c r="V22" s="31" t="s">
        <v>190</v>
      </c>
      <c r="W22" s="16">
        <f>ROUND(IF($L22=1,INDEX(新属性投放!E$14:E$34,卡牌属性!$M22),INDEX(新属性投放!E$40:E$60,卡牌属性!$M22))*VLOOKUP(J22,$A$4:$E$39,5),0)</f>
        <v>61</v>
      </c>
      <c r="X22" s="31" t="s">
        <v>191</v>
      </c>
      <c r="Y22" s="16">
        <f>ROUND(IF($L22=1,INDEX(新属性投放!F$14:F$34,卡牌属性!$M22),INDEX(新属性投放!F$40:F$60,卡牌属性!$M22))*VLOOKUP(J22,$A$4:$E$39,5),0)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167</v>
      </c>
      <c r="AJ22" s="22">
        <v>4</v>
      </c>
    </row>
    <row r="23" spans="1:36" ht="16.5" x14ac:dyDescent="0.2">
      <c r="A23" s="15">
        <v>1102005</v>
      </c>
      <c r="B23" s="15" t="s">
        <v>166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686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ROUND(IF($L23=1,INDEX(新属性投放!J$14:J$34,卡牌属性!$M23),INDEX(新属性投放!J$40:J$60,卡牌属性!$M23))*VLOOKUP(J23,$A$4:$E$39,5),0)</f>
        <v>6689</v>
      </c>
      <c r="P23" s="31" t="s">
        <v>190</v>
      </c>
      <c r="Q23" s="16">
        <f>ROUND(IF($L23=1,INDEX(新属性投放!K$14:K$34,卡牌属性!$M23),INDEX(新属性投放!K$40:K$60,卡牌属性!$M23))*VLOOKUP(J23,$A$4:$E$39,5),0)</f>
        <v>3333</v>
      </c>
      <c r="R23" s="31" t="s">
        <v>191</v>
      </c>
      <c r="S23" s="16">
        <f>ROUND(IF($L23=1,INDEX(新属性投放!L$14:L$34,卡牌属性!$M23),INDEX(新属性投放!L$40:L$60,卡牌属性!$M23))*VLOOKUP(J23,$A$4:$E$39,5),0)</f>
        <v>33502</v>
      </c>
      <c r="T23" s="31" t="s">
        <v>189</v>
      </c>
      <c r="U23" s="16">
        <f>ROUND(IF($L23=1,INDEX(新属性投放!D$14:D$34,卡牌属性!$M23),INDEX(新属性投放!D$40:D$60,卡牌属性!$M23))*VLOOKUP(J23,$A$4:$E$39,5),0)</f>
        <v>132</v>
      </c>
      <c r="V23" s="31" t="s">
        <v>190</v>
      </c>
      <c r="W23" s="16">
        <f>ROUND(IF($L23=1,INDEX(新属性投放!E$14:E$34,卡牌属性!$M23),INDEX(新属性投放!E$40:E$60,卡牌属性!$M23))*VLOOKUP(J23,$A$4:$E$39,5),0)</f>
        <v>66</v>
      </c>
      <c r="X23" s="31" t="s">
        <v>191</v>
      </c>
      <c r="Y23" s="16">
        <f>ROUND(IF($L23=1,INDEX(新属性投放!F$14:F$34,卡牌属性!$M23),INDEX(新属性投放!F$40:F$60,卡牌属性!$M23))*VLOOKUP(J23,$A$4:$E$39,5),0)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168</v>
      </c>
      <c r="AJ23" s="22">
        <v>4</v>
      </c>
    </row>
    <row r="24" spans="1:36" ht="16.5" x14ac:dyDescent="0.2">
      <c r="A24" s="15">
        <v>1102006</v>
      </c>
      <c r="B24" s="15" t="s">
        <v>167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686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ROUND(IF($L24=1,INDEX(新属性投放!J$14:J$34,卡牌属性!$M24),INDEX(新属性投放!J$40:J$60,卡牌属性!$M24))*VLOOKUP(J24,$A$4:$E$39,5),0)</f>
        <v>7481</v>
      </c>
      <c r="P24" s="31" t="s">
        <v>190</v>
      </c>
      <c r="Q24" s="16">
        <f>ROUND(IF($L24=1,INDEX(新属性投放!K$14:K$34,卡牌属性!$M24),INDEX(新属性投放!K$40:K$60,卡牌属性!$M24))*VLOOKUP(J24,$A$4:$E$39,5),0)</f>
        <v>3729</v>
      </c>
      <c r="R24" s="31" t="s">
        <v>191</v>
      </c>
      <c r="S24" s="16">
        <f>ROUND(IF($L24=1,INDEX(新属性投放!L$14:L$34,卡牌属性!$M24),INDEX(新属性投放!L$40:L$60,卡牌属性!$M24))*VLOOKUP(J24,$A$4:$E$39,5),0)</f>
        <v>37462</v>
      </c>
      <c r="T24" s="31" t="s">
        <v>189</v>
      </c>
      <c r="U24" s="16">
        <f>ROUND(IF($L24=1,INDEX(新属性投放!D$14:D$34,卡牌属性!$M24),INDEX(新属性投放!D$40:D$60,卡牌属性!$M24))*VLOOKUP(J24,$A$4:$E$39,5),0)</f>
        <v>154</v>
      </c>
      <c r="V24" s="31" t="s">
        <v>190</v>
      </c>
      <c r="W24" s="16">
        <f>ROUND(IF($L24=1,INDEX(新属性投放!E$14:E$34,卡牌属性!$M24),INDEX(新属性投放!E$40:E$60,卡牌属性!$M24))*VLOOKUP(J24,$A$4:$E$39,5),0)</f>
        <v>77</v>
      </c>
      <c r="X24" s="31" t="s">
        <v>191</v>
      </c>
      <c r="Y24" s="16">
        <f>ROUND(IF($L24=1,INDEX(新属性投放!F$14:F$34,卡牌属性!$M24),INDEX(新属性投放!F$40:F$60,卡牌属性!$M24))*VLOOKUP(J24,$A$4:$E$39,5),0)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168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686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ROUND(IF($L25=1,INDEX(新属性投放!J$14:J$34,卡牌属性!$M25),INDEX(新属性投放!J$40:J$60,卡牌属性!$M25))*VLOOKUP(J25,$A$4:$E$39,5),0)</f>
        <v>20</v>
      </c>
      <c r="P25" s="31" t="s">
        <v>190</v>
      </c>
      <c r="Q25" s="16">
        <f>ROUND(IF($L25=1,INDEX(新属性投放!K$14:K$34,卡牌属性!$M25),INDEX(新属性投放!K$40:K$60,卡牌属性!$M25))*VLOOKUP(J25,$A$4:$E$39,5),0)</f>
        <v>0</v>
      </c>
      <c r="R25" s="31" t="s">
        <v>191</v>
      </c>
      <c r="S25" s="16">
        <f>ROUND(IF($L25=1,INDEX(新属性投放!L$14:L$34,卡牌属性!$M25),INDEX(新属性投放!L$40:L$60,卡牌属性!$M25))*VLOOKUP(J25,$A$4:$E$39,5),0)</f>
        <v>150</v>
      </c>
      <c r="T25" s="31" t="s">
        <v>189</v>
      </c>
      <c r="U25" s="16">
        <f>ROUND(IF($L25=1,INDEX(新属性投放!D$14:D$34,卡牌属性!$M25),INDEX(新属性投放!D$40:D$60,卡牌属性!$M25))*VLOOKUP(J25,$A$4:$E$39,5),0)</f>
        <v>4</v>
      </c>
      <c r="V25" s="31" t="s">
        <v>190</v>
      </c>
      <c r="W25" s="16">
        <f>ROUND(IF($L25=1,INDEX(新属性投放!E$14:E$34,卡牌属性!$M25),INDEX(新属性投放!E$40:E$60,卡牌属性!$M25))*VLOOKUP(J25,$A$4:$E$39,5),0)</f>
        <v>2</v>
      </c>
      <c r="X25" s="31" t="s">
        <v>191</v>
      </c>
      <c r="Y25" s="16">
        <f>ROUND(IF($L25=1,INDEX(新属性投放!F$14:F$34,卡牌属性!$M25),INDEX(新属性投放!F$40:F$60,卡牌属性!$M25))*VLOOKUP(J25,$A$4:$E$39,5),0)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169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686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ROUND(IF($L26=1,INDEX(新属性投放!J$14:J$34,卡牌属性!$M26),INDEX(新属性投放!J$40:J$60,卡牌属性!$M26))*VLOOKUP(J26,$A$4:$E$39,5),0)</f>
        <v>23</v>
      </c>
      <c r="P26" s="31" t="s">
        <v>190</v>
      </c>
      <c r="Q26" s="16">
        <f>ROUND(IF($L26=1,INDEX(新属性投放!K$14:K$34,卡牌属性!$M26),INDEX(新属性投放!K$40:K$60,卡牌属性!$M26))*VLOOKUP(J26,$A$4:$E$39,5),0)</f>
        <v>1</v>
      </c>
      <c r="R26" s="31" t="s">
        <v>191</v>
      </c>
      <c r="S26" s="16">
        <f>ROUND(IF($L26=1,INDEX(新属性投放!L$14:L$34,卡牌属性!$M26),INDEX(新属性投放!L$40:L$60,卡牌属性!$M26))*VLOOKUP(J26,$A$4:$E$39,5),0)</f>
        <v>166</v>
      </c>
      <c r="T26" s="31" t="s">
        <v>189</v>
      </c>
      <c r="U26" s="16">
        <f>ROUND(IF($L26=1,INDEX(新属性投放!D$14:D$34,卡牌属性!$M26),INDEX(新属性投放!D$40:D$60,卡牌属性!$M26))*VLOOKUP(J26,$A$4:$E$39,5),0)</f>
        <v>6</v>
      </c>
      <c r="V26" s="31" t="s">
        <v>190</v>
      </c>
      <c r="W26" s="16">
        <f>ROUND(IF($L26=1,INDEX(新属性投放!E$14:E$34,卡牌属性!$M26),INDEX(新属性投放!E$40:E$60,卡牌属性!$M26))*VLOOKUP(J26,$A$4:$E$39,5),0)</f>
        <v>3</v>
      </c>
      <c r="X26" s="31" t="s">
        <v>191</v>
      </c>
      <c r="Y26" s="16">
        <f>ROUND(IF($L26=1,INDEX(新属性投放!F$14:F$34,卡牌属性!$M26),INDEX(新属性投放!F$40:F$60,卡牌属性!$M26))*VLOOKUP(J26,$A$4:$E$39,5),0)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170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686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ROUND(IF($L27=1,INDEX(新属性投放!J$14:J$34,卡牌属性!$M27),INDEX(新属性投放!J$40:J$60,卡牌属性!$M27))*VLOOKUP(J27,$A$4:$E$39,5),0)</f>
        <v>59</v>
      </c>
      <c r="P27" s="31" t="s">
        <v>190</v>
      </c>
      <c r="Q27" s="16">
        <f>ROUND(IF($L27=1,INDEX(新属性投放!K$14:K$34,卡牌属性!$M27),INDEX(新属性投放!K$40:K$60,卡牌属性!$M27))*VLOOKUP(J27,$A$4:$E$39,5),0)</f>
        <v>19</v>
      </c>
      <c r="R27" s="31" t="s">
        <v>191</v>
      </c>
      <c r="S27" s="16">
        <f>ROUND(IF($L27=1,INDEX(新属性投放!L$14:L$34,卡牌属性!$M27),INDEX(新属性投放!L$40:L$60,卡牌属性!$M27))*VLOOKUP(J27,$A$4:$E$39,5),0)</f>
        <v>346</v>
      </c>
      <c r="T27" s="31" t="s">
        <v>189</v>
      </c>
      <c r="U27" s="16">
        <f>ROUND(IF($L27=1,INDEX(新属性投放!D$14:D$34,卡牌属性!$M27),INDEX(新属性投放!D$40:D$60,卡牌属性!$M27))*VLOOKUP(J27,$A$4:$E$39,5),0)</f>
        <v>8</v>
      </c>
      <c r="V27" s="31" t="s">
        <v>190</v>
      </c>
      <c r="W27" s="16">
        <f>ROUND(IF($L27=1,INDEX(新属性投放!E$14:E$34,卡牌属性!$M27),INDEX(新属性投放!E$40:E$60,卡牌属性!$M27))*VLOOKUP(J27,$A$4:$E$39,5),0)</f>
        <v>4</v>
      </c>
      <c r="X27" s="31" t="s">
        <v>191</v>
      </c>
      <c r="Y27" s="16">
        <f>ROUND(IF($L27=1,INDEX(新属性投放!F$14:F$34,卡牌属性!$M27),INDEX(新属性投放!F$40:F$60,卡牌属性!$M27))*VLOOKUP(J27,$A$4:$E$39,5),0)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171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686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ROUND(IF($L28=1,INDEX(新属性投放!J$14:J$34,卡牌属性!$M28),INDEX(新属性投放!J$40:J$60,卡牌属性!$M28))*VLOOKUP(J28,$A$4:$E$39,5),0)</f>
        <v>163</v>
      </c>
      <c r="P28" s="31" t="s">
        <v>190</v>
      </c>
      <c r="Q28" s="16">
        <f>ROUND(IF($L28=1,INDEX(新属性投放!K$14:K$34,卡牌属性!$M28),INDEX(新属性投放!K$40:K$60,卡牌属性!$M28))*VLOOKUP(J28,$A$4:$E$39,5),0)</f>
        <v>71</v>
      </c>
      <c r="R28" s="31" t="s">
        <v>191</v>
      </c>
      <c r="S28" s="16">
        <f>ROUND(IF($L28=1,INDEX(新属性投放!L$14:L$34,卡牌属性!$M28),INDEX(新属性投放!L$40:L$60,卡牌属性!$M28))*VLOOKUP(J28,$A$4:$E$39,5),0)</f>
        <v>866</v>
      </c>
      <c r="T28" s="31" t="s">
        <v>189</v>
      </c>
      <c r="U28" s="16">
        <f>ROUND(IF($L28=1,INDEX(新属性投放!D$14:D$34,卡牌属性!$M28),INDEX(新属性投放!D$40:D$60,卡牌属性!$M28))*VLOOKUP(J28,$A$4:$E$39,5),0)</f>
        <v>12</v>
      </c>
      <c r="V28" s="31" t="s">
        <v>190</v>
      </c>
      <c r="W28" s="16">
        <f>ROUND(IF($L28=1,INDEX(新属性投放!E$14:E$34,卡牌属性!$M28),INDEX(新属性投放!E$40:E$60,卡牌属性!$M28))*VLOOKUP(J28,$A$4:$E$39,5),0)</f>
        <v>6</v>
      </c>
      <c r="X28" s="31" t="s">
        <v>191</v>
      </c>
      <c r="Y28" s="16">
        <f>ROUND(IF($L28=1,INDEX(新属性投放!F$14:F$34,卡牌属性!$M28),INDEX(新属性投放!F$40:F$60,卡牌属性!$M28))*VLOOKUP(J28,$A$4:$E$39,5),0)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172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686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ROUND(IF($L29=1,INDEX(新属性投放!J$14:J$34,卡牌属性!$M29),INDEX(新属性投放!J$40:J$60,卡牌属性!$M29))*VLOOKUP(J29,$A$4:$E$39,5),0)</f>
        <v>367</v>
      </c>
      <c r="P29" s="31" t="s">
        <v>190</v>
      </c>
      <c r="Q29" s="16">
        <f>ROUND(IF($L29=1,INDEX(新属性投放!K$14:K$34,卡牌属性!$M29),INDEX(新属性投放!K$40:K$60,卡牌属性!$M29))*VLOOKUP(J29,$A$4:$E$39,5),0)</f>
        <v>173</v>
      </c>
      <c r="R29" s="31" t="s">
        <v>191</v>
      </c>
      <c r="S29" s="16">
        <f>ROUND(IF($L29=1,INDEX(新属性投放!L$14:L$34,卡牌属性!$M29),INDEX(新属性投放!L$40:L$60,卡牌属性!$M29))*VLOOKUP(J29,$A$4:$E$39,5),0)</f>
        <v>1886</v>
      </c>
      <c r="T29" s="31" t="s">
        <v>189</v>
      </c>
      <c r="U29" s="16">
        <f>ROUND(IF($L29=1,INDEX(新属性投放!D$14:D$34,卡牌属性!$M29),INDEX(新属性投放!D$40:D$60,卡牌属性!$M29))*VLOOKUP(J29,$A$4:$E$39,5),0)</f>
        <v>16</v>
      </c>
      <c r="V29" s="31" t="s">
        <v>190</v>
      </c>
      <c r="W29" s="16">
        <f>ROUND(IF($L29=1,INDEX(新属性投放!E$14:E$34,卡牌属性!$M29),INDEX(新属性投放!E$40:E$60,卡牌属性!$M29))*VLOOKUP(J29,$A$4:$E$39,5),0)</f>
        <v>8</v>
      </c>
      <c r="X29" s="31" t="s">
        <v>191</v>
      </c>
      <c r="Y29" s="16">
        <f>ROUND(IF($L29=1,INDEX(新属性投放!F$14:F$34,卡牌属性!$M29),INDEX(新属性投放!F$40:F$60,卡牌属性!$M29))*VLOOKUP(J29,$A$4:$E$39,5),0)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173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686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ROUND(IF($L30=1,INDEX(新属性投放!J$14:J$34,卡牌属性!$M30),INDEX(新属性投放!J$40:J$60,卡牌属性!$M30))*VLOOKUP(J30,$A$4:$E$39,5),0)</f>
        <v>559</v>
      </c>
      <c r="P30" s="31" t="s">
        <v>190</v>
      </c>
      <c r="Q30" s="16">
        <f>ROUND(IF($L30=1,INDEX(新属性投放!K$14:K$34,卡牌属性!$M30),INDEX(新属性投放!K$40:K$60,卡牌属性!$M30))*VLOOKUP(J30,$A$4:$E$39,5),0)</f>
        <v>269</v>
      </c>
      <c r="R30" s="31" t="s">
        <v>191</v>
      </c>
      <c r="S30" s="16">
        <f>ROUND(IF($L30=1,INDEX(新属性投放!L$14:L$34,卡牌属性!$M30),INDEX(新属性投放!L$40:L$60,卡牌属性!$M30))*VLOOKUP(J30,$A$4:$E$39,5),0)</f>
        <v>2846</v>
      </c>
      <c r="T30" s="31" t="s">
        <v>189</v>
      </c>
      <c r="U30" s="16">
        <f>ROUND(IF($L30=1,INDEX(新属性投放!D$14:D$34,卡牌属性!$M30),INDEX(新属性投放!D$40:D$60,卡牌属性!$M30))*VLOOKUP(J30,$A$4:$E$39,5),0)</f>
        <v>20</v>
      </c>
      <c r="V30" s="31" t="s">
        <v>190</v>
      </c>
      <c r="W30" s="16">
        <f>ROUND(IF($L30=1,INDEX(新属性投放!E$14:E$34,卡牌属性!$M30),INDEX(新属性投放!E$40:E$60,卡牌属性!$M30))*VLOOKUP(J30,$A$4:$E$39,5),0)</f>
        <v>10</v>
      </c>
      <c r="X30" s="31" t="s">
        <v>191</v>
      </c>
      <c r="Y30" s="16">
        <f>ROUND(IF($L30=1,INDEX(新属性投放!F$14:F$34,卡牌属性!$M30),INDEX(新属性投放!F$40:F$60,卡牌属性!$M30))*VLOOKUP(J30,$A$4:$E$39,5),0)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174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686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ROUND(IF($L31=1,INDEX(新属性投放!J$14:J$34,卡牌属性!$M31),INDEX(新属性投放!J$40:J$60,卡牌属性!$M31))*VLOOKUP(J31,$A$4:$E$39,5),0)</f>
        <v>799</v>
      </c>
      <c r="P31" s="31" t="s">
        <v>190</v>
      </c>
      <c r="Q31" s="16">
        <f>ROUND(IF($L31=1,INDEX(新属性投放!K$14:K$34,卡牌属性!$M31),INDEX(新属性投放!K$40:K$60,卡牌属性!$M31))*VLOOKUP(J31,$A$4:$E$39,5),0)</f>
        <v>389</v>
      </c>
      <c r="R31" s="31" t="s">
        <v>191</v>
      </c>
      <c r="S31" s="16">
        <f>ROUND(IF($L31=1,INDEX(新属性投放!L$14:L$34,卡牌属性!$M31),INDEX(新属性投放!L$40:L$60,卡牌属性!$M31))*VLOOKUP(J31,$A$4:$E$39,5),0)</f>
        <v>4046</v>
      </c>
      <c r="T31" s="31" t="s">
        <v>189</v>
      </c>
      <c r="U31" s="16">
        <f>ROUND(IF($L31=1,INDEX(新属性投放!D$14:D$34,卡牌属性!$M31),INDEX(新属性投放!D$40:D$60,卡牌属性!$M31))*VLOOKUP(J31,$A$4:$E$39,5),0)</f>
        <v>24</v>
      </c>
      <c r="V31" s="31" t="s">
        <v>190</v>
      </c>
      <c r="W31" s="16">
        <f>ROUND(IF($L31=1,INDEX(新属性投放!E$14:E$34,卡牌属性!$M31),INDEX(新属性投放!E$40:E$60,卡牌属性!$M31))*VLOOKUP(J31,$A$4:$E$39,5),0)</f>
        <v>12</v>
      </c>
      <c r="X31" s="31" t="s">
        <v>191</v>
      </c>
      <c r="Y31" s="16">
        <f>ROUND(IF($L31=1,INDEX(新属性投放!F$14:F$34,卡牌属性!$M31),INDEX(新属性投放!F$40:F$60,卡牌属性!$M31))*VLOOKUP(J31,$A$4:$E$39,5),0)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175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686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ROUND(IF($L32=1,INDEX(新属性投放!J$14:J$34,卡牌属性!$M32),INDEX(新属性投放!J$40:J$60,卡牌属性!$M32))*VLOOKUP(J32,$A$4:$E$39,5),0)</f>
        <v>1087</v>
      </c>
      <c r="P32" s="31" t="s">
        <v>190</v>
      </c>
      <c r="Q32" s="16">
        <f>ROUND(IF($L32=1,INDEX(新属性投放!K$14:K$34,卡牌属性!$M32),INDEX(新属性投放!K$40:K$60,卡牌属性!$M32))*VLOOKUP(J32,$A$4:$E$39,5),0)</f>
        <v>533</v>
      </c>
      <c r="R32" s="31" t="s">
        <v>191</v>
      </c>
      <c r="S32" s="16">
        <f>ROUND(IF($L32=1,INDEX(新属性投放!L$14:L$34,卡牌属性!$M32),INDEX(新属性投放!L$40:L$60,卡牌属性!$M32))*VLOOKUP(J32,$A$4:$E$39,5),0)</f>
        <v>5486</v>
      </c>
      <c r="T32" s="31" t="s">
        <v>189</v>
      </c>
      <c r="U32" s="16">
        <f>ROUND(IF($L32=1,INDEX(新属性投放!D$14:D$34,卡牌属性!$M32),INDEX(新属性投放!D$40:D$60,卡牌属性!$M32))*VLOOKUP(J32,$A$4:$E$39,5),0)</f>
        <v>30</v>
      </c>
      <c r="V32" s="31" t="s">
        <v>190</v>
      </c>
      <c r="W32" s="16">
        <f>ROUND(IF($L32=1,INDEX(新属性投放!E$14:E$34,卡牌属性!$M32),INDEX(新属性投放!E$40:E$60,卡牌属性!$M32))*VLOOKUP(J32,$A$4:$E$39,5),0)</f>
        <v>15</v>
      </c>
      <c r="X32" s="31" t="s">
        <v>191</v>
      </c>
      <c r="Y32" s="16">
        <f>ROUND(IF($L32=1,INDEX(新属性投放!F$14:F$34,卡牌属性!$M32),INDEX(新属性投放!F$40:F$60,卡牌属性!$M32))*VLOOKUP(J32,$A$4:$E$39,5),0)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176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686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ROUND(IF($L33=1,INDEX(新属性投放!J$14:J$34,卡牌属性!$M33),INDEX(新属性投放!J$40:J$60,卡牌属性!$M33))*VLOOKUP(J33,$A$4:$E$39,5),0)</f>
        <v>1447</v>
      </c>
      <c r="P33" s="31" t="s">
        <v>190</v>
      </c>
      <c r="Q33" s="16">
        <f>ROUND(IF($L33=1,INDEX(新属性投放!K$14:K$34,卡牌属性!$M33),INDEX(新属性投放!K$40:K$60,卡牌属性!$M33))*VLOOKUP(J33,$A$4:$E$39,5),0)</f>
        <v>713</v>
      </c>
      <c r="R33" s="31" t="s">
        <v>191</v>
      </c>
      <c r="S33" s="16">
        <f>ROUND(IF($L33=1,INDEX(新属性投放!L$14:L$34,卡牌属性!$M33),INDEX(新属性投放!L$40:L$60,卡牌属性!$M33))*VLOOKUP(J33,$A$4:$E$39,5),0)</f>
        <v>7286</v>
      </c>
      <c r="T33" s="31" t="s">
        <v>189</v>
      </c>
      <c r="U33" s="16">
        <f>ROUND(IF($L33=1,INDEX(新属性投放!D$14:D$34,卡牌属性!$M33),INDEX(新属性投放!D$40:D$60,卡牌属性!$M33))*VLOOKUP(J33,$A$4:$E$39,5),0)</f>
        <v>34</v>
      </c>
      <c r="V33" s="31" t="s">
        <v>190</v>
      </c>
      <c r="W33" s="16">
        <f>ROUND(IF($L33=1,INDEX(新属性投放!E$14:E$34,卡牌属性!$M33),INDEX(新属性投放!E$40:E$60,卡牌属性!$M33))*VLOOKUP(J33,$A$4:$E$39,5),0)</f>
        <v>17</v>
      </c>
      <c r="X33" s="31" t="s">
        <v>191</v>
      </c>
      <c r="Y33" s="16">
        <f>ROUND(IF($L33=1,INDEX(新属性投放!F$14:F$34,卡牌属性!$M33),INDEX(新属性投放!F$40:F$60,卡牌属性!$M33))*VLOOKUP(J33,$A$4:$E$39,5),0)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177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686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ROUND(IF($L34=1,INDEX(新属性投放!J$14:J$34,卡牌属性!$M34),INDEX(新属性投放!J$40:J$60,卡牌属性!$M34))*VLOOKUP(J34,$A$4:$E$39,5),0)</f>
        <v>1821</v>
      </c>
      <c r="P34" s="31" t="s">
        <v>190</v>
      </c>
      <c r="Q34" s="16">
        <f>ROUND(IF($L34=1,INDEX(新属性投放!K$14:K$34,卡牌属性!$M34),INDEX(新属性投放!K$40:K$60,卡牌属性!$M34))*VLOOKUP(J34,$A$4:$E$39,5),0)</f>
        <v>900</v>
      </c>
      <c r="R34" s="31" t="s">
        <v>191</v>
      </c>
      <c r="S34" s="16">
        <f>ROUND(IF($L34=1,INDEX(新属性投放!L$14:L$34,卡牌属性!$M34),INDEX(新属性投放!L$40:L$60,卡牌属性!$M34))*VLOOKUP(J34,$A$4:$E$39,5),0)</f>
        <v>9156</v>
      </c>
      <c r="T34" s="31" t="s">
        <v>189</v>
      </c>
      <c r="U34" s="16">
        <f>ROUND(IF($L34=1,INDEX(新属性投放!D$14:D$34,卡牌属性!$M34),INDEX(新属性投放!D$40:D$60,卡牌属性!$M34))*VLOOKUP(J34,$A$4:$E$39,5),0)</f>
        <v>40</v>
      </c>
      <c r="V34" s="31" t="s">
        <v>190</v>
      </c>
      <c r="W34" s="16">
        <f>ROUND(IF($L34=1,INDEX(新属性投放!E$14:E$34,卡牌属性!$M34),INDEX(新属性投放!E$40:E$60,卡牌属性!$M34))*VLOOKUP(J34,$A$4:$E$39,5),0)</f>
        <v>20</v>
      </c>
      <c r="X34" s="31" t="s">
        <v>191</v>
      </c>
      <c r="Y34" s="16">
        <f>ROUND(IF($L34=1,INDEX(新属性投放!F$14:F$34,卡牌属性!$M34),INDEX(新属性投放!F$40:F$60,卡牌属性!$M34))*VLOOKUP(J34,$A$4:$E$39,5),0)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178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686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ROUND(IF($L35=1,INDEX(新属性投放!J$14:J$34,卡牌属性!$M35),INDEX(新属性投放!J$40:J$60,卡牌属性!$M35))*VLOOKUP(J35,$A$4:$E$39,5),0)</f>
        <v>2061</v>
      </c>
      <c r="P35" s="31" t="s">
        <v>190</v>
      </c>
      <c r="Q35" s="16">
        <f>ROUND(IF($L35=1,INDEX(新属性投放!K$14:K$34,卡牌属性!$M35),INDEX(新属性投放!K$40:K$60,卡牌属性!$M35))*VLOOKUP(J35,$A$4:$E$39,5),0)</f>
        <v>1020</v>
      </c>
      <c r="R35" s="31" t="s">
        <v>191</v>
      </c>
      <c r="S35" s="16">
        <f>ROUND(IF($L35=1,INDEX(新属性投放!L$14:L$34,卡牌属性!$M35),INDEX(新属性投放!L$40:L$60,卡牌属性!$M35))*VLOOKUP(J35,$A$4:$E$39,5),0)</f>
        <v>10356</v>
      </c>
      <c r="T35" s="31" t="s">
        <v>189</v>
      </c>
      <c r="U35" s="16">
        <f>ROUND(IF($L35=1,INDEX(新属性投放!D$14:D$34,卡牌属性!$M35),INDEX(新属性投放!D$40:D$60,卡牌属性!$M35))*VLOOKUP(J35,$A$4:$E$39,5),0)</f>
        <v>46</v>
      </c>
      <c r="V35" s="31" t="s">
        <v>190</v>
      </c>
      <c r="W35" s="16">
        <f>ROUND(IF($L35=1,INDEX(新属性投放!E$14:E$34,卡牌属性!$M35),INDEX(新属性投放!E$40:E$60,卡牌属性!$M35))*VLOOKUP(J35,$A$4:$E$39,5),0)</f>
        <v>23</v>
      </c>
      <c r="X35" s="31" t="s">
        <v>191</v>
      </c>
      <c r="Y35" s="16">
        <f>ROUND(IF($L35=1,INDEX(新属性投放!F$14:F$34,卡牌属性!$M35),INDEX(新属性投放!F$40:F$60,卡牌属性!$M35))*VLOOKUP(J35,$A$4:$E$39,5),0)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179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686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ROUND(IF($L36=1,INDEX(新属性投放!J$14:J$34,卡牌属性!$M36),INDEX(新属性投放!J$40:J$60,卡牌属性!$M36))*VLOOKUP(J36,$A$4:$E$39,5),0)</f>
        <v>2337</v>
      </c>
      <c r="P36" s="31" t="s">
        <v>190</v>
      </c>
      <c r="Q36" s="16">
        <f>ROUND(IF($L36=1,INDEX(新属性投放!K$14:K$34,卡牌属性!$M36),INDEX(新属性投放!K$40:K$60,卡牌属性!$M36))*VLOOKUP(J36,$A$4:$E$39,5),0)</f>
        <v>1158</v>
      </c>
      <c r="R36" s="31" t="s">
        <v>191</v>
      </c>
      <c r="S36" s="16">
        <f>ROUND(IF($L36=1,INDEX(新属性投放!L$14:L$34,卡牌属性!$M36),INDEX(新属性投放!L$40:L$60,卡牌属性!$M36))*VLOOKUP(J36,$A$4:$E$39,5),0)</f>
        <v>11736</v>
      </c>
      <c r="T36" s="31" t="s">
        <v>189</v>
      </c>
      <c r="U36" s="16">
        <f>ROUND(IF($L36=1,INDEX(新属性投放!D$14:D$34,卡牌属性!$M36),INDEX(新属性投放!D$40:D$60,卡牌属性!$M36))*VLOOKUP(J36,$A$4:$E$39,5),0)</f>
        <v>52</v>
      </c>
      <c r="V36" s="31" t="s">
        <v>190</v>
      </c>
      <c r="W36" s="16">
        <f>ROUND(IF($L36=1,INDEX(新属性投放!E$14:E$34,卡牌属性!$M36),INDEX(新属性投放!E$40:E$60,卡牌属性!$M36))*VLOOKUP(J36,$A$4:$E$39,5),0)</f>
        <v>26</v>
      </c>
      <c r="X36" s="31" t="s">
        <v>191</v>
      </c>
      <c r="Y36" s="16">
        <f>ROUND(IF($L36=1,INDEX(新属性投放!F$14:F$34,卡牌属性!$M36),INDEX(新属性投放!F$40:F$60,卡牌属性!$M36))*VLOOKUP(J36,$A$4:$E$39,5),0)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180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686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ROUND(IF($L37=1,INDEX(新属性投放!J$14:J$34,卡牌属性!$M37),INDEX(新属性投放!J$40:J$60,卡牌属性!$M37))*VLOOKUP(J37,$A$4:$E$39,5),0)</f>
        <v>2649</v>
      </c>
      <c r="P37" s="31" t="s">
        <v>190</v>
      </c>
      <c r="Q37" s="16">
        <f>ROUND(IF($L37=1,INDEX(新属性投放!K$14:K$34,卡牌属性!$M37),INDEX(新属性投放!K$40:K$60,卡牌属性!$M37))*VLOOKUP(J37,$A$4:$E$39,5),0)</f>
        <v>1314</v>
      </c>
      <c r="R37" s="31" t="s">
        <v>191</v>
      </c>
      <c r="S37" s="16">
        <f>ROUND(IF($L37=1,INDEX(新属性投放!L$14:L$34,卡牌属性!$M37),INDEX(新属性投放!L$40:L$60,卡牌属性!$M37))*VLOOKUP(J37,$A$4:$E$39,5),0)</f>
        <v>13296</v>
      </c>
      <c r="T37" s="31" t="s">
        <v>189</v>
      </c>
      <c r="U37" s="16">
        <f>ROUND(IF($L37=1,INDEX(新属性投放!D$14:D$34,卡牌属性!$M37),INDEX(新属性投放!D$40:D$60,卡牌属性!$M37))*VLOOKUP(J37,$A$4:$E$39,5),0)</f>
        <v>58</v>
      </c>
      <c r="V37" s="31" t="s">
        <v>190</v>
      </c>
      <c r="W37" s="16">
        <f>ROUND(IF($L37=1,INDEX(新属性投放!E$14:E$34,卡牌属性!$M37),INDEX(新属性投放!E$40:E$60,卡牌属性!$M37))*VLOOKUP(J37,$A$4:$E$39,5),0)</f>
        <v>29</v>
      </c>
      <c r="X37" s="31" t="s">
        <v>191</v>
      </c>
      <c r="Y37" s="16">
        <f>ROUND(IF($L37=1,INDEX(新属性投放!F$14:F$34,卡牌属性!$M37),INDEX(新属性投放!F$40:F$60,卡牌属性!$M37))*VLOOKUP(J37,$A$4:$E$39,5),0)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181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686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ROUND(IF($L38=1,INDEX(新属性投放!J$14:J$34,卡牌属性!$M38),INDEX(新属性投放!J$40:J$60,卡牌属性!$M38))*VLOOKUP(J38,$A$4:$E$39,5),0)</f>
        <v>2997</v>
      </c>
      <c r="P38" s="31" t="s">
        <v>190</v>
      </c>
      <c r="Q38" s="16">
        <f>ROUND(IF($L38=1,INDEX(新属性投放!K$14:K$34,卡牌属性!$M38),INDEX(新属性投放!K$40:K$60,卡牌属性!$M38))*VLOOKUP(J38,$A$4:$E$39,5),0)</f>
        <v>1488</v>
      </c>
      <c r="R38" s="31" t="s">
        <v>191</v>
      </c>
      <c r="S38" s="16">
        <f>ROUND(IF($L38=1,INDEX(新属性投放!L$14:L$34,卡牌属性!$M38),INDEX(新属性投放!L$40:L$60,卡牌属性!$M38))*VLOOKUP(J38,$A$4:$E$39,5),0)</f>
        <v>15036</v>
      </c>
      <c r="T38" s="31" t="s">
        <v>189</v>
      </c>
      <c r="U38" s="16">
        <f>ROUND(IF($L38=1,INDEX(新属性投放!D$14:D$34,卡牌属性!$M38),INDEX(新属性投放!D$40:D$60,卡牌属性!$M38))*VLOOKUP(J38,$A$4:$E$39,5),0)</f>
        <v>64</v>
      </c>
      <c r="V38" s="31" t="s">
        <v>190</v>
      </c>
      <c r="W38" s="16">
        <f>ROUND(IF($L38=1,INDEX(新属性投放!E$14:E$34,卡牌属性!$M38),INDEX(新属性投放!E$40:E$60,卡牌属性!$M38))*VLOOKUP(J38,$A$4:$E$39,5),0)</f>
        <v>32</v>
      </c>
      <c r="X38" s="31" t="s">
        <v>191</v>
      </c>
      <c r="Y38" s="16">
        <f>ROUND(IF($L38=1,INDEX(新属性投放!F$14:F$34,卡牌属性!$M38),INDEX(新属性投放!F$40:F$60,卡牌属性!$M38))*VLOOKUP(J38,$A$4:$E$39,5),0)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182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686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ROUND(IF($L39=1,INDEX(新属性投放!J$14:J$34,卡牌属性!$M39),INDEX(新属性投放!J$40:J$60,卡牌属性!$M39))*VLOOKUP(J39,$A$4:$E$39,5),0)</f>
        <v>3381</v>
      </c>
      <c r="P39" s="31" t="s">
        <v>190</v>
      </c>
      <c r="Q39" s="16">
        <f>ROUND(IF($L39=1,INDEX(新属性投放!K$14:K$34,卡牌属性!$M39),INDEX(新属性投放!K$40:K$60,卡牌属性!$M39))*VLOOKUP(J39,$A$4:$E$39,5),0)</f>
        <v>1680</v>
      </c>
      <c r="R39" s="31" t="s">
        <v>191</v>
      </c>
      <c r="S39" s="16">
        <f>ROUND(IF($L39=1,INDEX(新属性投放!L$14:L$34,卡牌属性!$M39),INDEX(新属性投放!L$40:L$60,卡牌属性!$M39))*VLOOKUP(J39,$A$4:$E$39,5),0)</f>
        <v>16956</v>
      </c>
      <c r="T39" s="31" t="s">
        <v>189</v>
      </c>
      <c r="U39" s="16">
        <f>ROUND(IF($L39=1,INDEX(新属性投放!D$14:D$34,卡牌属性!$M39),INDEX(新属性投放!D$40:D$60,卡牌属性!$M39))*VLOOKUP(J39,$A$4:$E$39,5),0)</f>
        <v>70</v>
      </c>
      <c r="V39" s="31" t="s">
        <v>190</v>
      </c>
      <c r="W39" s="16">
        <f>ROUND(IF($L39=1,INDEX(新属性投放!E$14:E$34,卡牌属性!$M39),INDEX(新属性投放!E$40:E$60,卡牌属性!$M39))*VLOOKUP(J39,$A$4:$E$39,5),0)</f>
        <v>35</v>
      </c>
      <c r="X39" s="31" t="s">
        <v>191</v>
      </c>
      <c r="Y39" s="16">
        <f>ROUND(IF($L39=1,INDEX(新属性投放!F$14:F$34,卡牌属性!$M39),INDEX(新属性投放!F$40:F$60,卡牌属性!$M39))*VLOOKUP(J39,$A$4:$E$39,5),0)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686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ROUND(IF($L40=1,INDEX(新属性投放!J$14:J$34,卡牌属性!$M40),INDEX(新属性投放!J$40:J$60,卡牌属性!$M40))*VLOOKUP(J40,$A$4:$E$39,5),0)</f>
        <v>3801</v>
      </c>
      <c r="P40" s="31" t="s">
        <v>190</v>
      </c>
      <c r="Q40" s="16">
        <f>ROUND(IF($L40=1,INDEX(新属性投放!K$14:K$34,卡牌属性!$M40),INDEX(新属性投放!K$40:K$60,卡牌属性!$M40))*VLOOKUP(J40,$A$4:$E$39,5),0)</f>
        <v>1890</v>
      </c>
      <c r="R40" s="31" t="s">
        <v>191</v>
      </c>
      <c r="S40" s="16">
        <f>ROUND(IF($L40=1,INDEX(新属性投放!L$14:L$34,卡牌属性!$M40),INDEX(新属性投放!L$40:L$60,卡牌属性!$M40))*VLOOKUP(J40,$A$4:$E$39,5),0)</f>
        <v>19056</v>
      </c>
      <c r="T40" s="31" t="s">
        <v>189</v>
      </c>
      <c r="U40" s="16">
        <f>ROUND(IF($L40=1,INDEX(新属性投放!D$14:D$34,卡牌属性!$M40),INDEX(新属性投放!D$40:D$60,卡牌属性!$M40))*VLOOKUP(J40,$A$4:$E$39,5),0)</f>
        <v>80</v>
      </c>
      <c r="V40" s="31" t="s">
        <v>190</v>
      </c>
      <c r="W40" s="16">
        <f>ROUND(IF($L40=1,INDEX(新属性投放!E$14:E$34,卡牌属性!$M40),INDEX(新属性投放!E$40:E$60,卡牌属性!$M40))*VLOOKUP(J40,$A$4:$E$39,5),0)</f>
        <v>40</v>
      </c>
      <c r="X40" s="31" t="s">
        <v>191</v>
      </c>
      <c r="Y40" s="16">
        <f>ROUND(IF($L40=1,INDEX(新属性投放!F$14:F$34,卡牌属性!$M40),INDEX(新属性投放!F$40:F$60,卡牌属性!$M40))*VLOOKUP(J40,$A$4:$E$39,5),0)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686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ROUND(IF($L41=1,INDEX(新属性投放!J$14:J$34,卡牌属性!$M41),INDEX(新属性投放!J$40:J$60,卡牌属性!$M41))*VLOOKUP(J41,$A$4:$E$39,5),0)</f>
        <v>4281</v>
      </c>
      <c r="P41" s="31" t="s">
        <v>190</v>
      </c>
      <c r="Q41" s="16">
        <f>ROUND(IF($L41=1,INDEX(新属性投放!K$14:K$34,卡牌属性!$M41),INDEX(新属性投放!K$40:K$60,卡牌属性!$M41))*VLOOKUP(J41,$A$4:$E$39,5),0)</f>
        <v>2130</v>
      </c>
      <c r="R41" s="31" t="s">
        <v>191</v>
      </c>
      <c r="S41" s="16">
        <f>ROUND(IF($L41=1,INDEX(新属性投放!L$14:L$34,卡牌属性!$M41),INDEX(新属性投放!L$40:L$60,卡牌属性!$M41))*VLOOKUP(J41,$A$4:$E$39,5),0)</f>
        <v>21456</v>
      </c>
      <c r="T41" s="31" t="s">
        <v>189</v>
      </c>
      <c r="U41" s="16">
        <f>ROUND(IF($L41=1,INDEX(新属性投放!D$14:D$34,卡牌属性!$M41),INDEX(新属性投放!D$40:D$60,卡牌属性!$M41))*VLOOKUP(J41,$A$4:$E$39,5),0)</f>
        <v>90</v>
      </c>
      <c r="V41" s="31" t="s">
        <v>190</v>
      </c>
      <c r="W41" s="16">
        <f>ROUND(IF($L41=1,INDEX(新属性投放!E$14:E$34,卡牌属性!$M41),INDEX(新属性投放!E$40:E$60,卡牌属性!$M41))*VLOOKUP(J41,$A$4:$E$39,5),0)</f>
        <v>45</v>
      </c>
      <c r="X41" s="31" t="s">
        <v>191</v>
      </c>
      <c r="Y41" s="16">
        <f>ROUND(IF($L41=1,INDEX(新属性投放!F$14:F$34,卡牌属性!$M41),INDEX(新属性投放!F$40:F$60,卡牌属性!$M41))*VLOOKUP(J41,$A$4:$E$39,5),0)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686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ROUND(IF($L42=1,INDEX(新属性投放!J$14:J$34,卡牌属性!$M42),INDEX(新属性投放!J$40:J$60,卡牌属性!$M42))*VLOOKUP(J42,$A$4:$E$39,5),0)</f>
        <v>4821</v>
      </c>
      <c r="P42" s="31" t="s">
        <v>190</v>
      </c>
      <c r="Q42" s="16">
        <f>ROUND(IF($L42=1,INDEX(新属性投放!K$14:K$34,卡牌属性!$M42),INDEX(新属性投放!K$40:K$60,卡牌属性!$M42))*VLOOKUP(J42,$A$4:$E$39,5),0)</f>
        <v>2400</v>
      </c>
      <c r="R42" s="31" t="s">
        <v>191</v>
      </c>
      <c r="S42" s="16">
        <f>ROUND(IF($L42=1,INDEX(新属性投放!L$14:L$34,卡牌属性!$M42),INDEX(新属性投放!L$40:L$60,卡牌属性!$M42))*VLOOKUP(J42,$A$4:$E$39,5),0)</f>
        <v>24156</v>
      </c>
      <c r="T42" s="31" t="s">
        <v>189</v>
      </c>
      <c r="U42" s="16">
        <f>ROUND(IF($L42=1,INDEX(新属性投放!D$14:D$34,卡牌属性!$M42),INDEX(新属性投放!D$40:D$60,卡牌属性!$M42))*VLOOKUP(J42,$A$4:$E$39,5),0)</f>
        <v>100</v>
      </c>
      <c r="V42" s="31" t="s">
        <v>190</v>
      </c>
      <c r="W42" s="16">
        <f>ROUND(IF($L42=1,INDEX(新属性投放!E$14:E$34,卡牌属性!$M42),INDEX(新属性投放!E$40:E$60,卡牌属性!$M42))*VLOOKUP(J42,$A$4:$E$39,5),0)</f>
        <v>50</v>
      </c>
      <c r="X42" s="31" t="s">
        <v>191</v>
      </c>
      <c r="Y42" s="16">
        <f>ROUND(IF($L42=1,INDEX(新属性投放!F$14:F$34,卡牌属性!$M42),INDEX(新属性投放!F$40:F$60,卡牌属性!$M42))*VLOOKUP(J42,$A$4:$E$39,5),0)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686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ROUND(IF($L43=1,INDEX(新属性投放!J$14:J$34,卡牌属性!$M43),INDEX(新属性投放!J$40:J$60,卡牌属性!$M43))*VLOOKUP(J43,$A$4:$E$39,5),0)</f>
        <v>5421</v>
      </c>
      <c r="P43" s="31" t="s">
        <v>190</v>
      </c>
      <c r="Q43" s="16">
        <f>ROUND(IF($L43=1,INDEX(新属性投放!K$14:K$34,卡牌属性!$M43),INDEX(新属性投放!K$40:K$60,卡牌属性!$M43))*VLOOKUP(J43,$A$4:$E$39,5),0)</f>
        <v>2700</v>
      </c>
      <c r="R43" s="31" t="s">
        <v>191</v>
      </c>
      <c r="S43" s="16">
        <f>ROUND(IF($L43=1,INDEX(新属性投放!L$14:L$34,卡牌属性!$M43),INDEX(新属性投放!L$40:L$60,卡牌属性!$M43))*VLOOKUP(J43,$A$4:$E$39,5),0)</f>
        <v>27156</v>
      </c>
      <c r="T43" s="31" t="s">
        <v>189</v>
      </c>
      <c r="U43" s="16">
        <f>ROUND(IF($L43=1,INDEX(新属性投放!D$14:D$34,卡牌属性!$M43),INDEX(新属性投放!D$40:D$60,卡牌属性!$M43))*VLOOKUP(J43,$A$4:$E$39,5),0)</f>
        <v>110</v>
      </c>
      <c r="V43" s="31" t="s">
        <v>190</v>
      </c>
      <c r="W43" s="16">
        <f>ROUND(IF($L43=1,INDEX(新属性投放!E$14:E$34,卡牌属性!$M43),INDEX(新属性投放!E$40:E$60,卡牌属性!$M43))*VLOOKUP(J43,$A$4:$E$39,5),0)</f>
        <v>55</v>
      </c>
      <c r="X43" s="31" t="s">
        <v>191</v>
      </c>
      <c r="Y43" s="16">
        <f>ROUND(IF($L43=1,INDEX(新属性投放!F$14:F$34,卡牌属性!$M43),INDEX(新属性投放!F$40:F$60,卡牌属性!$M43))*VLOOKUP(J43,$A$4:$E$39,5),0)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686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ROUND(IF($L44=1,INDEX(新属性投放!J$14:J$34,卡牌属性!$M44),INDEX(新属性投放!J$40:J$60,卡牌属性!$M44))*VLOOKUP(J44,$A$4:$E$39,5),0)</f>
        <v>6081</v>
      </c>
      <c r="P44" s="31" t="s">
        <v>190</v>
      </c>
      <c r="Q44" s="16">
        <f>ROUND(IF($L44=1,INDEX(新属性投放!K$14:K$34,卡牌属性!$M44),INDEX(新属性投放!K$40:K$60,卡牌属性!$M44))*VLOOKUP(J44,$A$4:$E$39,5),0)</f>
        <v>3030</v>
      </c>
      <c r="R44" s="31" t="s">
        <v>191</v>
      </c>
      <c r="S44" s="16">
        <f>ROUND(IF($L44=1,INDEX(新属性投放!L$14:L$34,卡牌属性!$M44),INDEX(新属性投放!L$40:L$60,卡牌属性!$M44))*VLOOKUP(J44,$A$4:$E$39,5),0)</f>
        <v>30456</v>
      </c>
      <c r="T44" s="31" t="s">
        <v>189</v>
      </c>
      <c r="U44" s="16">
        <f>ROUND(IF($L44=1,INDEX(新属性投放!D$14:D$34,卡牌属性!$M44),INDEX(新属性投放!D$40:D$60,卡牌属性!$M44))*VLOOKUP(J44,$A$4:$E$39,5),0)</f>
        <v>120</v>
      </c>
      <c r="V44" s="31" t="s">
        <v>190</v>
      </c>
      <c r="W44" s="16">
        <f>ROUND(IF($L44=1,INDEX(新属性投放!E$14:E$34,卡牌属性!$M44),INDEX(新属性投放!E$40:E$60,卡牌属性!$M44))*VLOOKUP(J44,$A$4:$E$39,5),0)</f>
        <v>60</v>
      </c>
      <c r="X44" s="31" t="s">
        <v>191</v>
      </c>
      <c r="Y44" s="16">
        <f>ROUND(IF($L44=1,INDEX(新属性投放!F$14:F$34,卡牌属性!$M44),INDEX(新属性投放!F$40:F$60,卡牌属性!$M44))*VLOOKUP(J44,$A$4:$E$39,5),0)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686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ROUND(IF($L45=1,INDEX(新属性投放!J$14:J$34,卡牌属性!$M45),INDEX(新属性投放!J$40:J$60,卡牌属性!$M45))*VLOOKUP(J45,$A$4:$E$39,5),0)</f>
        <v>6801</v>
      </c>
      <c r="P45" s="31" t="s">
        <v>190</v>
      </c>
      <c r="Q45" s="16">
        <f>ROUND(IF($L45=1,INDEX(新属性投放!K$14:K$34,卡牌属性!$M45),INDEX(新属性投放!K$40:K$60,卡牌属性!$M45))*VLOOKUP(J45,$A$4:$E$39,5),0)</f>
        <v>3390</v>
      </c>
      <c r="R45" s="31" t="s">
        <v>191</v>
      </c>
      <c r="S45" s="16">
        <f>ROUND(IF($L45=1,INDEX(新属性投放!L$14:L$34,卡牌属性!$M45),INDEX(新属性投放!L$40:L$60,卡牌属性!$M45))*VLOOKUP(J45,$A$4:$E$39,5),0)</f>
        <v>34056</v>
      </c>
      <c r="T45" s="31" t="s">
        <v>189</v>
      </c>
      <c r="U45" s="16">
        <f>ROUND(IF($L45=1,INDEX(新属性投放!D$14:D$34,卡牌属性!$M45),INDEX(新属性投放!D$40:D$60,卡牌属性!$M45))*VLOOKUP(J45,$A$4:$E$39,5),0)</f>
        <v>140</v>
      </c>
      <c r="V45" s="31" t="s">
        <v>190</v>
      </c>
      <c r="W45" s="16">
        <f>ROUND(IF($L45=1,INDEX(新属性投放!E$14:E$34,卡牌属性!$M45),INDEX(新属性投放!E$40:E$60,卡牌属性!$M45))*VLOOKUP(J45,$A$4:$E$39,5),0)</f>
        <v>70</v>
      </c>
      <c r="X45" s="31" t="s">
        <v>191</v>
      </c>
      <c r="Y45" s="16">
        <f>ROUND(IF($L45=1,INDEX(新属性投放!F$14:F$34,卡牌属性!$M45),INDEX(新属性投放!F$40:F$60,卡牌属性!$M45))*VLOOKUP(J45,$A$4:$E$39,5),0)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686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ROUND(IF($L46=1,INDEX(新属性投放!J$14:J$34,卡牌属性!$M46),INDEX(新属性投放!J$40:J$60,卡牌属性!$M46))*VLOOKUP(J46,$A$4:$E$39,5),0)</f>
        <v>22</v>
      </c>
      <c r="P46" s="31" t="s">
        <v>190</v>
      </c>
      <c r="Q46" s="16">
        <f>ROUND(IF($L46=1,INDEX(新属性投放!K$14:K$34,卡牌属性!$M46),INDEX(新属性投放!K$40:K$60,卡牌属性!$M46))*VLOOKUP(J46,$A$4:$E$39,5),0)</f>
        <v>0</v>
      </c>
      <c r="R46" s="31" t="s">
        <v>191</v>
      </c>
      <c r="S46" s="16">
        <f>ROUND(IF($L46=1,INDEX(新属性投放!L$14:L$34,卡牌属性!$M46),INDEX(新属性投放!L$40:L$60,卡牌属性!$M46))*VLOOKUP(J46,$A$4:$E$39,5),0)</f>
        <v>165</v>
      </c>
      <c r="T46" s="31" t="s">
        <v>189</v>
      </c>
      <c r="U46" s="16">
        <f>ROUND(IF($L46=1,INDEX(新属性投放!D$14:D$34,卡牌属性!$M46),INDEX(新属性投放!D$40:D$60,卡牌属性!$M46))*VLOOKUP(J46,$A$4:$E$39,5),0)</f>
        <v>4</v>
      </c>
      <c r="V46" s="31" t="s">
        <v>190</v>
      </c>
      <c r="W46" s="16">
        <f>ROUND(IF($L46=1,INDEX(新属性投放!E$14:E$34,卡牌属性!$M46),INDEX(新属性投放!E$40:E$60,卡牌属性!$M46))*VLOOKUP(J46,$A$4:$E$39,5),0)</f>
        <v>2</v>
      </c>
      <c r="X46" s="31" t="s">
        <v>191</v>
      </c>
      <c r="Y46" s="16">
        <f>ROUND(IF($L46=1,INDEX(新属性投放!F$14:F$34,卡牌属性!$M46),INDEX(新属性投放!F$40:F$60,卡牌属性!$M46))*VLOOKUP(J46,$A$4:$E$39,5),0)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686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ROUND(IF($L47=1,INDEX(新属性投放!J$14:J$34,卡牌属性!$M47),INDEX(新属性投放!J$40:J$60,卡牌属性!$M47))*VLOOKUP(J47,$A$4:$E$39,5),0)</f>
        <v>25</v>
      </c>
      <c r="P47" s="31" t="s">
        <v>190</v>
      </c>
      <c r="Q47" s="16">
        <f>ROUND(IF($L47=1,INDEX(新属性投放!K$14:K$34,卡牌属性!$M47),INDEX(新属性投放!K$40:K$60,卡牌属性!$M47))*VLOOKUP(J47,$A$4:$E$39,5),0)</f>
        <v>1</v>
      </c>
      <c r="R47" s="31" t="s">
        <v>191</v>
      </c>
      <c r="S47" s="16">
        <f>ROUND(IF($L47=1,INDEX(新属性投放!L$14:L$34,卡牌属性!$M47),INDEX(新属性投放!L$40:L$60,卡牌属性!$M47))*VLOOKUP(J47,$A$4:$E$39,5),0)</f>
        <v>183</v>
      </c>
      <c r="T47" s="31" t="s">
        <v>189</v>
      </c>
      <c r="U47" s="16">
        <f>ROUND(IF($L47=1,INDEX(新属性投放!D$14:D$34,卡牌属性!$M47),INDEX(新属性投放!D$40:D$60,卡牌属性!$M47))*VLOOKUP(J47,$A$4:$E$39,5),0)</f>
        <v>7</v>
      </c>
      <c r="V47" s="31" t="s">
        <v>190</v>
      </c>
      <c r="W47" s="16">
        <f>ROUND(IF($L47=1,INDEX(新属性投放!E$14:E$34,卡牌属性!$M47),INDEX(新属性投放!E$40:E$60,卡牌属性!$M47))*VLOOKUP(J47,$A$4:$E$39,5),0)</f>
        <v>3</v>
      </c>
      <c r="X47" s="31" t="s">
        <v>191</v>
      </c>
      <c r="Y47" s="16">
        <f>ROUND(IF($L47=1,INDEX(新属性投放!F$14:F$34,卡牌属性!$M47),INDEX(新属性投放!F$40:F$60,卡牌属性!$M47))*VLOOKUP(J47,$A$4:$E$39,5),0)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686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ROUND(IF($L48=1,INDEX(新属性投放!J$14:J$34,卡牌属性!$M48),INDEX(新属性投放!J$40:J$60,卡牌属性!$M48))*VLOOKUP(J48,$A$4:$E$39,5),0)</f>
        <v>65</v>
      </c>
      <c r="P48" s="31" t="s">
        <v>190</v>
      </c>
      <c r="Q48" s="16">
        <f>ROUND(IF($L48=1,INDEX(新属性投放!K$14:K$34,卡牌属性!$M48),INDEX(新属性投放!K$40:K$60,卡牌属性!$M48))*VLOOKUP(J48,$A$4:$E$39,5),0)</f>
        <v>21</v>
      </c>
      <c r="R48" s="31" t="s">
        <v>191</v>
      </c>
      <c r="S48" s="16">
        <f>ROUND(IF($L48=1,INDEX(新属性投放!L$14:L$34,卡牌属性!$M48),INDEX(新属性投放!L$40:L$60,卡牌属性!$M48))*VLOOKUP(J48,$A$4:$E$39,5),0)</f>
        <v>381</v>
      </c>
      <c r="T48" s="31" t="s">
        <v>189</v>
      </c>
      <c r="U48" s="16">
        <f>ROUND(IF($L48=1,INDEX(新属性投放!D$14:D$34,卡牌属性!$M48),INDEX(新属性投放!D$40:D$60,卡牌属性!$M48))*VLOOKUP(J48,$A$4:$E$39,5),0)</f>
        <v>9</v>
      </c>
      <c r="V48" s="31" t="s">
        <v>190</v>
      </c>
      <c r="W48" s="16">
        <f>ROUND(IF($L48=1,INDEX(新属性投放!E$14:E$34,卡牌属性!$M48),INDEX(新属性投放!E$40:E$60,卡牌属性!$M48))*VLOOKUP(J48,$A$4:$E$39,5),0)</f>
        <v>4</v>
      </c>
      <c r="X48" s="31" t="s">
        <v>191</v>
      </c>
      <c r="Y48" s="16">
        <f>ROUND(IF($L48=1,INDEX(新属性投放!F$14:F$34,卡牌属性!$M48),INDEX(新属性投放!F$40:F$60,卡牌属性!$M48))*VLOOKUP(J48,$A$4:$E$39,5),0)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686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ROUND(IF($L49=1,INDEX(新属性投放!J$14:J$34,卡牌属性!$M49),INDEX(新属性投放!J$40:J$60,卡牌属性!$M49))*VLOOKUP(J49,$A$4:$E$39,5),0)</f>
        <v>179</v>
      </c>
      <c r="P49" s="31" t="s">
        <v>190</v>
      </c>
      <c r="Q49" s="16">
        <f>ROUND(IF($L49=1,INDEX(新属性投放!K$14:K$34,卡牌属性!$M49),INDEX(新属性投放!K$40:K$60,卡牌属性!$M49))*VLOOKUP(J49,$A$4:$E$39,5),0)</f>
        <v>78</v>
      </c>
      <c r="R49" s="31" t="s">
        <v>191</v>
      </c>
      <c r="S49" s="16">
        <f>ROUND(IF($L49=1,INDEX(新属性投放!L$14:L$34,卡牌属性!$M49),INDEX(新属性投放!L$40:L$60,卡牌属性!$M49))*VLOOKUP(J49,$A$4:$E$39,5),0)</f>
        <v>953</v>
      </c>
      <c r="T49" s="31" t="s">
        <v>189</v>
      </c>
      <c r="U49" s="16">
        <f>ROUND(IF($L49=1,INDEX(新属性投放!D$14:D$34,卡牌属性!$M49),INDEX(新属性投放!D$40:D$60,卡牌属性!$M49))*VLOOKUP(J49,$A$4:$E$39,5),0)</f>
        <v>13</v>
      </c>
      <c r="V49" s="31" t="s">
        <v>190</v>
      </c>
      <c r="W49" s="16">
        <f>ROUND(IF($L49=1,INDEX(新属性投放!E$14:E$34,卡牌属性!$M49),INDEX(新属性投放!E$40:E$60,卡牌属性!$M49))*VLOOKUP(J49,$A$4:$E$39,5),0)</f>
        <v>7</v>
      </c>
      <c r="X49" s="31" t="s">
        <v>191</v>
      </c>
      <c r="Y49" s="16">
        <f>ROUND(IF($L49=1,INDEX(新属性投放!F$14:F$34,卡牌属性!$M49),INDEX(新属性投放!F$40:F$60,卡牌属性!$M49))*VLOOKUP(J49,$A$4:$E$39,5),0)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686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ROUND(IF($L50=1,INDEX(新属性投放!J$14:J$34,卡牌属性!$M50),INDEX(新属性投放!J$40:J$60,卡牌属性!$M50))*VLOOKUP(J50,$A$4:$E$39,5),0)</f>
        <v>404</v>
      </c>
      <c r="P50" s="31" t="s">
        <v>190</v>
      </c>
      <c r="Q50" s="16">
        <f>ROUND(IF($L50=1,INDEX(新属性投放!K$14:K$34,卡牌属性!$M50),INDEX(新属性投放!K$40:K$60,卡牌属性!$M50))*VLOOKUP(J50,$A$4:$E$39,5),0)</f>
        <v>190</v>
      </c>
      <c r="R50" s="31" t="s">
        <v>191</v>
      </c>
      <c r="S50" s="16">
        <f>ROUND(IF($L50=1,INDEX(新属性投放!L$14:L$34,卡牌属性!$M50),INDEX(新属性投放!L$40:L$60,卡牌属性!$M50))*VLOOKUP(J50,$A$4:$E$39,5),0)</f>
        <v>2075</v>
      </c>
      <c r="T50" s="31" t="s">
        <v>189</v>
      </c>
      <c r="U50" s="16">
        <f>ROUND(IF($L50=1,INDEX(新属性投放!D$14:D$34,卡牌属性!$M50),INDEX(新属性投放!D$40:D$60,卡牌属性!$M50))*VLOOKUP(J50,$A$4:$E$39,5),0)</f>
        <v>18</v>
      </c>
      <c r="V50" s="31" t="s">
        <v>190</v>
      </c>
      <c r="W50" s="16">
        <f>ROUND(IF($L50=1,INDEX(新属性投放!E$14:E$34,卡牌属性!$M50),INDEX(新属性投放!E$40:E$60,卡牌属性!$M50))*VLOOKUP(J50,$A$4:$E$39,5),0)</f>
        <v>9</v>
      </c>
      <c r="X50" s="31" t="s">
        <v>191</v>
      </c>
      <c r="Y50" s="16">
        <f>ROUND(IF($L50=1,INDEX(新属性投放!F$14:F$34,卡牌属性!$M50),INDEX(新属性投放!F$40:F$60,卡牌属性!$M50))*VLOOKUP(J50,$A$4:$E$39,5),0)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686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ROUND(IF($L51=1,INDEX(新属性投放!J$14:J$34,卡牌属性!$M51),INDEX(新属性投放!J$40:J$60,卡牌属性!$M51))*VLOOKUP(J51,$A$4:$E$39,5),0)</f>
        <v>615</v>
      </c>
      <c r="P51" s="31" t="s">
        <v>190</v>
      </c>
      <c r="Q51" s="16">
        <f>ROUND(IF($L51=1,INDEX(新属性投放!K$14:K$34,卡牌属性!$M51),INDEX(新属性投放!K$40:K$60,卡牌属性!$M51))*VLOOKUP(J51,$A$4:$E$39,5),0)</f>
        <v>296</v>
      </c>
      <c r="R51" s="31" t="s">
        <v>191</v>
      </c>
      <c r="S51" s="16">
        <f>ROUND(IF($L51=1,INDEX(新属性投放!L$14:L$34,卡牌属性!$M51),INDEX(新属性投放!L$40:L$60,卡牌属性!$M51))*VLOOKUP(J51,$A$4:$E$39,5),0)</f>
        <v>3131</v>
      </c>
      <c r="T51" s="31" t="s">
        <v>189</v>
      </c>
      <c r="U51" s="16">
        <f>ROUND(IF($L51=1,INDEX(新属性投放!D$14:D$34,卡牌属性!$M51),INDEX(新属性投放!D$40:D$60,卡牌属性!$M51))*VLOOKUP(J51,$A$4:$E$39,5),0)</f>
        <v>22</v>
      </c>
      <c r="V51" s="31" t="s">
        <v>190</v>
      </c>
      <c r="W51" s="16">
        <f>ROUND(IF($L51=1,INDEX(新属性投放!E$14:E$34,卡牌属性!$M51),INDEX(新属性投放!E$40:E$60,卡牌属性!$M51))*VLOOKUP(J51,$A$4:$E$39,5),0)</f>
        <v>11</v>
      </c>
      <c r="X51" s="31" t="s">
        <v>191</v>
      </c>
      <c r="Y51" s="16">
        <f>ROUND(IF($L51=1,INDEX(新属性投放!F$14:F$34,卡牌属性!$M51),INDEX(新属性投放!F$40:F$60,卡牌属性!$M51))*VLOOKUP(J51,$A$4:$E$39,5),0)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686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ROUND(IF($L52=1,INDEX(新属性投放!J$14:J$34,卡牌属性!$M52),INDEX(新属性投放!J$40:J$60,卡牌属性!$M52))*VLOOKUP(J52,$A$4:$E$39,5),0)</f>
        <v>879</v>
      </c>
      <c r="P52" s="31" t="s">
        <v>190</v>
      </c>
      <c r="Q52" s="16">
        <f>ROUND(IF($L52=1,INDEX(新属性投放!K$14:K$34,卡牌属性!$M52),INDEX(新属性投放!K$40:K$60,卡牌属性!$M52))*VLOOKUP(J52,$A$4:$E$39,5),0)</f>
        <v>428</v>
      </c>
      <c r="R52" s="31" t="s">
        <v>191</v>
      </c>
      <c r="S52" s="16">
        <f>ROUND(IF($L52=1,INDEX(新属性投放!L$14:L$34,卡牌属性!$M52),INDEX(新属性投放!L$40:L$60,卡牌属性!$M52))*VLOOKUP(J52,$A$4:$E$39,5),0)</f>
        <v>4451</v>
      </c>
      <c r="T52" s="31" t="s">
        <v>189</v>
      </c>
      <c r="U52" s="16">
        <f>ROUND(IF($L52=1,INDEX(新属性投放!D$14:D$34,卡牌属性!$M52),INDEX(新属性投放!D$40:D$60,卡牌属性!$M52))*VLOOKUP(J52,$A$4:$E$39,5),0)</f>
        <v>26</v>
      </c>
      <c r="V52" s="31" t="s">
        <v>190</v>
      </c>
      <c r="W52" s="16">
        <f>ROUND(IF($L52=1,INDEX(新属性投放!E$14:E$34,卡牌属性!$M52),INDEX(新属性投放!E$40:E$60,卡牌属性!$M52))*VLOOKUP(J52,$A$4:$E$39,5),0)</f>
        <v>13</v>
      </c>
      <c r="X52" s="31" t="s">
        <v>191</v>
      </c>
      <c r="Y52" s="16">
        <f>ROUND(IF($L52=1,INDEX(新属性投放!F$14:F$34,卡牌属性!$M52),INDEX(新属性投放!F$40:F$60,卡牌属性!$M52))*VLOOKUP(J52,$A$4:$E$39,5),0)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686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ROUND(IF($L53=1,INDEX(新属性投放!J$14:J$34,卡牌属性!$M53),INDEX(新属性投放!J$40:J$60,卡牌属性!$M53))*VLOOKUP(J53,$A$4:$E$39,5),0)</f>
        <v>1196</v>
      </c>
      <c r="P53" s="31" t="s">
        <v>190</v>
      </c>
      <c r="Q53" s="16">
        <f>ROUND(IF($L53=1,INDEX(新属性投放!K$14:K$34,卡牌属性!$M53),INDEX(新属性投放!K$40:K$60,卡牌属性!$M53))*VLOOKUP(J53,$A$4:$E$39,5),0)</f>
        <v>586</v>
      </c>
      <c r="R53" s="31" t="s">
        <v>191</v>
      </c>
      <c r="S53" s="16">
        <f>ROUND(IF($L53=1,INDEX(新属性投放!L$14:L$34,卡牌属性!$M53),INDEX(新属性投放!L$40:L$60,卡牌属性!$M53))*VLOOKUP(J53,$A$4:$E$39,5),0)</f>
        <v>6035</v>
      </c>
      <c r="T53" s="31" t="s">
        <v>189</v>
      </c>
      <c r="U53" s="16">
        <f>ROUND(IF($L53=1,INDEX(新属性投放!D$14:D$34,卡牌属性!$M53),INDEX(新属性投放!D$40:D$60,卡牌属性!$M53))*VLOOKUP(J53,$A$4:$E$39,5),0)</f>
        <v>33</v>
      </c>
      <c r="V53" s="31" t="s">
        <v>190</v>
      </c>
      <c r="W53" s="16">
        <f>ROUND(IF($L53=1,INDEX(新属性投放!E$14:E$34,卡牌属性!$M53),INDEX(新属性投放!E$40:E$60,卡牌属性!$M53))*VLOOKUP(J53,$A$4:$E$39,5),0)</f>
        <v>17</v>
      </c>
      <c r="X53" s="31" t="s">
        <v>191</v>
      </c>
      <c r="Y53" s="16">
        <f>ROUND(IF($L53=1,INDEX(新属性投放!F$14:F$34,卡牌属性!$M53),INDEX(新属性投放!F$40:F$60,卡牌属性!$M53))*VLOOKUP(J53,$A$4:$E$39,5),0)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686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ROUND(IF($L54=1,INDEX(新属性投放!J$14:J$34,卡牌属性!$M54),INDEX(新属性投放!J$40:J$60,卡牌属性!$M54))*VLOOKUP(J54,$A$4:$E$39,5),0)</f>
        <v>1592</v>
      </c>
      <c r="P54" s="31" t="s">
        <v>190</v>
      </c>
      <c r="Q54" s="16">
        <f>ROUND(IF($L54=1,INDEX(新属性投放!K$14:K$34,卡牌属性!$M54),INDEX(新属性投放!K$40:K$60,卡牌属性!$M54))*VLOOKUP(J54,$A$4:$E$39,5),0)</f>
        <v>784</v>
      </c>
      <c r="R54" s="31" t="s">
        <v>191</v>
      </c>
      <c r="S54" s="16">
        <f>ROUND(IF($L54=1,INDEX(新属性投放!L$14:L$34,卡牌属性!$M54),INDEX(新属性投放!L$40:L$60,卡牌属性!$M54))*VLOOKUP(J54,$A$4:$E$39,5),0)</f>
        <v>8015</v>
      </c>
      <c r="T54" s="31" t="s">
        <v>189</v>
      </c>
      <c r="U54" s="16">
        <f>ROUND(IF($L54=1,INDEX(新属性投放!D$14:D$34,卡牌属性!$M54),INDEX(新属性投放!D$40:D$60,卡牌属性!$M54))*VLOOKUP(J54,$A$4:$E$39,5),0)</f>
        <v>37</v>
      </c>
      <c r="V54" s="31" t="s">
        <v>190</v>
      </c>
      <c r="W54" s="16">
        <f>ROUND(IF($L54=1,INDEX(新属性投放!E$14:E$34,卡牌属性!$M54),INDEX(新属性投放!E$40:E$60,卡牌属性!$M54))*VLOOKUP(J54,$A$4:$E$39,5),0)</f>
        <v>19</v>
      </c>
      <c r="X54" s="31" t="s">
        <v>191</v>
      </c>
      <c r="Y54" s="16">
        <f>ROUND(IF($L54=1,INDEX(新属性投放!F$14:F$34,卡牌属性!$M54),INDEX(新属性投放!F$40:F$60,卡牌属性!$M54))*VLOOKUP(J54,$A$4:$E$39,5),0)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686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ROUND(IF($L55=1,INDEX(新属性投放!J$14:J$34,卡牌属性!$M55),INDEX(新属性投放!J$40:J$60,卡牌属性!$M55))*VLOOKUP(J55,$A$4:$E$39,5),0)</f>
        <v>2003</v>
      </c>
      <c r="P55" s="31" t="s">
        <v>190</v>
      </c>
      <c r="Q55" s="16">
        <f>ROUND(IF($L55=1,INDEX(新属性投放!K$14:K$34,卡牌属性!$M55),INDEX(新属性投放!K$40:K$60,卡牌属性!$M55))*VLOOKUP(J55,$A$4:$E$39,5),0)</f>
        <v>990</v>
      </c>
      <c r="R55" s="31" t="s">
        <v>191</v>
      </c>
      <c r="S55" s="16">
        <f>ROUND(IF($L55=1,INDEX(新属性投放!L$14:L$34,卡牌属性!$M55),INDEX(新属性投放!L$40:L$60,卡牌属性!$M55))*VLOOKUP(J55,$A$4:$E$39,5),0)</f>
        <v>10072</v>
      </c>
      <c r="T55" s="31" t="s">
        <v>189</v>
      </c>
      <c r="U55" s="16">
        <f>ROUND(IF($L55=1,INDEX(新属性投放!D$14:D$34,卡牌属性!$M55),INDEX(新属性投放!D$40:D$60,卡牌属性!$M55))*VLOOKUP(J55,$A$4:$E$39,5),0)</f>
        <v>44</v>
      </c>
      <c r="V55" s="31" t="s">
        <v>190</v>
      </c>
      <c r="W55" s="16">
        <f>ROUND(IF($L55=1,INDEX(新属性投放!E$14:E$34,卡牌属性!$M55),INDEX(新属性投放!E$40:E$60,卡牌属性!$M55))*VLOOKUP(J55,$A$4:$E$39,5),0)</f>
        <v>22</v>
      </c>
      <c r="X55" s="31" t="s">
        <v>191</v>
      </c>
      <c r="Y55" s="16">
        <f>ROUND(IF($L55=1,INDEX(新属性投放!F$14:F$34,卡牌属性!$M55),INDEX(新属性投放!F$40:F$60,卡牌属性!$M55))*VLOOKUP(J55,$A$4:$E$39,5),0)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686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ROUND(IF($L56=1,INDEX(新属性投放!J$14:J$34,卡牌属性!$M56),INDEX(新属性投放!J$40:J$60,卡牌属性!$M56))*VLOOKUP(J56,$A$4:$E$39,5),0)</f>
        <v>2267</v>
      </c>
      <c r="P56" s="31" t="s">
        <v>190</v>
      </c>
      <c r="Q56" s="16">
        <f>ROUND(IF($L56=1,INDEX(新属性投放!K$14:K$34,卡牌属性!$M56),INDEX(新属性投放!K$40:K$60,卡牌属性!$M56))*VLOOKUP(J56,$A$4:$E$39,5),0)</f>
        <v>1122</v>
      </c>
      <c r="R56" s="31" t="s">
        <v>191</v>
      </c>
      <c r="S56" s="16">
        <f>ROUND(IF($L56=1,INDEX(新属性投放!L$14:L$34,卡牌属性!$M56),INDEX(新属性投放!L$40:L$60,卡牌属性!$M56))*VLOOKUP(J56,$A$4:$E$39,5),0)</f>
        <v>11392</v>
      </c>
      <c r="T56" s="31" t="s">
        <v>189</v>
      </c>
      <c r="U56" s="16">
        <f>ROUND(IF($L56=1,INDEX(新属性投放!D$14:D$34,卡牌属性!$M56),INDEX(新属性投放!D$40:D$60,卡牌属性!$M56))*VLOOKUP(J56,$A$4:$E$39,5),0)</f>
        <v>51</v>
      </c>
      <c r="V56" s="31" t="s">
        <v>190</v>
      </c>
      <c r="W56" s="16">
        <f>ROUND(IF($L56=1,INDEX(新属性投放!E$14:E$34,卡牌属性!$M56),INDEX(新属性投放!E$40:E$60,卡牌属性!$M56))*VLOOKUP(J56,$A$4:$E$39,5),0)</f>
        <v>25</v>
      </c>
      <c r="X56" s="31" t="s">
        <v>191</v>
      </c>
      <c r="Y56" s="16">
        <f>ROUND(IF($L56=1,INDEX(新属性投放!F$14:F$34,卡牌属性!$M56),INDEX(新属性投放!F$40:F$60,卡牌属性!$M56))*VLOOKUP(J56,$A$4:$E$39,5),0)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686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ROUND(IF($L57=1,INDEX(新属性投放!J$14:J$34,卡牌属性!$M57),INDEX(新属性投放!J$40:J$60,卡牌属性!$M57))*VLOOKUP(J57,$A$4:$E$39,5),0)</f>
        <v>2571</v>
      </c>
      <c r="P57" s="31" t="s">
        <v>190</v>
      </c>
      <c r="Q57" s="16">
        <f>ROUND(IF($L57=1,INDEX(新属性投放!K$14:K$34,卡牌属性!$M57),INDEX(新属性投放!K$40:K$60,卡牌属性!$M57))*VLOOKUP(J57,$A$4:$E$39,5),0)</f>
        <v>1274</v>
      </c>
      <c r="R57" s="31" t="s">
        <v>191</v>
      </c>
      <c r="S57" s="16">
        <f>ROUND(IF($L57=1,INDEX(新属性投放!L$14:L$34,卡牌属性!$M57),INDEX(新属性投放!L$40:L$60,卡牌属性!$M57))*VLOOKUP(J57,$A$4:$E$39,5),0)</f>
        <v>12910</v>
      </c>
      <c r="T57" s="31" t="s">
        <v>189</v>
      </c>
      <c r="U57" s="16">
        <f>ROUND(IF($L57=1,INDEX(新属性投放!D$14:D$34,卡牌属性!$M57),INDEX(新属性投放!D$40:D$60,卡牌属性!$M57))*VLOOKUP(J57,$A$4:$E$39,5),0)</f>
        <v>57</v>
      </c>
      <c r="V57" s="31" t="s">
        <v>190</v>
      </c>
      <c r="W57" s="16">
        <f>ROUND(IF($L57=1,INDEX(新属性投放!E$14:E$34,卡牌属性!$M57),INDEX(新属性投放!E$40:E$60,卡牌属性!$M57))*VLOOKUP(J57,$A$4:$E$39,5),0)</f>
        <v>29</v>
      </c>
      <c r="X57" s="31" t="s">
        <v>191</v>
      </c>
      <c r="Y57" s="16">
        <f>ROUND(IF($L57=1,INDEX(新属性投放!F$14:F$34,卡牌属性!$M57),INDEX(新属性投放!F$40:F$60,卡牌属性!$M57))*VLOOKUP(J57,$A$4:$E$39,5),0)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686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ROUND(IF($L58=1,INDEX(新属性投放!J$14:J$34,卡牌属性!$M58),INDEX(新属性投放!J$40:J$60,卡牌属性!$M58))*VLOOKUP(J58,$A$4:$E$39,5),0)</f>
        <v>2914</v>
      </c>
      <c r="P58" s="31" t="s">
        <v>190</v>
      </c>
      <c r="Q58" s="16">
        <f>ROUND(IF($L58=1,INDEX(新属性投放!K$14:K$34,卡牌属性!$M58),INDEX(新属性投放!K$40:K$60,卡牌属性!$M58))*VLOOKUP(J58,$A$4:$E$39,5),0)</f>
        <v>1445</v>
      </c>
      <c r="R58" s="31" t="s">
        <v>191</v>
      </c>
      <c r="S58" s="16">
        <f>ROUND(IF($L58=1,INDEX(新属性投放!L$14:L$34,卡牌属性!$M58),INDEX(新属性投放!L$40:L$60,卡牌属性!$M58))*VLOOKUP(J58,$A$4:$E$39,5),0)</f>
        <v>14626</v>
      </c>
      <c r="T58" s="31" t="s">
        <v>189</v>
      </c>
      <c r="U58" s="16">
        <f>ROUND(IF($L58=1,INDEX(新属性投放!D$14:D$34,卡牌属性!$M58),INDEX(新属性投放!D$40:D$60,卡牌属性!$M58))*VLOOKUP(J58,$A$4:$E$39,5),0)</f>
        <v>64</v>
      </c>
      <c r="V58" s="31" t="s">
        <v>190</v>
      </c>
      <c r="W58" s="16">
        <f>ROUND(IF($L58=1,INDEX(新属性投放!E$14:E$34,卡牌属性!$M58),INDEX(新属性投放!E$40:E$60,卡牌属性!$M58))*VLOOKUP(J58,$A$4:$E$39,5),0)</f>
        <v>32</v>
      </c>
      <c r="X58" s="31" t="s">
        <v>191</v>
      </c>
      <c r="Y58" s="16">
        <f>ROUND(IF($L58=1,INDEX(新属性投放!F$14:F$34,卡牌属性!$M58),INDEX(新属性投放!F$40:F$60,卡牌属性!$M58))*VLOOKUP(J58,$A$4:$E$39,5),0)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686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ROUND(IF($L59=1,INDEX(新属性投放!J$14:J$34,卡牌属性!$M59),INDEX(新属性投放!J$40:J$60,卡牌属性!$M59))*VLOOKUP(J59,$A$4:$E$39,5),0)</f>
        <v>3297</v>
      </c>
      <c r="P59" s="31" t="s">
        <v>190</v>
      </c>
      <c r="Q59" s="16">
        <f>ROUND(IF($L59=1,INDEX(新属性投放!K$14:K$34,卡牌属性!$M59),INDEX(新属性投放!K$40:K$60,卡牌属性!$M59))*VLOOKUP(J59,$A$4:$E$39,5),0)</f>
        <v>1637</v>
      </c>
      <c r="R59" s="31" t="s">
        <v>191</v>
      </c>
      <c r="S59" s="16">
        <f>ROUND(IF($L59=1,INDEX(新属性投放!L$14:L$34,卡牌属性!$M59),INDEX(新属性投放!L$40:L$60,卡牌属性!$M59))*VLOOKUP(J59,$A$4:$E$39,5),0)</f>
        <v>16540</v>
      </c>
      <c r="T59" s="31" t="s">
        <v>189</v>
      </c>
      <c r="U59" s="16">
        <f>ROUND(IF($L59=1,INDEX(新属性投放!D$14:D$34,卡牌属性!$M59),INDEX(新属性投放!D$40:D$60,卡牌属性!$M59))*VLOOKUP(J59,$A$4:$E$39,5),0)</f>
        <v>70</v>
      </c>
      <c r="V59" s="31" t="s">
        <v>190</v>
      </c>
      <c r="W59" s="16">
        <f>ROUND(IF($L59=1,INDEX(新属性投放!E$14:E$34,卡牌属性!$M59),INDEX(新属性投放!E$40:E$60,卡牌属性!$M59))*VLOOKUP(J59,$A$4:$E$39,5),0)</f>
        <v>35</v>
      </c>
      <c r="X59" s="31" t="s">
        <v>191</v>
      </c>
      <c r="Y59" s="16">
        <f>ROUND(IF($L59=1,INDEX(新属性投放!F$14:F$34,卡牌属性!$M59),INDEX(新属性投放!F$40:F$60,卡牌属性!$M59))*VLOOKUP(J59,$A$4:$E$39,5),0)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686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ROUND(IF($L60=1,INDEX(新属性投放!J$14:J$34,卡牌属性!$M60),INDEX(新属性投放!J$40:J$60,卡牌属性!$M60))*VLOOKUP(J60,$A$4:$E$39,5),0)</f>
        <v>3719</v>
      </c>
      <c r="P60" s="31" t="s">
        <v>190</v>
      </c>
      <c r="Q60" s="16">
        <f>ROUND(IF($L60=1,INDEX(新属性投放!K$14:K$34,卡牌属性!$M60),INDEX(新属性投放!K$40:K$60,卡牌属性!$M60))*VLOOKUP(J60,$A$4:$E$39,5),0)</f>
        <v>1848</v>
      </c>
      <c r="R60" s="31" t="s">
        <v>191</v>
      </c>
      <c r="S60" s="16">
        <f>ROUND(IF($L60=1,INDEX(新属性投放!L$14:L$34,卡牌属性!$M60),INDEX(新属性投放!L$40:L$60,卡牌属性!$M60))*VLOOKUP(J60,$A$4:$E$39,5),0)</f>
        <v>18652</v>
      </c>
      <c r="T60" s="31" t="s">
        <v>189</v>
      </c>
      <c r="U60" s="16">
        <f>ROUND(IF($L60=1,INDEX(新属性投放!D$14:D$34,卡牌属性!$M60),INDEX(新属性投放!D$40:D$60,卡牌属性!$M60))*VLOOKUP(J60,$A$4:$E$39,5),0)</f>
        <v>77</v>
      </c>
      <c r="V60" s="31" t="s">
        <v>190</v>
      </c>
      <c r="W60" s="16">
        <f>ROUND(IF($L60=1,INDEX(新属性投放!E$14:E$34,卡牌属性!$M60),INDEX(新属性投放!E$40:E$60,卡牌属性!$M60))*VLOOKUP(J60,$A$4:$E$39,5),0)</f>
        <v>39</v>
      </c>
      <c r="X60" s="31" t="s">
        <v>191</v>
      </c>
      <c r="Y60" s="16">
        <f>ROUND(IF($L60=1,INDEX(新属性投放!F$14:F$34,卡牌属性!$M60),INDEX(新属性投放!F$40:F$60,卡牌属性!$M60))*VLOOKUP(J60,$A$4:$E$39,5),0)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686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ROUND(IF($L61=1,INDEX(新属性投放!J$14:J$34,卡牌属性!$M61),INDEX(新属性投放!J$40:J$60,卡牌属性!$M61))*VLOOKUP(J61,$A$4:$E$39,5),0)</f>
        <v>4181</v>
      </c>
      <c r="P61" s="31" t="s">
        <v>190</v>
      </c>
      <c r="Q61" s="16">
        <f>ROUND(IF($L61=1,INDEX(新属性投放!K$14:K$34,卡牌属性!$M61),INDEX(新属性投放!K$40:K$60,卡牌属性!$M61))*VLOOKUP(J61,$A$4:$E$39,5),0)</f>
        <v>2079</v>
      </c>
      <c r="R61" s="31" t="s">
        <v>191</v>
      </c>
      <c r="S61" s="16">
        <f>ROUND(IF($L61=1,INDEX(新属性投放!L$14:L$34,卡牌属性!$M61),INDEX(新属性投放!L$40:L$60,卡牌属性!$M61))*VLOOKUP(J61,$A$4:$E$39,5),0)</f>
        <v>20962</v>
      </c>
      <c r="T61" s="31" t="s">
        <v>189</v>
      </c>
      <c r="U61" s="16">
        <f>ROUND(IF($L61=1,INDEX(新属性投放!D$14:D$34,卡牌属性!$M61),INDEX(新属性投放!D$40:D$60,卡牌属性!$M61))*VLOOKUP(J61,$A$4:$E$39,5),0)</f>
        <v>88</v>
      </c>
      <c r="V61" s="31" t="s">
        <v>190</v>
      </c>
      <c r="W61" s="16">
        <f>ROUND(IF($L61=1,INDEX(新属性投放!E$14:E$34,卡牌属性!$M61),INDEX(新属性投放!E$40:E$60,卡牌属性!$M61))*VLOOKUP(J61,$A$4:$E$39,5),0)</f>
        <v>44</v>
      </c>
      <c r="X61" s="31" t="s">
        <v>191</v>
      </c>
      <c r="Y61" s="16">
        <f>ROUND(IF($L61=1,INDEX(新属性投放!F$14:F$34,卡牌属性!$M61),INDEX(新属性投放!F$40:F$60,卡牌属性!$M61))*VLOOKUP(J61,$A$4:$E$39,5),0)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686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ROUND(IF($L62=1,INDEX(新属性投放!J$14:J$34,卡牌属性!$M62),INDEX(新属性投放!J$40:J$60,卡牌属性!$M62))*VLOOKUP(J62,$A$4:$E$39,5),0)</f>
        <v>4709</v>
      </c>
      <c r="P62" s="31" t="s">
        <v>190</v>
      </c>
      <c r="Q62" s="16">
        <f>ROUND(IF($L62=1,INDEX(新属性投放!K$14:K$34,卡牌属性!$M62),INDEX(新属性投放!K$40:K$60,卡牌属性!$M62))*VLOOKUP(J62,$A$4:$E$39,5),0)</f>
        <v>2343</v>
      </c>
      <c r="R62" s="31" t="s">
        <v>191</v>
      </c>
      <c r="S62" s="16">
        <f>ROUND(IF($L62=1,INDEX(新属性投放!L$14:L$34,卡牌属性!$M62),INDEX(新属性投放!L$40:L$60,卡牌属性!$M62))*VLOOKUP(J62,$A$4:$E$39,5),0)</f>
        <v>23602</v>
      </c>
      <c r="T62" s="31" t="s">
        <v>189</v>
      </c>
      <c r="U62" s="16">
        <f>ROUND(IF($L62=1,INDEX(新属性投放!D$14:D$34,卡牌属性!$M62),INDEX(新属性投放!D$40:D$60,卡牌属性!$M62))*VLOOKUP(J62,$A$4:$E$39,5),0)</f>
        <v>99</v>
      </c>
      <c r="V62" s="31" t="s">
        <v>190</v>
      </c>
      <c r="W62" s="16">
        <f>ROUND(IF($L62=1,INDEX(新属性投放!E$14:E$34,卡牌属性!$M62),INDEX(新属性投放!E$40:E$60,卡牌属性!$M62))*VLOOKUP(J62,$A$4:$E$39,5),0)</f>
        <v>50</v>
      </c>
      <c r="X62" s="31" t="s">
        <v>191</v>
      </c>
      <c r="Y62" s="16">
        <f>ROUND(IF($L62=1,INDEX(新属性投放!F$14:F$34,卡牌属性!$M62),INDEX(新属性投放!F$40:F$60,卡牌属性!$M62))*VLOOKUP(J62,$A$4:$E$39,5),0)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686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ROUND(IF($L63=1,INDEX(新属性投放!J$14:J$34,卡牌属性!$M63),INDEX(新属性投放!J$40:J$60,卡牌属性!$M63))*VLOOKUP(J63,$A$4:$E$39,5),0)</f>
        <v>5303</v>
      </c>
      <c r="P63" s="31" t="s">
        <v>190</v>
      </c>
      <c r="Q63" s="16">
        <f>ROUND(IF($L63=1,INDEX(新属性投放!K$14:K$34,卡牌属性!$M63),INDEX(新属性投放!K$40:K$60,卡牌属性!$M63))*VLOOKUP(J63,$A$4:$E$39,5),0)</f>
        <v>2640</v>
      </c>
      <c r="R63" s="31" t="s">
        <v>191</v>
      </c>
      <c r="S63" s="16">
        <f>ROUND(IF($L63=1,INDEX(新属性投放!L$14:L$34,卡牌属性!$M63),INDEX(新属性投放!L$40:L$60,卡牌属性!$M63))*VLOOKUP(J63,$A$4:$E$39,5),0)</f>
        <v>26572</v>
      </c>
      <c r="T63" s="31" t="s">
        <v>189</v>
      </c>
      <c r="U63" s="16">
        <f>ROUND(IF($L63=1,INDEX(新属性投放!D$14:D$34,卡牌属性!$M63),INDEX(新属性投放!D$40:D$60,卡牌属性!$M63))*VLOOKUP(J63,$A$4:$E$39,5),0)</f>
        <v>110</v>
      </c>
      <c r="V63" s="31" t="s">
        <v>190</v>
      </c>
      <c r="W63" s="16">
        <f>ROUND(IF($L63=1,INDEX(新属性投放!E$14:E$34,卡牌属性!$M63),INDEX(新属性投放!E$40:E$60,卡牌属性!$M63))*VLOOKUP(J63,$A$4:$E$39,5),0)</f>
        <v>55</v>
      </c>
      <c r="X63" s="31" t="s">
        <v>191</v>
      </c>
      <c r="Y63" s="16">
        <f>ROUND(IF($L63=1,INDEX(新属性投放!F$14:F$34,卡牌属性!$M63),INDEX(新属性投放!F$40:F$60,卡牌属性!$M63))*VLOOKUP(J63,$A$4:$E$39,5),0)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686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ROUND(IF($L64=1,INDEX(新属性投放!J$14:J$34,卡牌属性!$M64),INDEX(新属性投放!J$40:J$60,卡牌属性!$M64))*VLOOKUP(J64,$A$4:$E$39,5),0)</f>
        <v>5963</v>
      </c>
      <c r="P64" s="31" t="s">
        <v>190</v>
      </c>
      <c r="Q64" s="16">
        <f>ROUND(IF($L64=1,INDEX(新属性投放!K$14:K$34,卡牌属性!$M64),INDEX(新属性投放!K$40:K$60,卡牌属性!$M64))*VLOOKUP(J64,$A$4:$E$39,5),0)</f>
        <v>2970</v>
      </c>
      <c r="R64" s="31" t="s">
        <v>191</v>
      </c>
      <c r="S64" s="16">
        <f>ROUND(IF($L64=1,INDEX(新属性投放!L$14:L$34,卡牌属性!$M64),INDEX(新属性投放!L$40:L$60,卡牌属性!$M64))*VLOOKUP(J64,$A$4:$E$39,5),0)</f>
        <v>29872</v>
      </c>
      <c r="T64" s="31" t="s">
        <v>189</v>
      </c>
      <c r="U64" s="16">
        <f>ROUND(IF($L64=1,INDEX(新属性投放!D$14:D$34,卡牌属性!$M64),INDEX(新属性投放!D$40:D$60,卡牌属性!$M64))*VLOOKUP(J64,$A$4:$E$39,5),0)</f>
        <v>121</v>
      </c>
      <c r="V64" s="31" t="s">
        <v>190</v>
      </c>
      <c r="W64" s="16">
        <f>ROUND(IF($L64=1,INDEX(新属性投放!E$14:E$34,卡牌属性!$M64),INDEX(新属性投放!E$40:E$60,卡牌属性!$M64))*VLOOKUP(J64,$A$4:$E$39,5),0)</f>
        <v>61</v>
      </c>
      <c r="X64" s="31" t="s">
        <v>191</v>
      </c>
      <c r="Y64" s="16">
        <f>ROUND(IF($L64=1,INDEX(新属性投放!F$14:F$34,卡牌属性!$M64),INDEX(新属性投放!F$40:F$60,卡牌属性!$M64))*VLOOKUP(J64,$A$4:$E$39,5),0)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686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ROUND(IF($L65=1,INDEX(新属性投放!J$14:J$34,卡牌属性!$M65),INDEX(新属性投放!J$40:J$60,卡牌属性!$M65))*VLOOKUP(J65,$A$4:$E$39,5),0)</f>
        <v>6689</v>
      </c>
      <c r="P65" s="31" t="s">
        <v>190</v>
      </c>
      <c r="Q65" s="16">
        <f>ROUND(IF($L65=1,INDEX(新属性投放!K$14:K$34,卡牌属性!$M65),INDEX(新属性投放!K$40:K$60,卡牌属性!$M65))*VLOOKUP(J65,$A$4:$E$39,5),0)</f>
        <v>3333</v>
      </c>
      <c r="R65" s="31" t="s">
        <v>191</v>
      </c>
      <c r="S65" s="16">
        <f>ROUND(IF($L65=1,INDEX(新属性投放!L$14:L$34,卡牌属性!$M65),INDEX(新属性投放!L$40:L$60,卡牌属性!$M65))*VLOOKUP(J65,$A$4:$E$39,5),0)</f>
        <v>33502</v>
      </c>
      <c r="T65" s="31" t="s">
        <v>189</v>
      </c>
      <c r="U65" s="16">
        <f>ROUND(IF($L65=1,INDEX(新属性投放!D$14:D$34,卡牌属性!$M65),INDEX(新属性投放!D$40:D$60,卡牌属性!$M65))*VLOOKUP(J65,$A$4:$E$39,5),0)</f>
        <v>132</v>
      </c>
      <c r="V65" s="31" t="s">
        <v>190</v>
      </c>
      <c r="W65" s="16">
        <f>ROUND(IF($L65=1,INDEX(新属性投放!E$14:E$34,卡牌属性!$M65),INDEX(新属性投放!E$40:E$60,卡牌属性!$M65))*VLOOKUP(J65,$A$4:$E$39,5),0)</f>
        <v>66</v>
      </c>
      <c r="X65" s="31" t="s">
        <v>191</v>
      </c>
      <c r="Y65" s="16">
        <f>ROUND(IF($L65=1,INDEX(新属性投放!F$14:F$34,卡牌属性!$M65),INDEX(新属性投放!F$40:F$60,卡牌属性!$M65))*VLOOKUP(J65,$A$4:$E$39,5),0)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686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ROUND(IF($L66=1,INDEX(新属性投放!J$14:J$34,卡牌属性!$M66),INDEX(新属性投放!J$40:J$60,卡牌属性!$M66))*VLOOKUP(J66,$A$4:$E$39,5),0)</f>
        <v>7481</v>
      </c>
      <c r="P66" s="31" t="s">
        <v>190</v>
      </c>
      <c r="Q66" s="16">
        <f>ROUND(IF($L66=1,INDEX(新属性投放!K$14:K$34,卡牌属性!$M66),INDEX(新属性投放!K$40:K$60,卡牌属性!$M66))*VLOOKUP(J66,$A$4:$E$39,5),0)</f>
        <v>3729</v>
      </c>
      <c r="R66" s="31" t="s">
        <v>191</v>
      </c>
      <c r="S66" s="16">
        <f>ROUND(IF($L66=1,INDEX(新属性投放!L$14:L$34,卡牌属性!$M66),INDEX(新属性投放!L$40:L$60,卡牌属性!$M66))*VLOOKUP(J66,$A$4:$E$39,5),0)</f>
        <v>37462</v>
      </c>
      <c r="T66" s="31" t="s">
        <v>189</v>
      </c>
      <c r="U66" s="16">
        <f>ROUND(IF($L66=1,INDEX(新属性投放!D$14:D$34,卡牌属性!$M66),INDEX(新属性投放!D$40:D$60,卡牌属性!$M66))*VLOOKUP(J66,$A$4:$E$39,5),0)</f>
        <v>154</v>
      </c>
      <c r="V66" s="31" t="s">
        <v>190</v>
      </c>
      <c r="W66" s="16">
        <f>ROUND(IF($L66=1,INDEX(新属性投放!E$14:E$34,卡牌属性!$M66),INDEX(新属性投放!E$40:E$60,卡牌属性!$M66))*VLOOKUP(J66,$A$4:$E$39,5),0)</f>
        <v>77</v>
      </c>
      <c r="X66" s="31" t="s">
        <v>191</v>
      </c>
      <c r="Y66" s="16">
        <f>ROUND(IF($L66=1,INDEX(新属性投放!F$14:F$34,卡牌属性!$M66),INDEX(新属性投放!F$40:F$60,卡牌属性!$M66))*VLOOKUP(J66,$A$4:$E$39,5),0)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686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ROUND(IF($L67=1,INDEX(新属性投放!J$14:J$34,卡牌属性!$M67),INDEX(新属性投放!J$40:J$60,卡牌属性!$M67))*VLOOKUP(J67,$A$4:$E$39,5),0)</f>
        <v>25</v>
      </c>
      <c r="P67" s="31" t="s">
        <v>190</v>
      </c>
      <c r="Q67" s="16">
        <f>ROUND(IF($L67=1,INDEX(新属性投放!K$14:K$34,卡牌属性!$M67),INDEX(新属性投放!K$40:K$60,卡牌属性!$M67))*VLOOKUP(J67,$A$4:$E$39,5),0)</f>
        <v>0</v>
      </c>
      <c r="R67" s="31" t="s">
        <v>191</v>
      </c>
      <c r="S67" s="16">
        <f>ROUND(IF($L67=1,INDEX(新属性投放!L$14:L$34,卡牌属性!$M67),INDEX(新属性投放!L$40:L$60,卡牌属性!$M67))*VLOOKUP(J67,$A$4:$E$39,5),0)</f>
        <v>188</v>
      </c>
      <c r="T67" s="31" t="s">
        <v>189</v>
      </c>
      <c r="U67" s="16">
        <f>ROUND(IF($L67=1,INDEX(新属性投放!D$14:D$34,卡牌属性!$M67),INDEX(新属性投放!D$40:D$60,卡牌属性!$M67))*VLOOKUP(J67,$A$4:$E$39,5),0)</f>
        <v>5</v>
      </c>
      <c r="V67" s="31" t="s">
        <v>190</v>
      </c>
      <c r="W67" s="16">
        <f>ROUND(IF($L67=1,INDEX(新属性投放!E$14:E$34,卡牌属性!$M67),INDEX(新属性投放!E$40:E$60,卡牌属性!$M67))*VLOOKUP(J67,$A$4:$E$39,5),0)</f>
        <v>3</v>
      </c>
      <c r="X67" s="31" t="s">
        <v>191</v>
      </c>
      <c r="Y67" s="16">
        <f>ROUND(IF($L67=1,INDEX(新属性投放!F$14:F$34,卡牌属性!$M67),INDEX(新属性投放!F$40:F$60,卡牌属性!$M67))*VLOOKUP(J67,$A$4:$E$39,5),0)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686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ROUND(IF($L68=1,INDEX(新属性投放!J$14:J$34,卡牌属性!$M68),INDEX(新属性投放!J$40:J$60,卡牌属性!$M68))*VLOOKUP(J68,$A$4:$E$39,5),0)</f>
        <v>29</v>
      </c>
      <c r="P68" s="31" t="s">
        <v>190</v>
      </c>
      <c r="Q68" s="16">
        <f>ROUND(IF($L68=1,INDEX(新属性投放!K$14:K$34,卡牌属性!$M68),INDEX(新属性投放!K$40:K$60,卡牌属性!$M68))*VLOOKUP(J68,$A$4:$E$39,5),0)</f>
        <v>1</v>
      </c>
      <c r="R68" s="31" t="s">
        <v>191</v>
      </c>
      <c r="S68" s="16">
        <f>ROUND(IF($L68=1,INDEX(新属性投放!L$14:L$34,卡牌属性!$M68),INDEX(新属性投放!L$40:L$60,卡牌属性!$M68))*VLOOKUP(J68,$A$4:$E$39,5),0)</f>
        <v>208</v>
      </c>
      <c r="T68" s="31" t="s">
        <v>189</v>
      </c>
      <c r="U68" s="16">
        <f>ROUND(IF($L68=1,INDEX(新属性投放!D$14:D$34,卡牌属性!$M68),INDEX(新属性投放!D$40:D$60,卡牌属性!$M68))*VLOOKUP(J68,$A$4:$E$39,5),0)</f>
        <v>8</v>
      </c>
      <c r="V68" s="31" t="s">
        <v>190</v>
      </c>
      <c r="W68" s="16">
        <f>ROUND(IF($L68=1,INDEX(新属性投放!E$14:E$34,卡牌属性!$M68),INDEX(新属性投放!E$40:E$60,卡牌属性!$M68))*VLOOKUP(J68,$A$4:$E$39,5),0)</f>
        <v>4</v>
      </c>
      <c r="X68" s="31" t="s">
        <v>191</v>
      </c>
      <c r="Y68" s="16">
        <f>ROUND(IF($L68=1,INDEX(新属性投放!F$14:F$34,卡牌属性!$M68),INDEX(新属性投放!F$40:F$60,卡牌属性!$M68))*VLOOKUP(J68,$A$4:$E$39,5),0)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686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ROUND(IF($L69=1,INDEX(新属性投放!J$14:J$34,卡牌属性!$M69),INDEX(新属性投放!J$40:J$60,卡牌属性!$M69))*VLOOKUP(J69,$A$4:$E$39,5),0)</f>
        <v>74</v>
      </c>
      <c r="P69" s="31" t="s">
        <v>190</v>
      </c>
      <c r="Q69" s="16">
        <f>ROUND(IF($L69=1,INDEX(新属性投放!K$14:K$34,卡牌属性!$M69),INDEX(新属性投放!K$40:K$60,卡牌属性!$M69))*VLOOKUP(J69,$A$4:$E$39,5),0)</f>
        <v>24</v>
      </c>
      <c r="R69" s="31" t="s">
        <v>191</v>
      </c>
      <c r="S69" s="16">
        <f>ROUND(IF($L69=1,INDEX(新属性投放!L$14:L$34,卡牌属性!$M69),INDEX(新属性投放!L$40:L$60,卡牌属性!$M69))*VLOOKUP(J69,$A$4:$E$39,5),0)</f>
        <v>433</v>
      </c>
      <c r="T69" s="31" t="s">
        <v>189</v>
      </c>
      <c r="U69" s="16">
        <f>ROUND(IF($L69=1,INDEX(新属性投放!D$14:D$34,卡牌属性!$M69),INDEX(新属性投放!D$40:D$60,卡牌属性!$M69))*VLOOKUP(J69,$A$4:$E$39,5),0)</f>
        <v>10</v>
      </c>
      <c r="V69" s="31" t="s">
        <v>190</v>
      </c>
      <c r="W69" s="16">
        <f>ROUND(IF($L69=1,INDEX(新属性投放!E$14:E$34,卡牌属性!$M69),INDEX(新属性投放!E$40:E$60,卡牌属性!$M69))*VLOOKUP(J69,$A$4:$E$39,5),0)</f>
        <v>5</v>
      </c>
      <c r="X69" s="31" t="s">
        <v>191</v>
      </c>
      <c r="Y69" s="16">
        <f>ROUND(IF($L69=1,INDEX(新属性投放!F$14:F$34,卡牌属性!$M69),INDEX(新属性投放!F$40:F$60,卡牌属性!$M69))*VLOOKUP(J69,$A$4:$E$39,5),0)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686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ROUND(IF($L70=1,INDEX(新属性投放!J$14:J$34,卡牌属性!$M70),INDEX(新属性投放!J$40:J$60,卡牌属性!$M70))*VLOOKUP(J70,$A$4:$E$39,5),0)</f>
        <v>204</v>
      </c>
      <c r="P70" s="31" t="s">
        <v>190</v>
      </c>
      <c r="Q70" s="16">
        <f>ROUND(IF($L70=1,INDEX(新属性投放!K$14:K$34,卡牌属性!$M70),INDEX(新属性投放!K$40:K$60,卡牌属性!$M70))*VLOOKUP(J70,$A$4:$E$39,5),0)</f>
        <v>89</v>
      </c>
      <c r="R70" s="31" t="s">
        <v>191</v>
      </c>
      <c r="S70" s="16">
        <f>ROUND(IF($L70=1,INDEX(新属性投放!L$14:L$34,卡牌属性!$M70),INDEX(新属性投放!L$40:L$60,卡牌属性!$M70))*VLOOKUP(J70,$A$4:$E$39,5),0)</f>
        <v>1083</v>
      </c>
      <c r="T70" s="31" t="s">
        <v>189</v>
      </c>
      <c r="U70" s="16">
        <f>ROUND(IF($L70=1,INDEX(新属性投放!D$14:D$34,卡牌属性!$M70),INDEX(新属性投放!D$40:D$60,卡牌属性!$M70))*VLOOKUP(J70,$A$4:$E$39,5),0)</f>
        <v>15</v>
      </c>
      <c r="V70" s="31" t="s">
        <v>190</v>
      </c>
      <c r="W70" s="16">
        <f>ROUND(IF($L70=1,INDEX(新属性投放!E$14:E$34,卡牌属性!$M70),INDEX(新属性投放!E$40:E$60,卡牌属性!$M70))*VLOOKUP(J70,$A$4:$E$39,5),0)</f>
        <v>8</v>
      </c>
      <c r="X70" s="31" t="s">
        <v>191</v>
      </c>
      <c r="Y70" s="16">
        <f>ROUND(IF($L70=1,INDEX(新属性投放!F$14:F$34,卡牌属性!$M70),INDEX(新属性投放!F$40:F$60,卡牌属性!$M70))*VLOOKUP(J70,$A$4:$E$39,5),0)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686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ROUND(IF($L71=1,INDEX(新属性投放!J$14:J$34,卡牌属性!$M71),INDEX(新属性投放!J$40:J$60,卡牌属性!$M71))*VLOOKUP(J71,$A$4:$E$39,5),0)</f>
        <v>459</v>
      </c>
      <c r="P71" s="31" t="s">
        <v>190</v>
      </c>
      <c r="Q71" s="16">
        <f>ROUND(IF($L71=1,INDEX(新属性投放!K$14:K$34,卡牌属性!$M71),INDEX(新属性投放!K$40:K$60,卡牌属性!$M71))*VLOOKUP(J71,$A$4:$E$39,5),0)</f>
        <v>216</v>
      </c>
      <c r="R71" s="31" t="s">
        <v>191</v>
      </c>
      <c r="S71" s="16">
        <f>ROUND(IF($L71=1,INDEX(新属性投放!L$14:L$34,卡牌属性!$M71),INDEX(新属性投放!L$40:L$60,卡牌属性!$M71))*VLOOKUP(J71,$A$4:$E$39,5),0)</f>
        <v>2358</v>
      </c>
      <c r="T71" s="31" t="s">
        <v>189</v>
      </c>
      <c r="U71" s="16">
        <f>ROUND(IF($L71=1,INDEX(新属性投放!D$14:D$34,卡牌属性!$M71),INDEX(新属性投放!D$40:D$60,卡牌属性!$M71))*VLOOKUP(J71,$A$4:$E$39,5),0)</f>
        <v>20</v>
      </c>
      <c r="V71" s="31" t="s">
        <v>190</v>
      </c>
      <c r="W71" s="16">
        <f>ROUND(IF($L71=1,INDEX(新属性投放!E$14:E$34,卡牌属性!$M71),INDEX(新属性投放!E$40:E$60,卡牌属性!$M71))*VLOOKUP(J71,$A$4:$E$39,5),0)</f>
        <v>10</v>
      </c>
      <c r="X71" s="31" t="s">
        <v>191</v>
      </c>
      <c r="Y71" s="16">
        <f>ROUND(IF($L71=1,INDEX(新属性投放!F$14:F$34,卡牌属性!$M71),INDEX(新属性投放!F$40:F$60,卡牌属性!$M71))*VLOOKUP(J71,$A$4:$E$39,5),0)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686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ROUND(IF($L72=1,INDEX(新属性投放!J$14:J$34,卡牌属性!$M72),INDEX(新属性投放!J$40:J$60,卡牌属性!$M72))*VLOOKUP(J72,$A$4:$E$39,5),0)</f>
        <v>699</v>
      </c>
      <c r="P72" s="31" t="s">
        <v>190</v>
      </c>
      <c r="Q72" s="16">
        <f>ROUND(IF($L72=1,INDEX(新属性投放!K$14:K$34,卡牌属性!$M72),INDEX(新属性投放!K$40:K$60,卡牌属性!$M72))*VLOOKUP(J72,$A$4:$E$39,5),0)</f>
        <v>336</v>
      </c>
      <c r="R72" s="31" t="s">
        <v>191</v>
      </c>
      <c r="S72" s="16">
        <f>ROUND(IF($L72=1,INDEX(新属性投放!L$14:L$34,卡牌属性!$M72),INDEX(新属性投放!L$40:L$60,卡牌属性!$M72))*VLOOKUP(J72,$A$4:$E$39,5),0)</f>
        <v>3558</v>
      </c>
      <c r="T72" s="31" t="s">
        <v>189</v>
      </c>
      <c r="U72" s="16">
        <f>ROUND(IF($L72=1,INDEX(新属性投放!D$14:D$34,卡牌属性!$M72),INDEX(新属性投放!D$40:D$60,卡牌属性!$M72))*VLOOKUP(J72,$A$4:$E$39,5),0)</f>
        <v>25</v>
      </c>
      <c r="V72" s="31" t="s">
        <v>190</v>
      </c>
      <c r="W72" s="16">
        <f>ROUND(IF($L72=1,INDEX(新属性投放!E$14:E$34,卡牌属性!$M72),INDEX(新属性投放!E$40:E$60,卡牌属性!$M72))*VLOOKUP(J72,$A$4:$E$39,5),0)</f>
        <v>13</v>
      </c>
      <c r="X72" s="31" t="s">
        <v>191</v>
      </c>
      <c r="Y72" s="16">
        <f>ROUND(IF($L72=1,INDEX(新属性投放!F$14:F$34,卡牌属性!$M72),INDEX(新属性投放!F$40:F$60,卡牌属性!$M72))*VLOOKUP(J72,$A$4:$E$39,5),0)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686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ROUND(IF($L73=1,INDEX(新属性投放!J$14:J$34,卡牌属性!$M73),INDEX(新属性投放!J$40:J$60,卡牌属性!$M73))*VLOOKUP(J73,$A$4:$E$39,5),0)</f>
        <v>999</v>
      </c>
      <c r="P73" s="31" t="s">
        <v>190</v>
      </c>
      <c r="Q73" s="16">
        <f>ROUND(IF($L73=1,INDEX(新属性投放!K$14:K$34,卡牌属性!$M73),INDEX(新属性投放!K$40:K$60,卡牌属性!$M73))*VLOOKUP(J73,$A$4:$E$39,5),0)</f>
        <v>486</v>
      </c>
      <c r="R73" s="31" t="s">
        <v>191</v>
      </c>
      <c r="S73" s="16">
        <f>ROUND(IF($L73=1,INDEX(新属性投放!L$14:L$34,卡牌属性!$M73),INDEX(新属性投放!L$40:L$60,卡牌属性!$M73))*VLOOKUP(J73,$A$4:$E$39,5),0)</f>
        <v>5058</v>
      </c>
      <c r="T73" s="31" t="s">
        <v>189</v>
      </c>
      <c r="U73" s="16">
        <f>ROUND(IF($L73=1,INDEX(新属性投放!D$14:D$34,卡牌属性!$M73),INDEX(新属性投放!D$40:D$60,卡牌属性!$M73))*VLOOKUP(J73,$A$4:$E$39,5),0)</f>
        <v>30</v>
      </c>
      <c r="V73" s="31" t="s">
        <v>190</v>
      </c>
      <c r="W73" s="16">
        <f>ROUND(IF($L73=1,INDEX(新属性投放!E$14:E$34,卡牌属性!$M73),INDEX(新属性投放!E$40:E$60,卡牌属性!$M73))*VLOOKUP(J73,$A$4:$E$39,5),0)</f>
        <v>15</v>
      </c>
      <c r="X73" s="31" t="s">
        <v>191</v>
      </c>
      <c r="Y73" s="16">
        <f>ROUND(IF($L73=1,INDEX(新属性投放!F$14:F$34,卡牌属性!$M73),INDEX(新属性投放!F$40:F$60,卡牌属性!$M73))*VLOOKUP(J73,$A$4:$E$39,5),0)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686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ROUND(IF($L74=1,INDEX(新属性投放!J$14:J$34,卡牌属性!$M74),INDEX(新属性投放!J$40:J$60,卡牌属性!$M74))*VLOOKUP(J74,$A$4:$E$39,5),0)</f>
        <v>1359</v>
      </c>
      <c r="P74" s="31" t="s">
        <v>190</v>
      </c>
      <c r="Q74" s="16">
        <f>ROUND(IF($L74=1,INDEX(新属性投放!K$14:K$34,卡牌属性!$M74),INDEX(新属性投放!K$40:K$60,卡牌属性!$M74))*VLOOKUP(J74,$A$4:$E$39,5),0)</f>
        <v>666</v>
      </c>
      <c r="R74" s="31" t="s">
        <v>191</v>
      </c>
      <c r="S74" s="16">
        <f>ROUND(IF($L74=1,INDEX(新属性投放!L$14:L$34,卡牌属性!$M74),INDEX(新属性投放!L$40:L$60,卡牌属性!$M74))*VLOOKUP(J74,$A$4:$E$39,5),0)</f>
        <v>6858</v>
      </c>
      <c r="T74" s="31" t="s">
        <v>189</v>
      </c>
      <c r="U74" s="16">
        <f>ROUND(IF($L74=1,INDEX(新属性投放!D$14:D$34,卡牌属性!$M74),INDEX(新属性投放!D$40:D$60,卡牌属性!$M74))*VLOOKUP(J74,$A$4:$E$39,5),0)</f>
        <v>38</v>
      </c>
      <c r="V74" s="31" t="s">
        <v>190</v>
      </c>
      <c r="W74" s="16">
        <f>ROUND(IF($L74=1,INDEX(新属性投放!E$14:E$34,卡牌属性!$M74),INDEX(新属性投放!E$40:E$60,卡牌属性!$M74))*VLOOKUP(J74,$A$4:$E$39,5),0)</f>
        <v>19</v>
      </c>
      <c r="X74" s="31" t="s">
        <v>191</v>
      </c>
      <c r="Y74" s="16">
        <f>ROUND(IF($L74=1,INDEX(新属性投放!F$14:F$34,卡牌属性!$M74),INDEX(新属性投放!F$40:F$60,卡牌属性!$M74))*VLOOKUP(J74,$A$4:$E$39,5),0)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686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ROUND(IF($L75=1,INDEX(新属性投放!J$14:J$34,卡牌属性!$M75),INDEX(新属性投放!J$40:J$60,卡牌属性!$M75))*VLOOKUP(J75,$A$4:$E$39,5),0)</f>
        <v>1809</v>
      </c>
      <c r="P75" s="31" t="s">
        <v>190</v>
      </c>
      <c r="Q75" s="16">
        <f>ROUND(IF($L75=1,INDEX(新属性投放!K$14:K$34,卡牌属性!$M75),INDEX(新属性投放!K$40:K$60,卡牌属性!$M75))*VLOOKUP(J75,$A$4:$E$39,5),0)</f>
        <v>891</v>
      </c>
      <c r="R75" s="31" t="s">
        <v>191</v>
      </c>
      <c r="S75" s="16">
        <f>ROUND(IF($L75=1,INDEX(新属性投放!L$14:L$34,卡牌属性!$M75),INDEX(新属性投放!L$40:L$60,卡牌属性!$M75))*VLOOKUP(J75,$A$4:$E$39,5),0)</f>
        <v>9108</v>
      </c>
      <c r="T75" s="31" t="s">
        <v>189</v>
      </c>
      <c r="U75" s="16">
        <f>ROUND(IF($L75=1,INDEX(新属性投放!D$14:D$34,卡牌属性!$M75),INDEX(新属性投放!D$40:D$60,卡牌属性!$M75))*VLOOKUP(J75,$A$4:$E$39,5),0)</f>
        <v>43</v>
      </c>
      <c r="V75" s="31" t="s">
        <v>190</v>
      </c>
      <c r="W75" s="16">
        <f>ROUND(IF($L75=1,INDEX(新属性投放!E$14:E$34,卡牌属性!$M75),INDEX(新属性投放!E$40:E$60,卡牌属性!$M75))*VLOOKUP(J75,$A$4:$E$39,5),0)</f>
        <v>21</v>
      </c>
      <c r="X75" s="31" t="s">
        <v>191</v>
      </c>
      <c r="Y75" s="16">
        <f>ROUND(IF($L75=1,INDEX(新属性投放!F$14:F$34,卡牌属性!$M75),INDEX(新属性投放!F$40:F$60,卡牌属性!$M75))*VLOOKUP(J75,$A$4:$E$39,5),0)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686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ROUND(IF($L76=1,INDEX(新属性投放!J$14:J$34,卡牌属性!$M76),INDEX(新属性投放!J$40:J$60,卡牌属性!$M76))*VLOOKUP(J76,$A$4:$E$39,5),0)</f>
        <v>2276</v>
      </c>
      <c r="P76" s="31" t="s">
        <v>190</v>
      </c>
      <c r="Q76" s="16">
        <f>ROUND(IF($L76=1,INDEX(新属性投放!K$14:K$34,卡牌属性!$M76),INDEX(新属性投放!K$40:K$60,卡牌属性!$M76))*VLOOKUP(J76,$A$4:$E$39,5),0)</f>
        <v>1125</v>
      </c>
      <c r="R76" s="31" t="s">
        <v>191</v>
      </c>
      <c r="S76" s="16">
        <f>ROUND(IF($L76=1,INDEX(新属性投放!L$14:L$34,卡牌属性!$M76),INDEX(新属性投放!L$40:L$60,卡牌属性!$M76))*VLOOKUP(J76,$A$4:$E$39,5),0)</f>
        <v>11445</v>
      </c>
      <c r="T76" s="31" t="s">
        <v>189</v>
      </c>
      <c r="U76" s="16">
        <f>ROUND(IF($L76=1,INDEX(新属性投放!D$14:D$34,卡牌属性!$M76),INDEX(新属性投放!D$40:D$60,卡牌属性!$M76))*VLOOKUP(J76,$A$4:$E$39,5),0)</f>
        <v>50</v>
      </c>
      <c r="V76" s="31" t="s">
        <v>190</v>
      </c>
      <c r="W76" s="16">
        <f>ROUND(IF($L76=1,INDEX(新属性投放!E$14:E$34,卡牌属性!$M76),INDEX(新属性投放!E$40:E$60,卡牌属性!$M76))*VLOOKUP(J76,$A$4:$E$39,5),0)</f>
        <v>25</v>
      </c>
      <c r="X76" s="31" t="s">
        <v>191</v>
      </c>
      <c r="Y76" s="16">
        <f>ROUND(IF($L76=1,INDEX(新属性投放!F$14:F$34,卡牌属性!$M76),INDEX(新属性投放!F$40:F$60,卡牌属性!$M76))*VLOOKUP(J76,$A$4:$E$39,5),0)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686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ROUND(IF($L77=1,INDEX(新属性投放!J$14:J$34,卡牌属性!$M77),INDEX(新属性投放!J$40:J$60,卡牌属性!$M77))*VLOOKUP(J77,$A$4:$E$39,5),0)</f>
        <v>2576</v>
      </c>
      <c r="P77" s="31" t="s">
        <v>190</v>
      </c>
      <c r="Q77" s="16">
        <f>ROUND(IF($L77=1,INDEX(新属性投放!K$14:K$34,卡牌属性!$M77),INDEX(新属性投放!K$40:K$60,卡牌属性!$M77))*VLOOKUP(J77,$A$4:$E$39,5),0)</f>
        <v>1275</v>
      </c>
      <c r="R77" s="31" t="s">
        <v>191</v>
      </c>
      <c r="S77" s="16">
        <f>ROUND(IF($L77=1,INDEX(新属性投放!L$14:L$34,卡牌属性!$M77),INDEX(新属性投放!L$40:L$60,卡牌属性!$M77))*VLOOKUP(J77,$A$4:$E$39,5),0)</f>
        <v>12945</v>
      </c>
      <c r="T77" s="31" t="s">
        <v>189</v>
      </c>
      <c r="U77" s="16">
        <f>ROUND(IF($L77=1,INDEX(新属性投放!D$14:D$34,卡牌属性!$M77),INDEX(新属性投放!D$40:D$60,卡牌属性!$M77))*VLOOKUP(J77,$A$4:$E$39,5),0)</f>
        <v>58</v>
      </c>
      <c r="V77" s="31" t="s">
        <v>190</v>
      </c>
      <c r="W77" s="16">
        <f>ROUND(IF($L77=1,INDEX(新属性投放!E$14:E$34,卡牌属性!$M77),INDEX(新属性投放!E$40:E$60,卡牌属性!$M77))*VLOOKUP(J77,$A$4:$E$39,5),0)</f>
        <v>29</v>
      </c>
      <c r="X77" s="31" t="s">
        <v>191</v>
      </c>
      <c r="Y77" s="16">
        <f>ROUND(IF($L77=1,INDEX(新属性投放!F$14:F$34,卡牌属性!$M77),INDEX(新属性投放!F$40:F$60,卡牌属性!$M77))*VLOOKUP(J77,$A$4:$E$39,5),0)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686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ROUND(IF($L78=1,INDEX(新属性投放!J$14:J$34,卡牌属性!$M78),INDEX(新属性投放!J$40:J$60,卡牌属性!$M78))*VLOOKUP(J78,$A$4:$E$39,5),0)</f>
        <v>2921</v>
      </c>
      <c r="P78" s="31" t="s">
        <v>190</v>
      </c>
      <c r="Q78" s="16">
        <f>ROUND(IF($L78=1,INDEX(新属性投放!K$14:K$34,卡牌属性!$M78),INDEX(新属性投放!K$40:K$60,卡牌属性!$M78))*VLOOKUP(J78,$A$4:$E$39,5),0)</f>
        <v>1448</v>
      </c>
      <c r="R78" s="31" t="s">
        <v>191</v>
      </c>
      <c r="S78" s="16">
        <f>ROUND(IF($L78=1,INDEX(新属性投放!L$14:L$34,卡牌属性!$M78),INDEX(新属性投放!L$40:L$60,卡牌属性!$M78))*VLOOKUP(J78,$A$4:$E$39,5),0)</f>
        <v>14670</v>
      </c>
      <c r="T78" s="31" t="s">
        <v>189</v>
      </c>
      <c r="U78" s="16">
        <f>ROUND(IF($L78=1,INDEX(新属性投放!D$14:D$34,卡牌属性!$M78),INDEX(新属性投放!D$40:D$60,卡牌属性!$M78))*VLOOKUP(J78,$A$4:$E$39,5),0)</f>
        <v>65</v>
      </c>
      <c r="V78" s="31" t="s">
        <v>190</v>
      </c>
      <c r="W78" s="16">
        <f>ROUND(IF($L78=1,INDEX(新属性投放!E$14:E$34,卡牌属性!$M78),INDEX(新属性投放!E$40:E$60,卡牌属性!$M78))*VLOOKUP(J78,$A$4:$E$39,5),0)</f>
        <v>33</v>
      </c>
      <c r="X78" s="31" t="s">
        <v>191</v>
      </c>
      <c r="Y78" s="16">
        <f>ROUND(IF($L78=1,INDEX(新属性投放!F$14:F$34,卡牌属性!$M78),INDEX(新属性投放!F$40:F$60,卡牌属性!$M78))*VLOOKUP(J78,$A$4:$E$39,5),0)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686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ROUND(IF($L79=1,INDEX(新属性投放!J$14:J$34,卡牌属性!$M79),INDEX(新属性投放!J$40:J$60,卡牌属性!$M79))*VLOOKUP(J79,$A$4:$E$39,5),0)</f>
        <v>3311</v>
      </c>
      <c r="P79" s="31" t="s">
        <v>190</v>
      </c>
      <c r="Q79" s="16">
        <f>ROUND(IF($L79=1,INDEX(新属性投放!K$14:K$34,卡牌属性!$M79),INDEX(新属性投放!K$40:K$60,卡牌属性!$M79))*VLOOKUP(J79,$A$4:$E$39,5),0)</f>
        <v>1643</v>
      </c>
      <c r="R79" s="31" t="s">
        <v>191</v>
      </c>
      <c r="S79" s="16">
        <f>ROUND(IF($L79=1,INDEX(新属性投放!L$14:L$34,卡牌属性!$M79),INDEX(新属性投放!L$40:L$60,卡牌属性!$M79))*VLOOKUP(J79,$A$4:$E$39,5),0)</f>
        <v>16620</v>
      </c>
      <c r="T79" s="31" t="s">
        <v>189</v>
      </c>
      <c r="U79" s="16">
        <f>ROUND(IF($L79=1,INDEX(新属性投放!D$14:D$34,卡牌属性!$M79),INDEX(新属性投放!D$40:D$60,卡牌属性!$M79))*VLOOKUP(J79,$A$4:$E$39,5),0)</f>
        <v>73</v>
      </c>
      <c r="V79" s="31" t="s">
        <v>190</v>
      </c>
      <c r="W79" s="16">
        <f>ROUND(IF($L79=1,INDEX(新属性投放!E$14:E$34,卡牌属性!$M79),INDEX(新属性投放!E$40:E$60,卡牌属性!$M79))*VLOOKUP(J79,$A$4:$E$39,5),0)</f>
        <v>36</v>
      </c>
      <c r="X79" s="31" t="s">
        <v>191</v>
      </c>
      <c r="Y79" s="16">
        <f>ROUND(IF($L79=1,INDEX(新属性投放!F$14:F$34,卡牌属性!$M79),INDEX(新属性投放!F$40:F$60,卡牌属性!$M79))*VLOOKUP(J79,$A$4:$E$39,5),0)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686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ROUND(IF($L80=1,INDEX(新属性投放!J$14:J$34,卡牌属性!$M80),INDEX(新属性投放!J$40:J$60,卡牌属性!$M80))*VLOOKUP(J80,$A$4:$E$39,5),0)</f>
        <v>3746</v>
      </c>
      <c r="P80" s="31" t="s">
        <v>190</v>
      </c>
      <c r="Q80" s="16">
        <f>ROUND(IF($L80=1,INDEX(新属性投放!K$14:K$34,卡牌属性!$M80),INDEX(新属性投放!K$40:K$60,卡牌属性!$M80))*VLOOKUP(J80,$A$4:$E$39,5),0)</f>
        <v>1860</v>
      </c>
      <c r="R80" s="31" t="s">
        <v>191</v>
      </c>
      <c r="S80" s="16">
        <f>ROUND(IF($L80=1,INDEX(新属性投放!L$14:L$34,卡牌属性!$M80),INDEX(新属性投放!L$40:L$60,卡牌属性!$M80))*VLOOKUP(J80,$A$4:$E$39,5),0)</f>
        <v>18795</v>
      </c>
      <c r="T80" s="31" t="s">
        <v>189</v>
      </c>
      <c r="U80" s="16">
        <f>ROUND(IF($L80=1,INDEX(新属性投放!D$14:D$34,卡牌属性!$M80),INDEX(新属性投放!D$40:D$60,卡牌属性!$M80))*VLOOKUP(J80,$A$4:$E$39,5),0)</f>
        <v>80</v>
      </c>
      <c r="V80" s="31" t="s">
        <v>190</v>
      </c>
      <c r="W80" s="16">
        <f>ROUND(IF($L80=1,INDEX(新属性投放!E$14:E$34,卡牌属性!$M80),INDEX(新属性投放!E$40:E$60,卡牌属性!$M80))*VLOOKUP(J80,$A$4:$E$39,5),0)</f>
        <v>40</v>
      </c>
      <c r="X80" s="31" t="s">
        <v>191</v>
      </c>
      <c r="Y80" s="16">
        <f>ROUND(IF($L80=1,INDEX(新属性投放!F$14:F$34,卡牌属性!$M80),INDEX(新属性投放!F$40:F$60,卡牌属性!$M80))*VLOOKUP(J80,$A$4:$E$39,5),0)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686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ROUND(IF($L81=1,INDEX(新属性投放!J$14:J$34,卡牌属性!$M81),INDEX(新属性投放!J$40:J$60,卡牌属性!$M81))*VLOOKUP(J81,$A$4:$E$39,5),0)</f>
        <v>4226</v>
      </c>
      <c r="P81" s="31" t="s">
        <v>190</v>
      </c>
      <c r="Q81" s="16">
        <f>ROUND(IF($L81=1,INDEX(新属性投放!K$14:K$34,卡牌属性!$M81),INDEX(新属性投放!K$40:K$60,卡牌属性!$M81))*VLOOKUP(J81,$A$4:$E$39,5),0)</f>
        <v>2100</v>
      </c>
      <c r="R81" s="31" t="s">
        <v>191</v>
      </c>
      <c r="S81" s="16">
        <f>ROUND(IF($L81=1,INDEX(新属性投放!L$14:L$34,卡牌属性!$M81),INDEX(新属性投放!L$40:L$60,卡牌属性!$M81))*VLOOKUP(J81,$A$4:$E$39,5),0)</f>
        <v>21195</v>
      </c>
      <c r="T81" s="31" t="s">
        <v>189</v>
      </c>
      <c r="U81" s="16">
        <f>ROUND(IF($L81=1,INDEX(新属性投放!D$14:D$34,卡牌属性!$M81),INDEX(新属性投放!D$40:D$60,卡牌属性!$M81))*VLOOKUP(J81,$A$4:$E$39,5),0)</f>
        <v>88</v>
      </c>
      <c r="V81" s="31" t="s">
        <v>190</v>
      </c>
      <c r="W81" s="16">
        <f>ROUND(IF($L81=1,INDEX(新属性投放!E$14:E$34,卡牌属性!$M81),INDEX(新属性投放!E$40:E$60,卡牌属性!$M81))*VLOOKUP(J81,$A$4:$E$39,5),0)</f>
        <v>44</v>
      </c>
      <c r="X81" s="31" t="s">
        <v>191</v>
      </c>
      <c r="Y81" s="16">
        <f>ROUND(IF($L81=1,INDEX(新属性投放!F$14:F$34,卡牌属性!$M81),INDEX(新属性投放!F$40:F$60,卡牌属性!$M81))*VLOOKUP(J81,$A$4:$E$39,5),0)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686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ROUND(IF($L82=1,INDEX(新属性投放!J$14:J$34,卡牌属性!$M82),INDEX(新属性投放!J$40:J$60,卡牌属性!$M82))*VLOOKUP(J82,$A$4:$E$39,5),0)</f>
        <v>4751</v>
      </c>
      <c r="P82" s="31" t="s">
        <v>190</v>
      </c>
      <c r="Q82" s="16">
        <f>ROUND(IF($L82=1,INDEX(新属性投放!K$14:K$34,卡牌属性!$M82),INDEX(新属性投放!K$40:K$60,卡牌属性!$M82))*VLOOKUP(J82,$A$4:$E$39,5),0)</f>
        <v>2363</v>
      </c>
      <c r="R82" s="31" t="s">
        <v>191</v>
      </c>
      <c r="S82" s="16">
        <f>ROUND(IF($L82=1,INDEX(新属性投放!L$14:L$34,卡牌属性!$M82),INDEX(新属性投放!L$40:L$60,卡牌属性!$M82))*VLOOKUP(J82,$A$4:$E$39,5),0)</f>
        <v>23820</v>
      </c>
      <c r="T82" s="31" t="s">
        <v>189</v>
      </c>
      <c r="U82" s="16">
        <f>ROUND(IF($L82=1,INDEX(新属性投放!D$14:D$34,卡牌属性!$M82),INDEX(新属性投放!D$40:D$60,卡牌属性!$M82))*VLOOKUP(J82,$A$4:$E$39,5),0)</f>
        <v>100</v>
      </c>
      <c r="V82" s="31" t="s">
        <v>190</v>
      </c>
      <c r="W82" s="16">
        <f>ROUND(IF($L82=1,INDEX(新属性投放!E$14:E$34,卡牌属性!$M82),INDEX(新属性投放!E$40:E$60,卡牌属性!$M82))*VLOOKUP(J82,$A$4:$E$39,5),0)</f>
        <v>50</v>
      </c>
      <c r="X82" s="31" t="s">
        <v>191</v>
      </c>
      <c r="Y82" s="16">
        <f>ROUND(IF($L82=1,INDEX(新属性投放!F$14:F$34,卡牌属性!$M82),INDEX(新属性投放!F$40:F$60,卡牌属性!$M82))*VLOOKUP(J82,$A$4:$E$39,5),0)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686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ROUND(IF($L83=1,INDEX(新属性投放!J$14:J$34,卡牌属性!$M83),INDEX(新属性投放!J$40:J$60,卡牌属性!$M83))*VLOOKUP(J83,$A$4:$E$39,5),0)</f>
        <v>5351</v>
      </c>
      <c r="P83" s="31" t="s">
        <v>190</v>
      </c>
      <c r="Q83" s="16">
        <f>ROUND(IF($L83=1,INDEX(新属性投放!K$14:K$34,卡牌属性!$M83),INDEX(新属性投放!K$40:K$60,卡牌属性!$M83))*VLOOKUP(J83,$A$4:$E$39,5),0)</f>
        <v>2663</v>
      </c>
      <c r="R83" s="31" t="s">
        <v>191</v>
      </c>
      <c r="S83" s="16">
        <f>ROUND(IF($L83=1,INDEX(新属性投放!L$14:L$34,卡牌属性!$M83),INDEX(新属性投放!L$40:L$60,卡牌属性!$M83))*VLOOKUP(J83,$A$4:$E$39,5),0)</f>
        <v>26820</v>
      </c>
      <c r="T83" s="31" t="s">
        <v>189</v>
      </c>
      <c r="U83" s="16">
        <f>ROUND(IF($L83=1,INDEX(新属性投放!D$14:D$34,卡牌属性!$M83),INDEX(新属性投放!D$40:D$60,卡牌属性!$M83))*VLOOKUP(J83,$A$4:$E$39,5),0)</f>
        <v>113</v>
      </c>
      <c r="V83" s="31" t="s">
        <v>190</v>
      </c>
      <c r="W83" s="16">
        <f>ROUND(IF($L83=1,INDEX(新属性投放!E$14:E$34,卡牌属性!$M83),INDEX(新属性投放!E$40:E$60,卡牌属性!$M83))*VLOOKUP(J83,$A$4:$E$39,5),0)</f>
        <v>56</v>
      </c>
      <c r="X83" s="31" t="s">
        <v>191</v>
      </c>
      <c r="Y83" s="16">
        <f>ROUND(IF($L83=1,INDEX(新属性投放!F$14:F$34,卡牌属性!$M83),INDEX(新属性投放!F$40:F$60,卡牌属性!$M83))*VLOOKUP(J83,$A$4:$E$39,5),0)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686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ROUND(IF($L84=1,INDEX(新属性投放!J$14:J$34,卡牌属性!$M84),INDEX(新属性投放!J$40:J$60,卡牌属性!$M84))*VLOOKUP(J84,$A$4:$E$39,5),0)</f>
        <v>6026</v>
      </c>
      <c r="P84" s="31" t="s">
        <v>190</v>
      </c>
      <c r="Q84" s="16">
        <f>ROUND(IF($L84=1,INDEX(新属性投放!K$14:K$34,卡牌属性!$M84),INDEX(新属性投放!K$40:K$60,卡牌属性!$M84))*VLOOKUP(J84,$A$4:$E$39,5),0)</f>
        <v>3000</v>
      </c>
      <c r="R84" s="31" t="s">
        <v>191</v>
      </c>
      <c r="S84" s="16">
        <f>ROUND(IF($L84=1,INDEX(新属性投放!L$14:L$34,卡牌属性!$M84),INDEX(新属性投放!L$40:L$60,卡牌属性!$M84))*VLOOKUP(J84,$A$4:$E$39,5),0)</f>
        <v>30195</v>
      </c>
      <c r="T84" s="31" t="s">
        <v>189</v>
      </c>
      <c r="U84" s="16">
        <f>ROUND(IF($L84=1,INDEX(新属性投放!D$14:D$34,卡牌属性!$M84),INDEX(新属性投放!D$40:D$60,卡牌属性!$M84))*VLOOKUP(J84,$A$4:$E$39,5),0)</f>
        <v>125</v>
      </c>
      <c r="V84" s="31" t="s">
        <v>190</v>
      </c>
      <c r="W84" s="16">
        <f>ROUND(IF($L84=1,INDEX(新属性投放!E$14:E$34,卡牌属性!$M84),INDEX(新属性投放!E$40:E$60,卡牌属性!$M84))*VLOOKUP(J84,$A$4:$E$39,5),0)</f>
        <v>63</v>
      </c>
      <c r="X84" s="31" t="s">
        <v>191</v>
      </c>
      <c r="Y84" s="16">
        <f>ROUND(IF($L84=1,INDEX(新属性投放!F$14:F$34,卡牌属性!$M84),INDEX(新属性投放!F$40:F$60,卡牌属性!$M84))*VLOOKUP(J84,$A$4:$E$39,5),0)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686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ROUND(IF($L85=1,INDEX(新属性投放!J$14:J$34,卡牌属性!$M85),INDEX(新属性投放!J$40:J$60,卡牌属性!$M85))*VLOOKUP(J85,$A$4:$E$39,5),0)</f>
        <v>6776</v>
      </c>
      <c r="P85" s="31" t="s">
        <v>190</v>
      </c>
      <c r="Q85" s="16">
        <f>ROUND(IF($L85=1,INDEX(新属性投放!K$14:K$34,卡牌属性!$M85),INDEX(新属性投放!K$40:K$60,卡牌属性!$M85))*VLOOKUP(J85,$A$4:$E$39,5),0)</f>
        <v>3375</v>
      </c>
      <c r="R85" s="31" t="s">
        <v>191</v>
      </c>
      <c r="S85" s="16">
        <f>ROUND(IF($L85=1,INDEX(新属性投放!L$14:L$34,卡牌属性!$M85),INDEX(新属性投放!L$40:L$60,卡牌属性!$M85))*VLOOKUP(J85,$A$4:$E$39,5),0)</f>
        <v>33945</v>
      </c>
      <c r="T85" s="31" t="s">
        <v>189</v>
      </c>
      <c r="U85" s="16">
        <f>ROUND(IF($L85=1,INDEX(新属性投放!D$14:D$34,卡牌属性!$M85),INDEX(新属性投放!D$40:D$60,卡牌属性!$M85))*VLOOKUP(J85,$A$4:$E$39,5),0)</f>
        <v>138</v>
      </c>
      <c r="V85" s="31" t="s">
        <v>190</v>
      </c>
      <c r="W85" s="16">
        <f>ROUND(IF($L85=1,INDEX(新属性投放!E$14:E$34,卡牌属性!$M85),INDEX(新属性投放!E$40:E$60,卡牌属性!$M85))*VLOOKUP(J85,$A$4:$E$39,5),0)</f>
        <v>69</v>
      </c>
      <c r="X85" s="31" t="s">
        <v>191</v>
      </c>
      <c r="Y85" s="16">
        <f>ROUND(IF($L85=1,INDEX(新属性投放!F$14:F$34,卡牌属性!$M85),INDEX(新属性投放!F$40:F$60,卡牌属性!$M85))*VLOOKUP(J85,$A$4:$E$39,5),0)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686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ROUND(IF($L86=1,INDEX(新属性投放!J$14:J$34,卡牌属性!$M86),INDEX(新属性投放!J$40:J$60,卡牌属性!$M86))*VLOOKUP(J86,$A$4:$E$39,5),0)</f>
        <v>7601</v>
      </c>
      <c r="P86" s="31" t="s">
        <v>190</v>
      </c>
      <c r="Q86" s="16">
        <f>ROUND(IF($L86=1,INDEX(新属性投放!K$14:K$34,卡牌属性!$M86),INDEX(新属性投放!K$40:K$60,卡牌属性!$M86))*VLOOKUP(J86,$A$4:$E$39,5),0)</f>
        <v>3788</v>
      </c>
      <c r="R86" s="31" t="s">
        <v>191</v>
      </c>
      <c r="S86" s="16">
        <f>ROUND(IF($L86=1,INDEX(新属性投放!L$14:L$34,卡牌属性!$M86),INDEX(新属性投放!L$40:L$60,卡牌属性!$M86))*VLOOKUP(J86,$A$4:$E$39,5),0)</f>
        <v>38070</v>
      </c>
      <c r="T86" s="31" t="s">
        <v>189</v>
      </c>
      <c r="U86" s="16">
        <f>ROUND(IF($L86=1,INDEX(新属性投放!D$14:D$34,卡牌属性!$M86),INDEX(新属性投放!D$40:D$60,卡牌属性!$M86))*VLOOKUP(J86,$A$4:$E$39,5),0)</f>
        <v>150</v>
      </c>
      <c r="V86" s="31" t="s">
        <v>190</v>
      </c>
      <c r="W86" s="16">
        <f>ROUND(IF($L86=1,INDEX(新属性投放!E$14:E$34,卡牌属性!$M86),INDEX(新属性投放!E$40:E$60,卡牌属性!$M86))*VLOOKUP(J86,$A$4:$E$39,5),0)</f>
        <v>75</v>
      </c>
      <c r="X86" s="31" t="s">
        <v>191</v>
      </c>
      <c r="Y86" s="16">
        <f>ROUND(IF($L86=1,INDEX(新属性投放!F$14:F$34,卡牌属性!$M86),INDEX(新属性投放!F$40:F$60,卡牌属性!$M86))*VLOOKUP(J86,$A$4:$E$39,5),0)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686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ROUND(IF($L87=1,INDEX(新属性投放!J$14:J$34,卡牌属性!$M87),INDEX(新属性投放!J$40:J$60,卡牌属性!$M87))*VLOOKUP(J87,$A$4:$E$39,5),0)</f>
        <v>8501</v>
      </c>
      <c r="P87" s="31" t="s">
        <v>190</v>
      </c>
      <c r="Q87" s="16">
        <f>ROUND(IF($L87=1,INDEX(新属性投放!K$14:K$34,卡牌属性!$M87),INDEX(新属性投放!K$40:K$60,卡牌属性!$M87))*VLOOKUP(J87,$A$4:$E$39,5),0)</f>
        <v>4238</v>
      </c>
      <c r="R87" s="31" t="s">
        <v>191</v>
      </c>
      <c r="S87" s="16">
        <f>ROUND(IF($L87=1,INDEX(新属性投放!L$14:L$34,卡牌属性!$M87),INDEX(新属性投放!L$40:L$60,卡牌属性!$M87))*VLOOKUP(J87,$A$4:$E$39,5),0)</f>
        <v>42570</v>
      </c>
      <c r="T87" s="31" t="s">
        <v>189</v>
      </c>
      <c r="U87" s="16">
        <f>ROUND(IF($L87=1,INDEX(新属性投放!D$14:D$34,卡牌属性!$M87),INDEX(新属性投放!D$40:D$60,卡牌属性!$M87))*VLOOKUP(J87,$A$4:$E$39,5),0)</f>
        <v>175</v>
      </c>
      <c r="V87" s="31" t="s">
        <v>190</v>
      </c>
      <c r="W87" s="16">
        <f>ROUND(IF($L87=1,INDEX(新属性投放!E$14:E$34,卡牌属性!$M87),INDEX(新属性投放!E$40:E$60,卡牌属性!$M87))*VLOOKUP(J87,$A$4:$E$39,5),0)</f>
        <v>88</v>
      </c>
      <c r="X87" s="31" t="s">
        <v>191</v>
      </c>
      <c r="Y87" s="16">
        <f>ROUND(IF($L87=1,INDEX(新属性投放!F$14:F$34,卡牌属性!$M87),INDEX(新属性投放!F$40:F$60,卡牌属性!$M87))*VLOOKUP(J87,$A$4:$E$39,5),0)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686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ROUND(IF($L88=1,INDEX(新属性投放!J$14:J$34,卡牌属性!$M88),INDEX(新属性投放!J$40:J$60,卡牌属性!$M88))*VLOOKUP(J88,$A$4:$E$39,5),0)</f>
        <v>25</v>
      </c>
      <c r="P88" s="31" t="s">
        <v>190</v>
      </c>
      <c r="Q88" s="16">
        <f>ROUND(IF($L88=1,INDEX(新属性投放!K$14:K$34,卡牌属性!$M88),INDEX(新属性投放!K$40:K$60,卡牌属性!$M88))*VLOOKUP(J88,$A$4:$E$39,5),0)</f>
        <v>0</v>
      </c>
      <c r="R88" s="31" t="s">
        <v>191</v>
      </c>
      <c r="S88" s="16">
        <f>ROUND(IF($L88=1,INDEX(新属性投放!L$14:L$34,卡牌属性!$M88),INDEX(新属性投放!L$40:L$60,卡牌属性!$M88))*VLOOKUP(J88,$A$4:$E$39,5),0)</f>
        <v>188</v>
      </c>
      <c r="T88" s="31" t="s">
        <v>189</v>
      </c>
      <c r="U88" s="16">
        <f>ROUND(IF($L88=1,INDEX(新属性投放!D$14:D$34,卡牌属性!$M88),INDEX(新属性投放!D$40:D$60,卡牌属性!$M88))*VLOOKUP(J88,$A$4:$E$39,5),0)</f>
        <v>5</v>
      </c>
      <c r="V88" s="31" t="s">
        <v>190</v>
      </c>
      <c r="W88" s="16">
        <f>ROUND(IF($L88=1,INDEX(新属性投放!E$14:E$34,卡牌属性!$M88),INDEX(新属性投放!E$40:E$60,卡牌属性!$M88))*VLOOKUP(J88,$A$4:$E$39,5),0)</f>
        <v>3</v>
      </c>
      <c r="X88" s="31" t="s">
        <v>191</v>
      </c>
      <c r="Y88" s="16">
        <f>ROUND(IF($L88=1,INDEX(新属性投放!F$14:F$34,卡牌属性!$M88),INDEX(新属性投放!F$40:F$60,卡牌属性!$M88))*VLOOKUP(J88,$A$4:$E$39,5),0)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686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ROUND(IF($L89=1,INDEX(新属性投放!J$14:J$34,卡牌属性!$M89),INDEX(新属性投放!J$40:J$60,卡牌属性!$M89))*VLOOKUP(J89,$A$4:$E$39,5),0)</f>
        <v>29</v>
      </c>
      <c r="P89" s="31" t="s">
        <v>190</v>
      </c>
      <c r="Q89" s="16">
        <f>ROUND(IF($L89=1,INDEX(新属性投放!K$14:K$34,卡牌属性!$M89),INDEX(新属性投放!K$40:K$60,卡牌属性!$M89))*VLOOKUP(J89,$A$4:$E$39,5),0)</f>
        <v>1</v>
      </c>
      <c r="R89" s="31" t="s">
        <v>191</v>
      </c>
      <c r="S89" s="16">
        <f>ROUND(IF($L89=1,INDEX(新属性投放!L$14:L$34,卡牌属性!$M89),INDEX(新属性投放!L$40:L$60,卡牌属性!$M89))*VLOOKUP(J89,$A$4:$E$39,5),0)</f>
        <v>208</v>
      </c>
      <c r="T89" s="31" t="s">
        <v>189</v>
      </c>
      <c r="U89" s="16">
        <f>ROUND(IF($L89=1,INDEX(新属性投放!D$14:D$34,卡牌属性!$M89),INDEX(新属性投放!D$40:D$60,卡牌属性!$M89))*VLOOKUP(J89,$A$4:$E$39,5),0)</f>
        <v>8</v>
      </c>
      <c r="V89" s="31" t="s">
        <v>190</v>
      </c>
      <c r="W89" s="16">
        <f>ROUND(IF($L89=1,INDEX(新属性投放!E$14:E$34,卡牌属性!$M89),INDEX(新属性投放!E$40:E$60,卡牌属性!$M89))*VLOOKUP(J89,$A$4:$E$39,5),0)</f>
        <v>4</v>
      </c>
      <c r="X89" s="31" t="s">
        <v>191</v>
      </c>
      <c r="Y89" s="16">
        <f>ROUND(IF($L89=1,INDEX(新属性投放!F$14:F$34,卡牌属性!$M89),INDEX(新属性投放!F$40:F$60,卡牌属性!$M89))*VLOOKUP(J89,$A$4:$E$39,5),0)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686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ROUND(IF($L90=1,INDEX(新属性投放!J$14:J$34,卡牌属性!$M90),INDEX(新属性投放!J$40:J$60,卡牌属性!$M90))*VLOOKUP(J90,$A$4:$E$39,5),0)</f>
        <v>74</v>
      </c>
      <c r="P90" s="31" t="s">
        <v>190</v>
      </c>
      <c r="Q90" s="16">
        <f>ROUND(IF($L90=1,INDEX(新属性投放!K$14:K$34,卡牌属性!$M90),INDEX(新属性投放!K$40:K$60,卡牌属性!$M90))*VLOOKUP(J90,$A$4:$E$39,5),0)</f>
        <v>24</v>
      </c>
      <c r="R90" s="31" t="s">
        <v>191</v>
      </c>
      <c r="S90" s="16">
        <f>ROUND(IF($L90=1,INDEX(新属性投放!L$14:L$34,卡牌属性!$M90),INDEX(新属性投放!L$40:L$60,卡牌属性!$M90))*VLOOKUP(J90,$A$4:$E$39,5),0)</f>
        <v>433</v>
      </c>
      <c r="T90" s="31" t="s">
        <v>189</v>
      </c>
      <c r="U90" s="16">
        <f>ROUND(IF($L90=1,INDEX(新属性投放!D$14:D$34,卡牌属性!$M90),INDEX(新属性投放!D$40:D$60,卡牌属性!$M90))*VLOOKUP(J90,$A$4:$E$39,5),0)</f>
        <v>10</v>
      </c>
      <c r="V90" s="31" t="s">
        <v>190</v>
      </c>
      <c r="W90" s="16">
        <f>ROUND(IF($L90=1,INDEX(新属性投放!E$14:E$34,卡牌属性!$M90),INDEX(新属性投放!E$40:E$60,卡牌属性!$M90))*VLOOKUP(J90,$A$4:$E$39,5),0)</f>
        <v>5</v>
      </c>
      <c r="X90" s="31" t="s">
        <v>191</v>
      </c>
      <c r="Y90" s="16">
        <f>ROUND(IF($L90=1,INDEX(新属性投放!F$14:F$34,卡牌属性!$M90),INDEX(新属性投放!F$40:F$60,卡牌属性!$M90))*VLOOKUP(J90,$A$4:$E$39,5),0)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686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ROUND(IF($L91=1,INDEX(新属性投放!J$14:J$34,卡牌属性!$M91),INDEX(新属性投放!J$40:J$60,卡牌属性!$M91))*VLOOKUP(J91,$A$4:$E$39,5),0)</f>
        <v>204</v>
      </c>
      <c r="P91" s="31" t="s">
        <v>190</v>
      </c>
      <c r="Q91" s="16">
        <f>ROUND(IF($L91=1,INDEX(新属性投放!K$14:K$34,卡牌属性!$M91),INDEX(新属性投放!K$40:K$60,卡牌属性!$M91))*VLOOKUP(J91,$A$4:$E$39,5),0)</f>
        <v>89</v>
      </c>
      <c r="R91" s="31" t="s">
        <v>191</v>
      </c>
      <c r="S91" s="16">
        <f>ROUND(IF($L91=1,INDEX(新属性投放!L$14:L$34,卡牌属性!$M91),INDEX(新属性投放!L$40:L$60,卡牌属性!$M91))*VLOOKUP(J91,$A$4:$E$39,5),0)</f>
        <v>1083</v>
      </c>
      <c r="T91" s="31" t="s">
        <v>189</v>
      </c>
      <c r="U91" s="16">
        <f>ROUND(IF($L91=1,INDEX(新属性投放!D$14:D$34,卡牌属性!$M91),INDEX(新属性投放!D$40:D$60,卡牌属性!$M91))*VLOOKUP(J91,$A$4:$E$39,5),0)</f>
        <v>15</v>
      </c>
      <c r="V91" s="31" t="s">
        <v>190</v>
      </c>
      <c r="W91" s="16">
        <f>ROUND(IF($L91=1,INDEX(新属性投放!E$14:E$34,卡牌属性!$M91),INDEX(新属性投放!E$40:E$60,卡牌属性!$M91))*VLOOKUP(J91,$A$4:$E$39,5),0)</f>
        <v>8</v>
      </c>
      <c r="X91" s="31" t="s">
        <v>191</v>
      </c>
      <c r="Y91" s="16">
        <f>ROUND(IF($L91=1,INDEX(新属性投放!F$14:F$34,卡牌属性!$M91),INDEX(新属性投放!F$40:F$60,卡牌属性!$M91))*VLOOKUP(J91,$A$4:$E$39,5),0)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686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ROUND(IF($L92=1,INDEX(新属性投放!J$14:J$34,卡牌属性!$M92),INDEX(新属性投放!J$40:J$60,卡牌属性!$M92))*VLOOKUP(J92,$A$4:$E$39,5),0)</f>
        <v>459</v>
      </c>
      <c r="P92" s="31" t="s">
        <v>190</v>
      </c>
      <c r="Q92" s="16">
        <f>ROUND(IF($L92=1,INDEX(新属性投放!K$14:K$34,卡牌属性!$M92),INDEX(新属性投放!K$40:K$60,卡牌属性!$M92))*VLOOKUP(J92,$A$4:$E$39,5),0)</f>
        <v>216</v>
      </c>
      <c r="R92" s="31" t="s">
        <v>191</v>
      </c>
      <c r="S92" s="16">
        <f>ROUND(IF($L92=1,INDEX(新属性投放!L$14:L$34,卡牌属性!$M92),INDEX(新属性投放!L$40:L$60,卡牌属性!$M92))*VLOOKUP(J92,$A$4:$E$39,5),0)</f>
        <v>2358</v>
      </c>
      <c r="T92" s="31" t="s">
        <v>189</v>
      </c>
      <c r="U92" s="16">
        <f>ROUND(IF($L92=1,INDEX(新属性投放!D$14:D$34,卡牌属性!$M92),INDEX(新属性投放!D$40:D$60,卡牌属性!$M92))*VLOOKUP(J92,$A$4:$E$39,5),0)</f>
        <v>20</v>
      </c>
      <c r="V92" s="31" t="s">
        <v>190</v>
      </c>
      <c r="W92" s="16">
        <f>ROUND(IF($L92=1,INDEX(新属性投放!E$14:E$34,卡牌属性!$M92),INDEX(新属性投放!E$40:E$60,卡牌属性!$M92))*VLOOKUP(J92,$A$4:$E$39,5),0)</f>
        <v>10</v>
      </c>
      <c r="X92" s="31" t="s">
        <v>191</v>
      </c>
      <c r="Y92" s="16">
        <f>ROUND(IF($L92=1,INDEX(新属性投放!F$14:F$34,卡牌属性!$M92),INDEX(新属性投放!F$40:F$60,卡牌属性!$M92))*VLOOKUP(J92,$A$4:$E$39,5),0)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686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ROUND(IF($L93=1,INDEX(新属性投放!J$14:J$34,卡牌属性!$M93),INDEX(新属性投放!J$40:J$60,卡牌属性!$M93))*VLOOKUP(J93,$A$4:$E$39,5),0)</f>
        <v>699</v>
      </c>
      <c r="P93" s="31" t="s">
        <v>190</v>
      </c>
      <c r="Q93" s="16">
        <f>ROUND(IF($L93=1,INDEX(新属性投放!K$14:K$34,卡牌属性!$M93),INDEX(新属性投放!K$40:K$60,卡牌属性!$M93))*VLOOKUP(J93,$A$4:$E$39,5),0)</f>
        <v>336</v>
      </c>
      <c r="R93" s="31" t="s">
        <v>191</v>
      </c>
      <c r="S93" s="16">
        <f>ROUND(IF($L93=1,INDEX(新属性投放!L$14:L$34,卡牌属性!$M93),INDEX(新属性投放!L$40:L$60,卡牌属性!$M93))*VLOOKUP(J93,$A$4:$E$39,5),0)</f>
        <v>3558</v>
      </c>
      <c r="T93" s="31" t="s">
        <v>189</v>
      </c>
      <c r="U93" s="16">
        <f>ROUND(IF($L93=1,INDEX(新属性投放!D$14:D$34,卡牌属性!$M93),INDEX(新属性投放!D$40:D$60,卡牌属性!$M93))*VLOOKUP(J93,$A$4:$E$39,5),0)</f>
        <v>25</v>
      </c>
      <c r="V93" s="31" t="s">
        <v>190</v>
      </c>
      <c r="W93" s="16">
        <f>ROUND(IF($L93=1,INDEX(新属性投放!E$14:E$34,卡牌属性!$M93),INDEX(新属性投放!E$40:E$60,卡牌属性!$M93))*VLOOKUP(J93,$A$4:$E$39,5),0)</f>
        <v>13</v>
      </c>
      <c r="X93" s="31" t="s">
        <v>191</v>
      </c>
      <c r="Y93" s="16">
        <f>ROUND(IF($L93=1,INDEX(新属性投放!F$14:F$34,卡牌属性!$M93),INDEX(新属性投放!F$40:F$60,卡牌属性!$M93))*VLOOKUP(J93,$A$4:$E$39,5),0)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686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ROUND(IF($L94=1,INDEX(新属性投放!J$14:J$34,卡牌属性!$M94),INDEX(新属性投放!J$40:J$60,卡牌属性!$M94))*VLOOKUP(J94,$A$4:$E$39,5),0)</f>
        <v>999</v>
      </c>
      <c r="P94" s="31" t="s">
        <v>190</v>
      </c>
      <c r="Q94" s="16">
        <f>ROUND(IF($L94=1,INDEX(新属性投放!K$14:K$34,卡牌属性!$M94),INDEX(新属性投放!K$40:K$60,卡牌属性!$M94))*VLOOKUP(J94,$A$4:$E$39,5),0)</f>
        <v>486</v>
      </c>
      <c r="R94" s="31" t="s">
        <v>191</v>
      </c>
      <c r="S94" s="16">
        <f>ROUND(IF($L94=1,INDEX(新属性投放!L$14:L$34,卡牌属性!$M94),INDEX(新属性投放!L$40:L$60,卡牌属性!$M94))*VLOOKUP(J94,$A$4:$E$39,5),0)</f>
        <v>5058</v>
      </c>
      <c r="T94" s="31" t="s">
        <v>189</v>
      </c>
      <c r="U94" s="16">
        <f>ROUND(IF($L94=1,INDEX(新属性投放!D$14:D$34,卡牌属性!$M94),INDEX(新属性投放!D$40:D$60,卡牌属性!$M94))*VLOOKUP(J94,$A$4:$E$39,5),0)</f>
        <v>30</v>
      </c>
      <c r="V94" s="31" t="s">
        <v>190</v>
      </c>
      <c r="W94" s="16">
        <f>ROUND(IF($L94=1,INDEX(新属性投放!E$14:E$34,卡牌属性!$M94),INDEX(新属性投放!E$40:E$60,卡牌属性!$M94))*VLOOKUP(J94,$A$4:$E$39,5),0)</f>
        <v>15</v>
      </c>
      <c r="X94" s="31" t="s">
        <v>191</v>
      </c>
      <c r="Y94" s="16">
        <f>ROUND(IF($L94=1,INDEX(新属性投放!F$14:F$34,卡牌属性!$M94),INDEX(新属性投放!F$40:F$60,卡牌属性!$M94))*VLOOKUP(J94,$A$4:$E$39,5),0)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686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ROUND(IF($L95=1,INDEX(新属性投放!J$14:J$34,卡牌属性!$M95),INDEX(新属性投放!J$40:J$60,卡牌属性!$M95))*VLOOKUP(J95,$A$4:$E$39,5),0)</f>
        <v>1359</v>
      </c>
      <c r="P95" s="31" t="s">
        <v>190</v>
      </c>
      <c r="Q95" s="16">
        <f>ROUND(IF($L95=1,INDEX(新属性投放!K$14:K$34,卡牌属性!$M95),INDEX(新属性投放!K$40:K$60,卡牌属性!$M95))*VLOOKUP(J95,$A$4:$E$39,5),0)</f>
        <v>666</v>
      </c>
      <c r="R95" s="31" t="s">
        <v>191</v>
      </c>
      <c r="S95" s="16">
        <f>ROUND(IF($L95=1,INDEX(新属性投放!L$14:L$34,卡牌属性!$M95),INDEX(新属性投放!L$40:L$60,卡牌属性!$M95))*VLOOKUP(J95,$A$4:$E$39,5),0)</f>
        <v>6858</v>
      </c>
      <c r="T95" s="31" t="s">
        <v>189</v>
      </c>
      <c r="U95" s="16">
        <f>ROUND(IF($L95=1,INDEX(新属性投放!D$14:D$34,卡牌属性!$M95),INDEX(新属性投放!D$40:D$60,卡牌属性!$M95))*VLOOKUP(J95,$A$4:$E$39,5),0)</f>
        <v>38</v>
      </c>
      <c r="V95" s="31" t="s">
        <v>190</v>
      </c>
      <c r="W95" s="16">
        <f>ROUND(IF($L95=1,INDEX(新属性投放!E$14:E$34,卡牌属性!$M95),INDEX(新属性投放!E$40:E$60,卡牌属性!$M95))*VLOOKUP(J95,$A$4:$E$39,5),0)</f>
        <v>19</v>
      </c>
      <c r="X95" s="31" t="s">
        <v>191</v>
      </c>
      <c r="Y95" s="16">
        <f>ROUND(IF($L95=1,INDEX(新属性投放!F$14:F$34,卡牌属性!$M95),INDEX(新属性投放!F$40:F$60,卡牌属性!$M95))*VLOOKUP(J95,$A$4:$E$39,5),0)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686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ROUND(IF($L96=1,INDEX(新属性投放!J$14:J$34,卡牌属性!$M96),INDEX(新属性投放!J$40:J$60,卡牌属性!$M96))*VLOOKUP(J96,$A$4:$E$39,5),0)</f>
        <v>1809</v>
      </c>
      <c r="P96" s="31" t="s">
        <v>190</v>
      </c>
      <c r="Q96" s="16">
        <f>ROUND(IF($L96=1,INDEX(新属性投放!K$14:K$34,卡牌属性!$M96),INDEX(新属性投放!K$40:K$60,卡牌属性!$M96))*VLOOKUP(J96,$A$4:$E$39,5),0)</f>
        <v>891</v>
      </c>
      <c r="R96" s="31" t="s">
        <v>191</v>
      </c>
      <c r="S96" s="16">
        <f>ROUND(IF($L96=1,INDEX(新属性投放!L$14:L$34,卡牌属性!$M96),INDEX(新属性投放!L$40:L$60,卡牌属性!$M96))*VLOOKUP(J96,$A$4:$E$39,5),0)</f>
        <v>9108</v>
      </c>
      <c r="T96" s="31" t="s">
        <v>189</v>
      </c>
      <c r="U96" s="16">
        <f>ROUND(IF($L96=1,INDEX(新属性投放!D$14:D$34,卡牌属性!$M96),INDEX(新属性投放!D$40:D$60,卡牌属性!$M96))*VLOOKUP(J96,$A$4:$E$39,5),0)</f>
        <v>43</v>
      </c>
      <c r="V96" s="31" t="s">
        <v>190</v>
      </c>
      <c r="W96" s="16">
        <f>ROUND(IF($L96=1,INDEX(新属性投放!E$14:E$34,卡牌属性!$M96),INDEX(新属性投放!E$40:E$60,卡牌属性!$M96))*VLOOKUP(J96,$A$4:$E$39,5),0)</f>
        <v>21</v>
      </c>
      <c r="X96" s="31" t="s">
        <v>191</v>
      </c>
      <c r="Y96" s="16">
        <f>ROUND(IF($L96=1,INDEX(新属性投放!F$14:F$34,卡牌属性!$M96),INDEX(新属性投放!F$40:F$60,卡牌属性!$M96))*VLOOKUP(J96,$A$4:$E$39,5),0)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686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ROUND(IF($L97=1,INDEX(新属性投放!J$14:J$34,卡牌属性!$M97),INDEX(新属性投放!J$40:J$60,卡牌属性!$M97))*VLOOKUP(J97,$A$4:$E$39,5),0)</f>
        <v>2276</v>
      </c>
      <c r="P97" s="31" t="s">
        <v>190</v>
      </c>
      <c r="Q97" s="16">
        <f>ROUND(IF($L97=1,INDEX(新属性投放!K$14:K$34,卡牌属性!$M97),INDEX(新属性投放!K$40:K$60,卡牌属性!$M97))*VLOOKUP(J97,$A$4:$E$39,5),0)</f>
        <v>1125</v>
      </c>
      <c r="R97" s="31" t="s">
        <v>191</v>
      </c>
      <c r="S97" s="16">
        <f>ROUND(IF($L97=1,INDEX(新属性投放!L$14:L$34,卡牌属性!$M97),INDEX(新属性投放!L$40:L$60,卡牌属性!$M97))*VLOOKUP(J97,$A$4:$E$39,5),0)</f>
        <v>11445</v>
      </c>
      <c r="T97" s="31" t="s">
        <v>189</v>
      </c>
      <c r="U97" s="16">
        <f>ROUND(IF($L97=1,INDEX(新属性投放!D$14:D$34,卡牌属性!$M97),INDEX(新属性投放!D$40:D$60,卡牌属性!$M97))*VLOOKUP(J97,$A$4:$E$39,5),0)</f>
        <v>50</v>
      </c>
      <c r="V97" s="31" t="s">
        <v>190</v>
      </c>
      <c r="W97" s="16">
        <f>ROUND(IF($L97=1,INDEX(新属性投放!E$14:E$34,卡牌属性!$M97),INDEX(新属性投放!E$40:E$60,卡牌属性!$M97))*VLOOKUP(J97,$A$4:$E$39,5),0)</f>
        <v>25</v>
      </c>
      <c r="X97" s="31" t="s">
        <v>191</v>
      </c>
      <c r="Y97" s="16">
        <f>ROUND(IF($L97=1,INDEX(新属性投放!F$14:F$34,卡牌属性!$M97),INDEX(新属性投放!F$40:F$60,卡牌属性!$M97))*VLOOKUP(J97,$A$4:$E$39,5),0)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686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ROUND(IF($L98=1,INDEX(新属性投放!J$14:J$34,卡牌属性!$M98),INDEX(新属性投放!J$40:J$60,卡牌属性!$M98))*VLOOKUP(J98,$A$4:$E$39,5),0)</f>
        <v>2576</v>
      </c>
      <c r="P98" s="31" t="s">
        <v>190</v>
      </c>
      <c r="Q98" s="16">
        <f>ROUND(IF($L98=1,INDEX(新属性投放!K$14:K$34,卡牌属性!$M98),INDEX(新属性投放!K$40:K$60,卡牌属性!$M98))*VLOOKUP(J98,$A$4:$E$39,5),0)</f>
        <v>1275</v>
      </c>
      <c r="R98" s="31" t="s">
        <v>191</v>
      </c>
      <c r="S98" s="16">
        <f>ROUND(IF($L98=1,INDEX(新属性投放!L$14:L$34,卡牌属性!$M98),INDEX(新属性投放!L$40:L$60,卡牌属性!$M98))*VLOOKUP(J98,$A$4:$E$39,5),0)</f>
        <v>12945</v>
      </c>
      <c r="T98" s="31" t="s">
        <v>189</v>
      </c>
      <c r="U98" s="16">
        <f>ROUND(IF($L98=1,INDEX(新属性投放!D$14:D$34,卡牌属性!$M98),INDEX(新属性投放!D$40:D$60,卡牌属性!$M98))*VLOOKUP(J98,$A$4:$E$39,5),0)</f>
        <v>58</v>
      </c>
      <c r="V98" s="31" t="s">
        <v>190</v>
      </c>
      <c r="W98" s="16">
        <f>ROUND(IF($L98=1,INDEX(新属性投放!E$14:E$34,卡牌属性!$M98),INDEX(新属性投放!E$40:E$60,卡牌属性!$M98))*VLOOKUP(J98,$A$4:$E$39,5),0)</f>
        <v>29</v>
      </c>
      <c r="X98" s="31" t="s">
        <v>191</v>
      </c>
      <c r="Y98" s="16">
        <f>ROUND(IF($L98=1,INDEX(新属性投放!F$14:F$34,卡牌属性!$M98),INDEX(新属性投放!F$40:F$60,卡牌属性!$M98))*VLOOKUP(J98,$A$4:$E$39,5),0)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686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ROUND(IF($L99=1,INDEX(新属性投放!J$14:J$34,卡牌属性!$M99),INDEX(新属性投放!J$40:J$60,卡牌属性!$M99))*VLOOKUP(J99,$A$4:$E$39,5),0)</f>
        <v>2921</v>
      </c>
      <c r="P99" s="31" t="s">
        <v>190</v>
      </c>
      <c r="Q99" s="16">
        <f>ROUND(IF($L99=1,INDEX(新属性投放!K$14:K$34,卡牌属性!$M99),INDEX(新属性投放!K$40:K$60,卡牌属性!$M99))*VLOOKUP(J99,$A$4:$E$39,5),0)</f>
        <v>1448</v>
      </c>
      <c r="R99" s="31" t="s">
        <v>191</v>
      </c>
      <c r="S99" s="16">
        <f>ROUND(IF($L99=1,INDEX(新属性投放!L$14:L$34,卡牌属性!$M99),INDEX(新属性投放!L$40:L$60,卡牌属性!$M99))*VLOOKUP(J99,$A$4:$E$39,5),0)</f>
        <v>14670</v>
      </c>
      <c r="T99" s="31" t="s">
        <v>189</v>
      </c>
      <c r="U99" s="16">
        <f>ROUND(IF($L99=1,INDEX(新属性投放!D$14:D$34,卡牌属性!$M99),INDEX(新属性投放!D$40:D$60,卡牌属性!$M99))*VLOOKUP(J99,$A$4:$E$39,5),0)</f>
        <v>65</v>
      </c>
      <c r="V99" s="31" t="s">
        <v>190</v>
      </c>
      <c r="W99" s="16">
        <f>ROUND(IF($L99=1,INDEX(新属性投放!E$14:E$34,卡牌属性!$M99),INDEX(新属性投放!E$40:E$60,卡牌属性!$M99))*VLOOKUP(J99,$A$4:$E$39,5),0)</f>
        <v>33</v>
      </c>
      <c r="X99" s="31" t="s">
        <v>191</v>
      </c>
      <c r="Y99" s="16">
        <f>ROUND(IF($L99=1,INDEX(新属性投放!F$14:F$34,卡牌属性!$M99),INDEX(新属性投放!F$40:F$60,卡牌属性!$M99))*VLOOKUP(J99,$A$4:$E$39,5),0)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686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ROUND(IF($L100=1,INDEX(新属性投放!J$14:J$34,卡牌属性!$M100),INDEX(新属性投放!J$40:J$60,卡牌属性!$M100))*VLOOKUP(J100,$A$4:$E$39,5),0)</f>
        <v>3311</v>
      </c>
      <c r="P100" s="31" t="s">
        <v>190</v>
      </c>
      <c r="Q100" s="16">
        <f>ROUND(IF($L100=1,INDEX(新属性投放!K$14:K$34,卡牌属性!$M100),INDEX(新属性投放!K$40:K$60,卡牌属性!$M100))*VLOOKUP(J100,$A$4:$E$39,5),0)</f>
        <v>1643</v>
      </c>
      <c r="R100" s="31" t="s">
        <v>191</v>
      </c>
      <c r="S100" s="16">
        <f>ROUND(IF($L100=1,INDEX(新属性投放!L$14:L$34,卡牌属性!$M100),INDEX(新属性投放!L$40:L$60,卡牌属性!$M100))*VLOOKUP(J100,$A$4:$E$39,5),0)</f>
        <v>16620</v>
      </c>
      <c r="T100" s="31" t="s">
        <v>189</v>
      </c>
      <c r="U100" s="16">
        <f>ROUND(IF($L100=1,INDEX(新属性投放!D$14:D$34,卡牌属性!$M100),INDEX(新属性投放!D$40:D$60,卡牌属性!$M100))*VLOOKUP(J100,$A$4:$E$39,5),0)</f>
        <v>73</v>
      </c>
      <c r="V100" s="31" t="s">
        <v>190</v>
      </c>
      <c r="W100" s="16">
        <f>ROUND(IF($L100=1,INDEX(新属性投放!E$14:E$34,卡牌属性!$M100),INDEX(新属性投放!E$40:E$60,卡牌属性!$M100))*VLOOKUP(J100,$A$4:$E$39,5),0)</f>
        <v>36</v>
      </c>
      <c r="X100" s="31" t="s">
        <v>191</v>
      </c>
      <c r="Y100" s="16">
        <f>ROUND(IF($L100=1,INDEX(新属性投放!F$14:F$34,卡牌属性!$M100),INDEX(新属性投放!F$40:F$60,卡牌属性!$M100))*VLOOKUP(J100,$A$4:$E$39,5),0)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686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ROUND(IF($L101=1,INDEX(新属性投放!J$14:J$34,卡牌属性!$M101),INDEX(新属性投放!J$40:J$60,卡牌属性!$M101))*VLOOKUP(J101,$A$4:$E$39,5),0)</f>
        <v>3746</v>
      </c>
      <c r="P101" s="31" t="s">
        <v>190</v>
      </c>
      <c r="Q101" s="16">
        <f>ROUND(IF($L101=1,INDEX(新属性投放!K$14:K$34,卡牌属性!$M101),INDEX(新属性投放!K$40:K$60,卡牌属性!$M101))*VLOOKUP(J101,$A$4:$E$39,5),0)</f>
        <v>1860</v>
      </c>
      <c r="R101" s="31" t="s">
        <v>191</v>
      </c>
      <c r="S101" s="16">
        <f>ROUND(IF($L101=1,INDEX(新属性投放!L$14:L$34,卡牌属性!$M101),INDEX(新属性投放!L$40:L$60,卡牌属性!$M101))*VLOOKUP(J101,$A$4:$E$39,5),0)</f>
        <v>18795</v>
      </c>
      <c r="T101" s="31" t="s">
        <v>189</v>
      </c>
      <c r="U101" s="16">
        <f>ROUND(IF($L101=1,INDEX(新属性投放!D$14:D$34,卡牌属性!$M101),INDEX(新属性投放!D$40:D$60,卡牌属性!$M101))*VLOOKUP(J101,$A$4:$E$39,5),0)</f>
        <v>80</v>
      </c>
      <c r="V101" s="31" t="s">
        <v>190</v>
      </c>
      <c r="W101" s="16">
        <f>ROUND(IF($L101=1,INDEX(新属性投放!E$14:E$34,卡牌属性!$M101),INDEX(新属性投放!E$40:E$60,卡牌属性!$M101))*VLOOKUP(J101,$A$4:$E$39,5),0)</f>
        <v>40</v>
      </c>
      <c r="X101" s="31" t="s">
        <v>191</v>
      </c>
      <c r="Y101" s="16">
        <f>ROUND(IF($L101=1,INDEX(新属性投放!F$14:F$34,卡牌属性!$M101),INDEX(新属性投放!F$40:F$60,卡牌属性!$M101))*VLOOKUP(J101,$A$4:$E$39,5),0)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686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ROUND(IF($L102=1,INDEX(新属性投放!J$14:J$34,卡牌属性!$M102),INDEX(新属性投放!J$40:J$60,卡牌属性!$M102))*VLOOKUP(J102,$A$4:$E$39,5),0)</f>
        <v>4226</v>
      </c>
      <c r="P102" s="31" t="s">
        <v>190</v>
      </c>
      <c r="Q102" s="16">
        <f>ROUND(IF($L102=1,INDEX(新属性投放!K$14:K$34,卡牌属性!$M102),INDEX(新属性投放!K$40:K$60,卡牌属性!$M102))*VLOOKUP(J102,$A$4:$E$39,5),0)</f>
        <v>2100</v>
      </c>
      <c r="R102" s="31" t="s">
        <v>191</v>
      </c>
      <c r="S102" s="16">
        <f>ROUND(IF($L102=1,INDEX(新属性投放!L$14:L$34,卡牌属性!$M102),INDEX(新属性投放!L$40:L$60,卡牌属性!$M102))*VLOOKUP(J102,$A$4:$E$39,5),0)</f>
        <v>21195</v>
      </c>
      <c r="T102" s="31" t="s">
        <v>189</v>
      </c>
      <c r="U102" s="16">
        <f>ROUND(IF($L102=1,INDEX(新属性投放!D$14:D$34,卡牌属性!$M102),INDEX(新属性投放!D$40:D$60,卡牌属性!$M102))*VLOOKUP(J102,$A$4:$E$39,5),0)</f>
        <v>88</v>
      </c>
      <c r="V102" s="31" t="s">
        <v>190</v>
      </c>
      <c r="W102" s="16">
        <f>ROUND(IF($L102=1,INDEX(新属性投放!E$14:E$34,卡牌属性!$M102),INDEX(新属性投放!E$40:E$60,卡牌属性!$M102))*VLOOKUP(J102,$A$4:$E$39,5),0)</f>
        <v>44</v>
      </c>
      <c r="X102" s="31" t="s">
        <v>191</v>
      </c>
      <c r="Y102" s="16">
        <f>ROUND(IF($L102=1,INDEX(新属性投放!F$14:F$34,卡牌属性!$M102),INDEX(新属性投放!F$40:F$60,卡牌属性!$M102))*VLOOKUP(J102,$A$4:$E$39,5),0)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686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ROUND(IF($L103=1,INDEX(新属性投放!J$14:J$34,卡牌属性!$M103),INDEX(新属性投放!J$40:J$60,卡牌属性!$M103))*VLOOKUP(J103,$A$4:$E$39,5),0)</f>
        <v>4751</v>
      </c>
      <c r="P103" s="31" t="s">
        <v>190</v>
      </c>
      <c r="Q103" s="16">
        <f>ROUND(IF($L103=1,INDEX(新属性投放!K$14:K$34,卡牌属性!$M103),INDEX(新属性投放!K$40:K$60,卡牌属性!$M103))*VLOOKUP(J103,$A$4:$E$39,5),0)</f>
        <v>2363</v>
      </c>
      <c r="R103" s="31" t="s">
        <v>191</v>
      </c>
      <c r="S103" s="16">
        <f>ROUND(IF($L103=1,INDEX(新属性投放!L$14:L$34,卡牌属性!$M103),INDEX(新属性投放!L$40:L$60,卡牌属性!$M103))*VLOOKUP(J103,$A$4:$E$39,5),0)</f>
        <v>23820</v>
      </c>
      <c r="T103" s="31" t="s">
        <v>189</v>
      </c>
      <c r="U103" s="16">
        <f>ROUND(IF($L103=1,INDEX(新属性投放!D$14:D$34,卡牌属性!$M103),INDEX(新属性投放!D$40:D$60,卡牌属性!$M103))*VLOOKUP(J103,$A$4:$E$39,5),0)</f>
        <v>100</v>
      </c>
      <c r="V103" s="31" t="s">
        <v>190</v>
      </c>
      <c r="W103" s="16">
        <f>ROUND(IF($L103=1,INDEX(新属性投放!E$14:E$34,卡牌属性!$M103),INDEX(新属性投放!E$40:E$60,卡牌属性!$M103))*VLOOKUP(J103,$A$4:$E$39,5),0)</f>
        <v>50</v>
      </c>
      <c r="X103" s="31" t="s">
        <v>191</v>
      </c>
      <c r="Y103" s="16">
        <f>ROUND(IF($L103=1,INDEX(新属性投放!F$14:F$34,卡牌属性!$M103),INDEX(新属性投放!F$40:F$60,卡牌属性!$M103))*VLOOKUP(J103,$A$4:$E$39,5),0)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686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ROUND(IF($L104=1,INDEX(新属性投放!J$14:J$34,卡牌属性!$M104),INDEX(新属性投放!J$40:J$60,卡牌属性!$M104))*VLOOKUP(J104,$A$4:$E$39,5),0)</f>
        <v>5351</v>
      </c>
      <c r="P104" s="31" t="s">
        <v>190</v>
      </c>
      <c r="Q104" s="16">
        <f>ROUND(IF($L104=1,INDEX(新属性投放!K$14:K$34,卡牌属性!$M104),INDEX(新属性投放!K$40:K$60,卡牌属性!$M104))*VLOOKUP(J104,$A$4:$E$39,5),0)</f>
        <v>2663</v>
      </c>
      <c r="R104" s="31" t="s">
        <v>191</v>
      </c>
      <c r="S104" s="16">
        <f>ROUND(IF($L104=1,INDEX(新属性投放!L$14:L$34,卡牌属性!$M104),INDEX(新属性投放!L$40:L$60,卡牌属性!$M104))*VLOOKUP(J104,$A$4:$E$39,5),0)</f>
        <v>26820</v>
      </c>
      <c r="T104" s="31" t="s">
        <v>189</v>
      </c>
      <c r="U104" s="16">
        <f>ROUND(IF($L104=1,INDEX(新属性投放!D$14:D$34,卡牌属性!$M104),INDEX(新属性投放!D$40:D$60,卡牌属性!$M104))*VLOOKUP(J104,$A$4:$E$39,5),0)</f>
        <v>113</v>
      </c>
      <c r="V104" s="31" t="s">
        <v>190</v>
      </c>
      <c r="W104" s="16">
        <f>ROUND(IF($L104=1,INDEX(新属性投放!E$14:E$34,卡牌属性!$M104),INDEX(新属性投放!E$40:E$60,卡牌属性!$M104))*VLOOKUP(J104,$A$4:$E$39,5),0)</f>
        <v>56</v>
      </c>
      <c r="X104" s="31" t="s">
        <v>191</v>
      </c>
      <c r="Y104" s="16">
        <f>ROUND(IF($L104=1,INDEX(新属性投放!F$14:F$34,卡牌属性!$M104),INDEX(新属性投放!F$40:F$60,卡牌属性!$M104))*VLOOKUP(J104,$A$4:$E$39,5),0)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686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ROUND(IF($L105=1,INDEX(新属性投放!J$14:J$34,卡牌属性!$M105),INDEX(新属性投放!J$40:J$60,卡牌属性!$M105))*VLOOKUP(J105,$A$4:$E$39,5),0)</f>
        <v>6026</v>
      </c>
      <c r="P105" s="31" t="s">
        <v>190</v>
      </c>
      <c r="Q105" s="16">
        <f>ROUND(IF($L105=1,INDEX(新属性投放!K$14:K$34,卡牌属性!$M105),INDEX(新属性投放!K$40:K$60,卡牌属性!$M105))*VLOOKUP(J105,$A$4:$E$39,5),0)</f>
        <v>3000</v>
      </c>
      <c r="R105" s="31" t="s">
        <v>191</v>
      </c>
      <c r="S105" s="16">
        <f>ROUND(IF($L105=1,INDEX(新属性投放!L$14:L$34,卡牌属性!$M105),INDEX(新属性投放!L$40:L$60,卡牌属性!$M105))*VLOOKUP(J105,$A$4:$E$39,5),0)</f>
        <v>30195</v>
      </c>
      <c r="T105" s="31" t="s">
        <v>189</v>
      </c>
      <c r="U105" s="16">
        <f>ROUND(IF($L105=1,INDEX(新属性投放!D$14:D$34,卡牌属性!$M105),INDEX(新属性投放!D$40:D$60,卡牌属性!$M105))*VLOOKUP(J105,$A$4:$E$39,5),0)</f>
        <v>125</v>
      </c>
      <c r="V105" s="31" t="s">
        <v>190</v>
      </c>
      <c r="W105" s="16">
        <f>ROUND(IF($L105=1,INDEX(新属性投放!E$14:E$34,卡牌属性!$M105),INDEX(新属性投放!E$40:E$60,卡牌属性!$M105))*VLOOKUP(J105,$A$4:$E$39,5),0)</f>
        <v>63</v>
      </c>
      <c r="X105" s="31" t="s">
        <v>191</v>
      </c>
      <c r="Y105" s="16">
        <f>ROUND(IF($L105=1,INDEX(新属性投放!F$14:F$34,卡牌属性!$M105),INDEX(新属性投放!F$40:F$60,卡牌属性!$M105))*VLOOKUP(J105,$A$4:$E$39,5),0)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686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ROUND(IF($L106=1,INDEX(新属性投放!J$14:J$34,卡牌属性!$M106),INDEX(新属性投放!J$40:J$60,卡牌属性!$M106))*VLOOKUP(J106,$A$4:$E$39,5),0)</f>
        <v>6776</v>
      </c>
      <c r="P106" s="31" t="s">
        <v>190</v>
      </c>
      <c r="Q106" s="16">
        <f>ROUND(IF($L106=1,INDEX(新属性投放!K$14:K$34,卡牌属性!$M106),INDEX(新属性投放!K$40:K$60,卡牌属性!$M106))*VLOOKUP(J106,$A$4:$E$39,5),0)</f>
        <v>3375</v>
      </c>
      <c r="R106" s="31" t="s">
        <v>191</v>
      </c>
      <c r="S106" s="16">
        <f>ROUND(IF($L106=1,INDEX(新属性投放!L$14:L$34,卡牌属性!$M106),INDEX(新属性投放!L$40:L$60,卡牌属性!$M106))*VLOOKUP(J106,$A$4:$E$39,5),0)</f>
        <v>33945</v>
      </c>
      <c r="T106" s="31" t="s">
        <v>189</v>
      </c>
      <c r="U106" s="16">
        <f>ROUND(IF($L106=1,INDEX(新属性投放!D$14:D$34,卡牌属性!$M106),INDEX(新属性投放!D$40:D$60,卡牌属性!$M106))*VLOOKUP(J106,$A$4:$E$39,5),0)</f>
        <v>138</v>
      </c>
      <c r="V106" s="31" t="s">
        <v>190</v>
      </c>
      <c r="W106" s="16">
        <f>ROUND(IF($L106=1,INDEX(新属性投放!E$14:E$34,卡牌属性!$M106),INDEX(新属性投放!E$40:E$60,卡牌属性!$M106))*VLOOKUP(J106,$A$4:$E$39,5),0)</f>
        <v>69</v>
      </c>
      <c r="X106" s="31" t="s">
        <v>191</v>
      </c>
      <c r="Y106" s="16">
        <f>ROUND(IF($L106=1,INDEX(新属性投放!F$14:F$34,卡牌属性!$M106),INDEX(新属性投放!F$40:F$60,卡牌属性!$M106))*VLOOKUP(J106,$A$4:$E$39,5),0)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686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ROUND(IF($L107=1,INDEX(新属性投放!J$14:J$34,卡牌属性!$M107),INDEX(新属性投放!J$40:J$60,卡牌属性!$M107))*VLOOKUP(J107,$A$4:$E$39,5),0)</f>
        <v>7601</v>
      </c>
      <c r="P107" s="31" t="s">
        <v>190</v>
      </c>
      <c r="Q107" s="16">
        <f>ROUND(IF($L107=1,INDEX(新属性投放!K$14:K$34,卡牌属性!$M107),INDEX(新属性投放!K$40:K$60,卡牌属性!$M107))*VLOOKUP(J107,$A$4:$E$39,5),0)</f>
        <v>3788</v>
      </c>
      <c r="R107" s="31" t="s">
        <v>191</v>
      </c>
      <c r="S107" s="16">
        <f>ROUND(IF($L107=1,INDEX(新属性投放!L$14:L$34,卡牌属性!$M107),INDEX(新属性投放!L$40:L$60,卡牌属性!$M107))*VLOOKUP(J107,$A$4:$E$39,5),0)</f>
        <v>38070</v>
      </c>
      <c r="T107" s="31" t="s">
        <v>189</v>
      </c>
      <c r="U107" s="16">
        <f>ROUND(IF($L107=1,INDEX(新属性投放!D$14:D$34,卡牌属性!$M107),INDEX(新属性投放!D$40:D$60,卡牌属性!$M107))*VLOOKUP(J107,$A$4:$E$39,5),0)</f>
        <v>150</v>
      </c>
      <c r="V107" s="31" t="s">
        <v>190</v>
      </c>
      <c r="W107" s="16">
        <f>ROUND(IF($L107=1,INDEX(新属性投放!E$14:E$34,卡牌属性!$M107),INDEX(新属性投放!E$40:E$60,卡牌属性!$M107))*VLOOKUP(J107,$A$4:$E$39,5),0)</f>
        <v>75</v>
      </c>
      <c r="X107" s="31" t="s">
        <v>191</v>
      </c>
      <c r="Y107" s="16">
        <f>ROUND(IF($L107=1,INDEX(新属性投放!F$14:F$34,卡牌属性!$M107),INDEX(新属性投放!F$40:F$60,卡牌属性!$M107))*VLOOKUP(J107,$A$4:$E$39,5),0)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686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ROUND(IF($L108=1,INDEX(新属性投放!J$14:J$34,卡牌属性!$M108),INDEX(新属性投放!J$40:J$60,卡牌属性!$M108))*VLOOKUP(J108,$A$4:$E$39,5),0)</f>
        <v>8501</v>
      </c>
      <c r="P108" s="31" t="s">
        <v>190</v>
      </c>
      <c r="Q108" s="16">
        <f>ROUND(IF($L108=1,INDEX(新属性投放!K$14:K$34,卡牌属性!$M108),INDEX(新属性投放!K$40:K$60,卡牌属性!$M108))*VLOOKUP(J108,$A$4:$E$39,5),0)</f>
        <v>4238</v>
      </c>
      <c r="R108" s="31" t="s">
        <v>191</v>
      </c>
      <c r="S108" s="16">
        <f>ROUND(IF($L108=1,INDEX(新属性投放!L$14:L$34,卡牌属性!$M108),INDEX(新属性投放!L$40:L$60,卡牌属性!$M108))*VLOOKUP(J108,$A$4:$E$39,5),0)</f>
        <v>42570</v>
      </c>
      <c r="T108" s="31" t="s">
        <v>189</v>
      </c>
      <c r="U108" s="16">
        <f>ROUND(IF($L108=1,INDEX(新属性投放!D$14:D$34,卡牌属性!$M108),INDEX(新属性投放!D$40:D$60,卡牌属性!$M108))*VLOOKUP(J108,$A$4:$E$39,5),0)</f>
        <v>175</v>
      </c>
      <c r="V108" s="31" t="s">
        <v>190</v>
      </c>
      <c r="W108" s="16">
        <f>ROUND(IF($L108=1,INDEX(新属性投放!E$14:E$34,卡牌属性!$M108),INDEX(新属性投放!E$40:E$60,卡牌属性!$M108))*VLOOKUP(J108,$A$4:$E$39,5),0)</f>
        <v>88</v>
      </c>
      <c r="X108" s="31" t="s">
        <v>191</v>
      </c>
      <c r="Y108" s="16">
        <f>ROUND(IF($L108=1,INDEX(新属性投放!F$14:F$34,卡牌属性!$M108),INDEX(新属性投放!F$40:F$60,卡牌属性!$M108))*VLOOKUP(J108,$A$4:$E$39,5),0)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686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ROUND(IF($L109=1,INDEX(新属性投放!J$14:J$34,卡牌属性!$M109),INDEX(新属性投放!J$40:J$60,卡牌属性!$M109))*VLOOKUP(J109,$A$4:$E$39,5),0)</f>
        <v>22</v>
      </c>
      <c r="P109" s="31" t="s">
        <v>190</v>
      </c>
      <c r="Q109" s="16">
        <f>ROUND(IF($L109=1,INDEX(新属性投放!K$14:K$34,卡牌属性!$M109),INDEX(新属性投放!K$40:K$60,卡牌属性!$M109))*VLOOKUP(J109,$A$4:$E$39,5),0)</f>
        <v>0</v>
      </c>
      <c r="R109" s="31" t="s">
        <v>191</v>
      </c>
      <c r="S109" s="16">
        <f>ROUND(IF($L109=1,INDEX(新属性投放!L$14:L$34,卡牌属性!$M109),INDEX(新属性投放!L$40:L$60,卡牌属性!$M109))*VLOOKUP(J109,$A$4:$E$39,5),0)</f>
        <v>165</v>
      </c>
      <c r="T109" s="31" t="s">
        <v>189</v>
      </c>
      <c r="U109" s="16">
        <f>ROUND(IF($L109=1,INDEX(新属性投放!D$14:D$34,卡牌属性!$M109),INDEX(新属性投放!D$40:D$60,卡牌属性!$M109))*VLOOKUP(J109,$A$4:$E$39,5),0)</f>
        <v>4</v>
      </c>
      <c r="V109" s="31" t="s">
        <v>190</v>
      </c>
      <c r="W109" s="16">
        <f>ROUND(IF($L109=1,INDEX(新属性投放!E$14:E$34,卡牌属性!$M109),INDEX(新属性投放!E$40:E$60,卡牌属性!$M109))*VLOOKUP(J109,$A$4:$E$39,5),0)</f>
        <v>2</v>
      </c>
      <c r="X109" s="31" t="s">
        <v>191</v>
      </c>
      <c r="Y109" s="16">
        <f>ROUND(IF($L109=1,INDEX(新属性投放!F$14:F$34,卡牌属性!$M109),INDEX(新属性投放!F$40:F$60,卡牌属性!$M109))*VLOOKUP(J109,$A$4:$E$39,5),0)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686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ROUND(IF($L110=1,INDEX(新属性投放!J$14:J$34,卡牌属性!$M110),INDEX(新属性投放!J$40:J$60,卡牌属性!$M110))*VLOOKUP(J110,$A$4:$E$39,5),0)</f>
        <v>25</v>
      </c>
      <c r="P110" s="31" t="s">
        <v>190</v>
      </c>
      <c r="Q110" s="16">
        <f>ROUND(IF($L110=1,INDEX(新属性投放!K$14:K$34,卡牌属性!$M110),INDEX(新属性投放!K$40:K$60,卡牌属性!$M110))*VLOOKUP(J110,$A$4:$E$39,5),0)</f>
        <v>1</v>
      </c>
      <c r="R110" s="31" t="s">
        <v>191</v>
      </c>
      <c r="S110" s="16">
        <f>ROUND(IF($L110=1,INDEX(新属性投放!L$14:L$34,卡牌属性!$M110),INDEX(新属性投放!L$40:L$60,卡牌属性!$M110))*VLOOKUP(J110,$A$4:$E$39,5),0)</f>
        <v>183</v>
      </c>
      <c r="T110" s="31" t="s">
        <v>189</v>
      </c>
      <c r="U110" s="16">
        <f>ROUND(IF($L110=1,INDEX(新属性投放!D$14:D$34,卡牌属性!$M110),INDEX(新属性投放!D$40:D$60,卡牌属性!$M110))*VLOOKUP(J110,$A$4:$E$39,5),0)</f>
        <v>7</v>
      </c>
      <c r="V110" s="31" t="s">
        <v>190</v>
      </c>
      <c r="W110" s="16">
        <f>ROUND(IF($L110=1,INDEX(新属性投放!E$14:E$34,卡牌属性!$M110),INDEX(新属性投放!E$40:E$60,卡牌属性!$M110))*VLOOKUP(J110,$A$4:$E$39,5),0)</f>
        <v>3</v>
      </c>
      <c r="X110" s="31" t="s">
        <v>191</v>
      </c>
      <c r="Y110" s="16">
        <f>ROUND(IF($L110=1,INDEX(新属性投放!F$14:F$34,卡牌属性!$M110),INDEX(新属性投放!F$40:F$60,卡牌属性!$M110))*VLOOKUP(J110,$A$4:$E$39,5),0)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686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ROUND(IF($L111=1,INDEX(新属性投放!J$14:J$34,卡牌属性!$M111),INDEX(新属性投放!J$40:J$60,卡牌属性!$M111))*VLOOKUP(J111,$A$4:$E$39,5),0)</f>
        <v>65</v>
      </c>
      <c r="P111" s="31" t="s">
        <v>190</v>
      </c>
      <c r="Q111" s="16">
        <f>ROUND(IF($L111=1,INDEX(新属性投放!K$14:K$34,卡牌属性!$M111),INDEX(新属性投放!K$40:K$60,卡牌属性!$M111))*VLOOKUP(J111,$A$4:$E$39,5),0)</f>
        <v>21</v>
      </c>
      <c r="R111" s="31" t="s">
        <v>191</v>
      </c>
      <c r="S111" s="16">
        <f>ROUND(IF($L111=1,INDEX(新属性投放!L$14:L$34,卡牌属性!$M111),INDEX(新属性投放!L$40:L$60,卡牌属性!$M111))*VLOOKUP(J111,$A$4:$E$39,5),0)</f>
        <v>381</v>
      </c>
      <c r="T111" s="31" t="s">
        <v>189</v>
      </c>
      <c r="U111" s="16">
        <f>ROUND(IF($L111=1,INDEX(新属性投放!D$14:D$34,卡牌属性!$M111),INDEX(新属性投放!D$40:D$60,卡牌属性!$M111))*VLOOKUP(J111,$A$4:$E$39,5),0)</f>
        <v>9</v>
      </c>
      <c r="V111" s="31" t="s">
        <v>190</v>
      </c>
      <c r="W111" s="16">
        <f>ROUND(IF($L111=1,INDEX(新属性投放!E$14:E$34,卡牌属性!$M111),INDEX(新属性投放!E$40:E$60,卡牌属性!$M111))*VLOOKUP(J111,$A$4:$E$39,5),0)</f>
        <v>4</v>
      </c>
      <c r="X111" s="31" t="s">
        <v>191</v>
      </c>
      <c r="Y111" s="16">
        <f>ROUND(IF($L111=1,INDEX(新属性投放!F$14:F$34,卡牌属性!$M111),INDEX(新属性投放!F$40:F$60,卡牌属性!$M111))*VLOOKUP(J111,$A$4:$E$39,5),0)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686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ROUND(IF($L112=1,INDEX(新属性投放!J$14:J$34,卡牌属性!$M112),INDEX(新属性投放!J$40:J$60,卡牌属性!$M112))*VLOOKUP(J112,$A$4:$E$39,5),0)</f>
        <v>179</v>
      </c>
      <c r="P112" s="31" t="s">
        <v>190</v>
      </c>
      <c r="Q112" s="16">
        <f>ROUND(IF($L112=1,INDEX(新属性投放!K$14:K$34,卡牌属性!$M112),INDEX(新属性投放!K$40:K$60,卡牌属性!$M112))*VLOOKUP(J112,$A$4:$E$39,5),0)</f>
        <v>78</v>
      </c>
      <c r="R112" s="31" t="s">
        <v>191</v>
      </c>
      <c r="S112" s="16">
        <f>ROUND(IF($L112=1,INDEX(新属性投放!L$14:L$34,卡牌属性!$M112),INDEX(新属性投放!L$40:L$60,卡牌属性!$M112))*VLOOKUP(J112,$A$4:$E$39,5),0)</f>
        <v>953</v>
      </c>
      <c r="T112" s="31" t="s">
        <v>189</v>
      </c>
      <c r="U112" s="16">
        <f>ROUND(IF($L112=1,INDEX(新属性投放!D$14:D$34,卡牌属性!$M112),INDEX(新属性投放!D$40:D$60,卡牌属性!$M112))*VLOOKUP(J112,$A$4:$E$39,5),0)</f>
        <v>13</v>
      </c>
      <c r="V112" s="31" t="s">
        <v>190</v>
      </c>
      <c r="W112" s="16">
        <f>ROUND(IF($L112=1,INDEX(新属性投放!E$14:E$34,卡牌属性!$M112),INDEX(新属性投放!E$40:E$60,卡牌属性!$M112))*VLOOKUP(J112,$A$4:$E$39,5),0)</f>
        <v>7</v>
      </c>
      <c r="X112" s="31" t="s">
        <v>191</v>
      </c>
      <c r="Y112" s="16">
        <f>ROUND(IF($L112=1,INDEX(新属性投放!F$14:F$34,卡牌属性!$M112),INDEX(新属性投放!F$40:F$60,卡牌属性!$M112))*VLOOKUP(J112,$A$4:$E$39,5),0)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686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ROUND(IF($L113=1,INDEX(新属性投放!J$14:J$34,卡牌属性!$M113),INDEX(新属性投放!J$40:J$60,卡牌属性!$M113))*VLOOKUP(J113,$A$4:$E$39,5),0)</f>
        <v>404</v>
      </c>
      <c r="P113" s="31" t="s">
        <v>190</v>
      </c>
      <c r="Q113" s="16">
        <f>ROUND(IF($L113=1,INDEX(新属性投放!K$14:K$34,卡牌属性!$M113),INDEX(新属性投放!K$40:K$60,卡牌属性!$M113))*VLOOKUP(J113,$A$4:$E$39,5),0)</f>
        <v>190</v>
      </c>
      <c r="R113" s="31" t="s">
        <v>191</v>
      </c>
      <c r="S113" s="16">
        <f>ROUND(IF($L113=1,INDEX(新属性投放!L$14:L$34,卡牌属性!$M113),INDEX(新属性投放!L$40:L$60,卡牌属性!$M113))*VLOOKUP(J113,$A$4:$E$39,5),0)</f>
        <v>2075</v>
      </c>
      <c r="T113" s="31" t="s">
        <v>189</v>
      </c>
      <c r="U113" s="16">
        <f>ROUND(IF($L113=1,INDEX(新属性投放!D$14:D$34,卡牌属性!$M113),INDEX(新属性投放!D$40:D$60,卡牌属性!$M113))*VLOOKUP(J113,$A$4:$E$39,5),0)</f>
        <v>18</v>
      </c>
      <c r="V113" s="31" t="s">
        <v>190</v>
      </c>
      <c r="W113" s="16">
        <f>ROUND(IF($L113=1,INDEX(新属性投放!E$14:E$34,卡牌属性!$M113),INDEX(新属性投放!E$40:E$60,卡牌属性!$M113))*VLOOKUP(J113,$A$4:$E$39,5),0)</f>
        <v>9</v>
      </c>
      <c r="X113" s="31" t="s">
        <v>191</v>
      </c>
      <c r="Y113" s="16">
        <f>ROUND(IF($L113=1,INDEX(新属性投放!F$14:F$34,卡牌属性!$M113),INDEX(新属性投放!F$40:F$60,卡牌属性!$M113))*VLOOKUP(J113,$A$4:$E$39,5),0)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686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ROUND(IF($L114=1,INDEX(新属性投放!J$14:J$34,卡牌属性!$M114),INDEX(新属性投放!J$40:J$60,卡牌属性!$M114))*VLOOKUP(J114,$A$4:$E$39,5),0)</f>
        <v>615</v>
      </c>
      <c r="P114" s="31" t="s">
        <v>190</v>
      </c>
      <c r="Q114" s="16">
        <f>ROUND(IF($L114=1,INDEX(新属性投放!K$14:K$34,卡牌属性!$M114),INDEX(新属性投放!K$40:K$60,卡牌属性!$M114))*VLOOKUP(J114,$A$4:$E$39,5),0)</f>
        <v>296</v>
      </c>
      <c r="R114" s="31" t="s">
        <v>191</v>
      </c>
      <c r="S114" s="16">
        <f>ROUND(IF($L114=1,INDEX(新属性投放!L$14:L$34,卡牌属性!$M114),INDEX(新属性投放!L$40:L$60,卡牌属性!$M114))*VLOOKUP(J114,$A$4:$E$39,5),0)</f>
        <v>3131</v>
      </c>
      <c r="T114" s="31" t="s">
        <v>189</v>
      </c>
      <c r="U114" s="16">
        <f>ROUND(IF($L114=1,INDEX(新属性投放!D$14:D$34,卡牌属性!$M114),INDEX(新属性投放!D$40:D$60,卡牌属性!$M114))*VLOOKUP(J114,$A$4:$E$39,5),0)</f>
        <v>22</v>
      </c>
      <c r="V114" s="31" t="s">
        <v>190</v>
      </c>
      <c r="W114" s="16">
        <f>ROUND(IF($L114=1,INDEX(新属性投放!E$14:E$34,卡牌属性!$M114),INDEX(新属性投放!E$40:E$60,卡牌属性!$M114))*VLOOKUP(J114,$A$4:$E$39,5),0)</f>
        <v>11</v>
      </c>
      <c r="X114" s="31" t="s">
        <v>191</v>
      </c>
      <c r="Y114" s="16">
        <f>ROUND(IF($L114=1,INDEX(新属性投放!F$14:F$34,卡牌属性!$M114),INDEX(新属性投放!F$40:F$60,卡牌属性!$M114))*VLOOKUP(J114,$A$4:$E$39,5),0)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686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ROUND(IF($L115=1,INDEX(新属性投放!J$14:J$34,卡牌属性!$M115),INDEX(新属性投放!J$40:J$60,卡牌属性!$M115))*VLOOKUP(J115,$A$4:$E$39,5),0)</f>
        <v>879</v>
      </c>
      <c r="P115" s="31" t="s">
        <v>190</v>
      </c>
      <c r="Q115" s="16">
        <f>ROUND(IF($L115=1,INDEX(新属性投放!K$14:K$34,卡牌属性!$M115),INDEX(新属性投放!K$40:K$60,卡牌属性!$M115))*VLOOKUP(J115,$A$4:$E$39,5),0)</f>
        <v>428</v>
      </c>
      <c r="R115" s="31" t="s">
        <v>191</v>
      </c>
      <c r="S115" s="16">
        <f>ROUND(IF($L115=1,INDEX(新属性投放!L$14:L$34,卡牌属性!$M115),INDEX(新属性投放!L$40:L$60,卡牌属性!$M115))*VLOOKUP(J115,$A$4:$E$39,5),0)</f>
        <v>4451</v>
      </c>
      <c r="T115" s="31" t="s">
        <v>189</v>
      </c>
      <c r="U115" s="16">
        <f>ROUND(IF($L115=1,INDEX(新属性投放!D$14:D$34,卡牌属性!$M115),INDEX(新属性投放!D$40:D$60,卡牌属性!$M115))*VLOOKUP(J115,$A$4:$E$39,5),0)</f>
        <v>26</v>
      </c>
      <c r="V115" s="31" t="s">
        <v>190</v>
      </c>
      <c r="W115" s="16">
        <f>ROUND(IF($L115=1,INDEX(新属性投放!E$14:E$34,卡牌属性!$M115),INDEX(新属性投放!E$40:E$60,卡牌属性!$M115))*VLOOKUP(J115,$A$4:$E$39,5),0)</f>
        <v>13</v>
      </c>
      <c r="X115" s="31" t="s">
        <v>191</v>
      </c>
      <c r="Y115" s="16">
        <f>ROUND(IF($L115=1,INDEX(新属性投放!F$14:F$34,卡牌属性!$M115),INDEX(新属性投放!F$40:F$60,卡牌属性!$M115))*VLOOKUP(J115,$A$4:$E$39,5),0)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686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ROUND(IF($L116=1,INDEX(新属性投放!J$14:J$34,卡牌属性!$M116),INDEX(新属性投放!J$40:J$60,卡牌属性!$M116))*VLOOKUP(J116,$A$4:$E$39,5),0)</f>
        <v>1196</v>
      </c>
      <c r="P116" s="31" t="s">
        <v>190</v>
      </c>
      <c r="Q116" s="16">
        <f>ROUND(IF($L116=1,INDEX(新属性投放!K$14:K$34,卡牌属性!$M116),INDEX(新属性投放!K$40:K$60,卡牌属性!$M116))*VLOOKUP(J116,$A$4:$E$39,5),0)</f>
        <v>586</v>
      </c>
      <c r="R116" s="31" t="s">
        <v>191</v>
      </c>
      <c r="S116" s="16">
        <f>ROUND(IF($L116=1,INDEX(新属性投放!L$14:L$34,卡牌属性!$M116),INDEX(新属性投放!L$40:L$60,卡牌属性!$M116))*VLOOKUP(J116,$A$4:$E$39,5),0)</f>
        <v>6035</v>
      </c>
      <c r="T116" s="31" t="s">
        <v>189</v>
      </c>
      <c r="U116" s="16">
        <f>ROUND(IF($L116=1,INDEX(新属性投放!D$14:D$34,卡牌属性!$M116),INDEX(新属性投放!D$40:D$60,卡牌属性!$M116))*VLOOKUP(J116,$A$4:$E$39,5),0)</f>
        <v>33</v>
      </c>
      <c r="V116" s="31" t="s">
        <v>190</v>
      </c>
      <c r="W116" s="16">
        <f>ROUND(IF($L116=1,INDEX(新属性投放!E$14:E$34,卡牌属性!$M116),INDEX(新属性投放!E$40:E$60,卡牌属性!$M116))*VLOOKUP(J116,$A$4:$E$39,5),0)</f>
        <v>17</v>
      </c>
      <c r="X116" s="31" t="s">
        <v>191</v>
      </c>
      <c r="Y116" s="16">
        <f>ROUND(IF($L116=1,INDEX(新属性投放!F$14:F$34,卡牌属性!$M116),INDEX(新属性投放!F$40:F$60,卡牌属性!$M116))*VLOOKUP(J116,$A$4:$E$39,5),0)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686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ROUND(IF($L117=1,INDEX(新属性投放!J$14:J$34,卡牌属性!$M117),INDEX(新属性投放!J$40:J$60,卡牌属性!$M117))*VLOOKUP(J117,$A$4:$E$39,5),0)</f>
        <v>1592</v>
      </c>
      <c r="P117" s="31" t="s">
        <v>190</v>
      </c>
      <c r="Q117" s="16">
        <f>ROUND(IF($L117=1,INDEX(新属性投放!K$14:K$34,卡牌属性!$M117),INDEX(新属性投放!K$40:K$60,卡牌属性!$M117))*VLOOKUP(J117,$A$4:$E$39,5),0)</f>
        <v>784</v>
      </c>
      <c r="R117" s="31" t="s">
        <v>191</v>
      </c>
      <c r="S117" s="16">
        <f>ROUND(IF($L117=1,INDEX(新属性投放!L$14:L$34,卡牌属性!$M117),INDEX(新属性投放!L$40:L$60,卡牌属性!$M117))*VLOOKUP(J117,$A$4:$E$39,5),0)</f>
        <v>8015</v>
      </c>
      <c r="T117" s="31" t="s">
        <v>189</v>
      </c>
      <c r="U117" s="16">
        <f>ROUND(IF($L117=1,INDEX(新属性投放!D$14:D$34,卡牌属性!$M117),INDEX(新属性投放!D$40:D$60,卡牌属性!$M117))*VLOOKUP(J117,$A$4:$E$39,5),0)</f>
        <v>37</v>
      </c>
      <c r="V117" s="31" t="s">
        <v>190</v>
      </c>
      <c r="W117" s="16">
        <f>ROUND(IF($L117=1,INDEX(新属性投放!E$14:E$34,卡牌属性!$M117),INDEX(新属性投放!E$40:E$60,卡牌属性!$M117))*VLOOKUP(J117,$A$4:$E$39,5),0)</f>
        <v>19</v>
      </c>
      <c r="X117" s="31" t="s">
        <v>191</v>
      </c>
      <c r="Y117" s="16">
        <f>ROUND(IF($L117=1,INDEX(新属性投放!F$14:F$34,卡牌属性!$M117),INDEX(新属性投放!F$40:F$60,卡牌属性!$M117))*VLOOKUP(J117,$A$4:$E$39,5),0)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686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ROUND(IF($L118=1,INDEX(新属性投放!J$14:J$34,卡牌属性!$M118),INDEX(新属性投放!J$40:J$60,卡牌属性!$M118))*VLOOKUP(J118,$A$4:$E$39,5),0)</f>
        <v>2003</v>
      </c>
      <c r="P118" s="31" t="s">
        <v>190</v>
      </c>
      <c r="Q118" s="16">
        <f>ROUND(IF($L118=1,INDEX(新属性投放!K$14:K$34,卡牌属性!$M118),INDEX(新属性投放!K$40:K$60,卡牌属性!$M118))*VLOOKUP(J118,$A$4:$E$39,5),0)</f>
        <v>990</v>
      </c>
      <c r="R118" s="31" t="s">
        <v>191</v>
      </c>
      <c r="S118" s="16">
        <f>ROUND(IF($L118=1,INDEX(新属性投放!L$14:L$34,卡牌属性!$M118),INDEX(新属性投放!L$40:L$60,卡牌属性!$M118))*VLOOKUP(J118,$A$4:$E$39,5),0)</f>
        <v>10072</v>
      </c>
      <c r="T118" s="31" t="s">
        <v>189</v>
      </c>
      <c r="U118" s="16">
        <f>ROUND(IF($L118=1,INDEX(新属性投放!D$14:D$34,卡牌属性!$M118),INDEX(新属性投放!D$40:D$60,卡牌属性!$M118))*VLOOKUP(J118,$A$4:$E$39,5),0)</f>
        <v>44</v>
      </c>
      <c r="V118" s="31" t="s">
        <v>190</v>
      </c>
      <c r="W118" s="16">
        <f>ROUND(IF($L118=1,INDEX(新属性投放!E$14:E$34,卡牌属性!$M118),INDEX(新属性投放!E$40:E$60,卡牌属性!$M118))*VLOOKUP(J118,$A$4:$E$39,5),0)</f>
        <v>22</v>
      </c>
      <c r="X118" s="31" t="s">
        <v>191</v>
      </c>
      <c r="Y118" s="16">
        <f>ROUND(IF($L118=1,INDEX(新属性投放!F$14:F$34,卡牌属性!$M118),INDEX(新属性投放!F$40:F$60,卡牌属性!$M118))*VLOOKUP(J118,$A$4:$E$39,5),0)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686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ROUND(IF($L119=1,INDEX(新属性投放!J$14:J$34,卡牌属性!$M119),INDEX(新属性投放!J$40:J$60,卡牌属性!$M119))*VLOOKUP(J119,$A$4:$E$39,5),0)</f>
        <v>2267</v>
      </c>
      <c r="P119" s="31" t="s">
        <v>190</v>
      </c>
      <c r="Q119" s="16">
        <f>ROUND(IF($L119=1,INDEX(新属性投放!K$14:K$34,卡牌属性!$M119),INDEX(新属性投放!K$40:K$60,卡牌属性!$M119))*VLOOKUP(J119,$A$4:$E$39,5),0)</f>
        <v>1122</v>
      </c>
      <c r="R119" s="31" t="s">
        <v>191</v>
      </c>
      <c r="S119" s="16">
        <f>ROUND(IF($L119=1,INDEX(新属性投放!L$14:L$34,卡牌属性!$M119),INDEX(新属性投放!L$40:L$60,卡牌属性!$M119))*VLOOKUP(J119,$A$4:$E$39,5),0)</f>
        <v>11392</v>
      </c>
      <c r="T119" s="31" t="s">
        <v>189</v>
      </c>
      <c r="U119" s="16">
        <f>ROUND(IF($L119=1,INDEX(新属性投放!D$14:D$34,卡牌属性!$M119),INDEX(新属性投放!D$40:D$60,卡牌属性!$M119))*VLOOKUP(J119,$A$4:$E$39,5),0)</f>
        <v>51</v>
      </c>
      <c r="V119" s="31" t="s">
        <v>190</v>
      </c>
      <c r="W119" s="16">
        <f>ROUND(IF($L119=1,INDEX(新属性投放!E$14:E$34,卡牌属性!$M119),INDEX(新属性投放!E$40:E$60,卡牌属性!$M119))*VLOOKUP(J119,$A$4:$E$39,5),0)</f>
        <v>25</v>
      </c>
      <c r="X119" s="31" t="s">
        <v>191</v>
      </c>
      <c r="Y119" s="16">
        <f>ROUND(IF($L119=1,INDEX(新属性投放!F$14:F$34,卡牌属性!$M119),INDEX(新属性投放!F$40:F$60,卡牌属性!$M119))*VLOOKUP(J119,$A$4:$E$39,5),0)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686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ROUND(IF($L120=1,INDEX(新属性投放!J$14:J$34,卡牌属性!$M120),INDEX(新属性投放!J$40:J$60,卡牌属性!$M120))*VLOOKUP(J120,$A$4:$E$39,5),0)</f>
        <v>2571</v>
      </c>
      <c r="P120" s="31" t="s">
        <v>190</v>
      </c>
      <c r="Q120" s="16">
        <f>ROUND(IF($L120=1,INDEX(新属性投放!K$14:K$34,卡牌属性!$M120),INDEX(新属性投放!K$40:K$60,卡牌属性!$M120))*VLOOKUP(J120,$A$4:$E$39,5),0)</f>
        <v>1274</v>
      </c>
      <c r="R120" s="31" t="s">
        <v>191</v>
      </c>
      <c r="S120" s="16">
        <f>ROUND(IF($L120=1,INDEX(新属性投放!L$14:L$34,卡牌属性!$M120),INDEX(新属性投放!L$40:L$60,卡牌属性!$M120))*VLOOKUP(J120,$A$4:$E$39,5),0)</f>
        <v>12910</v>
      </c>
      <c r="T120" s="31" t="s">
        <v>189</v>
      </c>
      <c r="U120" s="16">
        <f>ROUND(IF($L120=1,INDEX(新属性投放!D$14:D$34,卡牌属性!$M120),INDEX(新属性投放!D$40:D$60,卡牌属性!$M120))*VLOOKUP(J120,$A$4:$E$39,5),0)</f>
        <v>57</v>
      </c>
      <c r="V120" s="31" t="s">
        <v>190</v>
      </c>
      <c r="W120" s="16">
        <f>ROUND(IF($L120=1,INDEX(新属性投放!E$14:E$34,卡牌属性!$M120),INDEX(新属性投放!E$40:E$60,卡牌属性!$M120))*VLOOKUP(J120,$A$4:$E$39,5),0)</f>
        <v>29</v>
      </c>
      <c r="X120" s="31" t="s">
        <v>191</v>
      </c>
      <c r="Y120" s="16">
        <f>ROUND(IF($L120=1,INDEX(新属性投放!F$14:F$34,卡牌属性!$M120),INDEX(新属性投放!F$40:F$60,卡牌属性!$M120))*VLOOKUP(J120,$A$4:$E$39,5),0)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686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ROUND(IF($L121=1,INDEX(新属性投放!J$14:J$34,卡牌属性!$M121),INDEX(新属性投放!J$40:J$60,卡牌属性!$M121))*VLOOKUP(J121,$A$4:$E$39,5),0)</f>
        <v>2914</v>
      </c>
      <c r="P121" s="31" t="s">
        <v>190</v>
      </c>
      <c r="Q121" s="16">
        <f>ROUND(IF($L121=1,INDEX(新属性投放!K$14:K$34,卡牌属性!$M121),INDEX(新属性投放!K$40:K$60,卡牌属性!$M121))*VLOOKUP(J121,$A$4:$E$39,5),0)</f>
        <v>1445</v>
      </c>
      <c r="R121" s="31" t="s">
        <v>191</v>
      </c>
      <c r="S121" s="16">
        <f>ROUND(IF($L121=1,INDEX(新属性投放!L$14:L$34,卡牌属性!$M121),INDEX(新属性投放!L$40:L$60,卡牌属性!$M121))*VLOOKUP(J121,$A$4:$E$39,5),0)</f>
        <v>14626</v>
      </c>
      <c r="T121" s="31" t="s">
        <v>189</v>
      </c>
      <c r="U121" s="16">
        <f>ROUND(IF($L121=1,INDEX(新属性投放!D$14:D$34,卡牌属性!$M121),INDEX(新属性投放!D$40:D$60,卡牌属性!$M121))*VLOOKUP(J121,$A$4:$E$39,5),0)</f>
        <v>64</v>
      </c>
      <c r="V121" s="31" t="s">
        <v>190</v>
      </c>
      <c r="W121" s="16">
        <f>ROUND(IF($L121=1,INDEX(新属性投放!E$14:E$34,卡牌属性!$M121),INDEX(新属性投放!E$40:E$60,卡牌属性!$M121))*VLOOKUP(J121,$A$4:$E$39,5),0)</f>
        <v>32</v>
      </c>
      <c r="X121" s="31" t="s">
        <v>191</v>
      </c>
      <c r="Y121" s="16">
        <f>ROUND(IF($L121=1,INDEX(新属性投放!F$14:F$34,卡牌属性!$M121),INDEX(新属性投放!F$40:F$60,卡牌属性!$M121))*VLOOKUP(J121,$A$4:$E$39,5),0)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686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ROUND(IF($L122=1,INDEX(新属性投放!J$14:J$34,卡牌属性!$M122),INDEX(新属性投放!J$40:J$60,卡牌属性!$M122))*VLOOKUP(J122,$A$4:$E$39,5),0)</f>
        <v>3297</v>
      </c>
      <c r="P122" s="31" t="s">
        <v>190</v>
      </c>
      <c r="Q122" s="16">
        <f>ROUND(IF($L122=1,INDEX(新属性投放!K$14:K$34,卡牌属性!$M122),INDEX(新属性投放!K$40:K$60,卡牌属性!$M122))*VLOOKUP(J122,$A$4:$E$39,5),0)</f>
        <v>1637</v>
      </c>
      <c r="R122" s="31" t="s">
        <v>191</v>
      </c>
      <c r="S122" s="16">
        <f>ROUND(IF($L122=1,INDEX(新属性投放!L$14:L$34,卡牌属性!$M122),INDEX(新属性投放!L$40:L$60,卡牌属性!$M122))*VLOOKUP(J122,$A$4:$E$39,5),0)</f>
        <v>16540</v>
      </c>
      <c r="T122" s="31" t="s">
        <v>189</v>
      </c>
      <c r="U122" s="16">
        <f>ROUND(IF($L122=1,INDEX(新属性投放!D$14:D$34,卡牌属性!$M122),INDEX(新属性投放!D$40:D$60,卡牌属性!$M122))*VLOOKUP(J122,$A$4:$E$39,5),0)</f>
        <v>70</v>
      </c>
      <c r="V122" s="31" t="s">
        <v>190</v>
      </c>
      <c r="W122" s="16">
        <f>ROUND(IF($L122=1,INDEX(新属性投放!E$14:E$34,卡牌属性!$M122),INDEX(新属性投放!E$40:E$60,卡牌属性!$M122))*VLOOKUP(J122,$A$4:$E$39,5),0)</f>
        <v>35</v>
      </c>
      <c r="X122" s="31" t="s">
        <v>191</v>
      </c>
      <c r="Y122" s="16">
        <f>ROUND(IF($L122=1,INDEX(新属性投放!F$14:F$34,卡牌属性!$M122),INDEX(新属性投放!F$40:F$60,卡牌属性!$M122))*VLOOKUP(J122,$A$4:$E$39,5),0)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686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ROUND(IF($L123=1,INDEX(新属性投放!J$14:J$34,卡牌属性!$M123),INDEX(新属性投放!J$40:J$60,卡牌属性!$M123))*VLOOKUP(J123,$A$4:$E$39,5),0)</f>
        <v>3719</v>
      </c>
      <c r="P123" s="31" t="s">
        <v>190</v>
      </c>
      <c r="Q123" s="16">
        <f>ROUND(IF($L123=1,INDEX(新属性投放!K$14:K$34,卡牌属性!$M123),INDEX(新属性投放!K$40:K$60,卡牌属性!$M123))*VLOOKUP(J123,$A$4:$E$39,5),0)</f>
        <v>1848</v>
      </c>
      <c r="R123" s="31" t="s">
        <v>191</v>
      </c>
      <c r="S123" s="16">
        <f>ROUND(IF($L123=1,INDEX(新属性投放!L$14:L$34,卡牌属性!$M123),INDEX(新属性投放!L$40:L$60,卡牌属性!$M123))*VLOOKUP(J123,$A$4:$E$39,5),0)</f>
        <v>18652</v>
      </c>
      <c r="T123" s="31" t="s">
        <v>189</v>
      </c>
      <c r="U123" s="16">
        <f>ROUND(IF($L123=1,INDEX(新属性投放!D$14:D$34,卡牌属性!$M123),INDEX(新属性投放!D$40:D$60,卡牌属性!$M123))*VLOOKUP(J123,$A$4:$E$39,5),0)</f>
        <v>77</v>
      </c>
      <c r="V123" s="31" t="s">
        <v>190</v>
      </c>
      <c r="W123" s="16">
        <f>ROUND(IF($L123=1,INDEX(新属性投放!E$14:E$34,卡牌属性!$M123),INDEX(新属性投放!E$40:E$60,卡牌属性!$M123))*VLOOKUP(J123,$A$4:$E$39,5),0)</f>
        <v>39</v>
      </c>
      <c r="X123" s="31" t="s">
        <v>191</v>
      </c>
      <c r="Y123" s="16">
        <f>ROUND(IF($L123=1,INDEX(新属性投放!F$14:F$34,卡牌属性!$M123),INDEX(新属性投放!F$40:F$60,卡牌属性!$M123))*VLOOKUP(J123,$A$4:$E$39,5),0)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686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ROUND(IF($L124=1,INDEX(新属性投放!J$14:J$34,卡牌属性!$M124),INDEX(新属性投放!J$40:J$60,卡牌属性!$M124))*VLOOKUP(J124,$A$4:$E$39,5),0)</f>
        <v>4181</v>
      </c>
      <c r="P124" s="31" t="s">
        <v>190</v>
      </c>
      <c r="Q124" s="16">
        <f>ROUND(IF($L124=1,INDEX(新属性投放!K$14:K$34,卡牌属性!$M124),INDEX(新属性投放!K$40:K$60,卡牌属性!$M124))*VLOOKUP(J124,$A$4:$E$39,5),0)</f>
        <v>2079</v>
      </c>
      <c r="R124" s="31" t="s">
        <v>191</v>
      </c>
      <c r="S124" s="16">
        <f>ROUND(IF($L124=1,INDEX(新属性投放!L$14:L$34,卡牌属性!$M124),INDEX(新属性投放!L$40:L$60,卡牌属性!$M124))*VLOOKUP(J124,$A$4:$E$39,5),0)</f>
        <v>20962</v>
      </c>
      <c r="T124" s="31" t="s">
        <v>189</v>
      </c>
      <c r="U124" s="16">
        <f>ROUND(IF($L124=1,INDEX(新属性投放!D$14:D$34,卡牌属性!$M124),INDEX(新属性投放!D$40:D$60,卡牌属性!$M124))*VLOOKUP(J124,$A$4:$E$39,5),0)</f>
        <v>88</v>
      </c>
      <c r="V124" s="31" t="s">
        <v>190</v>
      </c>
      <c r="W124" s="16">
        <f>ROUND(IF($L124=1,INDEX(新属性投放!E$14:E$34,卡牌属性!$M124),INDEX(新属性投放!E$40:E$60,卡牌属性!$M124))*VLOOKUP(J124,$A$4:$E$39,5),0)</f>
        <v>44</v>
      </c>
      <c r="X124" s="31" t="s">
        <v>191</v>
      </c>
      <c r="Y124" s="16">
        <f>ROUND(IF($L124=1,INDEX(新属性投放!F$14:F$34,卡牌属性!$M124),INDEX(新属性投放!F$40:F$60,卡牌属性!$M124))*VLOOKUP(J124,$A$4:$E$39,5),0)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686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ROUND(IF($L125=1,INDEX(新属性投放!J$14:J$34,卡牌属性!$M125),INDEX(新属性投放!J$40:J$60,卡牌属性!$M125))*VLOOKUP(J125,$A$4:$E$39,5),0)</f>
        <v>4709</v>
      </c>
      <c r="P125" s="31" t="s">
        <v>190</v>
      </c>
      <c r="Q125" s="16">
        <f>ROUND(IF($L125=1,INDEX(新属性投放!K$14:K$34,卡牌属性!$M125),INDEX(新属性投放!K$40:K$60,卡牌属性!$M125))*VLOOKUP(J125,$A$4:$E$39,5),0)</f>
        <v>2343</v>
      </c>
      <c r="R125" s="31" t="s">
        <v>191</v>
      </c>
      <c r="S125" s="16">
        <f>ROUND(IF($L125=1,INDEX(新属性投放!L$14:L$34,卡牌属性!$M125),INDEX(新属性投放!L$40:L$60,卡牌属性!$M125))*VLOOKUP(J125,$A$4:$E$39,5),0)</f>
        <v>23602</v>
      </c>
      <c r="T125" s="31" t="s">
        <v>189</v>
      </c>
      <c r="U125" s="16">
        <f>ROUND(IF($L125=1,INDEX(新属性投放!D$14:D$34,卡牌属性!$M125),INDEX(新属性投放!D$40:D$60,卡牌属性!$M125))*VLOOKUP(J125,$A$4:$E$39,5),0)</f>
        <v>99</v>
      </c>
      <c r="V125" s="31" t="s">
        <v>190</v>
      </c>
      <c r="W125" s="16">
        <f>ROUND(IF($L125=1,INDEX(新属性投放!E$14:E$34,卡牌属性!$M125),INDEX(新属性投放!E$40:E$60,卡牌属性!$M125))*VLOOKUP(J125,$A$4:$E$39,5),0)</f>
        <v>50</v>
      </c>
      <c r="X125" s="31" t="s">
        <v>191</v>
      </c>
      <c r="Y125" s="16">
        <f>ROUND(IF($L125=1,INDEX(新属性投放!F$14:F$34,卡牌属性!$M125),INDEX(新属性投放!F$40:F$60,卡牌属性!$M125))*VLOOKUP(J125,$A$4:$E$39,5),0)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686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ROUND(IF($L126=1,INDEX(新属性投放!J$14:J$34,卡牌属性!$M126),INDEX(新属性投放!J$40:J$60,卡牌属性!$M126))*VLOOKUP(J126,$A$4:$E$39,5),0)</f>
        <v>5303</v>
      </c>
      <c r="P126" s="31" t="s">
        <v>190</v>
      </c>
      <c r="Q126" s="16">
        <f>ROUND(IF($L126=1,INDEX(新属性投放!K$14:K$34,卡牌属性!$M126),INDEX(新属性投放!K$40:K$60,卡牌属性!$M126))*VLOOKUP(J126,$A$4:$E$39,5),0)</f>
        <v>2640</v>
      </c>
      <c r="R126" s="31" t="s">
        <v>191</v>
      </c>
      <c r="S126" s="16">
        <f>ROUND(IF($L126=1,INDEX(新属性投放!L$14:L$34,卡牌属性!$M126),INDEX(新属性投放!L$40:L$60,卡牌属性!$M126))*VLOOKUP(J126,$A$4:$E$39,5),0)</f>
        <v>26572</v>
      </c>
      <c r="T126" s="31" t="s">
        <v>189</v>
      </c>
      <c r="U126" s="16">
        <f>ROUND(IF($L126=1,INDEX(新属性投放!D$14:D$34,卡牌属性!$M126),INDEX(新属性投放!D$40:D$60,卡牌属性!$M126))*VLOOKUP(J126,$A$4:$E$39,5),0)</f>
        <v>110</v>
      </c>
      <c r="V126" s="31" t="s">
        <v>190</v>
      </c>
      <c r="W126" s="16">
        <f>ROUND(IF($L126=1,INDEX(新属性投放!E$14:E$34,卡牌属性!$M126),INDEX(新属性投放!E$40:E$60,卡牌属性!$M126))*VLOOKUP(J126,$A$4:$E$39,5),0)</f>
        <v>55</v>
      </c>
      <c r="X126" s="31" t="s">
        <v>191</v>
      </c>
      <c r="Y126" s="16">
        <f>ROUND(IF($L126=1,INDEX(新属性投放!F$14:F$34,卡牌属性!$M126),INDEX(新属性投放!F$40:F$60,卡牌属性!$M126))*VLOOKUP(J126,$A$4:$E$39,5),0)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686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ROUND(IF($L127=1,INDEX(新属性投放!J$14:J$34,卡牌属性!$M127),INDEX(新属性投放!J$40:J$60,卡牌属性!$M127))*VLOOKUP(J127,$A$4:$E$39,5),0)</f>
        <v>5963</v>
      </c>
      <c r="P127" s="31" t="s">
        <v>190</v>
      </c>
      <c r="Q127" s="16">
        <f>ROUND(IF($L127=1,INDEX(新属性投放!K$14:K$34,卡牌属性!$M127),INDEX(新属性投放!K$40:K$60,卡牌属性!$M127))*VLOOKUP(J127,$A$4:$E$39,5),0)</f>
        <v>2970</v>
      </c>
      <c r="R127" s="31" t="s">
        <v>191</v>
      </c>
      <c r="S127" s="16">
        <f>ROUND(IF($L127=1,INDEX(新属性投放!L$14:L$34,卡牌属性!$M127),INDEX(新属性投放!L$40:L$60,卡牌属性!$M127))*VLOOKUP(J127,$A$4:$E$39,5),0)</f>
        <v>29872</v>
      </c>
      <c r="T127" s="31" t="s">
        <v>189</v>
      </c>
      <c r="U127" s="16">
        <f>ROUND(IF($L127=1,INDEX(新属性投放!D$14:D$34,卡牌属性!$M127),INDEX(新属性投放!D$40:D$60,卡牌属性!$M127))*VLOOKUP(J127,$A$4:$E$39,5),0)</f>
        <v>121</v>
      </c>
      <c r="V127" s="31" t="s">
        <v>190</v>
      </c>
      <c r="W127" s="16">
        <f>ROUND(IF($L127=1,INDEX(新属性投放!E$14:E$34,卡牌属性!$M127),INDEX(新属性投放!E$40:E$60,卡牌属性!$M127))*VLOOKUP(J127,$A$4:$E$39,5),0)</f>
        <v>61</v>
      </c>
      <c r="X127" s="31" t="s">
        <v>191</v>
      </c>
      <c r="Y127" s="16">
        <f>ROUND(IF($L127=1,INDEX(新属性投放!F$14:F$34,卡牌属性!$M127),INDEX(新属性投放!F$40:F$60,卡牌属性!$M127))*VLOOKUP(J127,$A$4:$E$39,5),0)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686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ROUND(IF($L128=1,INDEX(新属性投放!J$14:J$34,卡牌属性!$M128),INDEX(新属性投放!J$40:J$60,卡牌属性!$M128))*VLOOKUP(J128,$A$4:$E$39,5),0)</f>
        <v>6689</v>
      </c>
      <c r="P128" s="31" t="s">
        <v>190</v>
      </c>
      <c r="Q128" s="16">
        <f>ROUND(IF($L128=1,INDEX(新属性投放!K$14:K$34,卡牌属性!$M128),INDEX(新属性投放!K$40:K$60,卡牌属性!$M128))*VLOOKUP(J128,$A$4:$E$39,5),0)</f>
        <v>3333</v>
      </c>
      <c r="R128" s="31" t="s">
        <v>191</v>
      </c>
      <c r="S128" s="16">
        <f>ROUND(IF($L128=1,INDEX(新属性投放!L$14:L$34,卡牌属性!$M128),INDEX(新属性投放!L$40:L$60,卡牌属性!$M128))*VLOOKUP(J128,$A$4:$E$39,5),0)</f>
        <v>33502</v>
      </c>
      <c r="T128" s="31" t="s">
        <v>189</v>
      </c>
      <c r="U128" s="16">
        <f>ROUND(IF($L128=1,INDEX(新属性投放!D$14:D$34,卡牌属性!$M128),INDEX(新属性投放!D$40:D$60,卡牌属性!$M128))*VLOOKUP(J128,$A$4:$E$39,5),0)</f>
        <v>132</v>
      </c>
      <c r="V128" s="31" t="s">
        <v>190</v>
      </c>
      <c r="W128" s="16">
        <f>ROUND(IF($L128=1,INDEX(新属性投放!E$14:E$34,卡牌属性!$M128),INDEX(新属性投放!E$40:E$60,卡牌属性!$M128))*VLOOKUP(J128,$A$4:$E$39,5),0)</f>
        <v>66</v>
      </c>
      <c r="X128" s="31" t="s">
        <v>191</v>
      </c>
      <c r="Y128" s="16">
        <f>ROUND(IF($L128=1,INDEX(新属性投放!F$14:F$34,卡牌属性!$M128),INDEX(新属性投放!F$40:F$60,卡牌属性!$M128))*VLOOKUP(J128,$A$4:$E$39,5),0)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686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ROUND(IF($L129=1,INDEX(新属性投放!J$14:J$34,卡牌属性!$M129),INDEX(新属性投放!J$40:J$60,卡牌属性!$M129))*VLOOKUP(J129,$A$4:$E$39,5),0)</f>
        <v>7481</v>
      </c>
      <c r="P129" s="31" t="s">
        <v>190</v>
      </c>
      <c r="Q129" s="16">
        <f>ROUND(IF($L129=1,INDEX(新属性投放!K$14:K$34,卡牌属性!$M129),INDEX(新属性投放!K$40:K$60,卡牌属性!$M129))*VLOOKUP(J129,$A$4:$E$39,5),0)</f>
        <v>3729</v>
      </c>
      <c r="R129" s="31" t="s">
        <v>191</v>
      </c>
      <c r="S129" s="16">
        <f>ROUND(IF($L129=1,INDEX(新属性投放!L$14:L$34,卡牌属性!$M129),INDEX(新属性投放!L$40:L$60,卡牌属性!$M129))*VLOOKUP(J129,$A$4:$E$39,5),0)</f>
        <v>37462</v>
      </c>
      <c r="T129" s="31" t="s">
        <v>189</v>
      </c>
      <c r="U129" s="16">
        <f>ROUND(IF($L129=1,INDEX(新属性投放!D$14:D$34,卡牌属性!$M129),INDEX(新属性投放!D$40:D$60,卡牌属性!$M129))*VLOOKUP(J129,$A$4:$E$39,5),0)</f>
        <v>154</v>
      </c>
      <c r="V129" s="31" t="s">
        <v>190</v>
      </c>
      <c r="W129" s="16">
        <f>ROUND(IF($L129=1,INDEX(新属性投放!E$14:E$34,卡牌属性!$M129),INDEX(新属性投放!E$40:E$60,卡牌属性!$M129))*VLOOKUP(J129,$A$4:$E$39,5),0)</f>
        <v>77</v>
      </c>
      <c r="X129" s="31" t="s">
        <v>191</v>
      </c>
      <c r="Y129" s="16">
        <f>ROUND(IF($L129=1,INDEX(新属性投放!F$14:F$34,卡牌属性!$M129),INDEX(新属性投放!F$40:F$60,卡牌属性!$M129))*VLOOKUP(J129,$A$4:$E$39,5),0)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686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ROUND(IF($L130=1,INDEX(新属性投放!J$14:J$34,卡牌属性!$M130),INDEX(新属性投放!J$40:J$60,卡牌属性!$M130))*VLOOKUP(J130,$A$4:$E$39,5),0)</f>
        <v>25</v>
      </c>
      <c r="P130" s="31" t="s">
        <v>190</v>
      </c>
      <c r="Q130" s="16">
        <f>ROUND(IF($L130=1,INDEX(新属性投放!K$14:K$34,卡牌属性!$M130),INDEX(新属性投放!K$40:K$60,卡牌属性!$M130))*VLOOKUP(J130,$A$4:$E$39,5),0)</f>
        <v>0</v>
      </c>
      <c r="R130" s="31" t="s">
        <v>191</v>
      </c>
      <c r="S130" s="16">
        <f>ROUND(IF($L130=1,INDEX(新属性投放!L$14:L$34,卡牌属性!$M130),INDEX(新属性投放!L$40:L$60,卡牌属性!$M130))*VLOOKUP(J130,$A$4:$E$39,5),0)</f>
        <v>188</v>
      </c>
      <c r="T130" s="31" t="s">
        <v>189</v>
      </c>
      <c r="U130" s="16">
        <f>ROUND(IF($L130=1,INDEX(新属性投放!D$14:D$34,卡牌属性!$M130),INDEX(新属性投放!D$40:D$60,卡牌属性!$M130))*VLOOKUP(J130,$A$4:$E$39,5),0)</f>
        <v>5</v>
      </c>
      <c r="V130" s="31" t="s">
        <v>190</v>
      </c>
      <c r="W130" s="16">
        <f>ROUND(IF($L130=1,INDEX(新属性投放!E$14:E$34,卡牌属性!$M130),INDEX(新属性投放!E$40:E$60,卡牌属性!$M130))*VLOOKUP(J130,$A$4:$E$39,5),0)</f>
        <v>3</v>
      </c>
      <c r="X130" s="31" t="s">
        <v>191</v>
      </c>
      <c r="Y130" s="16">
        <f>ROUND(IF($L130=1,INDEX(新属性投放!F$14:F$34,卡牌属性!$M130),INDEX(新属性投放!F$40:F$60,卡牌属性!$M130))*VLOOKUP(J130,$A$4:$E$39,5),0)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686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ROUND(IF($L131=1,INDEX(新属性投放!J$14:J$34,卡牌属性!$M131),INDEX(新属性投放!J$40:J$60,卡牌属性!$M131))*VLOOKUP(J131,$A$4:$E$39,5),0)</f>
        <v>29</v>
      </c>
      <c r="P131" s="31" t="s">
        <v>190</v>
      </c>
      <c r="Q131" s="16">
        <f>ROUND(IF($L131=1,INDEX(新属性投放!K$14:K$34,卡牌属性!$M131),INDEX(新属性投放!K$40:K$60,卡牌属性!$M131))*VLOOKUP(J131,$A$4:$E$39,5),0)</f>
        <v>1</v>
      </c>
      <c r="R131" s="31" t="s">
        <v>191</v>
      </c>
      <c r="S131" s="16">
        <f>ROUND(IF($L131=1,INDEX(新属性投放!L$14:L$34,卡牌属性!$M131),INDEX(新属性投放!L$40:L$60,卡牌属性!$M131))*VLOOKUP(J131,$A$4:$E$39,5),0)</f>
        <v>208</v>
      </c>
      <c r="T131" s="31" t="s">
        <v>189</v>
      </c>
      <c r="U131" s="16">
        <f>ROUND(IF($L131=1,INDEX(新属性投放!D$14:D$34,卡牌属性!$M131),INDEX(新属性投放!D$40:D$60,卡牌属性!$M131))*VLOOKUP(J131,$A$4:$E$39,5),0)</f>
        <v>8</v>
      </c>
      <c r="V131" s="31" t="s">
        <v>190</v>
      </c>
      <c r="W131" s="16">
        <f>ROUND(IF($L131=1,INDEX(新属性投放!E$14:E$34,卡牌属性!$M131),INDEX(新属性投放!E$40:E$60,卡牌属性!$M131))*VLOOKUP(J131,$A$4:$E$39,5),0)</f>
        <v>4</v>
      </c>
      <c r="X131" s="31" t="s">
        <v>191</v>
      </c>
      <c r="Y131" s="16">
        <f>ROUND(IF($L131=1,INDEX(新属性投放!F$14:F$34,卡牌属性!$M131),INDEX(新属性投放!F$40:F$60,卡牌属性!$M131))*VLOOKUP(J131,$A$4:$E$39,5),0)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686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ROUND(IF($L132=1,INDEX(新属性投放!J$14:J$34,卡牌属性!$M132),INDEX(新属性投放!J$40:J$60,卡牌属性!$M132))*VLOOKUP(J132,$A$4:$E$39,5),0)</f>
        <v>74</v>
      </c>
      <c r="P132" s="31" t="s">
        <v>190</v>
      </c>
      <c r="Q132" s="16">
        <f>ROUND(IF($L132=1,INDEX(新属性投放!K$14:K$34,卡牌属性!$M132),INDEX(新属性投放!K$40:K$60,卡牌属性!$M132))*VLOOKUP(J132,$A$4:$E$39,5),0)</f>
        <v>24</v>
      </c>
      <c r="R132" s="31" t="s">
        <v>191</v>
      </c>
      <c r="S132" s="16">
        <f>ROUND(IF($L132=1,INDEX(新属性投放!L$14:L$34,卡牌属性!$M132),INDEX(新属性投放!L$40:L$60,卡牌属性!$M132))*VLOOKUP(J132,$A$4:$E$39,5),0)</f>
        <v>433</v>
      </c>
      <c r="T132" s="31" t="s">
        <v>189</v>
      </c>
      <c r="U132" s="16">
        <f>ROUND(IF($L132=1,INDEX(新属性投放!D$14:D$34,卡牌属性!$M132),INDEX(新属性投放!D$40:D$60,卡牌属性!$M132))*VLOOKUP(J132,$A$4:$E$39,5),0)</f>
        <v>10</v>
      </c>
      <c r="V132" s="31" t="s">
        <v>190</v>
      </c>
      <c r="W132" s="16">
        <f>ROUND(IF($L132=1,INDEX(新属性投放!E$14:E$34,卡牌属性!$M132),INDEX(新属性投放!E$40:E$60,卡牌属性!$M132))*VLOOKUP(J132,$A$4:$E$39,5),0)</f>
        <v>5</v>
      </c>
      <c r="X132" s="31" t="s">
        <v>191</v>
      </c>
      <c r="Y132" s="16">
        <f>ROUND(IF($L132=1,INDEX(新属性投放!F$14:F$34,卡牌属性!$M132),INDEX(新属性投放!F$40:F$60,卡牌属性!$M132))*VLOOKUP(J132,$A$4:$E$39,5),0)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686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ROUND(IF($L133=1,INDEX(新属性投放!J$14:J$34,卡牌属性!$M133),INDEX(新属性投放!J$40:J$60,卡牌属性!$M133))*VLOOKUP(J133,$A$4:$E$39,5),0)</f>
        <v>204</v>
      </c>
      <c r="P133" s="31" t="s">
        <v>190</v>
      </c>
      <c r="Q133" s="16">
        <f>ROUND(IF($L133=1,INDEX(新属性投放!K$14:K$34,卡牌属性!$M133),INDEX(新属性投放!K$40:K$60,卡牌属性!$M133))*VLOOKUP(J133,$A$4:$E$39,5),0)</f>
        <v>89</v>
      </c>
      <c r="R133" s="31" t="s">
        <v>191</v>
      </c>
      <c r="S133" s="16">
        <f>ROUND(IF($L133=1,INDEX(新属性投放!L$14:L$34,卡牌属性!$M133),INDEX(新属性投放!L$40:L$60,卡牌属性!$M133))*VLOOKUP(J133,$A$4:$E$39,5),0)</f>
        <v>1083</v>
      </c>
      <c r="T133" s="31" t="s">
        <v>189</v>
      </c>
      <c r="U133" s="16">
        <f>ROUND(IF($L133=1,INDEX(新属性投放!D$14:D$34,卡牌属性!$M133),INDEX(新属性投放!D$40:D$60,卡牌属性!$M133))*VLOOKUP(J133,$A$4:$E$39,5),0)</f>
        <v>15</v>
      </c>
      <c r="V133" s="31" t="s">
        <v>190</v>
      </c>
      <c r="W133" s="16">
        <f>ROUND(IF($L133=1,INDEX(新属性投放!E$14:E$34,卡牌属性!$M133),INDEX(新属性投放!E$40:E$60,卡牌属性!$M133))*VLOOKUP(J133,$A$4:$E$39,5),0)</f>
        <v>8</v>
      </c>
      <c r="X133" s="31" t="s">
        <v>191</v>
      </c>
      <c r="Y133" s="16">
        <f>ROUND(IF($L133=1,INDEX(新属性投放!F$14:F$34,卡牌属性!$M133),INDEX(新属性投放!F$40:F$60,卡牌属性!$M133))*VLOOKUP(J133,$A$4:$E$39,5),0)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686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ROUND(IF($L134=1,INDEX(新属性投放!J$14:J$34,卡牌属性!$M134),INDEX(新属性投放!J$40:J$60,卡牌属性!$M134))*VLOOKUP(J134,$A$4:$E$39,5),0)</f>
        <v>459</v>
      </c>
      <c r="P134" s="31" t="s">
        <v>190</v>
      </c>
      <c r="Q134" s="16">
        <f>ROUND(IF($L134=1,INDEX(新属性投放!K$14:K$34,卡牌属性!$M134),INDEX(新属性投放!K$40:K$60,卡牌属性!$M134))*VLOOKUP(J134,$A$4:$E$39,5),0)</f>
        <v>216</v>
      </c>
      <c r="R134" s="31" t="s">
        <v>191</v>
      </c>
      <c r="S134" s="16">
        <f>ROUND(IF($L134=1,INDEX(新属性投放!L$14:L$34,卡牌属性!$M134),INDEX(新属性投放!L$40:L$60,卡牌属性!$M134))*VLOOKUP(J134,$A$4:$E$39,5),0)</f>
        <v>2358</v>
      </c>
      <c r="T134" s="31" t="s">
        <v>189</v>
      </c>
      <c r="U134" s="16">
        <f>ROUND(IF($L134=1,INDEX(新属性投放!D$14:D$34,卡牌属性!$M134),INDEX(新属性投放!D$40:D$60,卡牌属性!$M134))*VLOOKUP(J134,$A$4:$E$39,5),0)</f>
        <v>20</v>
      </c>
      <c r="V134" s="31" t="s">
        <v>190</v>
      </c>
      <c r="W134" s="16">
        <f>ROUND(IF($L134=1,INDEX(新属性投放!E$14:E$34,卡牌属性!$M134),INDEX(新属性投放!E$40:E$60,卡牌属性!$M134))*VLOOKUP(J134,$A$4:$E$39,5),0)</f>
        <v>10</v>
      </c>
      <c r="X134" s="31" t="s">
        <v>191</v>
      </c>
      <c r="Y134" s="16">
        <f>ROUND(IF($L134=1,INDEX(新属性投放!F$14:F$34,卡牌属性!$M134),INDEX(新属性投放!F$40:F$60,卡牌属性!$M134))*VLOOKUP(J134,$A$4:$E$39,5),0)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686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ROUND(IF($L135=1,INDEX(新属性投放!J$14:J$34,卡牌属性!$M135),INDEX(新属性投放!J$40:J$60,卡牌属性!$M135))*VLOOKUP(J135,$A$4:$E$39,5),0)</f>
        <v>699</v>
      </c>
      <c r="P135" s="31" t="s">
        <v>190</v>
      </c>
      <c r="Q135" s="16">
        <f>ROUND(IF($L135=1,INDEX(新属性投放!K$14:K$34,卡牌属性!$M135),INDEX(新属性投放!K$40:K$60,卡牌属性!$M135))*VLOOKUP(J135,$A$4:$E$39,5),0)</f>
        <v>336</v>
      </c>
      <c r="R135" s="31" t="s">
        <v>191</v>
      </c>
      <c r="S135" s="16">
        <f>ROUND(IF($L135=1,INDEX(新属性投放!L$14:L$34,卡牌属性!$M135),INDEX(新属性投放!L$40:L$60,卡牌属性!$M135))*VLOOKUP(J135,$A$4:$E$39,5),0)</f>
        <v>3558</v>
      </c>
      <c r="T135" s="31" t="s">
        <v>189</v>
      </c>
      <c r="U135" s="16">
        <f>ROUND(IF($L135=1,INDEX(新属性投放!D$14:D$34,卡牌属性!$M135),INDEX(新属性投放!D$40:D$60,卡牌属性!$M135))*VLOOKUP(J135,$A$4:$E$39,5),0)</f>
        <v>25</v>
      </c>
      <c r="V135" s="31" t="s">
        <v>190</v>
      </c>
      <c r="W135" s="16">
        <f>ROUND(IF($L135=1,INDEX(新属性投放!E$14:E$34,卡牌属性!$M135),INDEX(新属性投放!E$40:E$60,卡牌属性!$M135))*VLOOKUP(J135,$A$4:$E$39,5),0)</f>
        <v>13</v>
      </c>
      <c r="X135" s="31" t="s">
        <v>191</v>
      </c>
      <c r="Y135" s="16">
        <f>ROUND(IF($L135=1,INDEX(新属性投放!F$14:F$34,卡牌属性!$M135),INDEX(新属性投放!F$40:F$60,卡牌属性!$M135))*VLOOKUP(J135,$A$4:$E$39,5),0)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686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ROUND(IF($L136=1,INDEX(新属性投放!J$14:J$34,卡牌属性!$M136),INDEX(新属性投放!J$40:J$60,卡牌属性!$M136))*VLOOKUP(J136,$A$4:$E$39,5),0)</f>
        <v>999</v>
      </c>
      <c r="P136" s="31" t="s">
        <v>190</v>
      </c>
      <c r="Q136" s="16">
        <f>ROUND(IF($L136=1,INDEX(新属性投放!K$14:K$34,卡牌属性!$M136),INDEX(新属性投放!K$40:K$60,卡牌属性!$M136))*VLOOKUP(J136,$A$4:$E$39,5),0)</f>
        <v>486</v>
      </c>
      <c r="R136" s="31" t="s">
        <v>191</v>
      </c>
      <c r="S136" s="16">
        <f>ROUND(IF($L136=1,INDEX(新属性投放!L$14:L$34,卡牌属性!$M136),INDEX(新属性投放!L$40:L$60,卡牌属性!$M136))*VLOOKUP(J136,$A$4:$E$39,5),0)</f>
        <v>5058</v>
      </c>
      <c r="T136" s="31" t="s">
        <v>189</v>
      </c>
      <c r="U136" s="16">
        <f>ROUND(IF($L136=1,INDEX(新属性投放!D$14:D$34,卡牌属性!$M136),INDEX(新属性投放!D$40:D$60,卡牌属性!$M136))*VLOOKUP(J136,$A$4:$E$39,5),0)</f>
        <v>30</v>
      </c>
      <c r="V136" s="31" t="s">
        <v>190</v>
      </c>
      <c r="W136" s="16">
        <f>ROUND(IF($L136=1,INDEX(新属性投放!E$14:E$34,卡牌属性!$M136),INDEX(新属性投放!E$40:E$60,卡牌属性!$M136))*VLOOKUP(J136,$A$4:$E$39,5),0)</f>
        <v>15</v>
      </c>
      <c r="X136" s="31" t="s">
        <v>191</v>
      </c>
      <c r="Y136" s="16">
        <f>ROUND(IF($L136=1,INDEX(新属性投放!F$14:F$34,卡牌属性!$M136),INDEX(新属性投放!F$40:F$60,卡牌属性!$M136))*VLOOKUP(J136,$A$4:$E$39,5),0)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686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ROUND(IF($L137=1,INDEX(新属性投放!J$14:J$34,卡牌属性!$M137),INDEX(新属性投放!J$40:J$60,卡牌属性!$M137))*VLOOKUP(J137,$A$4:$E$39,5),0)</f>
        <v>1359</v>
      </c>
      <c r="P137" s="31" t="s">
        <v>190</v>
      </c>
      <c r="Q137" s="16">
        <f>ROUND(IF($L137=1,INDEX(新属性投放!K$14:K$34,卡牌属性!$M137),INDEX(新属性投放!K$40:K$60,卡牌属性!$M137))*VLOOKUP(J137,$A$4:$E$39,5),0)</f>
        <v>666</v>
      </c>
      <c r="R137" s="31" t="s">
        <v>191</v>
      </c>
      <c r="S137" s="16">
        <f>ROUND(IF($L137=1,INDEX(新属性投放!L$14:L$34,卡牌属性!$M137),INDEX(新属性投放!L$40:L$60,卡牌属性!$M137))*VLOOKUP(J137,$A$4:$E$39,5),0)</f>
        <v>6858</v>
      </c>
      <c r="T137" s="31" t="s">
        <v>189</v>
      </c>
      <c r="U137" s="16">
        <f>ROUND(IF($L137=1,INDEX(新属性投放!D$14:D$34,卡牌属性!$M137),INDEX(新属性投放!D$40:D$60,卡牌属性!$M137))*VLOOKUP(J137,$A$4:$E$39,5),0)</f>
        <v>38</v>
      </c>
      <c r="V137" s="31" t="s">
        <v>190</v>
      </c>
      <c r="W137" s="16">
        <f>ROUND(IF($L137=1,INDEX(新属性投放!E$14:E$34,卡牌属性!$M137),INDEX(新属性投放!E$40:E$60,卡牌属性!$M137))*VLOOKUP(J137,$A$4:$E$39,5),0)</f>
        <v>19</v>
      </c>
      <c r="X137" s="31" t="s">
        <v>191</v>
      </c>
      <c r="Y137" s="16">
        <f>ROUND(IF($L137=1,INDEX(新属性投放!F$14:F$34,卡牌属性!$M137),INDEX(新属性投放!F$40:F$60,卡牌属性!$M137))*VLOOKUP(J137,$A$4:$E$39,5),0)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686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ROUND(IF($L138=1,INDEX(新属性投放!J$14:J$34,卡牌属性!$M138),INDEX(新属性投放!J$40:J$60,卡牌属性!$M138))*VLOOKUP(J138,$A$4:$E$39,5),0)</f>
        <v>1809</v>
      </c>
      <c r="P138" s="31" t="s">
        <v>190</v>
      </c>
      <c r="Q138" s="16">
        <f>ROUND(IF($L138=1,INDEX(新属性投放!K$14:K$34,卡牌属性!$M138),INDEX(新属性投放!K$40:K$60,卡牌属性!$M138))*VLOOKUP(J138,$A$4:$E$39,5),0)</f>
        <v>891</v>
      </c>
      <c r="R138" s="31" t="s">
        <v>191</v>
      </c>
      <c r="S138" s="16">
        <f>ROUND(IF($L138=1,INDEX(新属性投放!L$14:L$34,卡牌属性!$M138),INDEX(新属性投放!L$40:L$60,卡牌属性!$M138))*VLOOKUP(J138,$A$4:$E$39,5),0)</f>
        <v>9108</v>
      </c>
      <c r="T138" s="31" t="s">
        <v>189</v>
      </c>
      <c r="U138" s="16">
        <f>ROUND(IF($L138=1,INDEX(新属性投放!D$14:D$34,卡牌属性!$M138),INDEX(新属性投放!D$40:D$60,卡牌属性!$M138))*VLOOKUP(J138,$A$4:$E$39,5),0)</f>
        <v>43</v>
      </c>
      <c r="V138" s="31" t="s">
        <v>190</v>
      </c>
      <c r="W138" s="16">
        <f>ROUND(IF($L138=1,INDEX(新属性投放!E$14:E$34,卡牌属性!$M138),INDEX(新属性投放!E$40:E$60,卡牌属性!$M138))*VLOOKUP(J138,$A$4:$E$39,5),0)</f>
        <v>21</v>
      </c>
      <c r="X138" s="31" t="s">
        <v>191</v>
      </c>
      <c r="Y138" s="16">
        <f>ROUND(IF($L138=1,INDEX(新属性投放!F$14:F$34,卡牌属性!$M138),INDEX(新属性投放!F$40:F$60,卡牌属性!$M138))*VLOOKUP(J138,$A$4:$E$39,5),0)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686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ROUND(IF($L139=1,INDEX(新属性投放!J$14:J$34,卡牌属性!$M139),INDEX(新属性投放!J$40:J$60,卡牌属性!$M139))*VLOOKUP(J139,$A$4:$E$39,5),0)</f>
        <v>2276</v>
      </c>
      <c r="P139" s="31" t="s">
        <v>190</v>
      </c>
      <c r="Q139" s="16">
        <f>ROUND(IF($L139=1,INDEX(新属性投放!K$14:K$34,卡牌属性!$M139),INDEX(新属性投放!K$40:K$60,卡牌属性!$M139))*VLOOKUP(J139,$A$4:$E$39,5),0)</f>
        <v>1125</v>
      </c>
      <c r="R139" s="31" t="s">
        <v>191</v>
      </c>
      <c r="S139" s="16">
        <f>ROUND(IF($L139=1,INDEX(新属性投放!L$14:L$34,卡牌属性!$M139),INDEX(新属性投放!L$40:L$60,卡牌属性!$M139))*VLOOKUP(J139,$A$4:$E$39,5),0)</f>
        <v>11445</v>
      </c>
      <c r="T139" s="31" t="s">
        <v>189</v>
      </c>
      <c r="U139" s="16">
        <f>ROUND(IF($L139=1,INDEX(新属性投放!D$14:D$34,卡牌属性!$M139),INDEX(新属性投放!D$40:D$60,卡牌属性!$M139))*VLOOKUP(J139,$A$4:$E$39,5),0)</f>
        <v>50</v>
      </c>
      <c r="V139" s="31" t="s">
        <v>190</v>
      </c>
      <c r="W139" s="16">
        <f>ROUND(IF($L139=1,INDEX(新属性投放!E$14:E$34,卡牌属性!$M139),INDEX(新属性投放!E$40:E$60,卡牌属性!$M139))*VLOOKUP(J139,$A$4:$E$39,5),0)</f>
        <v>25</v>
      </c>
      <c r="X139" s="31" t="s">
        <v>191</v>
      </c>
      <c r="Y139" s="16">
        <f>ROUND(IF($L139=1,INDEX(新属性投放!F$14:F$34,卡牌属性!$M139),INDEX(新属性投放!F$40:F$60,卡牌属性!$M139))*VLOOKUP(J139,$A$4:$E$39,5),0)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686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ROUND(IF($L140=1,INDEX(新属性投放!J$14:J$34,卡牌属性!$M140),INDEX(新属性投放!J$40:J$60,卡牌属性!$M140))*VLOOKUP(J140,$A$4:$E$39,5),0)</f>
        <v>2576</v>
      </c>
      <c r="P140" s="31" t="s">
        <v>190</v>
      </c>
      <c r="Q140" s="16">
        <f>ROUND(IF($L140=1,INDEX(新属性投放!K$14:K$34,卡牌属性!$M140),INDEX(新属性投放!K$40:K$60,卡牌属性!$M140))*VLOOKUP(J140,$A$4:$E$39,5),0)</f>
        <v>1275</v>
      </c>
      <c r="R140" s="31" t="s">
        <v>191</v>
      </c>
      <c r="S140" s="16">
        <f>ROUND(IF($L140=1,INDEX(新属性投放!L$14:L$34,卡牌属性!$M140),INDEX(新属性投放!L$40:L$60,卡牌属性!$M140))*VLOOKUP(J140,$A$4:$E$39,5),0)</f>
        <v>12945</v>
      </c>
      <c r="T140" s="31" t="s">
        <v>189</v>
      </c>
      <c r="U140" s="16">
        <f>ROUND(IF($L140=1,INDEX(新属性投放!D$14:D$34,卡牌属性!$M140),INDEX(新属性投放!D$40:D$60,卡牌属性!$M140))*VLOOKUP(J140,$A$4:$E$39,5),0)</f>
        <v>58</v>
      </c>
      <c r="V140" s="31" t="s">
        <v>190</v>
      </c>
      <c r="W140" s="16">
        <f>ROUND(IF($L140=1,INDEX(新属性投放!E$14:E$34,卡牌属性!$M140),INDEX(新属性投放!E$40:E$60,卡牌属性!$M140))*VLOOKUP(J140,$A$4:$E$39,5),0)</f>
        <v>29</v>
      </c>
      <c r="X140" s="31" t="s">
        <v>191</v>
      </c>
      <c r="Y140" s="16">
        <f>ROUND(IF($L140=1,INDEX(新属性投放!F$14:F$34,卡牌属性!$M140),INDEX(新属性投放!F$40:F$60,卡牌属性!$M140))*VLOOKUP(J140,$A$4:$E$39,5),0)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686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ROUND(IF($L141=1,INDEX(新属性投放!J$14:J$34,卡牌属性!$M141),INDEX(新属性投放!J$40:J$60,卡牌属性!$M141))*VLOOKUP(J141,$A$4:$E$39,5),0)</f>
        <v>2921</v>
      </c>
      <c r="P141" s="31" t="s">
        <v>190</v>
      </c>
      <c r="Q141" s="16">
        <f>ROUND(IF($L141=1,INDEX(新属性投放!K$14:K$34,卡牌属性!$M141),INDEX(新属性投放!K$40:K$60,卡牌属性!$M141))*VLOOKUP(J141,$A$4:$E$39,5),0)</f>
        <v>1448</v>
      </c>
      <c r="R141" s="31" t="s">
        <v>191</v>
      </c>
      <c r="S141" s="16">
        <f>ROUND(IF($L141=1,INDEX(新属性投放!L$14:L$34,卡牌属性!$M141),INDEX(新属性投放!L$40:L$60,卡牌属性!$M141))*VLOOKUP(J141,$A$4:$E$39,5),0)</f>
        <v>14670</v>
      </c>
      <c r="T141" s="31" t="s">
        <v>189</v>
      </c>
      <c r="U141" s="16">
        <f>ROUND(IF($L141=1,INDEX(新属性投放!D$14:D$34,卡牌属性!$M141),INDEX(新属性投放!D$40:D$60,卡牌属性!$M141))*VLOOKUP(J141,$A$4:$E$39,5),0)</f>
        <v>65</v>
      </c>
      <c r="V141" s="31" t="s">
        <v>190</v>
      </c>
      <c r="W141" s="16">
        <f>ROUND(IF($L141=1,INDEX(新属性投放!E$14:E$34,卡牌属性!$M141),INDEX(新属性投放!E$40:E$60,卡牌属性!$M141))*VLOOKUP(J141,$A$4:$E$39,5),0)</f>
        <v>33</v>
      </c>
      <c r="X141" s="31" t="s">
        <v>191</v>
      </c>
      <c r="Y141" s="16">
        <f>ROUND(IF($L141=1,INDEX(新属性投放!F$14:F$34,卡牌属性!$M141),INDEX(新属性投放!F$40:F$60,卡牌属性!$M141))*VLOOKUP(J141,$A$4:$E$39,5),0)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686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ROUND(IF($L142=1,INDEX(新属性投放!J$14:J$34,卡牌属性!$M142),INDEX(新属性投放!J$40:J$60,卡牌属性!$M142))*VLOOKUP(J142,$A$4:$E$39,5),0)</f>
        <v>3311</v>
      </c>
      <c r="P142" s="31" t="s">
        <v>190</v>
      </c>
      <c r="Q142" s="16">
        <f>ROUND(IF($L142=1,INDEX(新属性投放!K$14:K$34,卡牌属性!$M142),INDEX(新属性投放!K$40:K$60,卡牌属性!$M142))*VLOOKUP(J142,$A$4:$E$39,5),0)</f>
        <v>1643</v>
      </c>
      <c r="R142" s="31" t="s">
        <v>191</v>
      </c>
      <c r="S142" s="16">
        <f>ROUND(IF($L142=1,INDEX(新属性投放!L$14:L$34,卡牌属性!$M142),INDEX(新属性投放!L$40:L$60,卡牌属性!$M142))*VLOOKUP(J142,$A$4:$E$39,5),0)</f>
        <v>16620</v>
      </c>
      <c r="T142" s="31" t="s">
        <v>189</v>
      </c>
      <c r="U142" s="16">
        <f>ROUND(IF($L142=1,INDEX(新属性投放!D$14:D$34,卡牌属性!$M142),INDEX(新属性投放!D$40:D$60,卡牌属性!$M142))*VLOOKUP(J142,$A$4:$E$39,5),0)</f>
        <v>73</v>
      </c>
      <c r="V142" s="31" t="s">
        <v>190</v>
      </c>
      <c r="W142" s="16">
        <f>ROUND(IF($L142=1,INDEX(新属性投放!E$14:E$34,卡牌属性!$M142),INDEX(新属性投放!E$40:E$60,卡牌属性!$M142))*VLOOKUP(J142,$A$4:$E$39,5),0)</f>
        <v>36</v>
      </c>
      <c r="X142" s="31" t="s">
        <v>191</v>
      </c>
      <c r="Y142" s="16">
        <f>ROUND(IF($L142=1,INDEX(新属性投放!F$14:F$34,卡牌属性!$M142),INDEX(新属性投放!F$40:F$60,卡牌属性!$M142))*VLOOKUP(J142,$A$4:$E$39,5),0)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686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ROUND(IF($L143=1,INDEX(新属性投放!J$14:J$34,卡牌属性!$M143),INDEX(新属性投放!J$40:J$60,卡牌属性!$M143))*VLOOKUP(J143,$A$4:$E$39,5),0)</f>
        <v>3746</v>
      </c>
      <c r="P143" s="31" t="s">
        <v>190</v>
      </c>
      <c r="Q143" s="16">
        <f>ROUND(IF($L143=1,INDEX(新属性投放!K$14:K$34,卡牌属性!$M143),INDEX(新属性投放!K$40:K$60,卡牌属性!$M143))*VLOOKUP(J143,$A$4:$E$39,5),0)</f>
        <v>1860</v>
      </c>
      <c r="R143" s="31" t="s">
        <v>191</v>
      </c>
      <c r="S143" s="16">
        <f>ROUND(IF($L143=1,INDEX(新属性投放!L$14:L$34,卡牌属性!$M143),INDEX(新属性投放!L$40:L$60,卡牌属性!$M143))*VLOOKUP(J143,$A$4:$E$39,5),0)</f>
        <v>18795</v>
      </c>
      <c r="T143" s="31" t="s">
        <v>189</v>
      </c>
      <c r="U143" s="16">
        <f>ROUND(IF($L143=1,INDEX(新属性投放!D$14:D$34,卡牌属性!$M143),INDEX(新属性投放!D$40:D$60,卡牌属性!$M143))*VLOOKUP(J143,$A$4:$E$39,5),0)</f>
        <v>80</v>
      </c>
      <c r="V143" s="31" t="s">
        <v>190</v>
      </c>
      <c r="W143" s="16">
        <f>ROUND(IF($L143=1,INDEX(新属性投放!E$14:E$34,卡牌属性!$M143),INDEX(新属性投放!E$40:E$60,卡牌属性!$M143))*VLOOKUP(J143,$A$4:$E$39,5),0)</f>
        <v>40</v>
      </c>
      <c r="X143" s="31" t="s">
        <v>191</v>
      </c>
      <c r="Y143" s="16">
        <f>ROUND(IF($L143=1,INDEX(新属性投放!F$14:F$34,卡牌属性!$M143),INDEX(新属性投放!F$40:F$60,卡牌属性!$M143))*VLOOKUP(J143,$A$4:$E$39,5),0)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686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ROUND(IF($L144=1,INDEX(新属性投放!J$14:J$34,卡牌属性!$M144),INDEX(新属性投放!J$40:J$60,卡牌属性!$M144))*VLOOKUP(J144,$A$4:$E$39,5),0)</f>
        <v>4226</v>
      </c>
      <c r="P144" s="31" t="s">
        <v>190</v>
      </c>
      <c r="Q144" s="16">
        <f>ROUND(IF($L144=1,INDEX(新属性投放!K$14:K$34,卡牌属性!$M144),INDEX(新属性投放!K$40:K$60,卡牌属性!$M144))*VLOOKUP(J144,$A$4:$E$39,5),0)</f>
        <v>2100</v>
      </c>
      <c r="R144" s="31" t="s">
        <v>191</v>
      </c>
      <c r="S144" s="16">
        <f>ROUND(IF($L144=1,INDEX(新属性投放!L$14:L$34,卡牌属性!$M144),INDEX(新属性投放!L$40:L$60,卡牌属性!$M144))*VLOOKUP(J144,$A$4:$E$39,5),0)</f>
        <v>21195</v>
      </c>
      <c r="T144" s="31" t="s">
        <v>189</v>
      </c>
      <c r="U144" s="16">
        <f>ROUND(IF($L144=1,INDEX(新属性投放!D$14:D$34,卡牌属性!$M144),INDEX(新属性投放!D$40:D$60,卡牌属性!$M144))*VLOOKUP(J144,$A$4:$E$39,5),0)</f>
        <v>88</v>
      </c>
      <c r="V144" s="31" t="s">
        <v>190</v>
      </c>
      <c r="W144" s="16">
        <f>ROUND(IF($L144=1,INDEX(新属性投放!E$14:E$34,卡牌属性!$M144),INDEX(新属性投放!E$40:E$60,卡牌属性!$M144))*VLOOKUP(J144,$A$4:$E$39,5),0)</f>
        <v>44</v>
      </c>
      <c r="X144" s="31" t="s">
        <v>191</v>
      </c>
      <c r="Y144" s="16">
        <f>ROUND(IF($L144=1,INDEX(新属性投放!F$14:F$34,卡牌属性!$M144),INDEX(新属性投放!F$40:F$60,卡牌属性!$M144))*VLOOKUP(J144,$A$4:$E$39,5),0)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686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ROUND(IF($L145=1,INDEX(新属性投放!J$14:J$34,卡牌属性!$M145),INDEX(新属性投放!J$40:J$60,卡牌属性!$M145))*VLOOKUP(J145,$A$4:$E$39,5),0)</f>
        <v>4751</v>
      </c>
      <c r="P145" s="31" t="s">
        <v>190</v>
      </c>
      <c r="Q145" s="16">
        <f>ROUND(IF($L145=1,INDEX(新属性投放!K$14:K$34,卡牌属性!$M145),INDEX(新属性投放!K$40:K$60,卡牌属性!$M145))*VLOOKUP(J145,$A$4:$E$39,5),0)</f>
        <v>2363</v>
      </c>
      <c r="R145" s="31" t="s">
        <v>191</v>
      </c>
      <c r="S145" s="16">
        <f>ROUND(IF($L145=1,INDEX(新属性投放!L$14:L$34,卡牌属性!$M145),INDEX(新属性投放!L$40:L$60,卡牌属性!$M145))*VLOOKUP(J145,$A$4:$E$39,5),0)</f>
        <v>23820</v>
      </c>
      <c r="T145" s="31" t="s">
        <v>189</v>
      </c>
      <c r="U145" s="16">
        <f>ROUND(IF($L145=1,INDEX(新属性投放!D$14:D$34,卡牌属性!$M145),INDEX(新属性投放!D$40:D$60,卡牌属性!$M145))*VLOOKUP(J145,$A$4:$E$39,5),0)</f>
        <v>100</v>
      </c>
      <c r="V145" s="31" t="s">
        <v>190</v>
      </c>
      <c r="W145" s="16">
        <f>ROUND(IF($L145=1,INDEX(新属性投放!E$14:E$34,卡牌属性!$M145),INDEX(新属性投放!E$40:E$60,卡牌属性!$M145))*VLOOKUP(J145,$A$4:$E$39,5),0)</f>
        <v>50</v>
      </c>
      <c r="X145" s="31" t="s">
        <v>191</v>
      </c>
      <c r="Y145" s="16">
        <f>ROUND(IF($L145=1,INDEX(新属性投放!F$14:F$34,卡牌属性!$M145),INDEX(新属性投放!F$40:F$60,卡牌属性!$M145))*VLOOKUP(J145,$A$4:$E$39,5),0)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686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ROUND(IF($L146=1,INDEX(新属性投放!J$14:J$34,卡牌属性!$M146),INDEX(新属性投放!J$40:J$60,卡牌属性!$M146))*VLOOKUP(J146,$A$4:$E$39,5),0)</f>
        <v>5351</v>
      </c>
      <c r="P146" s="31" t="s">
        <v>190</v>
      </c>
      <c r="Q146" s="16">
        <f>ROUND(IF($L146=1,INDEX(新属性投放!K$14:K$34,卡牌属性!$M146),INDEX(新属性投放!K$40:K$60,卡牌属性!$M146))*VLOOKUP(J146,$A$4:$E$39,5),0)</f>
        <v>2663</v>
      </c>
      <c r="R146" s="31" t="s">
        <v>191</v>
      </c>
      <c r="S146" s="16">
        <f>ROUND(IF($L146=1,INDEX(新属性投放!L$14:L$34,卡牌属性!$M146),INDEX(新属性投放!L$40:L$60,卡牌属性!$M146))*VLOOKUP(J146,$A$4:$E$39,5),0)</f>
        <v>26820</v>
      </c>
      <c r="T146" s="31" t="s">
        <v>189</v>
      </c>
      <c r="U146" s="16">
        <f>ROUND(IF($L146=1,INDEX(新属性投放!D$14:D$34,卡牌属性!$M146),INDEX(新属性投放!D$40:D$60,卡牌属性!$M146))*VLOOKUP(J146,$A$4:$E$39,5),0)</f>
        <v>113</v>
      </c>
      <c r="V146" s="31" t="s">
        <v>190</v>
      </c>
      <c r="W146" s="16">
        <f>ROUND(IF($L146=1,INDEX(新属性投放!E$14:E$34,卡牌属性!$M146),INDEX(新属性投放!E$40:E$60,卡牌属性!$M146))*VLOOKUP(J146,$A$4:$E$39,5),0)</f>
        <v>56</v>
      </c>
      <c r="X146" s="31" t="s">
        <v>191</v>
      </c>
      <c r="Y146" s="16">
        <f>ROUND(IF($L146=1,INDEX(新属性投放!F$14:F$34,卡牌属性!$M146),INDEX(新属性投放!F$40:F$60,卡牌属性!$M146))*VLOOKUP(J146,$A$4:$E$39,5),0)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686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ROUND(IF($L147=1,INDEX(新属性投放!J$14:J$34,卡牌属性!$M147),INDEX(新属性投放!J$40:J$60,卡牌属性!$M147))*VLOOKUP(J147,$A$4:$E$39,5),0)</f>
        <v>6026</v>
      </c>
      <c r="P147" s="31" t="s">
        <v>190</v>
      </c>
      <c r="Q147" s="16">
        <f>ROUND(IF($L147=1,INDEX(新属性投放!K$14:K$34,卡牌属性!$M147),INDEX(新属性投放!K$40:K$60,卡牌属性!$M147))*VLOOKUP(J147,$A$4:$E$39,5),0)</f>
        <v>3000</v>
      </c>
      <c r="R147" s="31" t="s">
        <v>191</v>
      </c>
      <c r="S147" s="16">
        <f>ROUND(IF($L147=1,INDEX(新属性投放!L$14:L$34,卡牌属性!$M147),INDEX(新属性投放!L$40:L$60,卡牌属性!$M147))*VLOOKUP(J147,$A$4:$E$39,5),0)</f>
        <v>30195</v>
      </c>
      <c r="T147" s="31" t="s">
        <v>189</v>
      </c>
      <c r="U147" s="16">
        <f>ROUND(IF($L147=1,INDEX(新属性投放!D$14:D$34,卡牌属性!$M147),INDEX(新属性投放!D$40:D$60,卡牌属性!$M147))*VLOOKUP(J147,$A$4:$E$39,5),0)</f>
        <v>125</v>
      </c>
      <c r="V147" s="31" t="s">
        <v>190</v>
      </c>
      <c r="W147" s="16">
        <f>ROUND(IF($L147=1,INDEX(新属性投放!E$14:E$34,卡牌属性!$M147),INDEX(新属性投放!E$40:E$60,卡牌属性!$M147))*VLOOKUP(J147,$A$4:$E$39,5),0)</f>
        <v>63</v>
      </c>
      <c r="X147" s="31" t="s">
        <v>191</v>
      </c>
      <c r="Y147" s="16">
        <f>ROUND(IF($L147=1,INDEX(新属性投放!F$14:F$34,卡牌属性!$M147),INDEX(新属性投放!F$40:F$60,卡牌属性!$M147))*VLOOKUP(J147,$A$4:$E$39,5),0)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686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ROUND(IF($L148=1,INDEX(新属性投放!J$14:J$34,卡牌属性!$M148),INDEX(新属性投放!J$40:J$60,卡牌属性!$M148))*VLOOKUP(J148,$A$4:$E$39,5),0)</f>
        <v>6776</v>
      </c>
      <c r="P148" s="31" t="s">
        <v>190</v>
      </c>
      <c r="Q148" s="16">
        <f>ROUND(IF($L148=1,INDEX(新属性投放!K$14:K$34,卡牌属性!$M148),INDEX(新属性投放!K$40:K$60,卡牌属性!$M148))*VLOOKUP(J148,$A$4:$E$39,5),0)</f>
        <v>3375</v>
      </c>
      <c r="R148" s="31" t="s">
        <v>191</v>
      </c>
      <c r="S148" s="16">
        <f>ROUND(IF($L148=1,INDEX(新属性投放!L$14:L$34,卡牌属性!$M148),INDEX(新属性投放!L$40:L$60,卡牌属性!$M148))*VLOOKUP(J148,$A$4:$E$39,5),0)</f>
        <v>33945</v>
      </c>
      <c r="T148" s="31" t="s">
        <v>189</v>
      </c>
      <c r="U148" s="16">
        <f>ROUND(IF($L148=1,INDEX(新属性投放!D$14:D$34,卡牌属性!$M148),INDEX(新属性投放!D$40:D$60,卡牌属性!$M148))*VLOOKUP(J148,$A$4:$E$39,5),0)</f>
        <v>138</v>
      </c>
      <c r="V148" s="31" t="s">
        <v>190</v>
      </c>
      <c r="W148" s="16">
        <f>ROUND(IF($L148=1,INDEX(新属性投放!E$14:E$34,卡牌属性!$M148),INDEX(新属性投放!E$40:E$60,卡牌属性!$M148))*VLOOKUP(J148,$A$4:$E$39,5),0)</f>
        <v>69</v>
      </c>
      <c r="X148" s="31" t="s">
        <v>191</v>
      </c>
      <c r="Y148" s="16">
        <f>ROUND(IF($L148=1,INDEX(新属性投放!F$14:F$34,卡牌属性!$M148),INDEX(新属性投放!F$40:F$60,卡牌属性!$M148))*VLOOKUP(J148,$A$4:$E$39,5),0)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686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ROUND(IF($L149=1,INDEX(新属性投放!J$14:J$34,卡牌属性!$M149),INDEX(新属性投放!J$40:J$60,卡牌属性!$M149))*VLOOKUP(J149,$A$4:$E$39,5),0)</f>
        <v>7601</v>
      </c>
      <c r="P149" s="31" t="s">
        <v>190</v>
      </c>
      <c r="Q149" s="16">
        <f>ROUND(IF($L149=1,INDEX(新属性投放!K$14:K$34,卡牌属性!$M149),INDEX(新属性投放!K$40:K$60,卡牌属性!$M149))*VLOOKUP(J149,$A$4:$E$39,5),0)</f>
        <v>3788</v>
      </c>
      <c r="R149" s="31" t="s">
        <v>191</v>
      </c>
      <c r="S149" s="16">
        <f>ROUND(IF($L149=1,INDEX(新属性投放!L$14:L$34,卡牌属性!$M149),INDEX(新属性投放!L$40:L$60,卡牌属性!$M149))*VLOOKUP(J149,$A$4:$E$39,5),0)</f>
        <v>38070</v>
      </c>
      <c r="T149" s="31" t="s">
        <v>189</v>
      </c>
      <c r="U149" s="16">
        <f>ROUND(IF($L149=1,INDEX(新属性投放!D$14:D$34,卡牌属性!$M149),INDEX(新属性投放!D$40:D$60,卡牌属性!$M149))*VLOOKUP(J149,$A$4:$E$39,5),0)</f>
        <v>150</v>
      </c>
      <c r="V149" s="31" t="s">
        <v>190</v>
      </c>
      <c r="W149" s="16">
        <f>ROUND(IF($L149=1,INDEX(新属性投放!E$14:E$34,卡牌属性!$M149),INDEX(新属性投放!E$40:E$60,卡牌属性!$M149))*VLOOKUP(J149,$A$4:$E$39,5),0)</f>
        <v>75</v>
      </c>
      <c r="X149" s="31" t="s">
        <v>191</v>
      </c>
      <c r="Y149" s="16">
        <f>ROUND(IF($L149=1,INDEX(新属性投放!F$14:F$34,卡牌属性!$M149),INDEX(新属性投放!F$40:F$60,卡牌属性!$M149))*VLOOKUP(J149,$A$4:$E$39,5),0)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686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ROUND(IF($L150=1,INDEX(新属性投放!J$14:J$34,卡牌属性!$M150),INDEX(新属性投放!J$40:J$60,卡牌属性!$M150))*VLOOKUP(J150,$A$4:$E$39,5),0)</f>
        <v>8501</v>
      </c>
      <c r="P150" s="31" t="s">
        <v>190</v>
      </c>
      <c r="Q150" s="16">
        <f>ROUND(IF($L150=1,INDEX(新属性投放!K$14:K$34,卡牌属性!$M150),INDEX(新属性投放!K$40:K$60,卡牌属性!$M150))*VLOOKUP(J150,$A$4:$E$39,5),0)</f>
        <v>4238</v>
      </c>
      <c r="R150" s="31" t="s">
        <v>191</v>
      </c>
      <c r="S150" s="16">
        <f>ROUND(IF($L150=1,INDEX(新属性投放!L$14:L$34,卡牌属性!$M150),INDEX(新属性投放!L$40:L$60,卡牌属性!$M150))*VLOOKUP(J150,$A$4:$E$39,5),0)</f>
        <v>42570</v>
      </c>
      <c r="T150" s="31" t="s">
        <v>189</v>
      </c>
      <c r="U150" s="16">
        <f>ROUND(IF($L150=1,INDEX(新属性投放!D$14:D$34,卡牌属性!$M150),INDEX(新属性投放!D$40:D$60,卡牌属性!$M150))*VLOOKUP(J150,$A$4:$E$39,5),0)</f>
        <v>175</v>
      </c>
      <c r="V150" s="31" t="s">
        <v>190</v>
      </c>
      <c r="W150" s="16">
        <f>ROUND(IF($L150=1,INDEX(新属性投放!E$14:E$34,卡牌属性!$M150),INDEX(新属性投放!E$40:E$60,卡牌属性!$M150))*VLOOKUP(J150,$A$4:$E$39,5),0)</f>
        <v>88</v>
      </c>
      <c r="X150" s="31" t="s">
        <v>191</v>
      </c>
      <c r="Y150" s="16">
        <f>ROUND(IF($L150=1,INDEX(新属性投放!F$14:F$34,卡牌属性!$M150),INDEX(新属性投放!F$40:F$60,卡牌属性!$M150))*VLOOKUP(J150,$A$4:$E$39,5),0)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686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ROUND(IF($L151=1,INDEX(新属性投放!J$14:J$34,卡牌属性!$M151),INDEX(新属性投放!J$40:J$60,卡牌属性!$M151))*VLOOKUP(J151,$A$4:$E$39,5),0)</f>
        <v>20</v>
      </c>
      <c r="P151" s="31" t="s">
        <v>190</v>
      </c>
      <c r="Q151" s="16">
        <f>ROUND(IF($L151=1,INDEX(新属性投放!K$14:K$34,卡牌属性!$M151),INDEX(新属性投放!K$40:K$60,卡牌属性!$M151))*VLOOKUP(J151,$A$4:$E$39,5),0)</f>
        <v>0</v>
      </c>
      <c r="R151" s="31" t="s">
        <v>191</v>
      </c>
      <c r="S151" s="16">
        <f>ROUND(IF($L151=1,INDEX(新属性投放!L$14:L$34,卡牌属性!$M151),INDEX(新属性投放!L$40:L$60,卡牌属性!$M151))*VLOOKUP(J151,$A$4:$E$39,5),0)</f>
        <v>150</v>
      </c>
      <c r="T151" s="31" t="s">
        <v>189</v>
      </c>
      <c r="U151" s="16">
        <f>ROUND(IF($L151=1,INDEX(新属性投放!D$14:D$34,卡牌属性!$M151),INDEX(新属性投放!D$40:D$60,卡牌属性!$M151))*VLOOKUP(J151,$A$4:$E$39,5),0)</f>
        <v>4</v>
      </c>
      <c r="V151" s="31" t="s">
        <v>190</v>
      </c>
      <c r="W151" s="16">
        <f>ROUND(IF($L151=1,INDEX(新属性投放!E$14:E$34,卡牌属性!$M151),INDEX(新属性投放!E$40:E$60,卡牌属性!$M151))*VLOOKUP(J151,$A$4:$E$39,5),0)</f>
        <v>2</v>
      </c>
      <c r="X151" s="31" t="s">
        <v>191</v>
      </c>
      <c r="Y151" s="16">
        <f>ROUND(IF($L151=1,INDEX(新属性投放!F$14:F$34,卡牌属性!$M151),INDEX(新属性投放!F$40:F$60,卡牌属性!$M151))*VLOOKUP(J151,$A$4:$E$39,5),0)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686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ROUND(IF($L152=1,INDEX(新属性投放!J$14:J$34,卡牌属性!$M152),INDEX(新属性投放!J$40:J$60,卡牌属性!$M152))*VLOOKUP(J152,$A$4:$E$39,5),0)</f>
        <v>23</v>
      </c>
      <c r="P152" s="31" t="s">
        <v>190</v>
      </c>
      <c r="Q152" s="16">
        <f>ROUND(IF($L152=1,INDEX(新属性投放!K$14:K$34,卡牌属性!$M152),INDEX(新属性投放!K$40:K$60,卡牌属性!$M152))*VLOOKUP(J152,$A$4:$E$39,5),0)</f>
        <v>1</v>
      </c>
      <c r="R152" s="31" t="s">
        <v>191</v>
      </c>
      <c r="S152" s="16">
        <f>ROUND(IF($L152=1,INDEX(新属性投放!L$14:L$34,卡牌属性!$M152),INDEX(新属性投放!L$40:L$60,卡牌属性!$M152))*VLOOKUP(J152,$A$4:$E$39,5),0)</f>
        <v>166</v>
      </c>
      <c r="T152" s="31" t="s">
        <v>189</v>
      </c>
      <c r="U152" s="16">
        <f>ROUND(IF($L152=1,INDEX(新属性投放!D$14:D$34,卡牌属性!$M152),INDEX(新属性投放!D$40:D$60,卡牌属性!$M152))*VLOOKUP(J152,$A$4:$E$39,5),0)</f>
        <v>6</v>
      </c>
      <c r="V152" s="31" t="s">
        <v>190</v>
      </c>
      <c r="W152" s="16">
        <f>ROUND(IF($L152=1,INDEX(新属性投放!E$14:E$34,卡牌属性!$M152),INDEX(新属性投放!E$40:E$60,卡牌属性!$M152))*VLOOKUP(J152,$A$4:$E$39,5),0)</f>
        <v>3</v>
      </c>
      <c r="X152" s="31" t="s">
        <v>191</v>
      </c>
      <c r="Y152" s="16">
        <f>ROUND(IF($L152=1,INDEX(新属性投放!F$14:F$34,卡牌属性!$M152),INDEX(新属性投放!F$40:F$60,卡牌属性!$M152))*VLOOKUP(J152,$A$4:$E$39,5),0)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686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ROUND(IF($L153=1,INDEX(新属性投放!J$14:J$34,卡牌属性!$M153),INDEX(新属性投放!J$40:J$60,卡牌属性!$M153))*VLOOKUP(J153,$A$4:$E$39,5),0)</f>
        <v>59</v>
      </c>
      <c r="P153" s="31" t="s">
        <v>190</v>
      </c>
      <c r="Q153" s="16">
        <f>ROUND(IF($L153=1,INDEX(新属性投放!K$14:K$34,卡牌属性!$M153),INDEX(新属性投放!K$40:K$60,卡牌属性!$M153))*VLOOKUP(J153,$A$4:$E$39,5),0)</f>
        <v>19</v>
      </c>
      <c r="R153" s="31" t="s">
        <v>191</v>
      </c>
      <c r="S153" s="16">
        <f>ROUND(IF($L153=1,INDEX(新属性投放!L$14:L$34,卡牌属性!$M153),INDEX(新属性投放!L$40:L$60,卡牌属性!$M153))*VLOOKUP(J153,$A$4:$E$39,5),0)</f>
        <v>346</v>
      </c>
      <c r="T153" s="31" t="s">
        <v>189</v>
      </c>
      <c r="U153" s="16">
        <f>ROUND(IF($L153=1,INDEX(新属性投放!D$14:D$34,卡牌属性!$M153),INDEX(新属性投放!D$40:D$60,卡牌属性!$M153))*VLOOKUP(J153,$A$4:$E$39,5),0)</f>
        <v>8</v>
      </c>
      <c r="V153" s="31" t="s">
        <v>190</v>
      </c>
      <c r="W153" s="16">
        <f>ROUND(IF($L153=1,INDEX(新属性投放!E$14:E$34,卡牌属性!$M153),INDEX(新属性投放!E$40:E$60,卡牌属性!$M153))*VLOOKUP(J153,$A$4:$E$39,5),0)</f>
        <v>4</v>
      </c>
      <c r="X153" s="31" t="s">
        <v>191</v>
      </c>
      <c r="Y153" s="16">
        <f>ROUND(IF($L153=1,INDEX(新属性投放!F$14:F$34,卡牌属性!$M153),INDEX(新属性投放!F$40:F$60,卡牌属性!$M153))*VLOOKUP(J153,$A$4:$E$39,5),0)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686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ROUND(IF($L154=1,INDEX(新属性投放!J$14:J$34,卡牌属性!$M154),INDEX(新属性投放!J$40:J$60,卡牌属性!$M154))*VLOOKUP(J154,$A$4:$E$39,5),0)</f>
        <v>163</v>
      </c>
      <c r="P154" s="31" t="s">
        <v>190</v>
      </c>
      <c r="Q154" s="16">
        <f>ROUND(IF($L154=1,INDEX(新属性投放!K$14:K$34,卡牌属性!$M154),INDEX(新属性投放!K$40:K$60,卡牌属性!$M154))*VLOOKUP(J154,$A$4:$E$39,5),0)</f>
        <v>71</v>
      </c>
      <c r="R154" s="31" t="s">
        <v>191</v>
      </c>
      <c r="S154" s="16">
        <f>ROUND(IF($L154=1,INDEX(新属性投放!L$14:L$34,卡牌属性!$M154),INDEX(新属性投放!L$40:L$60,卡牌属性!$M154))*VLOOKUP(J154,$A$4:$E$39,5),0)</f>
        <v>866</v>
      </c>
      <c r="T154" s="31" t="s">
        <v>189</v>
      </c>
      <c r="U154" s="16">
        <f>ROUND(IF($L154=1,INDEX(新属性投放!D$14:D$34,卡牌属性!$M154),INDEX(新属性投放!D$40:D$60,卡牌属性!$M154))*VLOOKUP(J154,$A$4:$E$39,5),0)</f>
        <v>12</v>
      </c>
      <c r="V154" s="31" t="s">
        <v>190</v>
      </c>
      <c r="W154" s="16">
        <f>ROUND(IF($L154=1,INDEX(新属性投放!E$14:E$34,卡牌属性!$M154),INDEX(新属性投放!E$40:E$60,卡牌属性!$M154))*VLOOKUP(J154,$A$4:$E$39,5),0)</f>
        <v>6</v>
      </c>
      <c r="X154" s="31" t="s">
        <v>191</v>
      </c>
      <c r="Y154" s="16">
        <f>ROUND(IF($L154=1,INDEX(新属性投放!F$14:F$34,卡牌属性!$M154),INDEX(新属性投放!F$40:F$60,卡牌属性!$M154))*VLOOKUP(J154,$A$4:$E$39,5),0)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686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ROUND(IF($L155=1,INDEX(新属性投放!J$14:J$34,卡牌属性!$M155),INDEX(新属性投放!J$40:J$60,卡牌属性!$M155))*VLOOKUP(J155,$A$4:$E$39,5),0)</f>
        <v>367</v>
      </c>
      <c r="P155" s="31" t="s">
        <v>190</v>
      </c>
      <c r="Q155" s="16">
        <f>ROUND(IF($L155=1,INDEX(新属性投放!K$14:K$34,卡牌属性!$M155),INDEX(新属性投放!K$40:K$60,卡牌属性!$M155))*VLOOKUP(J155,$A$4:$E$39,5),0)</f>
        <v>173</v>
      </c>
      <c r="R155" s="31" t="s">
        <v>191</v>
      </c>
      <c r="S155" s="16">
        <f>ROUND(IF($L155=1,INDEX(新属性投放!L$14:L$34,卡牌属性!$M155),INDEX(新属性投放!L$40:L$60,卡牌属性!$M155))*VLOOKUP(J155,$A$4:$E$39,5),0)</f>
        <v>1886</v>
      </c>
      <c r="T155" s="31" t="s">
        <v>189</v>
      </c>
      <c r="U155" s="16">
        <f>ROUND(IF($L155=1,INDEX(新属性投放!D$14:D$34,卡牌属性!$M155),INDEX(新属性投放!D$40:D$60,卡牌属性!$M155))*VLOOKUP(J155,$A$4:$E$39,5),0)</f>
        <v>16</v>
      </c>
      <c r="V155" s="31" t="s">
        <v>190</v>
      </c>
      <c r="W155" s="16">
        <f>ROUND(IF($L155=1,INDEX(新属性投放!E$14:E$34,卡牌属性!$M155),INDEX(新属性投放!E$40:E$60,卡牌属性!$M155))*VLOOKUP(J155,$A$4:$E$39,5),0)</f>
        <v>8</v>
      </c>
      <c r="X155" s="31" t="s">
        <v>191</v>
      </c>
      <c r="Y155" s="16">
        <f>ROUND(IF($L155=1,INDEX(新属性投放!F$14:F$34,卡牌属性!$M155),INDEX(新属性投放!F$40:F$60,卡牌属性!$M155))*VLOOKUP(J155,$A$4:$E$39,5),0)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686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ROUND(IF($L156=1,INDEX(新属性投放!J$14:J$34,卡牌属性!$M156),INDEX(新属性投放!J$40:J$60,卡牌属性!$M156))*VLOOKUP(J156,$A$4:$E$39,5),0)</f>
        <v>559</v>
      </c>
      <c r="P156" s="31" t="s">
        <v>190</v>
      </c>
      <c r="Q156" s="16">
        <f>ROUND(IF($L156=1,INDEX(新属性投放!K$14:K$34,卡牌属性!$M156),INDEX(新属性投放!K$40:K$60,卡牌属性!$M156))*VLOOKUP(J156,$A$4:$E$39,5),0)</f>
        <v>269</v>
      </c>
      <c r="R156" s="31" t="s">
        <v>191</v>
      </c>
      <c r="S156" s="16">
        <f>ROUND(IF($L156=1,INDEX(新属性投放!L$14:L$34,卡牌属性!$M156),INDEX(新属性投放!L$40:L$60,卡牌属性!$M156))*VLOOKUP(J156,$A$4:$E$39,5),0)</f>
        <v>2846</v>
      </c>
      <c r="T156" s="31" t="s">
        <v>189</v>
      </c>
      <c r="U156" s="16">
        <f>ROUND(IF($L156=1,INDEX(新属性投放!D$14:D$34,卡牌属性!$M156),INDEX(新属性投放!D$40:D$60,卡牌属性!$M156))*VLOOKUP(J156,$A$4:$E$39,5),0)</f>
        <v>20</v>
      </c>
      <c r="V156" s="31" t="s">
        <v>190</v>
      </c>
      <c r="W156" s="16">
        <f>ROUND(IF($L156=1,INDEX(新属性投放!E$14:E$34,卡牌属性!$M156),INDEX(新属性投放!E$40:E$60,卡牌属性!$M156))*VLOOKUP(J156,$A$4:$E$39,5),0)</f>
        <v>10</v>
      </c>
      <c r="X156" s="31" t="s">
        <v>191</v>
      </c>
      <c r="Y156" s="16">
        <f>ROUND(IF($L156=1,INDEX(新属性投放!F$14:F$34,卡牌属性!$M156),INDEX(新属性投放!F$40:F$60,卡牌属性!$M156))*VLOOKUP(J156,$A$4:$E$39,5),0)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686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ROUND(IF($L157=1,INDEX(新属性投放!J$14:J$34,卡牌属性!$M157),INDEX(新属性投放!J$40:J$60,卡牌属性!$M157))*VLOOKUP(J157,$A$4:$E$39,5),0)</f>
        <v>799</v>
      </c>
      <c r="P157" s="31" t="s">
        <v>190</v>
      </c>
      <c r="Q157" s="16">
        <f>ROUND(IF($L157=1,INDEX(新属性投放!K$14:K$34,卡牌属性!$M157),INDEX(新属性投放!K$40:K$60,卡牌属性!$M157))*VLOOKUP(J157,$A$4:$E$39,5),0)</f>
        <v>389</v>
      </c>
      <c r="R157" s="31" t="s">
        <v>191</v>
      </c>
      <c r="S157" s="16">
        <f>ROUND(IF($L157=1,INDEX(新属性投放!L$14:L$34,卡牌属性!$M157),INDEX(新属性投放!L$40:L$60,卡牌属性!$M157))*VLOOKUP(J157,$A$4:$E$39,5),0)</f>
        <v>4046</v>
      </c>
      <c r="T157" s="31" t="s">
        <v>189</v>
      </c>
      <c r="U157" s="16">
        <f>ROUND(IF($L157=1,INDEX(新属性投放!D$14:D$34,卡牌属性!$M157),INDEX(新属性投放!D$40:D$60,卡牌属性!$M157))*VLOOKUP(J157,$A$4:$E$39,5),0)</f>
        <v>24</v>
      </c>
      <c r="V157" s="31" t="s">
        <v>190</v>
      </c>
      <c r="W157" s="16">
        <f>ROUND(IF($L157=1,INDEX(新属性投放!E$14:E$34,卡牌属性!$M157),INDEX(新属性投放!E$40:E$60,卡牌属性!$M157))*VLOOKUP(J157,$A$4:$E$39,5),0)</f>
        <v>12</v>
      </c>
      <c r="X157" s="31" t="s">
        <v>191</v>
      </c>
      <c r="Y157" s="16">
        <f>ROUND(IF($L157=1,INDEX(新属性投放!F$14:F$34,卡牌属性!$M157),INDEX(新属性投放!F$40:F$60,卡牌属性!$M157))*VLOOKUP(J157,$A$4:$E$39,5),0)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686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ROUND(IF($L158=1,INDEX(新属性投放!J$14:J$34,卡牌属性!$M158),INDEX(新属性投放!J$40:J$60,卡牌属性!$M158))*VLOOKUP(J158,$A$4:$E$39,5),0)</f>
        <v>1087</v>
      </c>
      <c r="P158" s="31" t="s">
        <v>190</v>
      </c>
      <c r="Q158" s="16">
        <f>ROUND(IF($L158=1,INDEX(新属性投放!K$14:K$34,卡牌属性!$M158),INDEX(新属性投放!K$40:K$60,卡牌属性!$M158))*VLOOKUP(J158,$A$4:$E$39,5),0)</f>
        <v>533</v>
      </c>
      <c r="R158" s="31" t="s">
        <v>191</v>
      </c>
      <c r="S158" s="16">
        <f>ROUND(IF($L158=1,INDEX(新属性投放!L$14:L$34,卡牌属性!$M158),INDEX(新属性投放!L$40:L$60,卡牌属性!$M158))*VLOOKUP(J158,$A$4:$E$39,5),0)</f>
        <v>5486</v>
      </c>
      <c r="T158" s="31" t="s">
        <v>189</v>
      </c>
      <c r="U158" s="16">
        <f>ROUND(IF($L158=1,INDEX(新属性投放!D$14:D$34,卡牌属性!$M158),INDEX(新属性投放!D$40:D$60,卡牌属性!$M158))*VLOOKUP(J158,$A$4:$E$39,5),0)</f>
        <v>30</v>
      </c>
      <c r="V158" s="31" t="s">
        <v>190</v>
      </c>
      <c r="W158" s="16">
        <f>ROUND(IF($L158=1,INDEX(新属性投放!E$14:E$34,卡牌属性!$M158),INDEX(新属性投放!E$40:E$60,卡牌属性!$M158))*VLOOKUP(J158,$A$4:$E$39,5),0)</f>
        <v>15</v>
      </c>
      <c r="X158" s="31" t="s">
        <v>191</v>
      </c>
      <c r="Y158" s="16">
        <f>ROUND(IF($L158=1,INDEX(新属性投放!F$14:F$34,卡牌属性!$M158),INDEX(新属性投放!F$40:F$60,卡牌属性!$M158))*VLOOKUP(J158,$A$4:$E$39,5),0)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686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ROUND(IF($L159=1,INDEX(新属性投放!J$14:J$34,卡牌属性!$M159),INDEX(新属性投放!J$40:J$60,卡牌属性!$M159))*VLOOKUP(J159,$A$4:$E$39,5),0)</f>
        <v>1447</v>
      </c>
      <c r="P159" s="31" t="s">
        <v>190</v>
      </c>
      <c r="Q159" s="16">
        <f>ROUND(IF($L159=1,INDEX(新属性投放!K$14:K$34,卡牌属性!$M159),INDEX(新属性投放!K$40:K$60,卡牌属性!$M159))*VLOOKUP(J159,$A$4:$E$39,5),0)</f>
        <v>713</v>
      </c>
      <c r="R159" s="31" t="s">
        <v>191</v>
      </c>
      <c r="S159" s="16">
        <f>ROUND(IF($L159=1,INDEX(新属性投放!L$14:L$34,卡牌属性!$M159),INDEX(新属性投放!L$40:L$60,卡牌属性!$M159))*VLOOKUP(J159,$A$4:$E$39,5),0)</f>
        <v>7286</v>
      </c>
      <c r="T159" s="31" t="s">
        <v>189</v>
      </c>
      <c r="U159" s="16">
        <f>ROUND(IF($L159=1,INDEX(新属性投放!D$14:D$34,卡牌属性!$M159),INDEX(新属性投放!D$40:D$60,卡牌属性!$M159))*VLOOKUP(J159,$A$4:$E$39,5),0)</f>
        <v>34</v>
      </c>
      <c r="V159" s="31" t="s">
        <v>190</v>
      </c>
      <c r="W159" s="16">
        <f>ROUND(IF($L159=1,INDEX(新属性投放!E$14:E$34,卡牌属性!$M159),INDEX(新属性投放!E$40:E$60,卡牌属性!$M159))*VLOOKUP(J159,$A$4:$E$39,5),0)</f>
        <v>17</v>
      </c>
      <c r="X159" s="31" t="s">
        <v>191</v>
      </c>
      <c r="Y159" s="16">
        <f>ROUND(IF($L159=1,INDEX(新属性投放!F$14:F$34,卡牌属性!$M159),INDEX(新属性投放!F$40:F$60,卡牌属性!$M159))*VLOOKUP(J159,$A$4:$E$39,5),0)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686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ROUND(IF($L160=1,INDEX(新属性投放!J$14:J$34,卡牌属性!$M160),INDEX(新属性投放!J$40:J$60,卡牌属性!$M160))*VLOOKUP(J160,$A$4:$E$39,5),0)</f>
        <v>1821</v>
      </c>
      <c r="P160" s="31" t="s">
        <v>190</v>
      </c>
      <c r="Q160" s="16">
        <f>ROUND(IF($L160=1,INDEX(新属性投放!K$14:K$34,卡牌属性!$M160),INDEX(新属性投放!K$40:K$60,卡牌属性!$M160))*VLOOKUP(J160,$A$4:$E$39,5),0)</f>
        <v>900</v>
      </c>
      <c r="R160" s="31" t="s">
        <v>191</v>
      </c>
      <c r="S160" s="16">
        <f>ROUND(IF($L160=1,INDEX(新属性投放!L$14:L$34,卡牌属性!$M160),INDEX(新属性投放!L$40:L$60,卡牌属性!$M160))*VLOOKUP(J160,$A$4:$E$39,5),0)</f>
        <v>9156</v>
      </c>
      <c r="T160" s="31" t="s">
        <v>189</v>
      </c>
      <c r="U160" s="16">
        <f>ROUND(IF($L160=1,INDEX(新属性投放!D$14:D$34,卡牌属性!$M160),INDEX(新属性投放!D$40:D$60,卡牌属性!$M160))*VLOOKUP(J160,$A$4:$E$39,5),0)</f>
        <v>40</v>
      </c>
      <c r="V160" s="31" t="s">
        <v>190</v>
      </c>
      <c r="W160" s="16">
        <f>ROUND(IF($L160=1,INDEX(新属性投放!E$14:E$34,卡牌属性!$M160),INDEX(新属性投放!E$40:E$60,卡牌属性!$M160))*VLOOKUP(J160,$A$4:$E$39,5),0)</f>
        <v>20</v>
      </c>
      <c r="X160" s="31" t="s">
        <v>191</v>
      </c>
      <c r="Y160" s="16">
        <f>ROUND(IF($L160=1,INDEX(新属性投放!F$14:F$34,卡牌属性!$M160),INDEX(新属性投放!F$40:F$60,卡牌属性!$M160))*VLOOKUP(J160,$A$4:$E$39,5),0)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686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ROUND(IF($L161=1,INDEX(新属性投放!J$14:J$34,卡牌属性!$M161),INDEX(新属性投放!J$40:J$60,卡牌属性!$M161))*VLOOKUP(J161,$A$4:$E$39,5),0)</f>
        <v>2061</v>
      </c>
      <c r="P161" s="31" t="s">
        <v>190</v>
      </c>
      <c r="Q161" s="16">
        <f>ROUND(IF($L161=1,INDEX(新属性投放!K$14:K$34,卡牌属性!$M161),INDEX(新属性投放!K$40:K$60,卡牌属性!$M161))*VLOOKUP(J161,$A$4:$E$39,5),0)</f>
        <v>1020</v>
      </c>
      <c r="R161" s="31" t="s">
        <v>191</v>
      </c>
      <c r="S161" s="16">
        <f>ROUND(IF($L161=1,INDEX(新属性投放!L$14:L$34,卡牌属性!$M161),INDEX(新属性投放!L$40:L$60,卡牌属性!$M161))*VLOOKUP(J161,$A$4:$E$39,5),0)</f>
        <v>10356</v>
      </c>
      <c r="T161" s="31" t="s">
        <v>189</v>
      </c>
      <c r="U161" s="16">
        <f>ROUND(IF($L161=1,INDEX(新属性投放!D$14:D$34,卡牌属性!$M161),INDEX(新属性投放!D$40:D$60,卡牌属性!$M161))*VLOOKUP(J161,$A$4:$E$39,5),0)</f>
        <v>46</v>
      </c>
      <c r="V161" s="31" t="s">
        <v>190</v>
      </c>
      <c r="W161" s="16">
        <f>ROUND(IF($L161=1,INDEX(新属性投放!E$14:E$34,卡牌属性!$M161),INDEX(新属性投放!E$40:E$60,卡牌属性!$M161))*VLOOKUP(J161,$A$4:$E$39,5),0)</f>
        <v>23</v>
      </c>
      <c r="X161" s="31" t="s">
        <v>191</v>
      </c>
      <c r="Y161" s="16">
        <f>ROUND(IF($L161=1,INDEX(新属性投放!F$14:F$34,卡牌属性!$M161),INDEX(新属性投放!F$40:F$60,卡牌属性!$M161))*VLOOKUP(J161,$A$4:$E$39,5),0)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686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ROUND(IF($L162=1,INDEX(新属性投放!J$14:J$34,卡牌属性!$M162),INDEX(新属性投放!J$40:J$60,卡牌属性!$M162))*VLOOKUP(J162,$A$4:$E$39,5),0)</f>
        <v>2337</v>
      </c>
      <c r="P162" s="31" t="s">
        <v>190</v>
      </c>
      <c r="Q162" s="16">
        <f>ROUND(IF($L162=1,INDEX(新属性投放!K$14:K$34,卡牌属性!$M162),INDEX(新属性投放!K$40:K$60,卡牌属性!$M162))*VLOOKUP(J162,$A$4:$E$39,5),0)</f>
        <v>1158</v>
      </c>
      <c r="R162" s="31" t="s">
        <v>191</v>
      </c>
      <c r="S162" s="16">
        <f>ROUND(IF($L162=1,INDEX(新属性投放!L$14:L$34,卡牌属性!$M162),INDEX(新属性投放!L$40:L$60,卡牌属性!$M162))*VLOOKUP(J162,$A$4:$E$39,5),0)</f>
        <v>11736</v>
      </c>
      <c r="T162" s="31" t="s">
        <v>189</v>
      </c>
      <c r="U162" s="16">
        <f>ROUND(IF($L162=1,INDEX(新属性投放!D$14:D$34,卡牌属性!$M162),INDEX(新属性投放!D$40:D$60,卡牌属性!$M162))*VLOOKUP(J162,$A$4:$E$39,5),0)</f>
        <v>52</v>
      </c>
      <c r="V162" s="31" t="s">
        <v>190</v>
      </c>
      <c r="W162" s="16">
        <f>ROUND(IF($L162=1,INDEX(新属性投放!E$14:E$34,卡牌属性!$M162),INDEX(新属性投放!E$40:E$60,卡牌属性!$M162))*VLOOKUP(J162,$A$4:$E$39,5),0)</f>
        <v>26</v>
      </c>
      <c r="X162" s="31" t="s">
        <v>191</v>
      </c>
      <c r="Y162" s="16">
        <f>ROUND(IF($L162=1,INDEX(新属性投放!F$14:F$34,卡牌属性!$M162),INDEX(新属性投放!F$40:F$60,卡牌属性!$M162))*VLOOKUP(J162,$A$4:$E$39,5),0)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686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ROUND(IF($L163=1,INDEX(新属性投放!J$14:J$34,卡牌属性!$M163),INDEX(新属性投放!J$40:J$60,卡牌属性!$M163))*VLOOKUP(J163,$A$4:$E$39,5),0)</f>
        <v>2649</v>
      </c>
      <c r="P163" s="31" t="s">
        <v>190</v>
      </c>
      <c r="Q163" s="16">
        <f>ROUND(IF($L163=1,INDEX(新属性投放!K$14:K$34,卡牌属性!$M163),INDEX(新属性投放!K$40:K$60,卡牌属性!$M163))*VLOOKUP(J163,$A$4:$E$39,5),0)</f>
        <v>1314</v>
      </c>
      <c r="R163" s="31" t="s">
        <v>191</v>
      </c>
      <c r="S163" s="16">
        <f>ROUND(IF($L163=1,INDEX(新属性投放!L$14:L$34,卡牌属性!$M163),INDEX(新属性投放!L$40:L$60,卡牌属性!$M163))*VLOOKUP(J163,$A$4:$E$39,5),0)</f>
        <v>13296</v>
      </c>
      <c r="T163" s="31" t="s">
        <v>189</v>
      </c>
      <c r="U163" s="16">
        <f>ROUND(IF($L163=1,INDEX(新属性投放!D$14:D$34,卡牌属性!$M163),INDEX(新属性投放!D$40:D$60,卡牌属性!$M163))*VLOOKUP(J163,$A$4:$E$39,5),0)</f>
        <v>58</v>
      </c>
      <c r="V163" s="31" t="s">
        <v>190</v>
      </c>
      <c r="W163" s="16">
        <f>ROUND(IF($L163=1,INDEX(新属性投放!E$14:E$34,卡牌属性!$M163),INDEX(新属性投放!E$40:E$60,卡牌属性!$M163))*VLOOKUP(J163,$A$4:$E$39,5),0)</f>
        <v>29</v>
      </c>
      <c r="X163" s="31" t="s">
        <v>191</v>
      </c>
      <c r="Y163" s="16">
        <f>ROUND(IF($L163=1,INDEX(新属性投放!F$14:F$34,卡牌属性!$M163),INDEX(新属性投放!F$40:F$60,卡牌属性!$M163))*VLOOKUP(J163,$A$4:$E$39,5),0)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686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ROUND(IF($L164=1,INDEX(新属性投放!J$14:J$34,卡牌属性!$M164),INDEX(新属性投放!J$40:J$60,卡牌属性!$M164))*VLOOKUP(J164,$A$4:$E$39,5),0)</f>
        <v>2997</v>
      </c>
      <c r="P164" s="31" t="s">
        <v>190</v>
      </c>
      <c r="Q164" s="16">
        <f>ROUND(IF($L164=1,INDEX(新属性投放!K$14:K$34,卡牌属性!$M164),INDEX(新属性投放!K$40:K$60,卡牌属性!$M164))*VLOOKUP(J164,$A$4:$E$39,5),0)</f>
        <v>1488</v>
      </c>
      <c r="R164" s="31" t="s">
        <v>191</v>
      </c>
      <c r="S164" s="16">
        <f>ROUND(IF($L164=1,INDEX(新属性投放!L$14:L$34,卡牌属性!$M164),INDEX(新属性投放!L$40:L$60,卡牌属性!$M164))*VLOOKUP(J164,$A$4:$E$39,5),0)</f>
        <v>15036</v>
      </c>
      <c r="T164" s="31" t="s">
        <v>189</v>
      </c>
      <c r="U164" s="16">
        <f>ROUND(IF($L164=1,INDEX(新属性投放!D$14:D$34,卡牌属性!$M164),INDEX(新属性投放!D$40:D$60,卡牌属性!$M164))*VLOOKUP(J164,$A$4:$E$39,5),0)</f>
        <v>64</v>
      </c>
      <c r="V164" s="31" t="s">
        <v>190</v>
      </c>
      <c r="W164" s="16">
        <f>ROUND(IF($L164=1,INDEX(新属性投放!E$14:E$34,卡牌属性!$M164),INDEX(新属性投放!E$40:E$60,卡牌属性!$M164))*VLOOKUP(J164,$A$4:$E$39,5),0)</f>
        <v>32</v>
      </c>
      <c r="X164" s="31" t="s">
        <v>191</v>
      </c>
      <c r="Y164" s="16">
        <f>ROUND(IF($L164=1,INDEX(新属性投放!F$14:F$34,卡牌属性!$M164),INDEX(新属性投放!F$40:F$60,卡牌属性!$M164))*VLOOKUP(J164,$A$4:$E$39,5),0)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686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ROUND(IF($L165=1,INDEX(新属性投放!J$14:J$34,卡牌属性!$M165),INDEX(新属性投放!J$40:J$60,卡牌属性!$M165))*VLOOKUP(J165,$A$4:$E$39,5),0)</f>
        <v>3381</v>
      </c>
      <c r="P165" s="31" t="s">
        <v>190</v>
      </c>
      <c r="Q165" s="16">
        <f>ROUND(IF($L165=1,INDEX(新属性投放!K$14:K$34,卡牌属性!$M165),INDEX(新属性投放!K$40:K$60,卡牌属性!$M165))*VLOOKUP(J165,$A$4:$E$39,5),0)</f>
        <v>1680</v>
      </c>
      <c r="R165" s="31" t="s">
        <v>191</v>
      </c>
      <c r="S165" s="16">
        <f>ROUND(IF($L165=1,INDEX(新属性投放!L$14:L$34,卡牌属性!$M165),INDEX(新属性投放!L$40:L$60,卡牌属性!$M165))*VLOOKUP(J165,$A$4:$E$39,5),0)</f>
        <v>16956</v>
      </c>
      <c r="T165" s="31" t="s">
        <v>189</v>
      </c>
      <c r="U165" s="16">
        <f>ROUND(IF($L165=1,INDEX(新属性投放!D$14:D$34,卡牌属性!$M165),INDEX(新属性投放!D$40:D$60,卡牌属性!$M165))*VLOOKUP(J165,$A$4:$E$39,5),0)</f>
        <v>70</v>
      </c>
      <c r="V165" s="31" t="s">
        <v>190</v>
      </c>
      <c r="W165" s="16">
        <f>ROUND(IF($L165=1,INDEX(新属性投放!E$14:E$34,卡牌属性!$M165),INDEX(新属性投放!E$40:E$60,卡牌属性!$M165))*VLOOKUP(J165,$A$4:$E$39,5),0)</f>
        <v>35</v>
      </c>
      <c r="X165" s="31" t="s">
        <v>191</v>
      </c>
      <c r="Y165" s="16">
        <f>ROUND(IF($L165=1,INDEX(新属性投放!F$14:F$34,卡牌属性!$M165),INDEX(新属性投放!F$40:F$60,卡牌属性!$M165))*VLOOKUP(J165,$A$4:$E$39,5),0)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686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ROUND(IF($L166=1,INDEX(新属性投放!J$14:J$34,卡牌属性!$M166),INDEX(新属性投放!J$40:J$60,卡牌属性!$M166))*VLOOKUP(J166,$A$4:$E$39,5),0)</f>
        <v>3801</v>
      </c>
      <c r="P166" s="31" t="s">
        <v>190</v>
      </c>
      <c r="Q166" s="16">
        <f>ROUND(IF($L166=1,INDEX(新属性投放!K$14:K$34,卡牌属性!$M166),INDEX(新属性投放!K$40:K$60,卡牌属性!$M166))*VLOOKUP(J166,$A$4:$E$39,5),0)</f>
        <v>1890</v>
      </c>
      <c r="R166" s="31" t="s">
        <v>191</v>
      </c>
      <c r="S166" s="16">
        <f>ROUND(IF($L166=1,INDEX(新属性投放!L$14:L$34,卡牌属性!$M166),INDEX(新属性投放!L$40:L$60,卡牌属性!$M166))*VLOOKUP(J166,$A$4:$E$39,5),0)</f>
        <v>19056</v>
      </c>
      <c r="T166" s="31" t="s">
        <v>189</v>
      </c>
      <c r="U166" s="16">
        <f>ROUND(IF($L166=1,INDEX(新属性投放!D$14:D$34,卡牌属性!$M166),INDEX(新属性投放!D$40:D$60,卡牌属性!$M166))*VLOOKUP(J166,$A$4:$E$39,5),0)</f>
        <v>80</v>
      </c>
      <c r="V166" s="31" t="s">
        <v>190</v>
      </c>
      <c r="W166" s="16">
        <f>ROUND(IF($L166=1,INDEX(新属性投放!E$14:E$34,卡牌属性!$M166),INDEX(新属性投放!E$40:E$60,卡牌属性!$M166))*VLOOKUP(J166,$A$4:$E$39,5),0)</f>
        <v>40</v>
      </c>
      <c r="X166" s="31" t="s">
        <v>191</v>
      </c>
      <c r="Y166" s="16">
        <f>ROUND(IF($L166=1,INDEX(新属性投放!F$14:F$34,卡牌属性!$M166),INDEX(新属性投放!F$40:F$60,卡牌属性!$M166))*VLOOKUP(J166,$A$4:$E$39,5),0)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686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ROUND(IF($L167=1,INDEX(新属性投放!J$14:J$34,卡牌属性!$M167),INDEX(新属性投放!J$40:J$60,卡牌属性!$M167))*VLOOKUP(J167,$A$4:$E$39,5),0)</f>
        <v>4281</v>
      </c>
      <c r="P167" s="31" t="s">
        <v>190</v>
      </c>
      <c r="Q167" s="16">
        <f>ROUND(IF($L167=1,INDEX(新属性投放!K$14:K$34,卡牌属性!$M167),INDEX(新属性投放!K$40:K$60,卡牌属性!$M167))*VLOOKUP(J167,$A$4:$E$39,5),0)</f>
        <v>2130</v>
      </c>
      <c r="R167" s="31" t="s">
        <v>191</v>
      </c>
      <c r="S167" s="16">
        <f>ROUND(IF($L167=1,INDEX(新属性投放!L$14:L$34,卡牌属性!$M167),INDEX(新属性投放!L$40:L$60,卡牌属性!$M167))*VLOOKUP(J167,$A$4:$E$39,5),0)</f>
        <v>21456</v>
      </c>
      <c r="T167" s="31" t="s">
        <v>189</v>
      </c>
      <c r="U167" s="16">
        <f>ROUND(IF($L167=1,INDEX(新属性投放!D$14:D$34,卡牌属性!$M167),INDEX(新属性投放!D$40:D$60,卡牌属性!$M167))*VLOOKUP(J167,$A$4:$E$39,5),0)</f>
        <v>90</v>
      </c>
      <c r="V167" s="31" t="s">
        <v>190</v>
      </c>
      <c r="W167" s="16">
        <f>ROUND(IF($L167=1,INDEX(新属性投放!E$14:E$34,卡牌属性!$M167),INDEX(新属性投放!E$40:E$60,卡牌属性!$M167))*VLOOKUP(J167,$A$4:$E$39,5),0)</f>
        <v>45</v>
      </c>
      <c r="X167" s="31" t="s">
        <v>191</v>
      </c>
      <c r="Y167" s="16">
        <f>ROUND(IF($L167=1,INDEX(新属性投放!F$14:F$34,卡牌属性!$M167),INDEX(新属性投放!F$40:F$60,卡牌属性!$M167))*VLOOKUP(J167,$A$4:$E$39,5),0)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686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ROUND(IF($L168=1,INDEX(新属性投放!J$14:J$34,卡牌属性!$M168),INDEX(新属性投放!J$40:J$60,卡牌属性!$M168))*VLOOKUP(J168,$A$4:$E$39,5),0)</f>
        <v>4821</v>
      </c>
      <c r="P168" s="31" t="s">
        <v>190</v>
      </c>
      <c r="Q168" s="16">
        <f>ROUND(IF($L168=1,INDEX(新属性投放!K$14:K$34,卡牌属性!$M168),INDEX(新属性投放!K$40:K$60,卡牌属性!$M168))*VLOOKUP(J168,$A$4:$E$39,5),0)</f>
        <v>2400</v>
      </c>
      <c r="R168" s="31" t="s">
        <v>191</v>
      </c>
      <c r="S168" s="16">
        <f>ROUND(IF($L168=1,INDEX(新属性投放!L$14:L$34,卡牌属性!$M168),INDEX(新属性投放!L$40:L$60,卡牌属性!$M168))*VLOOKUP(J168,$A$4:$E$39,5),0)</f>
        <v>24156</v>
      </c>
      <c r="T168" s="31" t="s">
        <v>189</v>
      </c>
      <c r="U168" s="16">
        <f>ROUND(IF($L168=1,INDEX(新属性投放!D$14:D$34,卡牌属性!$M168),INDEX(新属性投放!D$40:D$60,卡牌属性!$M168))*VLOOKUP(J168,$A$4:$E$39,5),0)</f>
        <v>100</v>
      </c>
      <c r="V168" s="31" t="s">
        <v>190</v>
      </c>
      <c r="W168" s="16">
        <f>ROUND(IF($L168=1,INDEX(新属性投放!E$14:E$34,卡牌属性!$M168),INDEX(新属性投放!E$40:E$60,卡牌属性!$M168))*VLOOKUP(J168,$A$4:$E$39,5),0)</f>
        <v>50</v>
      </c>
      <c r="X168" s="31" t="s">
        <v>191</v>
      </c>
      <c r="Y168" s="16">
        <f>ROUND(IF($L168=1,INDEX(新属性投放!F$14:F$34,卡牌属性!$M168),INDEX(新属性投放!F$40:F$60,卡牌属性!$M168))*VLOOKUP(J168,$A$4:$E$39,5),0)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686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ROUND(IF($L169=1,INDEX(新属性投放!J$14:J$34,卡牌属性!$M169),INDEX(新属性投放!J$40:J$60,卡牌属性!$M169))*VLOOKUP(J169,$A$4:$E$39,5),0)</f>
        <v>5421</v>
      </c>
      <c r="P169" s="31" t="s">
        <v>190</v>
      </c>
      <c r="Q169" s="16">
        <f>ROUND(IF($L169=1,INDEX(新属性投放!K$14:K$34,卡牌属性!$M169),INDEX(新属性投放!K$40:K$60,卡牌属性!$M169))*VLOOKUP(J169,$A$4:$E$39,5),0)</f>
        <v>2700</v>
      </c>
      <c r="R169" s="31" t="s">
        <v>191</v>
      </c>
      <c r="S169" s="16">
        <f>ROUND(IF($L169=1,INDEX(新属性投放!L$14:L$34,卡牌属性!$M169),INDEX(新属性投放!L$40:L$60,卡牌属性!$M169))*VLOOKUP(J169,$A$4:$E$39,5),0)</f>
        <v>27156</v>
      </c>
      <c r="T169" s="31" t="s">
        <v>189</v>
      </c>
      <c r="U169" s="16">
        <f>ROUND(IF($L169=1,INDEX(新属性投放!D$14:D$34,卡牌属性!$M169),INDEX(新属性投放!D$40:D$60,卡牌属性!$M169))*VLOOKUP(J169,$A$4:$E$39,5),0)</f>
        <v>110</v>
      </c>
      <c r="V169" s="31" t="s">
        <v>190</v>
      </c>
      <c r="W169" s="16">
        <f>ROUND(IF($L169=1,INDEX(新属性投放!E$14:E$34,卡牌属性!$M169),INDEX(新属性投放!E$40:E$60,卡牌属性!$M169))*VLOOKUP(J169,$A$4:$E$39,5),0)</f>
        <v>55</v>
      </c>
      <c r="X169" s="31" t="s">
        <v>191</v>
      </c>
      <c r="Y169" s="16">
        <f>ROUND(IF($L169=1,INDEX(新属性投放!F$14:F$34,卡牌属性!$M169),INDEX(新属性投放!F$40:F$60,卡牌属性!$M169))*VLOOKUP(J169,$A$4:$E$39,5),0)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686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ROUND(IF($L170=1,INDEX(新属性投放!J$14:J$34,卡牌属性!$M170),INDEX(新属性投放!J$40:J$60,卡牌属性!$M170))*VLOOKUP(J170,$A$4:$E$39,5),0)</f>
        <v>6081</v>
      </c>
      <c r="P170" s="31" t="s">
        <v>190</v>
      </c>
      <c r="Q170" s="16">
        <f>ROUND(IF($L170=1,INDEX(新属性投放!K$14:K$34,卡牌属性!$M170),INDEX(新属性投放!K$40:K$60,卡牌属性!$M170))*VLOOKUP(J170,$A$4:$E$39,5),0)</f>
        <v>3030</v>
      </c>
      <c r="R170" s="31" t="s">
        <v>191</v>
      </c>
      <c r="S170" s="16">
        <f>ROUND(IF($L170=1,INDEX(新属性投放!L$14:L$34,卡牌属性!$M170),INDEX(新属性投放!L$40:L$60,卡牌属性!$M170))*VLOOKUP(J170,$A$4:$E$39,5),0)</f>
        <v>30456</v>
      </c>
      <c r="T170" s="31" t="s">
        <v>189</v>
      </c>
      <c r="U170" s="16">
        <f>ROUND(IF($L170=1,INDEX(新属性投放!D$14:D$34,卡牌属性!$M170),INDEX(新属性投放!D$40:D$60,卡牌属性!$M170))*VLOOKUP(J170,$A$4:$E$39,5),0)</f>
        <v>120</v>
      </c>
      <c r="V170" s="31" t="s">
        <v>190</v>
      </c>
      <c r="W170" s="16">
        <f>ROUND(IF($L170=1,INDEX(新属性投放!E$14:E$34,卡牌属性!$M170),INDEX(新属性投放!E$40:E$60,卡牌属性!$M170))*VLOOKUP(J170,$A$4:$E$39,5),0)</f>
        <v>60</v>
      </c>
      <c r="X170" s="31" t="s">
        <v>191</v>
      </c>
      <c r="Y170" s="16">
        <f>ROUND(IF($L170=1,INDEX(新属性投放!F$14:F$34,卡牌属性!$M170),INDEX(新属性投放!F$40:F$60,卡牌属性!$M170))*VLOOKUP(J170,$A$4:$E$39,5),0)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686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ROUND(IF($L171=1,INDEX(新属性投放!J$14:J$34,卡牌属性!$M171),INDEX(新属性投放!J$40:J$60,卡牌属性!$M171))*VLOOKUP(J171,$A$4:$E$39,5),0)</f>
        <v>6801</v>
      </c>
      <c r="P171" s="31" t="s">
        <v>190</v>
      </c>
      <c r="Q171" s="16">
        <f>ROUND(IF($L171=1,INDEX(新属性投放!K$14:K$34,卡牌属性!$M171),INDEX(新属性投放!K$40:K$60,卡牌属性!$M171))*VLOOKUP(J171,$A$4:$E$39,5),0)</f>
        <v>3390</v>
      </c>
      <c r="R171" s="31" t="s">
        <v>191</v>
      </c>
      <c r="S171" s="16">
        <f>ROUND(IF($L171=1,INDEX(新属性投放!L$14:L$34,卡牌属性!$M171),INDEX(新属性投放!L$40:L$60,卡牌属性!$M171))*VLOOKUP(J171,$A$4:$E$39,5),0)</f>
        <v>34056</v>
      </c>
      <c r="T171" s="31" t="s">
        <v>189</v>
      </c>
      <c r="U171" s="16">
        <f>ROUND(IF($L171=1,INDEX(新属性投放!D$14:D$34,卡牌属性!$M171),INDEX(新属性投放!D$40:D$60,卡牌属性!$M171))*VLOOKUP(J171,$A$4:$E$39,5),0)</f>
        <v>140</v>
      </c>
      <c r="V171" s="31" t="s">
        <v>190</v>
      </c>
      <c r="W171" s="16">
        <f>ROUND(IF($L171=1,INDEX(新属性投放!E$14:E$34,卡牌属性!$M171),INDEX(新属性投放!E$40:E$60,卡牌属性!$M171))*VLOOKUP(J171,$A$4:$E$39,5),0)</f>
        <v>70</v>
      </c>
      <c r="X171" s="31" t="s">
        <v>191</v>
      </c>
      <c r="Y171" s="16">
        <f>ROUND(IF($L171=1,INDEX(新属性投放!F$14:F$34,卡牌属性!$M171),INDEX(新属性投放!F$40:F$60,卡牌属性!$M171))*VLOOKUP(J171,$A$4:$E$39,5),0)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686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ROUND(IF($L172=1,INDEX(新属性投放!J$14:J$34,卡牌属性!$M172),INDEX(新属性投放!J$40:J$60,卡牌属性!$M172))*VLOOKUP(J172,$A$4:$E$39,5),0)</f>
        <v>22</v>
      </c>
      <c r="P172" s="31" t="s">
        <v>190</v>
      </c>
      <c r="Q172" s="16">
        <f>ROUND(IF($L172=1,INDEX(新属性投放!K$14:K$34,卡牌属性!$M172),INDEX(新属性投放!K$40:K$60,卡牌属性!$M172))*VLOOKUP(J172,$A$4:$E$39,5),0)</f>
        <v>0</v>
      </c>
      <c r="R172" s="31" t="s">
        <v>191</v>
      </c>
      <c r="S172" s="16">
        <f>ROUND(IF($L172=1,INDEX(新属性投放!L$14:L$34,卡牌属性!$M172),INDEX(新属性投放!L$40:L$60,卡牌属性!$M172))*VLOOKUP(J172,$A$4:$E$39,5),0)</f>
        <v>165</v>
      </c>
      <c r="T172" s="31" t="s">
        <v>189</v>
      </c>
      <c r="U172" s="16">
        <f>ROUND(IF($L172=1,INDEX(新属性投放!D$14:D$34,卡牌属性!$M172),INDEX(新属性投放!D$40:D$60,卡牌属性!$M172))*VLOOKUP(J172,$A$4:$E$39,5),0)</f>
        <v>4</v>
      </c>
      <c r="V172" s="31" t="s">
        <v>190</v>
      </c>
      <c r="W172" s="16">
        <f>ROUND(IF($L172=1,INDEX(新属性投放!E$14:E$34,卡牌属性!$M172),INDEX(新属性投放!E$40:E$60,卡牌属性!$M172))*VLOOKUP(J172,$A$4:$E$39,5),0)</f>
        <v>2</v>
      </c>
      <c r="X172" s="31" t="s">
        <v>191</v>
      </c>
      <c r="Y172" s="16">
        <f>ROUND(IF($L172=1,INDEX(新属性投放!F$14:F$34,卡牌属性!$M172),INDEX(新属性投放!F$40:F$60,卡牌属性!$M172))*VLOOKUP(J172,$A$4:$E$39,5),0)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686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ROUND(IF($L173=1,INDEX(新属性投放!J$14:J$34,卡牌属性!$M173),INDEX(新属性投放!J$40:J$60,卡牌属性!$M173))*VLOOKUP(J173,$A$4:$E$39,5),0)</f>
        <v>25</v>
      </c>
      <c r="P173" s="31" t="s">
        <v>190</v>
      </c>
      <c r="Q173" s="16">
        <f>ROUND(IF($L173=1,INDEX(新属性投放!K$14:K$34,卡牌属性!$M173),INDEX(新属性投放!K$40:K$60,卡牌属性!$M173))*VLOOKUP(J173,$A$4:$E$39,5),0)</f>
        <v>1</v>
      </c>
      <c r="R173" s="31" t="s">
        <v>191</v>
      </c>
      <c r="S173" s="16">
        <f>ROUND(IF($L173=1,INDEX(新属性投放!L$14:L$34,卡牌属性!$M173),INDEX(新属性投放!L$40:L$60,卡牌属性!$M173))*VLOOKUP(J173,$A$4:$E$39,5),0)</f>
        <v>183</v>
      </c>
      <c r="T173" s="31" t="s">
        <v>189</v>
      </c>
      <c r="U173" s="16">
        <f>ROUND(IF($L173=1,INDEX(新属性投放!D$14:D$34,卡牌属性!$M173),INDEX(新属性投放!D$40:D$60,卡牌属性!$M173))*VLOOKUP(J173,$A$4:$E$39,5),0)</f>
        <v>7</v>
      </c>
      <c r="V173" s="31" t="s">
        <v>190</v>
      </c>
      <c r="W173" s="16">
        <f>ROUND(IF($L173=1,INDEX(新属性投放!E$14:E$34,卡牌属性!$M173),INDEX(新属性投放!E$40:E$60,卡牌属性!$M173))*VLOOKUP(J173,$A$4:$E$39,5),0)</f>
        <v>3</v>
      </c>
      <c r="X173" s="31" t="s">
        <v>191</v>
      </c>
      <c r="Y173" s="16">
        <f>ROUND(IF($L173=1,INDEX(新属性投放!F$14:F$34,卡牌属性!$M173),INDEX(新属性投放!F$40:F$60,卡牌属性!$M173))*VLOOKUP(J173,$A$4:$E$39,5),0)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686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ROUND(IF($L174=1,INDEX(新属性投放!J$14:J$34,卡牌属性!$M174),INDEX(新属性投放!J$40:J$60,卡牌属性!$M174))*VLOOKUP(J174,$A$4:$E$39,5),0)</f>
        <v>65</v>
      </c>
      <c r="P174" s="31" t="s">
        <v>190</v>
      </c>
      <c r="Q174" s="16">
        <f>ROUND(IF($L174=1,INDEX(新属性投放!K$14:K$34,卡牌属性!$M174),INDEX(新属性投放!K$40:K$60,卡牌属性!$M174))*VLOOKUP(J174,$A$4:$E$39,5),0)</f>
        <v>21</v>
      </c>
      <c r="R174" s="31" t="s">
        <v>191</v>
      </c>
      <c r="S174" s="16">
        <f>ROUND(IF($L174=1,INDEX(新属性投放!L$14:L$34,卡牌属性!$M174),INDEX(新属性投放!L$40:L$60,卡牌属性!$M174))*VLOOKUP(J174,$A$4:$E$39,5),0)</f>
        <v>381</v>
      </c>
      <c r="T174" s="31" t="s">
        <v>189</v>
      </c>
      <c r="U174" s="16">
        <f>ROUND(IF($L174=1,INDEX(新属性投放!D$14:D$34,卡牌属性!$M174),INDEX(新属性投放!D$40:D$60,卡牌属性!$M174))*VLOOKUP(J174,$A$4:$E$39,5),0)</f>
        <v>9</v>
      </c>
      <c r="V174" s="31" t="s">
        <v>190</v>
      </c>
      <c r="W174" s="16">
        <f>ROUND(IF($L174=1,INDEX(新属性投放!E$14:E$34,卡牌属性!$M174),INDEX(新属性投放!E$40:E$60,卡牌属性!$M174))*VLOOKUP(J174,$A$4:$E$39,5),0)</f>
        <v>4</v>
      </c>
      <c r="X174" s="31" t="s">
        <v>191</v>
      </c>
      <c r="Y174" s="16">
        <f>ROUND(IF($L174=1,INDEX(新属性投放!F$14:F$34,卡牌属性!$M174),INDEX(新属性投放!F$40:F$60,卡牌属性!$M174))*VLOOKUP(J174,$A$4:$E$39,5),0)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686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ROUND(IF($L175=1,INDEX(新属性投放!J$14:J$34,卡牌属性!$M175),INDEX(新属性投放!J$40:J$60,卡牌属性!$M175))*VLOOKUP(J175,$A$4:$E$39,5),0)</f>
        <v>179</v>
      </c>
      <c r="P175" s="31" t="s">
        <v>190</v>
      </c>
      <c r="Q175" s="16">
        <f>ROUND(IF($L175=1,INDEX(新属性投放!K$14:K$34,卡牌属性!$M175),INDEX(新属性投放!K$40:K$60,卡牌属性!$M175))*VLOOKUP(J175,$A$4:$E$39,5),0)</f>
        <v>78</v>
      </c>
      <c r="R175" s="31" t="s">
        <v>191</v>
      </c>
      <c r="S175" s="16">
        <f>ROUND(IF($L175=1,INDEX(新属性投放!L$14:L$34,卡牌属性!$M175),INDEX(新属性投放!L$40:L$60,卡牌属性!$M175))*VLOOKUP(J175,$A$4:$E$39,5),0)</f>
        <v>953</v>
      </c>
      <c r="T175" s="31" t="s">
        <v>189</v>
      </c>
      <c r="U175" s="16">
        <f>ROUND(IF($L175=1,INDEX(新属性投放!D$14:D$34,卡牌属性!$M175),INDEX(新属性投放!D$40:D$60,卡牌属性!$M175))*VLOOKUP(J175,$A$4:$E$39,5),0)</f>
        <v>13</v>
      </c>
      <c r="V175" s="31" t="s">
        <v>190</v>
      </c>
      <c r="W175" s="16">
        <f>ROUND(IF($L175=1,INDEX(新属性投放!E$14:E$34,卡牌属性!$M175),INDEX(新属性投放!E$40:E$60,卡牌属性!$M175))*VLOOKUP(J175,$A$4:$E$39,5),0)</f>
        <v>7</v>
      </c>
      <c r="X175" s="31" t="s">
        <v>191</v>
      </c>
      <c r="Y175" s="16">
        <f>ROUND(IF($L175=1,INDEX(新属性投放!F$14:F$34,卡牌属性!$M175),INDEX(新属性投放!F$40:F$60,卡牌属性!$M175))*VLOOKUP(J175,$A$4:$E$39,5),0)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686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ROUND(IF($L176=1,INDEX(新属性投放!J$14:J$34,卡牌属性!$M176),INDEX(新属性投放!J$40:J$60,卡牌属性!$M176))*VLOOKUP(J176,$A$4:$E$39,5),0)</f>
        <v>404</v>
      </c>
      <c r="P176" s="31" t="s">
        <v>190</v>
      </c>
      <c r="Q176" s="16">
        <f>ROUND(IF($L176=1,INDEX(新属性投放!K$14:K$34,卡牌属性!$M176),INDEX(新属性投放!K$40:K$60,卡牌属性!$M176))*VLOOKUP(J176,$A$4:$E$39,5),0)</f>
        <v>190</v>
      </c>
      <c r="R176" s="31" t="s">
        <v>191</v>
      </c>
      <c r="S176" s="16">
        <f>ROUND(IF($L176=1,INDEX(新属性投放!L$14:L$34,卡牌属性!$M176),INDEX(新属性投放!L$40:L$60,卡牌属性!$M176))*VLOOKUP(J176,$A$4:$E$39,5),0)</f>
        <v>2075</v>
      </c>
      <c r="T176" s="31" t="s">
        <v>189</v>
      </c>
      <c r="U176" s="16">
        <f>ROUND(IF($L176=1,INDEX(新属性投放!D$14:D$34,卡牌属性!$M176),INDEX(新属性投放!D$40:D$60,卡牌属性!$M176))*VLOOKUP(J176,$A$4:$E$39,5),0)</f>
        <v>18</v>
      </c>
      <c r="V176" s="31" t="s">
        <v>190</v>
      </c>
      <c r="W176" s="16">
        <f>ROUND(IF($L176=1,INDEX(新属性投放!E$14:E$34,卡牌属性!$M176),INDEX(新属性投放!E$40:E$60,卡牌属性!$M176))*VLOOKUP(J176,$A$4:$E$39,5),0)</f>
        <v>9</v>
      </c>
      <c r="X176" s="31" t="s">
        <v>191</v>
      </c>
      <c r="Y176" s="16">
        <f>ROUND(IF($L176=1,INDEX(新属性投放!F$14:F$34,卡牌属性!$M176),INDEX(新属性投放!F$40:F$60,卡牌属性!$M176))*VLOOKUP(J176,$A$4:$E$39,5),0)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686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ROUND(IF($L177=1,INDEX(新属性投放!J$14:J$34,卡牌属性!$M177),INDEX(新属性投放!J$40:J$60,卡牌属性!$M177))*VLOOKUP(J177,$A$4:$E$39,5),0)</f>
        <v>615</v>
      </c>
      <c r="P177" s="31" t="s">
        <v>190</v>
      </c>
      <c r="Q177" s="16">
        <f>ROUND(IF($L177=1,INDEX(新属性投放!K$14:K$34,卡牌属性!$M177),INDEX(新属性投放!K$40:K$60,卡牌属性!$M177))*VLOOKUP(J177,$A$4:$E$39,5),0)</f>
        <v>296</v>
      </c>
      <c r="R177" s="31" t="s">
        <v>191</v>
      </c>
      <c r="S177" s="16">
        <f>ROUND(IF($L177=1,INDEX(新属性投放!L$14:L$34,卡牌属性!$M177),INDEX(新属性投放!L$40:L$60,卡牌属性!$M177))*VLOOKUP(J177,$A$4:$E$39,5),0)</f>
        <v>3131</v>
      </c>
      <c r="T177" s="31" t="s">
        <v>189</v>
      </c>
      <c r="U177" s="16">
        <f>ROUND(IF($L177=1,INDEX(新属性投放!D$14:D$34,卡牌属性!$M177),INDEX(新属性投放!D$40:D$60,卡牌属性!$M177))*VLOOKUP(J177,$A$4:$E$39,5),0)</f>
        <v>22</v>
      </c>
      <c r="V177" s="31" t="s">
        <v>190</v>
      </c>
      <c r="W177" s="16">
        <f>ROUND(IF($L177=1,INDEX(新属性投放!E$14:E$34,卡牌属性!$M177),INDEX(新属性投放!E$40:E$60,卡牌属性!$M177))*VLOOKUP(J177,$A$4:$E$39,5),0)</f>
        <v>11</v>
      </c>
      <c r="X177" s="31" t="s">
        <v>191</v>
      </c>
      <c r="Y177" s="16">
        <f>ROUND(IF($L177=1,INDEX(新属性投放!F$14:F$34,卡牌属性!$M177),INDEX(新属性投放!F$40:F$60,卡牌属性!$M177))*VLOOKUP(J177,$A$4:$E$39,5),0)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686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ROUND(IF($L178=1,INDEX(新属性投放!J$14:J$34,卡牌属性!$M178),INDEX(新属性投放!J$40:J$60,卡牌属性!$M178))*VLOOKUP(J178,$A$4:$E$39,5),0)</f>
        <v>879</v>
      </c>
      <c r="P178" s="31" t="s">
        <v>190</v>
      </c>
      <c r="Q178" s="16">
        <f>ROUND(IF($L178=1,INDEX(新属性投放!K$14:K$34,卡牌属性!$M178),INDEX(新属性投放!K$40:K$60,卡牌属性!$M178))*VLOOKUP(J178,$A$4:$E$39,5),0)</f>
        <v>428</v>
      </c>
      <c r="R178" s="31" t="s">
        <v>191</v>
      </c>
      <c r="S178" s="16">
        <f>ROUND(IF($L178=1,INDEX(新属性投放!L$14:L$34,卡牌属性!$M178),INDEX(新属性投放!L$40:L$60,卡牌属性!$M178))*VLOOKUP(J178,$A$4:$E$39,5),0)</f>
        <v>4451</v>
      </c>
      <c r="T178" s="31" t="s">
        <v>189</v>
      </c>
      <c r="U178" s="16">
        <f>ROUND(IF($L178=1,INDEX(新属性投放!D$14:D$34,卡牌属性!$M178),INDEX(新属性投放!D$40:D$60,卡牌属性!$M178))*VLOOKUP(J178,$A$4:$E$39,5),0)</f>
        <v>26</v>
      </c>
      <c r="V178" s="31" t="s">
        <v>190</v>
      </c>
      <c r="W178" s="16">
        <f>ROUND(IF($L178=1,INDEX(新属性投放!E$14:E$34,卡牌属性!$M178),INDEX(新属性投放!E$40:E$60,卡牌属性!$M178))*VLOOKUP(J178,$A$4:$E$39,5),0)</f>
        <v>13</v>
      </c>
      <c r="X178" s="31" t="s">
        <v>191</v>
      </c>
      <c r="Y178" s="16">
        <f>ROUND(IF($L178=1,INDEX(新属性投放!F$14:F$34,卡牌属性!$M178),INDEX(新属性投放!F$40:F$60,卡牌属性!$M178))*VLOOKUP(J178,$A$4:$E$39,5),0)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686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ROUND(IF($L179=1,INDEX(新属性投放!J$14:J$34,卡牌属性!$M179),INDEX(新属性投放!J$40:J$60,卡牌属性!$M179))*VLOOKUP(J179,$A$4:$E$39,5),0)</f>
        <v>1196</v>
      </c>
      <c r="P179" s="31" t="s">
        <v>190</v>
      </c>
      <c r="Q179" s="16">
        <f>ROUND(IF($L179=1,INDEX(新属性投放!K$14:K$34,卡牌属性!$M179),INDEX(新属性投放!K$40:K$60,卡牌属性!$M179))*VLOOKUP(J179,$A$4:$E$39,5),0)</f>
        <v>586</v>
      </c>
      <c r="R179" s="31" t="s">
        <v>191</v>
      </c>
      <c r="S179" s="16">
        <f>ROUND(IF($L179=1,INDEX(新属性投放!L$14:L$34,卡牌属性!$M179),INDEX(新属性投放!L$40:L$60,卡牌属性!$M179))*VLOOKUP(J179,$A$4:$E$39,5),0)</f>
        <v>6035</v>
      </c>
      <c r="T179" s="31" t="s">
        <v>189</v>
      </c>
      <c r="U179" s="16">
        <f>ROUND(IF($L179=1,INDEX(新属性投放!D$14:D$34,卡牌属性!$M179),INDEX(新属性投放!D$40:D$60,卡牌属性!$M179))*VLOOKUP(J179,$A$4:$E$39,5),0)</f>
        <v>33</v>
      </c>
      <c r="V179" s="31" t="s">
        <v>190</v>
      </c>
      <c r="W179" s="16">
        <f>ROUND(IF($L179=1,INDEX(新属性投放!E$14:E$34,卡牌属性!$M179),INDEX(新属性投放!E$40:E$60,卡牌属性!$M179))*VLOOKUP(J179,$A$4:$E$39,5),0)</f>
        <v>17</v>
      </c>
      <c r="X179" s="31" t="s">
        <v>191</v>
      </c>
      <c r="Y179" s="16">
        <f>ROUND(IF($L179=1,INDEX(新属性投放!F$14:F$34,卡牌属性!$M179),INDEX(新属性投放!F$40:F$60,卡牌属性!$M179))*VLOOKUP(J179,$A$4:$E$39,5),0)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686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ROUND(IF($L180=1,INDEX(新属性投放!J$14:J$34,卡牌属性!$M180),INDEX(新属性投放!J$40:J$60,卡牌属性!$M180))*VLOOKUP(J180,$A$4:$E$39,5),0)</f>
        <v>1592</v>
      </c>
      <c r="P180" s="31" t="s">
        <v>190</v>
      </c>
      <c r="Q180" s="16">
        <f>ROUND(IF($L180=1,INDEX(新属性投放!K$14:K$34,卡牌属性!$M180),INDEX(新属性投放!K$40:K$60,卡牌属性!$M180))*VLOOKUP(J180,$A$4:$E$39,5),0)</f>
        <v>784</v>
      </c>
      <c r="R180" s="31" t="s">
        <v>191</v>
      </c>
      <c r="S180" s="16">
        <f>ROUND(IF($L180=1,INDEX(新属性投放!L$14:L$34,卡牌属性!$M180),INDEX(新属性投放!L$40:L$60,卡牌属性!$M180))*VLOOKUP(J180,$A$4:$E$39,5),0)</f>
        <v>8015</v>
      </c>
      <c r="T180" s="31" t="s">
        <v>189</v>
      </c>
      <c r="U180" s="16">
        <f>ROUND(IF($L180=1,INDEX(新属性投放!D$14:D$34,卡牌属性!$M180),INDEX(新属性投放!D$40:D$60,卡牌属性!$M180))*VLOOKUP(J180,$A$4:$E$39,5),0)</f>
        <v>37</v>
      </c>
      <c r="V180" s="31" t="s">
        <v>190</v>
      </c>
      <c r="W180" s="16">
        <f>ROUND(IF($L180=1,INDEX(新属性投放!E$14:E$34,卡牌属性!$M180),INDEX(新属性投放!E$40:E$60,卡牌属性!$M180))*VLOOKUP(J180,$A$4:$E$39,5),0)</f>
        <v>19</v>
      </c>
      <c r="X180" s="31" t="s">
        <v>191</v>
      </c>
      <c r="Y180" s="16">
        <f>ROUND(IF($L180=1,INDEX(新属性投放!F$14:F$34,卡牌属性!$M180),INDEX(新属性投放!F$40:F$60,卡牌属性!$M180))*VLOOKUP(J180,$A$4:$E$39,5),0)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686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ROUND(IF($L181=1,INDEX(新属性投放!J$14:J$34,卡牌属性!$M181),INDEX(新属性投放!J$40:J$60,卡牌属性!$M181))*VLOOKUP(J181,$A$4:$E$39,5),0)</f>
        <v>2003</v>
      </c>
      <c r="P181" s="31" t="s">
        <v>190</v>
      </c>
      <c r="Q181" s="16">
        <f>ROUND(IF($L181=1,INDEX(新属性投放!K$14:K$34,卡牌属性!$M181),INDEX(新属性投放!K$40:K$60,卡牌属性!$M181))*VLOOKUP(J181,$A$4:$E$39,5),0)</f>
        <v>990</v>
      </c>
      <c r="R181" s="31" t="s">
        <v>191</v>
      </c>
      <c r="S181" s="16">
        <f>ROUND(IF($L181=1,INDEX(新属性投放!L$14:L$34,卡牌属性!$M181),INDEX(新属性投放!L$40:L$60,卡牌属性!$M181))*VLOOKUP(J181,$A$4:$E$39,5),0)</f>
        <v>10072</v>
      </c>
      <c r="T181" s="31" t="s">
        <v>189</v>
      </c>
      <c r="U181" s="16">
        <f>ROUND(IF($L181=1,INDEX(新属性投放!D$14:D$34,卡牌属性!$M181),INDEX(新属性投放!D$40:D$60,卡牌属性!$M181))*VLOOKUP(J181,$A$4:$E$39,5),0)</f>
        <v>44</v>
      </c>
      <c r="V181" s="31" t="s">
        <v>190</v>
      </c>
      <c r="W181" s="16">
        <f>ROUND(IF($L181=1,INDEX(新属性投放!E$14:E$34,卡牌属性!$M181),INDEX(新属性投放!E$40:E$60,卡牌属性!$M181))*VLOOKUP(J181,$A$4:$E$39,5),0)</f>
        <v>22</v>
      </c>
      <c r="X181" s="31" t="s">
        <v>191</v>
      </c>
      <c r="Y181" s="16">
        <f>ROUND(IF($L181=1,INDEX(新属性投放!F$14:F$34,卡牌属性!$M181),INDEX(新属性投放!F$40:F$60,卡牌属性!$M181))*VLOOKUP(J181,$A$4:$E$39,5),0)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686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ROUND(IF($L182=1,INDEX(新属性投放!J$14:J$34,卡牌属性!$M182),INDEX(新属性投放!J$40:J$60,卡牌属性!$M182))*VLOOKUP(J182,$A$4:$E$39,5),0)</f>
        <v>2267</v>
      </c>
      <c r="P182" s="31" t="s">
        <v>190</v>
      </c>
      <c r="Q182" s="16">
        <f>ROUND(IF($L182=1,INDEX(新属性投放!K$14:K$34,卡牌属性!$M182),INDEX(新属性投放!K$40:K$60,卡牌属性!$M182))*VLOOKUP(J182,$A$4:$E$39,5),0)</f>
        <v>1122</v>
      </c>
      <c r="R182" s="31" t="s">
        <v>191</v>
      </c>
      <c r="S182" s="16">
        <f>ROUND(IF($L182=1,INDEX(新属性投放!L$14:L$34,卡牌属性!$M182),INDEX(新属性投放!L$40:L$60,卡牌属性!$M182))*VLOOKUP(J182,$A$4:$E$39,5),0)</f>
        <v>11392</v>
      </c>
      <c r="T182" s="31" t="s">
        <v>189</v>
      </c>
      <c r="U182" s="16">
        <f>ROUND(IF($L182=1,INDEX(新属性投放!D$14:D$34,卡牌属性!$M182),INDEX(新属性投放!D$40:D$60,卡牌属性!$M182))*VLOOKUP(J182,$A$4:$E$39,5),0)</f>
        <v>51</v>
      </c>
      <c r="V182" s="31" t="s">
        <v>190</v>
      </c>
      <c r="W182" s="16">
        <f>ROUND(IF($L182=1,INDEX(新属性投放!E$14:E$34,卡牌属性!$M182),INDEX(新属性投放!E$40:E$60,卡牌属性!$M182))*VLOOKUP(J182,$A$4:$E$39,5),0)</f>
        <v>25</v>
      </c>
      <c r="X182" s="31" t="s">
        <v>191</v>
      </c>
      <c r="Y182" s="16">
        <f>ROUND(IF($L182=1,INDEX(新属性投放!F$14:F$34,卡牌属性!$M182),INDEX(新属性投放!F$40:F$60,卡牌属性!$M182))*VLOOKUP(J182,$A$4:$E$39,5),0)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686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ROUND(IF($L183=1,INDEX(新属性投放!J$14:J$34,卡牌属性!$M183),INDEX(新属性投放!J$40:J$60,卡牌属性!$M183))*VLOOKUP(J183,$A$4:$E$39,5),0)</f>
        <v>2571</v>
      </c>
      <c r="P183" s="31" t="s">
        <v>190</v>
      </c>
      <c r="Q183" s="16">
        <f>ROUND(IF($L183=1,INDEX(新属性投放!K$14:K$34,卡牌属性!$M183),INDEX(新属性投放!K$40:K$60,卡牌属性!$M183))*VLOOKUP(J183,$A$4:$E$39,5),0)</f>
        <v>1274</v>
      </c>
      <c r="R183" s="31" t="s">
        <v>191</v>
      </c>
      <c r="S183" s="16">
        <f>ROUND(IF($L183=1,INDEX(新属性投放!L$14:L$34,卡牌属性!$M183),INDEX(新属性投放!L$40:L$60,卡牌属性!$M183))*VLOOKUP(J183,$A$4:$E$39,5),0)</f>
        <v>12910</v>
      </c>
      <c r="T183" s="31" t="s">
        <v>189</v>
      </c>
      <c r="U183" s="16">
        <f>ROUND(IF($L183=1,INDEX(新属性投放!D$14:D$34,卡牌属性!$M183),INDEX(新属性投放!D$40:D$60,卡牌属性!$M183))*VLOOKUP(J183,$A$4:$E$39,5),0)</f>
        <v>57</v>
      </c>
      <c r="V183" s="31" t="s">
        <v>190</v>
      </c>
      <c r="W183" s="16">
        <f>ROUND(IF($L183=1,INDEX(新属性投放!E$14:E$34,卡牌属性!$M183),INDEX(新属性投放!E$40:E$60,卡牌属性!$M183))*VLOOKUP(J183,$A$4:$E$39,5),0)</f>
        <v>29</v>
      </c>
      <c r="X183" s="31" t="s">
        <v>191</v>
      </c>
      <c r="Y183" s="16">
        <f>ROUND(IF($L183=1,INDEX(新属性投放!F$14:F$34,卡牌属性!$M183),INDEX(新属性投放!F$40:F$60,卡牌属性!$M183))*VLOOKUP(J183,$A$4:$E$39,5),0)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686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ROUND(IF($L184=1,INDEX(新属性投放!J$14:J$34,卡牌属性!$M184),INDEX(新属性投放!J$40:J$60,卡牌属性!$M184))*VLOOKUP(J184,$A$4:$E$39,5),0)</f>
        <v>2914</v>
      </c>
      <c r="P184" s="31" t="s">
        <v>190</v>
      </c>
      <c r="Q184" s="16">
        <f>ROUND(IF($L184=1,INDEX(新属性投放!K$14:K$34,卡牌属性!$M184),INDEX(新属性投放!K$40:K$60,卡牌属性!$M184))*VLOOKUP(J184,$A$4:$E$39,5),0)</f>
        <v>1445</v>
      </c>
      <c r="R184" s="31" t="s">
        <v>191</v>
      </c>
      <c r="S184" s="16">
        <f>ROUND(IF($L184=1,INDEX(新属性投放!L$14:L$34,卡牌属性!$M184),INDEX(新属性投放!L$40:L$60,卡牌属性!$M184))*VLOOKUP(J184,$A$4:$E$39,5),0)</f>
        <v>14626</v>
      </c>
      <c r="T184" s="31" t="s">
        <v>189</v>
      </c>
      <c r="U184" s="16">
        <f>ROUND(IF($L184=1,INDEX(新属性投放!D$14:D$34,卡牌属性!$M184),INDEX(新属性投放!D$40:D$60,卡牌属性!$M184))*VLOOKUP(J184,$A$4:$E$39,5),0)</f>
        <v>64</v>
      </c>
      <c r="V184" s="31" t="s">
        <v>190</v>
      </c>
      <c r="W184" s="16">
        <f>ROUND(IF($L184=1,INDEX(新属性投放!E$14:E$34,卡牌属性!$M184),INDEX(新属性投放!E$40:E$60,卡牌属性!$M184))*VLOOKUP(J184,$A$4:$E$39,5),0)</f>
        <v>32</v>
      </c>
      <c r="X184" s="31" t="s">
        <v>191</v>
      </c>
      <c r="Y184" s="16">
        <f>ROUND(IF($L184=1,INDEX(新属性投放!F$14:F$34,卡牌属性!$M184),INDEX(新属性投放!F$40:F$60,卡牌属性!$M184))*VLOOKUP(J184,$A$4:$E$39,5),0)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686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ROUND(IF($L185=1,INDEX(新属性投放!J$14:J$34,卡牌属性!$M185),INDEX(新属性投放!J$40:J$60,卡牌属性!$M185))*VLOOKUP(J185,$A$4:$E$39,5),0)</f>
        <v>3297</v>
      </c>
      <c r="P185" s="31" t="s">
        <v>190</v>
      </c>
      <c r="Q185" s="16">
        <f>ROUND(IF($L185=1,INDEX(新属性投放!K$14:K$34,卡牌属性!$M185),INDEX(新属性投放!K$40:K$60,卡牌属性!$M185))*VLOOKUP(J185,$A$4:$E$39,5),0)</f>
        <v>1637</v>
      </c>
      <c r="R185" s="31" t="s">
        <v>191</v>
      </c>
      <c r="S185" s="16">
        <f>ROUND(IF($L185=1,INDEX(新属性投放!L$14:L$34,卡牌属性!$M185),INDEX(新属性投放!L$40:L$60,卡牌属性!$M185))*VLOOKUP(J185,$A$4:$E$39,5),0)</f>
        <v>16540</v>
      </c>
      <c r="T185" s="31" t="s">
        <v>189</v>
      </c>
      <c r="U185" s="16">
        <f>ROUND(IF($L185=1,INDEX(新属性投放!D$14:D$34,卡牌属性!$M185),INDEX(新属性投放!D$40:D$60,卡牌属性!$M185))*VLOOKUP(J185,$A$4:$E$39,5),0)</f>
        <v>70</v>
      </c>
      <c r="V185" s="31" t="s">
        <v>190</v>
      </c>
      <c r="W185" s="16">
        <f>ROUND(IF($L185=1,INDEX(新属性投放!E$14:E$34,卡牌属性!$M185),INDEX(新属性投放!E$40:E$60,卡牌属性!$M185))*VLOOKUP(J185,$A$4:$E$39,5),0)</f>
        <v>35</v>
      </c>
      <c r="X185" s="31" t="s">
        <v>191</v>
      </c>
      <c r="Y185" s="16">
        <f>ROUND(IF($L185=1,INDEX(新属性投放!F$14:F$34,卡牌属性!$M185),INDEX(新属性投放!F$40:F$60,卡牌属性!$M185))*VLOOKUP(J185,$A$4:$E$39,5),0)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686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ROUND(IF($L186=1,INDEX(新属性投放!J$14:J$34,卡牌属性!$M186),INDEX(新属性投放!J$40:J$60,卡牌属性!$M186))*VLOOKUP(J186,$A$4:$E$39,5),0)</f>
        <v>3719</v>
      </c>
      <c r="P186" s="31" t="s">
        <v>190</v>
      </c>
      <c r="Q186" s="16">
        <f>ROUND(IF($L186=1,INDEX(新属性投放!K$14:K$34,卡牌属性!$M186),INDEX(新属性投放!K$40:K$60,卡牌属性!$M186))*VLOOKUP(J186,$A$4:$E$39,5),0)</f>
        <v>1848</v>
      </c>
      <c r="R186" s="31" t="s">
        <v>191</v>
      </c>
      <c r="S186" s="16">
        <f>ROUND(IF($L186=1,INDEX(新属性投放!L$14:L$34,卡牌属性!$M186),INDEX(新属性投放!L$40:L$60,卡牌属性!$M186))*VLOOKUP(J186,$A$4:$E$39,5),0)</f>
        <v>18652</v>
      </c>
      <c r="T186" s="31" t="s">
        <v>189</v>
      </c>
      <c r="U186" s="16">
        <f>ROUND(IF($L186=1,INDEX(新属性投放!D$14:D$34,卡牌属性!$M186),INDEX(新属性投放!D$40:D$60,卡牌属性!$M186))*VLOOKUP(J186,$A$4:$E$39,5),0)</f>
        <v>77</v>
      </c>
      <c r="V186" s="31" t="s">
        <v>190</v>
      </c>
      <c r="W186" s="16">
        <f>ROUND(IF($L186=1,INDEX(新属性投放!E$14:E$34,卡牌属性!$M186),INDEX(新属性投放!E$40:E$60,卡牌属性!$M186))*VLOOKUP(J186,$A$4:$E$39,5),0)</f>
        <v>39</v>
      </c>
      <c r="X186" s="31" t="s">
        <v>191</v>
      </c>
      <c r="Y186" s="16">
        <f>ROUND(IF($L186=1,INDEX(新属性投放!F$14:F$34,卡牌属性!$M186),INDEX(新属性投放!F$40:F$60,卡牌属性!$M186))*VLOOKUP(J186,$A$4:$E$39,5),0)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686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ROUND(IF($L187=1,INDEX(新属性投放!J$14:J$34,卡牌属性!$M187),INDEX(新属性投放!J$40:J$60,卡牌属性!$M187))*VLOOKUP(J187,$A$4:$E$39,5),0)</f>
        <v>4181</v>
      </c>
      <c r="P187" s="31" t="s">
        <v>190</v>
      </c>
      <c r="Q187" s="16">
        <f>ROUND(IF($L187=1,INDEX(新属性投放!K$14:K$34,卡牌属性!$M187),INDEX(新属性投放!K$40:K$60,卡牌属性!$M187))*VLOOKUP(J187,$A$4:$E$39,5),0)</f>
        <v>2079</v>
      </c>
      <c r="R187" s="31" t="s">
        <v>191</v>
      </c>
      <c r="S187" s="16">
        <f>ROUND(IF($L187=1,INDEX(新属性投放!L$14:L$34,卡牌属性!$M187),INDEX(新属性投放!L$40:L$60,卡牌属性!$M187))*VLOOKUP(J187,$A$4:$E$39,5),0)</f>
        <v>20962</v>
      </c>
      <c r="T187" s="31" t="s">
        <v>189</v>
      </c>
      <c r="U187" s="16">
        <f>ROUND(IF($L187=1,INDEX(新属性投放!D$14:D$34,卡牌属性!$M187),INDEX(新属性投放!D$40:D$60,卡牌属性!$M187))*VLOOKUP(J187,$A$4:$E$39,5),0)</f>
        <v>88</v>
      </c>
      <c r="V187" s="31" t="s">
        <v>190</v>
      </c>
      <c r="W187" s="16">
        <f>ROUND(IF($L187=1,INDEX(新属性投放!E$14:E$34,卡牌属性!$M187),INDEX(新属性投放!E$40:E$60,卡牌属性!$M187))*VLOOKUP(J187,$A$4:$E$39,5),0)</f>
        <v>44</v>
      </c>
      <c r="X187" s="31" t="s">
        <v>191</v>
      </c>
      <c r="Y187" s="16">
        <f>ROUND(IF($L187=1,INDEX(新属性投放!F$14:F$34,卡牌属性!$M187),INDEX(新属性投放!F$40:F$60,卡牌属性!$M187))*VLOOKUP(J187,$A$4:$E$39,5),0)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686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ROUND(IF($L188=1,INDEX(新属性投放!J$14:J$34,卡牌属性!$M188),INDEX(新属性投放!J$40:J$60,卡牌属性!$M188))*VLOOKUP(J188,$A$4:$E$39,5),0)</f>
        <v>4709</v>
      </c>
      <c r="P188" s="31" t="s">
        <v>190</v>
      </c>
      <c r="Q188" s="16">
        <f>ROUND(IF($L188=1,INDEX(新属性投放!K$14:K$34,卡牌属性!$M188),INDEX(新属性投放!K$40:K$60,卡牌属性!$M188))*VLOOKUP(J188,$A$4:$E$39,5),0)</f>
        <v>2343</v>
      </c>
      <c r="R188" s="31" t="s">
        <v>191</v>
      </c>
      <c r="S188" s="16">
        <f>ROUND(IF($L188=1,INDEX(新属性投放!L$14:L$34,卡牌属性!$M188),INDEX(新属性投放!L$40:L$60,卡牌属性!$M188))*VLOOKUP(J188,$A$4:$E$39,5),0)</f>
        <v>23602</v>
      </c>
      <c r="T188" s="31" t="s">
        <v>189</v>
      </c>
      <c r="U188" s="16">
        <f>ROUND(IF($L188=1,INDEX(新属性投放!D$14:D$34,卡牌属性!$M188),INDEX(新属性投放!D$40:D$60,卡牌属性!$M188))*VLOOKUP(J188,$A$4:$E$39,5),0)</f>
        <v>99</v>
      </c>
      <c r="V188" s="31" t="s">
        <v>190</v>
      </c>
      <c r="W188" s="16">
        <f>ROUND(IF($L188=1,INDEX(新属性投放!E$14:E$34,卡牌属性!$M188),INDEX(新属性投放!E$40:E$60,卡牌属性!$M188))*VLOOKUP(J188,$A$4:$E$39,5),0)</f>
        <v>50</v>
      </c>
      <c r="X188" s="31" t="s">
        <v>191</v>
      </c>
      <c r="Y188" s="16">
        <f>ROUND(IF($L188=1,INDEX(新属性投放!F$14:F$34,卡牌属性!$M188),INDEX(新属性投放!F$40:F$60,卡牌属性!$M188))*VLOOKUP(J188,$A$4:$E$39,5),0)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686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ROUND(IF($L189=1,INDEX(新属性投放!J$14:J$34,卡牌属性!$M189),INDEX(新属性投放!J$40:J$60,卡牌属性!$M189))*VLOOKUP(J189,$A$4:$E$39,5),0)</f>
        <v>5303</v>
      </c>
      <c r="P189" s="31" t="s">
        <v>190</v>
      </c>
      <c r="Q189" s="16">
        <f>ROUND(IF($L189=1,INDEX(新属性投放!K$14:K$34,卡牌属性!$M189),INDEX(新属性投放!K$40:K$60,卡牌属性!$M189))*VLOOKUP(J189,$A$4:$E$39,5),0)</f>
        <v>2640</v>
      </c>
      <c r="R189" s="31" t="s">
        <v>191</v>
      </c>
      <c r="S189" s="16">
        <f>ROUND(IF($L189=1,INDEX(新属性投放!L$14:L$34,卡牌属性!$M189),INDEX(新属性投放!L$40:L$60,卡牌属性!$M189))*VLOOKUP(J189,$A$4:$E$39,5),0)</f>
        <v>26572</v>
      </c>
      <c r="T189" s="31" t="s">
        <v>189</v>
      </c>
      <c r="U189" s="16">
        <f>ROUND(IF($L189=1,INDEX(新属性投放!D$14:D$34,卡牌属性!$M189),INDEX(新属性投放!D$40:D$60,卡牌属性!$M189))*VLOOKUP(J189,$A$4:$E$39,5),0)</f>
        <v>110</v>
      </c>
      <c r="V189" s="31" t="s">
        <v>190</v>
      </c>
      <c r="W189" s="16">
        <f>ROUND(IF($L189=1,INDEX(新属性投放!E$14:E$34,卡牌属性!$M189),INDEX(新属性投放!E$40:E$60,卡牌属性!$M189))*VLOOKUP(J189,$A$4:$E$39,5),0)</f>
        <v>55</v>
      </c>
      <c r="X189" s="31" t="s">
        <v>191</v>
      </c>
      <c r="Y189" s="16">
        <f>ROUND(IF($L189=1,INDEX(新属性投放!F$14:F$34,卡牌属性!$M189),INDEX(新属性投放!F$40:F$60,卡牌属性!$M189))*VLOOKUP(J189,$A$4:$E$39,5),0)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686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ROUND(IF($L190=1,INDEX(新属性投放!J$14:J$34,卡牌属性!$M190),INDEX(新属性投放!J$40:J$60,卡牌属性!$M190))*VLOOKUP(J190,$A$4:$E$39,5),0)</f>
        <v>5963</v>
      </c>
      <c r="P190" s="31" t="s">
        <v>190</v>
      </c>
      <c r="Q190" s="16">
        <f>ROUND(IF($L190=1,INDEX(新属性投放!K$14:K$34,卡牌属性!$M190),INDEX(新属性投放!K$40:K$60,卡牌属性!$M190))*VLOOKUP(J190,$A$4:$E$39,5),0)</f>
        <v>2970</v>
      </c>
      <c r="R190" s="31" t="s">
        <v>191</v>
      </c>
      <c r="S190" s="16">
        <f>ROUND(IF($L190=1,INDEX(新属性投放!L$14:L$34,卡牌属性!$M190),INDEX(新属性投放!L$40:L$60,卡牌属性!$M190))*VLOOKUP(J190,$A$4:$E$39,5),0)</f>
        <v>29872</v>
      </c>
      <c r="T190" s="31" t="s">
        <v>189</v>
      </c>
      <c r="U190" s="16">
        <f>ROUND(IF($L190=1,INDEX(新属性投放!D$14:D$34,卡牌属性!$M190),INDEX(新属性投放!D$40:D$60,卡牌属性!$M190))*VLOOKUP(J190,$A$4:$E$39,5),0)</f>
        <v>121</v>
      </c>
      <c r="V190" s="31" t="s">
        <v>190</v>
      </c>
      <c r="W190" s="16">
        <f>ROUND(IF($L190=1,INDEX(新属性投放!E$14:E$34,卡牌属性!$M190),INDEX(新属性投放!E$40:E$60,卡牌属性!$M190))*VLOOKUP(J190,$A$4:$E$39,5),0)</f>
        <v>61</v>
      </c>
      <c r="X190" s="31" t="s">
        <v>191</v>
      </c>
      <c r="Y190" s="16">
        <f>ROUND(IF($L190=1,INDEX(新属性投放!F$14:F$34,卡牌属性!$M190),INDEX(新属性投放!F$40:F$60,卡牌属性!$M190))*VLOOKUP(J190,$A$4:$E$39,5),0)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686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ROUND(IF($L191=1,INDEX(新属性投放!J$14:J$34,卡牌属性!$M191),INDEX(新属性投放!J$40:J$60,卡牌属性!$M191))*VLOOKUP(J191,$A$4:$E$39,5),0)</f>
        <v>6689</v>
      </c>
      <c r="P191" s="31" t="s">
        <v>190</v>
      </c>
      <c r="Q191" s="16">
        <f>ROUND(IF($L191=1,INDEX(新属性投放!K$14:K$34,卡牌属性!$M191),INDEX(新属性投放!K$40:K$60,卡牌属性!$M191))*VLOOKUP(J191,$A$4:$E$39,5),0)</f>
        <v>3333</v>
      </c>
      <c r="R191" s="31" t="s">
        <v>191</v>
      </c>
      <c r="S191" s="16">
        <f>ROUND(IF($L191=1,INDEX(新属性投放!L$14:L$34,卡牌属性!$M191),INDEX(新属性投放!L$40:L$60,卡牌属性!$M191))*VLOOKUP(J191,$A$4:$E$39,5),0)</f>
        <v>33502</v>
      </c>
      <c r="T191" s="31" t="s">
        <v>189</v>
      </c>
      <c r="U191" s="16">
        <f>ROUND(IF($L191=1,INDEX(新属性投放!D$14:D$34,卡牌属性!$M191),INDEX(新属性投放!D$40:D$60,卡牌属性!$M191))*VLOOKUP(J191,$A$4:$E$39,5),0)</f>
        <v>132</v>
      </c>
      <c r="V191" s="31" t="s">
        <v>190</v>
      </c>
      <c r="W191" s="16">
        <f>ROUND(IF($L191=1,INDEX(新属性投放!E$14:E$34,卡牌属性!$M191),INDEX(新属性投放!E$40:E$60,卡牌属性!$M191))*VLOOKUP(J191,$A$4:$E$39,5),0)</f>
        <v>66</v>
      </c>
      <c r="X191" s="31" t="s">
        <v>191</v>
      </c>
      <c r="Y191" s="16">
        <f>ROUND(IF($L191=1,INDEX(新属性投放!F$14:F$34,卡牌属性!$M191),INDEX(新属性投放!F$40:F$60,卡牌属性!$M191))*VLOOKUP(J191,$A$4:$E$39,5),0)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686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ROUND(IF($L192=1,INDEX(新属性投放!J$14:J$34,卡牌属性!$M192),INDEX(新属性投放!J$40:J$60,卡牌属性!$M192))*VLOOKUP(J192,$A$4:$E$39,5),0)</f>
        <v>7481</v>
      </c>
      <c r="P192" s="31" t="s">
        <v>190</v>
      </c>
      <c r="Q192" s="16">
        <f>ROUND(IF($L192=1,INDEX(新属性投放!K$14:K$34,卡牌属性!$M192),INDEX(新属性投放!K$40:K$60,卡牌属性!$M192))*VLOOKUP(J192,$A$4:$E$39,5),0)</f>
        <v>3729</v>
      </c>
      <c r="R192" s="31" t="s">
        <v>191</v>
      </c>
      <c r="S192" s="16">
        <f>ROUND(IF($L192=1,INDEX(新属性投放!L$14:L$34,卡牌属性!$M192),INDEX(新属性投放!L$40:L$60,卡牌属性!$M192))*VLOOKUP(J192,$A$4:$E$39,5),0)</f>
        <v>37462</v>
      </c>
      <c r="T192" s="31" t="s">
        <v>189</v>
      </c>
      <c r="U192" s="16">
        <f>ROUND(IF($L192=1,INDEX(新属性投放!D$14:D$34,卡牌属性!$M192),INDEX(新属性投放!D$40:D$60,卡牌属性!$M192))*VLOOKUP(J192,$A$4:$E$39,5),0)</f>
        <v>154</v>
      </c>
      <c r="V192" s="31" t="s">
        <v>190</v>
      </c>
      <c r="W192" s="16">
        <f>ROUND(IF($L192=1,INDEX(新属性投放!E$14:E$34,卡牌属性!$M192),INDEX(新属性投放!E$40:E$60,卡牌属性!$M192))*VLOOKUP(J192,$A$4:$E$39,5),0)</f>
        <v>77</v>
      </c>
      <c r="X192" s="31" t="s">
        <v>191</v>
      </c>
      <c r="Y192" s="16">
        <f>ROUND(IF($L192=1,INDEX(新属性投放!F$14:F$34,卡牌属性!$M192),INDEX(新属性投放!F$40:F$60,卡牌属性!$M192))*VLOOKUP(J192,$A$4:$E$39,5),0)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686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ROUND(IF($L193=1,INDEX(新属性投放!J$14:J$34,卡牌属性!$M193),INDEX(新属性投放!J$40:J$60,卡牌属性!$M193))*VLOOKUP(J193,$A$4:$E$39,5),0)</f>
        <v>25</v>
      </c>
      <c r="P193" s="31" t="s">
        <v>190</v>
      </c>
      <c r="Q193" s="16">
        <f>ROUND(IF($L193=1,INDEX(新属性投放!K$14:K$34,卡牌属性!$M193),INDEX(新属性投放!K$40:K$60,卡牌属性!$M193))*VLOOKUP(J193,$A$4:$E$39,5),0)</f>
        <v>0</v>
      </c>
      <c r="R193" s="31" t="s">
        <v>191</v>
      </c>
      <c r="S193" s="16">
        <f>ROUND(IF($L193=1,INDEX(新属性投放!L$14:L$34,卡牌属性!$M193),INDEX(新属性投放!L$40:L$60,卡牌属性!$M193))*VLOOKUP(J193,$A$4:$E$39,5),0)</f>
        <v>188</v>
      </c>
      <c r="T193" s="31" t="s">
        <v>189</v>
      </c>
      <c r="U193" s="16">
        <f>ROUND(IF($L193=1,INDEX(新属性投放!D$14:D$34,卡牌属性!$M193),INDEX(新属性投放!D$40:D$60,卡牌属性!$M193))*VLOOKUP(J193,$A$4:$E$39,5),0)</f>
        <v>5</v>
      </c>
      <c r="V193" s="31" t="s">
        <v>190</v>
      </c>
      <c r="W193" s="16">
        <f>ROUND(IF($L193=1,INDEX(新属性投放!E$14:E$34,卡牌属性!$M193),INDEX(新属性投放!E$40:E$60,卡牌属性!$M193))*VLOOKUP(J193,$A$4:$E$39,5),0)</f>
        <v>3</v>
      </c>
      <c r="X193" s="31" t="s">
        <v>191</v>
      </c>
      <c r="Y193" s="16">
        <f>ROUND(IF($L193=1,INDEX(新属性投放!F$14:F$34,卡牌属性!$M193),INDEX(新属性投放!F$40:F$60,卡牌属性!$M193))*VLOOKUP(J193,$A$4:$E$39,5),0)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686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ROUND(IF($L194=1,INDEX(新属性投放!J$14:J$34,卡牌属性!$M194),INDEX(新属性投放!J$40:J$60,卡牌属性!$M194))*VLOOKUP(J194,$A$4:$E$39,5),0)</f>
        <v>29</v>
      </c>
      <c r="P194" s="31" t="s">
        <v>190</v>
      </c>
      <c r="Q194" s="16">
        <f>ROUND(IF($L194=1,INDEX(新属性投放!K$14:K$34,卡牌属性!$M194),INDEX(新属性投放!K$40:K$60,卡牌属性!$M194))*VLOOKUP(J194,$A$4:$E$39,5),0)</f>
        <v>1</v>
      </c>
      <c r="R194" s="31" t="s">
        <v>191</v>
      </c>
      <c r="S194" s="16">
        <f>ROUND(IF($L194=1,INDEX(新属性投放!L$14:L$34,卡牌属性!$M194),INDEX(新属性投放!L$40:L$60,卡牌属性!$M194))*VLOOKUP(J194,$A$4:$E$39,5),0)</f>
        <v>208</v>
      </c>
      <c r="T194" s="31" t="s">
        <v>189</v>
      </c>
      <c r="U194" s="16">
        <f>ROUND(IF($L194=1,INDEX(新属性投放!D$14:D$34,卡牌属性!$M194),INDEX(新属性投放!D$40:D$60,卡牌属性!$M194))*VLOOKUP(J194,$A$4:$E$39,5),0)</f>
        <v>8</v>
      </c>
      <c r="V194" s="31" t="s">
        <v>190</v>
      </c>
      <c r="W194" s="16">
        <f>ROUND(IF($L194=1,INDEX(新属性投放!E$14:E$34,卡牌属性!$M194),INDEX(新属性投放!E$40:E$60,卡牌属性!$M194))*VLOOKUP(J194,$A$4:$E$39,5),0)</f>
        <v>4</v>
      </c>
      <c r="X194" s="31" t="s">
        <v>191</v>
      </c>
      <c r="Y194" s="16">
        <f>ROUND(IF($L194=1,INDEX(新属性投放!F$14:F$34,卡牌属性!$M194),INDEX(新属性投放!F$40:F$60,卡牌属性!$M194))*VLOOKUP(J194,$A$4:$E$39,5),0)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686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ROUND(IF($L195=1,INDEX(新属性投放!J$14:J$34,卡牌属性!$M195),INDEX(新属性投放!J$40:J$60,卡牌属性!$M195))*VLOOKUP(J195,$A$4:$E$39,5),0)</f>
        <v>74</v>
      </c>
      <c r="P195" s="31" t="s">
        <v>190</v>
      </c>
      <c r="Q195" s="16">
        <f>ROUND(IF($L195=1,INDEX(新属性投放!K$14:K$34,卡牌属性!$M195),INDEX(新属性投放!K$40:K$60,卡牌属性!$M195))*VLOOKUP(J195,$A$4:$E$39,5),0)</f>
        <v>24</v>
      </c>
      <c r="R195" s="31" t="s">
        <v>191</v>
      </c>
      <c r="S195" s="16">
        <f>ROUND(IF($L195=1,INDEX(新属性投放!L$14:L$34,卡牌属性!$M195),INDEX(新属性投放!L$40:L$60,卡牌属性!$M195))*VLOOKUP(J195,$A$4:$E$39,5),0)</f>
        <v>433</v>
      </c>
      <c r="T195" s="31" t="s">
        <v>189</v>
      </c>
      <c r="U195" s="16">
        <f>ROUND(IF($L195=1,INDEX(新属性投放!D$14:D$34,卡牌属性!$M195),INDEX(新属性投放!D$40:D$60,卡牌属性!$M195))*VLOOKUP(J195,$A$4:$E$39,5),0)</f>
        <v>10</v>
      </c>
      <c r="V195" s="31" t="s">
        <v>190</v>
      </c>
      <c r="W195" s="16">
        <f>ROUND(IF($L195=1,INDEX(新属性投放!E$14:E$34,卡牌属性!$M195),INDEX(新属性投放!E$40:E$60,卡牌属性!$M195))*VLOOKUP(J195,$A$4:$E$39,5),0)</f>
        <v>5</v>
      </c>
      <c r="X195" s="31" t="s">
        <v>191</v>
      </c>
      <c r="Y195" s="16">
        <f>ROUND(IF($L195=1,INDEX(新属性投放!F$14:F$34,卡牌属性!$M195),INDEX(新属性投放!F$40:F$60,卡牌属性!$M195))*VLOOKUP(J195,$A$4:$E$39,5),0)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686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ROUND(IF($L196=1,INDEX(新属性投放!J$14:J$34,卡牌属性!$M196),INDEX(新属性投放!J$40:J$60,卡牌属性!$M196))*VLOOKUP(J196,$A$4:$E$39,5),0)</f>
        <v>204</v>
      </c>
      <c r="P196" s="31" t="s">
        <v>190</v>
      </c>
      <c r="Q196" s="16">
        <f>ROUND(IF($L196=1,INDEX(新属性投放!K$14:K$34,卡牌属性!$M196),INDEX(新属性投放!K$40:K$60,卡牌属性!$M196))*VLOOKUP(J196,$A$4:$E$39,5),0)</f>
        <v>89</v>
      </c>
      <c r="R196" s="31" t="s">
        <v>191</v>
      </c>
      <c r="S196" s="16">
        <f>ROUND(IF($L196=1,INDEX(新属性投放!L$14:L$34,卡牌属性!$M196),INDEX(新属性投放!L$40:L$60,卡牌属性!$M196))*VLOOKUP(J196,$A$4:$E$39,5),0)</f>
        <v>1083</v>
      </c>
      <c r="T196" s="31" t="s">
        <v>189</v>
      </c>
      <c r="U196" s="16">
        <f>ROUND(IF($L196=1,INDEX(新属性投放!D$14:D$34,卡牌属性!$M196),INDEX(新属性投放!D$40:D$60,卡牌属性!$M196))*VLOOKUP(J196,$A$4:$E$39,5),0)</f>
        <v>15</v>
      </c>
      <c r="V196" s="31" t="s">
        <v>190</v>
      </c>
      <c r="W196" s="16">
        <f>ROUND(IF($L196=1,INDEX(新属性投放!E$14:E$34,卡牌属性!$M196),INDEX(新属性投放!E$40:E$60,卡牌属性!$M196))*VLOOKUP(J196,$A$4:$E$39,5),0)</f>
        <v>8</v>
      </c>
      <c r="X196" s="31" t="s">
        <v>191</v>
      </c>
      <c r="Y196" s="16">
        <f>ROUND(IF($L196=1,INDEX(新属性投放!F$14:F$34,卡牌属性!$M196),INDEX(新属性投放!F$40:F$60,卡牌属性!$M196))*VLOOKUP(J196,$A$4:$E$39,5),0)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686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ROUND(IF($L197=1,INDEX(新属性投放!J$14:J$34,卡牌属性!$M197),INDEX(新属性投放!J$40:J$60,卡牌属性!$M197))*VLOOKUP(J197,$A$4:$E$39,5),0)</f>
        <v>459</v>
      </c>
      <c r="P197" s="31" t="s">
        <v>190</v>
      </c>
      <c r="Q197" s="16">
        <f>ROUND(IF($L197=1,INDEX(新属性投放!K$14:K$34,卡牌属性!$M197),INDEX(新属性投放!K$40:K$60,卡牌属性!$M197))*VLOOKUP(J197,$A$4:$E$39,5),0)</f>
        <v>216</v>
      </c>
      <c r="R197" s="31" t="s">
        <v>191</v>
      </c>
      <c r="S197" s="16">
        <f>ROUND(IF($L197=1,INDEX(新属性投放!L$14:L$34,卡牌属性!$M197),INDEX(新属性投放!L$40:L$60,卡牌属性!$M197))*VLOOKUP(J197,$A$4:$E$39,5),0)</f>
        <v>2358</v>
      </c>
      <c r="T197" s="31" t="s">
        <v>189</v>
      </c>
      <c r="U197" s="16">
        <f>ROUND(IF($L197=1,INDEX(新属性投放!D$14:D$34,卡牌属性!$M197),INDEX(新属性投放!D$40:D$60,卡牌属性!$M197))*VLOOKUP(J197,$A$4:$E$39,5),0)</f>
        <v>20</v>
      </c>
      <c r="V197" s="31" t="s">
        <v>190</v>
      </c>
      <c r="W197" s="16">
        <f>ROUND(IF($L197=1,INDEX(新属性投放!E$14:E$34,卡牌属性!$M197),INDEX(新属性投放!E$40:E$60,卡牌属性!$M197))*VLOOKUP(J197,$A$4:$E$39,5),0)</f>
        <v>10</v>
      </c>
      <c r="X197" s="31" t="s">
        <v>191</v>
      </c>
      <c r="Y197" s="16">
        <f>ROUND(IF($L197=1,INDEX(新属性投放!F$14:F$34,卡牌属性!$M197),INDEX(新属性投放!F$40:F$60,卡牌属性!$M197))*VLOOKUP(J197,$A$4:$E$39,5),0)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686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ROUND(IF($L198=1,INDEX(新属性投放!J$14:J$34,卡牌属性!$M198),INDEX(新属性投放!J$40:J$60,卡牌属性!$M198))*VLOOKUP(J198,$A$4:$E$39,5),0)</f>
        <v>699</v>
      </c>
      <c r="P198" s="31" t="s">
        <v>190</v>
      </c>
      <c r="Q198" s="16">
        <f>ROUND(IF($L198=1,INDEX(新属性投放!K$14:K$34,卡牌属性!$M198),INDEX(新属性投放!K$40:K$60,卡牌属性!$M198))*VLOOKUP(J198,$A$4:$E$39,5),0)</f>
        <v>336</v>
      </c>
      <c r="R198" s="31" t="s">
        <v>191</v>
      </c>
      <c r="S198" s="16">
        <f>ROUND(IF($L198=1,INDEX(新属性投放!L$14:L$34,卡牌属性!$M198),INDEX(新属性投放!L$40:L$60,卡牌属性!$M198))*VLOOKUP(J198,$A$4:$E$39,5),0)</f>
        <v>3558</v>
      </c>
      <c r="T198" s="31" t="s">
        <v>189</v>
      </c>
      <c r="U198" s="16">
        <f>ROUND(IF($L198=1,INDEX(新属性投放!D$14:D$34,卡牌属性!$M198),INDEX(新属性投放!D$40:D$60,卡牌属性!$M198))*VLOOKUP(J198,$A$4:$E$39,5),0)</f>
        <v>25</v>
      </c>
      <c r="V198" s="31" t="s">
        <v>190</v>
      </c>
      <c r="W198" s="16">
        <f>ROUND(IF($L198=1,INDEX(新属性投放!E$14:E$34,卡牌属性!$M198),INDEX(新属性投放!E$40:E$60,卡牌属性!$M198))*VLOOKUP(J198,$A$4:$E$39,5),0)</f>
        <v>13</v>
      </c>
      <c r="X198" s="31" t="s">
        <v>191</v>
      </c>
      <c r="Y198" s="16">
        <f>ROUND(IF($L198=1,INDEX(新属性投放!F$14:F$34,卡牌属性!$M198),INDEX(新属性投放!F$40:F$60,卡牌属性!$M198))*VLOOKUP(J198,$A$4:$E$39,5),0)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686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ROUND(IF($L199=1,INDEX(新属性投放!J$14:J$34,卡牌属性!$M199),INDEX(新属性投放!J$40:J$60,卡牌属性!$M199))*VLOOKUP(J199,$A$4:$E$39,5),0)</f>
        <v>999</v>
      </c>
      <c r="P199" s="31" t="s">
        <v>190</v>
      </c>
      <c r="Q199" s="16">
        <f>ROUND(IF($L199=1,INDEX(新属性投放!K$14:K$34,卡牌属性!$M199),INDEX(新属性投放!K$40:K$60,卡牌属性!$M199))*VLOOKUP(J199,$A$4:$E$39,5),0)</f>
        <v>486</v>
      </c>
      <c r="R199" s="31" t="s">
        <v>191</v>
      </c>
      <c r="S199" s="16">
        <f>ROUND(IF($L199=1,INDEX(新属性投放!L$14:L$34,卡牌属性!$M199),INDEX(新属性投放!L$40:L$60,卡牌属性!$M199))*VLOOKUP(J199,$A$4:$E$39,5),0)</f>
        <v>5058</v>
      </c>
      <c r="T199" s="31" t="s">
        <v>189</v>
      </c>
      <c r="U199" s="16">
        <f>ROUND(IF($L199=1,INDEX(新属性投放!D$14:D$34,卡牌属性!$M199),INDEX(新属性投放!D$40:D$60,卡牌属性!$M199))*VLOOKUP(J199,$A$4:$E$39,5),0)</f>
        <v>30</v>
      </c>
      <c r="V199" s="31" t="s">
        <v>190</v>
      </c>
      <c r="W199" s="16">
        <f>ROUND(IF($L199=1,INDEX(新属性投放!E$14:E$34,卡牌属性!$M199),INDEX(新属性投放!E$40:E$60,卡牌属性!$M199))*VLOOKUP(J199,$A$4:$E$39,5),0)</f>
        <v>15</v>
      </c>
      <c r="X199" s="31" t="s">
        <v>191</v>
      </c>
      <c r="Y199" s="16">
        <f>ROUND(IF($L199=1,INDEX(新属性投放!F$14:F$34,卡牌属性!$M199),INDEX(新属性投放!F$40:F$60,卡牌属性!$M199))*VLOOKUP(J199,$A$4:$E$39,5),0)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686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ROUND(IF($L200=1,INDEX(新属性投放!J$14:J$34,卡牌属性!$M200),INDEX(新属性投放!J$40:J$60,卡牌属性!$M200))*VLOOKUP(J200,$A$4:$E$39,5),0)</f>
        <v>1359</v>
      </c>
      <c r="P200" s="31" t="s">
        <v>190</v>
      </c>
      <c r="Q200" s="16">
        <f>ROUND(IF($L200=1,INDEX(新属性投放!K$14:K$34,卡牌属性!$M200),INDEX(新属性投放!K$40:K$60,卡牌属性!$M200))*VLOOKUP(J200,$A$4:$E$39,5),0)</f>
        <v>666</v>
      </c>
      <c r="R200" s="31" t="s">
        <v>191</v>
      </c>
      <c r="S200" s="16">
        <f>ROUND(IF($L200=1,INDEX(新属性投放!L$14:L$34,卡牌属性!$M200),INDEX(新属性投放!L$40:L$60,卡牌属性!$M200))*VLOOKUP(J200,$A$4:$E$39,5),0)</f>
        <v>6858</v>
      </c>
      <c r="T200" s="31" t="s">
        <v>189</v>
      </c>
      <c r="U200" s="16">
        <f>ROUND(IF($L200=1,INDEX(新属性投放!D$14:D$34,卡牌属性!$M200),INDEX(新属性投放!D$40:D$60,卡牌属性!$M200))*VLOOKUP(J200,$A$4:$E$39,5),0)</f>
        <v>38</v>
      </c>
      <c r="V200" s="31" t="s">
        <v>190</v>
      </c>
      <c r="W200" s="16">
        <f>ROUND(IF($L200=1,INDEX(新属性投放!E$14:E$34,卡牌属性!$M200),INDEX(新属性投放!E$40:E$60,卡牌属性!$M200))*VLOOKUP(J200,$A$4:$E$39,5),0)</f>
        <v>19</v>
      </c>
      <c r="X200" s="31" t="s">
        <v>191</v>
      </c>
      <c r="Y200" s="16">
        <f>ROUND(IF($L200=1,INDEX(新属性投放!F$14:F$34,卡牌属性!$M200),INDEX(新属性投放!F$40:F$60,卡牌属性!$M200))*VLOOKUP(J200,$A$4:$E$39,5),0)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686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ROUND(IF($L201=1,INDEX(新属性投放!J$14:J$34,卡牌属性!$M201),INDEX(新属性投放!J$40:J$60,卡牌属性!$M201))*VLOOKUP(J201,$A$4:$E$39,5),0)</f>
        <v>1809</v>
      </c>
      <c r="P201" s="31" t="s">
        <v>190</v>
      </c>
      <c r="Q201" s="16">
        <f>ROUND(IF($L201=1,INDEX(新属性投放!K$14:K$34,卡牌属性!$M201),INDEX(新属性投放!K$40:K$60,卡牌属性!$M201))*VLOOKUP(J201,$A$4:$E$39,5),0)</f>
        <v>891</v>
      </c>
      <c r="R201" s="31" t="s">
        <v>191</v>
      </c>
      <c r="S201" s="16">
        <f>ROUND(IF($L201=1,INDEX(新属性投放!L$14:L$34,卡牌属性!$M201),INDEX(新属性投放!L$40:L$60,卡牌属性!$M201))*VLOOKUP(J201,$A$4:$E$39,5),0)</f>
        <v>9108</v>
      </c>
      <c r="T201" s="31" t="s">
        <v>189</v>
      </c>
      <c r="U201" s="16">
        <f>ROUND(IF($L201=1,INDEX(新属性投放!D$14:D$34,卡牌属性!$M201),INDEX(新属性投放!D$40:D$60,卡牌属性!$M201))*VLOOKUP(J201,$A$4:$E$39,5),0)</f>
        <v>43</v>
      </c>
      <c r="V201" s="31" t="s">
        <v>190</v>
      </c>
      <c r="W201" s="16">
        <f>ROUND(IF($L201=1,INDEX(新属性投放!E$14:E$34,卡牌属性!$M201),INDEX(新属性投放!E$40:E$60,卡牌属性!$M201))*VLOOKUP(J201,$A$4:$E$39,5),0)</f>
        <v>21</v>
      </c>
      <c r="X201" s="31" t="s">
        <v>191</v>
      </c>
      <c r="Y201" s="16">
        <f>ROUND(IF($L201=1,INDEX(新属性投放!F$14:F$34,卡牌属性!$M201),INDEX(新属性投放!F$40:F$60,卡牌属性!$M201))*VLOOKUP(J201,$A$4:$E$39,5),0)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686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ROUND(IF($L202=1,INDEX(新属性投放!J$14:J$34,卡牌属性!$M202),INDEX(新属性投放!J$40:J$60,卡牌属性!$M202))*VLOOKUP(J202,$A$4:$E$39,5),0)</f>
        <v>2276</v>
      </c>
      <c r="P202" s="31" t="s">
        <v>190</v>
      </c>
      <c r="Q202" s="16">
        <f>ROUND(IF($L202=1,INDEX(新属性投放!K$14:K$34,卡牌属性!$M202),INDEX(新属性投放!K$40:K$60,卡牌属性!$M202))*VLOOKUP(J202,$A$4:$E$39,5),0)</f>
        <v>1125</v>
      </c>
      <c r="R202" s="31" t="s">
        <v>191</v>
      </c>
      <c r="S202" s="16">
        <f>ROUND(IF($L202=1,INDEX(新属性投放!L$14:L$34,卡牌属性!$M202),INDEX(新属性投放!L$40:L$60,卡牌属性!$M202))*VLOOKUP(J202,$A$4:$E$39,5),0)</f>
        <v>11445</v>
      </c>
      <c r="T202" s="31" t="s">
        <v>189</v>
      </c>
      <c r="U202" s="16">
        <f>ROUND(IF($L202=1,INDEX(新属性投放!D$14:D$34,卡牌属性!$M202),INDEX(新属性投放!D$40:D$60,卡牌属性!$M202))*VLOOKUP(J202,$A$4:$E$39,5),0)</f>
        <v>50</v>
      </c>
      <c r="V202" s="31" t="s">
        <v>190</v>
      </c>
      <c r="W202" s="16">
        <f>ROUND(IF($L202=1,INDEX(新属性投放!E$14:E$34,卡牌属性!$M202),INDEX(新属性投放!E$40:E$60,卡牌属性!$M202))*VLOOKUP(J202,$A$4:$E$39,5),0)</f>
        <v>25</v>
      </c>
      <c r="X202" s="31" t="s">
        <v>191</v>
      </c>
      <c r="Y202" s="16">
        <f>ROUND(IF($L202=1,INDEX(新属性投放!F$14:F$34,卡牌属性!$M202),INDEX(新属性投放!F$40:F$60,卡牌属性!$M202))*VLOOKUP(J202,$A$4:$E$39,5),0)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686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ROUND(IF($L203=1,INDEX(新属性投放!J$14:J$34,卡牌属性!$M203),INDEX(新属性投放!J$40:J$60,卡牌属性!$M203))*VLOOKUP(J203,$A$4:$E$39,5),0)</f>
        <v>2576</v>
      </c>
      <c r="P203" s="31" t="s">
        <v>190</v>
      </c>
      <c r="Q203" s="16">
        <f>ROUND(IF($L203=1,INDEX(新属性投放!K$14:K$34,卡牌属性!$M203),INDEX(新属性投放!K$40:K$60,卡牌属性!$M203))*VLOOKUP(J203,$A$4:$E$39,5),0)</f>
        <v>1275</v>
      </c>
      <c r="R203" s="31" t="s">
        <v>191</v>
      </c>
      <c r="S203" s="16">
        <f>ROUND(IF($L203=1,INDEX(新属性投放!L$14:L$34,卡牌属性!$M203),INDEX(新属性投放!L$40:L$60,卡牌属性!$M203))*VLOOKUP(J203,$A$4:$E$39,5),0)</f>
        <v>12945</v>
      </c>
      <c r="T203" s="31" t="s">
        <v>189</v>
      </c>
      <c r="U203" s="16">
        <f>ROUND(IF($L203=1,INDEX(新属性投放!D$14:D$34,卡牌属性!$M203),INDEX(新属性投放!D$40:D$60,卡牌属性!$M203))*VLOOKUP(J203,$A$4:$E$39,5),0)</f>
        <v>58</v>
      </c>
      <c r="V203" s="31" t="s">
        <v>190</v>
      </c>
      <c r="W203" s="16">
        <f>ROUND(IF($L203=1,INDEX(新属性投放!E$14:E$34,卡牌属性!$M203),INDEX(新属性投放!E$40:E$60,卡牌属性!$M203))*VLOOKUP(J203,$A$4:$E$39,5),0)</f>
        <v>29</v>
      </c>
      <c r="X203" s="31" t="s">
        <v>191</v>
      </c>
      <c r="Y203" s="16">
        <f>ROUND(IF($L203=1,INDEX(新属性投放!F$14:F$34,卡牌属性!$M203),INDEX(新属性投放!F$40:F$60,卡牌属性!$M203))*VLOOKUP(J203,$A$4:$E$39,5),0)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686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ROUND(IF($L204=1,INDEX(新属性投放!J$14:J$34,卡牌属性!$M204),INDEX(新属性投放!J$40:J$60,卡牌属性!$M204))*VLOOKUP(J204,$A$4:$E$39,5),0)</f>
        <v>2921</v>
      </c>
      <c r="P204" s="31" t="s">
        <v>190</v>
      </c>
      <c r="Q204" s="16">
        <f>ROUND(IF($L204=1,INDEX(新属性投放!K$14:K$34,卡牌属性!$M204),INDEX(新属性投放!K$40:K$60,卡牌属性!$M204))*VLOOKUP(J204,$A$4:$E$39,5),0)</f>
        <v>1448</v>
      </c>
      <c r="R204" s="31" t="s">
        <v>191</v>
      </c>
      <c r="S204" s="16">
        <f>ROUND(IF($L204=1,INDEX(新属性投放!L$14:L$34,卡牌属性!$M204),INDEX(新属性投放!L$40:L$60,卡牌属性!$M204))*VLOOKUP(J204,$A$4:$E$39,5),0)</f>
        <v>14670</v>
      </c>
      <c r="T204" s="31" t="s">
        <v>189</v>
      </c>
      <c r="U204" s="16">
        <f>ROUND(IF($L204=1,INDEX(新属性投放!D$14:D$34,卡牌属性!$M204),INDEX(新属性投放!D$40:D$60,卡牌属性!$M204))*VLOOKUP(J204,$A$4:$E$39,5),0)</f>
        <v>65</v>
      </c>
      <c r="V204" s="31" t="s">
        <v>190</v>
      </c>
      <c r="W204" s="16">
        <f>ROUND(IF($L204=1,INDEX(新属性投放!E$14:E$34,卡牌属性!$M204),INDEX(新属性投放!E$40:E$60,卡牌属性!$M204))*VLOOKUP(J204,$A$4:$E$39,5),0)</f>
        <v>33</v>
      </c>
      <c r="X204" s="31" t="s">
        <v>191</v>
      </c>
      <c r="Y204" s="16">
        <f>ROUND(IF($L204=1,INDEX(新属性投放!F$14:F$34,卡牌属性!$M204),INDEX(新属性投放!F$40:F$60,卡牌属性!$M204))*VLOOKUP(J204,$A$4:$E$39,5),0)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686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ROUND(IF($L205=1,INDEX(新属性投放!J$14:J$34,卡牌属性!$M205),INDEX(新属性投放!J$40:J$60,卡牌属性!$M205))*VLOOKUP(J205,$A$4:$E$39,5),0)</f>
        <v>3311</v>
      </c>
      <c r="P205" s="31" t="s">
        <v>190</v>
      </c>
      <c r="Q205" s="16">
        <f>ROUND(IF($L205=1,INDEX(新属性投放!K$14:K$34,卡牌属性!$M205),INDEX(新属性投放!K$40:K$60,卡牌属性!$M205))*VLOOKUP(J205,$A$4:$E$39,5),0)</f>
        <v>1643</v>
      </c>
      <c r="R205" s="31" t="s">
        <v>191</v>
      </c>
      <c r="S205" s="16">
        <f>ROUND(IF($L205=1,INDEX(新属性投放!L$14:L$34,卡牌属性!$M205),INDEX(新属性投放!L$40:L$60,卡牌属性!$M205))*VLOOKUP(J205,$A$4:$E$39,5),0)</f>
        <v>16620</v>
      </c>
      <c r="T205" s="31" t="s">
        <v>189</v>
      </c>
      <c r="U205" s="16">
        <f>ROUND(IF($L205=1,INDEX(新属性投放!D$14:D$34,卡牌属性!$M205),INDEX(新属性投放!D$40:D$60,卡牌属性!$M205))*VLOOKUP(J205,$A$4:$E$39,5),0)</f>
        <v>73</v>
      </c>
      <c r="V205" s="31" t="s">
        <v>190</v>
      </c>
      <c r="W205" s="16">
        <f>ROUND(IF($L205=1,INDEX(新属性投放!E$14:E$34,卡牌属性!$M205),INDEX(新属性投放!E$40:E$60,卡牌属性!$M205))*VLOOKUP(J205,$A$4:$E$39,5),0)</f>
        <v>36</v>
      </c>
      <c r="X205" s="31" t="s">
        <v>191</v>
      </c>
      <c r="Y205" s="16">
        <f>ROUND(IF($L205=1,INDEX(新属性投放!F$14:F$34,卡牌属性!$M205),INDEX(新属性投放!F$40:F$60,卡牌属性!$M205))*VLOOKUP(J205,$A$4:$E$39,5),0)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686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ROUND(IF($L206=1,INDEX(新属性投放!J$14:J$34,卡牌属性!$M206),INDEX(新属性投放!J$40:J$60,卡牌属性!$M206))*VLOOKUP(J206,$A$4:$E$39,5),0)</f>
        <v>3746</v>
      </c>
      <c r="P206" s="31" t="s">
        <v>190</v>
      </c>
      <c r="Q206" s="16">
        <f>ROUND(IF($L206=1,INDEX(新属性投放!K$14:K$34,卡牌属性!$M206),INDEX(新属性投放!K$40:K$60,卡牌属性!$M206))*VLOOKUP(J206,$A$4:$E$39,5),0)</f>
        <v>1860</v>
      </c>
      <c r="R206" s="31" t="s">
        <v>191</v>
      </c>
      <c r="S206" s="16">
        <f>ROUND(IF($L206=1,INDEX(新属性投放!L$14:L$34,卡牌属性!$M206),INDEX(新属性投放!L$40:L$60,卡牌属性!$M206))*VLOOKUP(J206,$A$4:$E$39,5),0)</f>
        <v>18795</v>
      </c>
      <c r="T206" s="31" t="s">
        <v>189</v>
      </c>
      <c r="U206" s="16">
        <f>ROUND(IF($L206=1,INDEX(新属性投放!D$14:D$34,卡牌属性!$M206),INDEX(新属性投放!D$40:D$60,卡牌属性!$M206))*VLOOKUP(J206,$A$4:$E$39,5),0)</f>
        <v>80</v>
      </c>
      <c r="V206" s="31" t="s">
        <v>190</v>
      </c>
      <c r="W206" s="16">
        <f>ROUND(IF($L206=1,INDEX(新属性投放!E$14:E$34,卡牌属性!$M206),INDEX(新属性投放!E$40:E$60,卡牌属性!$M206))*VLOOKUP(J206,$A$4:$E$39,5),0)</f>
        <v>40</v>
      </c>
      <c r="X206" s="31" t="s">
        <v>191</v>
      </c>
      <c r="Y206" s="16">
        <f>ROUND(IF($L206=1,INDEX(新属性投放!F$14:F$34,卡牌属性!$M206),INDEX(新属性投放!F$40:F$60,卡牌属性!$M206))*VLOOKUP(J206,$A$4:$E$39,5),0)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686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ROUND(IF($L207=1,INDEX(新属性投放!J$14:J$34,卡牌属性!$M207),INDEX(新属性投放!J$40:J$60,卡牌属性!$M207))*VLOOKUP(J207,$A$4:$E$39,5),0)</f>
        <v>4226</v>
      </c>
      <c r="P207" s="31" t="s">
        <v>190</v>
      </c>
      <c r="Q207" s="16">
        <f>ROUND(IF($L207=1,INDEX(新属性投放!K$14:K$34,卡牌属性!$M207),INDEX(新属性投放!K$40:K$60,卡牌属性!$M207))*VLOOKUP(J207,$A$4:$E$39,5),0)</f>
        <v>2100</v>
      </c>
      <c r="R207" s="31" t="s">
        <v>191</v>
      </c>
      <c r="S207" s="16">
        <f>ROUND(IF($L207=1,INDEX(新属性投放!L$14:L$34,卡牌属性!$M207),INDEX(新属性投放!L$40:L$60,卡牌属性!$M207))*VLOOKUP(J207,$A$4:$E$39,5),0)</f>
        <v>21195</v>
      </c>
      <c r="T207" s="31" t="s">
        <v>189</v>
      </c>
      <c r="U207" s="16">
        <f>ROUND(IF($L207=1,INDEX(新属性投放!D$14:D$34,卡牌属性!$M207),INDEX(新属性投放!D$40:D$60,卡牌属性!$M207))*VLOOKUP(J207,$A$4:$E$39,5),0)</f>
        <v>88</v>
      </c>
      <c r="V207" s="31" t="s">
        <v>190</v>
      </c>
      <c r="W207" s="16">
        <f>ROUND(IF($L207=1,INDEX(新属性投放!E$14:E$34,卡牌属性!$M207),INDEX(新属性投放!E$40:E$60,卡牌属性!$M207))*VLOOKUP(J207,$A$4:$E$39,5),0)</f>
        <v>44</v>
      </c>
      <c r="X207" s="31" t="s">
        <v>191</v>
      </c>
      <c r="Y207" s="16">
        <f>ROUND(IF($L207=1,INDEX(新属性投放!F$14:F$34,卡牌属性!$M207),INDEX(新属性投放!F$40:F$60,卡牌属性!$M207))*VLOOKUP(J207,$A$4:$E$39,5),0)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686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ROUND(IF($L208=1,INDEX(新属性投放!J$14:J$34,卡牌属性!$M208),INDEX(新属性投放!J$40:J$60,卡牌属性!$M208))*VLOOKUP(J208,$A$4:$E$39,5),0)</f>
        <v>4751</v>
      </c>
      <c r="P208" s="31" t="s">
        <v>190</v>
      </c>
      <c r="Q208" s="16">
        <f>ROUND(IF($L208=1,INDEX(新属性投放!K$14:K$34,卡牌属性!$M208),INDEX(新属性投放!K$40:K$60,卡牌属性!$M208))*VLOOKUP(J208,$A$4:$E$39,5),0)</f>
        <v>2363</v>
      </c>
      <c r="R208" s="31" t="s">
        <v>191</v>
      </c>
      <c r="S208" s="16">
        <f>ROUND(IF($L208=1,INDEX(新属性投放!L$14:L$34,卡牌属性!$M208),INDEX(新属性投放!L$40:L$60,卡牌属性!$M208))*VLOOKUP(J208,$A$4:$E$39,5),0)</f>
        <v>23820</v>
      </c>
      <c r="T208" s="31" t="s">
        <v>189</v>
      </c>
      <c r="U208" s="16">
        <f>ROUND(IF($L208=1,INDEX(新属性投放!D$14:D$34,卡牌属性!$M208),INDEX(新属性投放!D$40:D$60,卡牌属性!$M208))*VLOOKUP(J208,$A$4:$E$39,5),0)</f>
        <v>100</v>
      </c>
      <c r="V208" s="31" t="s">
        <v>190</v>
      </c>
      <c r="W208" s="16">
        <f>ROUND(IF($L208=1,INDEX(新属性投放!E$14:E$34,卡牌属性!$M208),INDEX(新属性投放!E$40:E$60,卡牌属性!$M208))*VLOOKUP(J208,$A$4:$E$39,5),0)</f>
        <v>50</v>
      </c>
      <c r="X208" s="31" t="s">
        <v>191</v>
      </c>
      <c r="Y208" s="16">
        <f>ROUND(IF($L208=1,INDEX(新属性投放!F$14:F$34,卡牌属性!$M208),INDEX(新属性投放!F$40:F$60,卡牌属性!$M208))*VLOOKUP(J208,$A$4:$E$39,5),0)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686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ROUND(IF($L209=1,INDEX(新属性投放!J$14:J$34,卡牌属性!$M209),INDEX(新属性投放!J$40:J$60,卡牌属性!$M209))*VLOOKUP(J209,$A$4:$E$39,5),0)</f>
        <v>5351</v>
      </c>
      <c r="P209" s="31" t="s">
        <v>190</v>
      </c>
      <c r="Q209" s="16">
        <f>ROUND(IF($L209=1,INDEX(新属性投放!K$14:K$34,卡牌属性!$M209),INDEX(新属性投放!K$40:K$60,卡牌属性!$M209))*VLOOKUP(J209,$A$4:$E$39,5),0)</f>
        <v>2663</v>
      </c>
      <c r="R209" s="31" t="s">
        <v>191</v>
      </c>
      <c r="S209" s="16">
        <f>ROUND(IF($L209=1,INDEX(新属性投放!L$14:L$34,卡牌属性!$M209),INDEX(新属性投放!L$40:L$60,卡牌属性!$M209))*VLOOKUP(J209,$A$4:$E$39,5),0)</f>
        <v>26820</v>
      </c>
      <c r="T209" s="31" t="s">
        <v>189</v>
      </c>
      <c r="U209" s="16">
        <f>ROUND(IF($L209=1,INDEX(新属性投放!D$14:D$34,卡牌属性!$M209),INDEX(新属性投放!D$40:D$60,卡牌属性!$M209))*VLOOKUP(J209,$A$4:$E$39,5),0)</f>
        <v>113</v>
      </c>
      <c r="V209" s="31" t="s">
        <v>190</v>
      </c>
      <c r="W209" s="16">
        <f>ROUND(IF($L209=1,INDEX(新属性投放!E$14:E$34,卡牌属性!$M209),INDEX(新属性投放!E$40:E$60,卡牌属性!$M209))*VLOOKUP(J209,$A$4:$E$39,5),0)</f>
        <v>56</v>
      </c>
      <c r="X209" s="31" t="s">
        <v>191</v>
      </c>
      <c r="Y209" s="16">
        <f>ROUND(IF($L209=1,INDEX(新属性投放!F$14:F$34,卡牌属性!$M209),INDEX(新属性投放!F$40:F$60,卡牌属性!$M209))*VLOOKUP(J209,$A$4:$E$39,5),0)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686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ROUND(IF($L210=1,INDEX(新属性投放!J$14:J$34,卡牌属性!$M210),INDEX(新属性投放!J$40:J$60,卡牌属性!$M210))*VLOOKUP(J210,$A$4:$E$39,5),0)</f>
        <v>6026</v>
      </c>
      <c r="P210" s="31" t="s">
        <v>190</v>
      </c>
      <c r="Q210" s="16">
        <f>ROUND(IF($L210=1,INDEX(新属性投放!K$14:K$34,卡牌属性!$M210),INDEX(新属性投放!K$40:K$60,卡牌属性!$M210))*VLOOKUP(J210,$A$4:$E$39,5),0)</f>
        <v>3000</v>
      </c>
      <c r="R210" s="31" t="s">
        <v>191</v>
      </c>
      <c r="S210" s="16">
        <f>ROUND(IF($L210=1,INDEX(新属性投放!L$14:L$34,卡牌属性!$M210),INDEX(新属性投放!L$40:L$60,卡牌属性!$M210))*VLOOKUP(J210,$A$4:$E$39,5),0)</f>
        <v>30195</v>
      </c>
      <c r="T210" s="31" t="s">
        <v>189</v>
      </c>
      <c r="U210" s="16">
        <f>ROUND(IF($L210=1,INDEX(新属性投放!D$14:D$34,卡牌属性!$M210),INDEX(新属性投放!D$40:D$60,卡牌属性!$M210))*VLOOKUP(J210,$A$4:$E$39,5),0)</f>
        <v>125</v>
      </c>
      <c r="V210" s="31" t="s">
        <v>190</v>
      </c>
      <c r="W210" s="16">
        <f>ROUND(IF($L210=1,INDEX(新属性投放!E$14:E$34,卡牌属性!$M210),INDEX(新属性投放!E$40:E$60,卡牌属性!$M210))*VLOOKUP(J210,$A$4:$E$39,5),0)</f>
        <v>63</v>
      </c>
      <c r="X210" s="31" t="s">
        <v>191</v>
      </c>
      <c r="Y210" s="16">
        <f>ROUND(IF($L210=1,INDEX(新属性投放!F$14:F$34,卡牌属性!$M210),INDEX(新属性投放!F$40:F$60,卡牌属性!$M210))*VLOOKUP(J210,$A$4:$E$39,5),0)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686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ROUND(IF($L211=1,INDEX(新属性投放!J$14:J$34,卡牌属性!$M211),INDEX(新属性投放!J$40:J$60,卡牌属性!$M211))*VLOOKUP(J211,$A$4:$E$39,5),0)</f>
        <v>6776</v>
      </c>
      <c r="P211" s="31" t="s">
        <v>190</v>
      </c>
      <c r="Q211" s="16">
        <f>ROUND(IF($L211=1,INDEX(新属性投放!K$14:K$34,卡牌属性!$M211),INDEX(新属性投放!K$40:K$60,卡牌属性!$M211))*VLOOKUP(J211,$A$4:$E$39,5),0)</f>
        <v>3375</v>
      </c>
      <c r="R211" s="31" t="s">
        <v>191</v>
      </c>
      <c r="S211" s="16">
        <f>ROUND(IF($L211=1,INDEX(新属性投放!L$14:L$34,卡牌属性!$M211),INDEX(新属性投放!L$40:L$60,卡牌属性!$M211))*VLOOKUP(J211,$A$4:$E$39,5),0)</f>
        <v>33945</v>
      </c>
      <c r="T211" s="31" t="s">
        <v>189</v>
      </c>
      <c r="U211" s="16">
        <f>ROUND(IF($L211=1,INDEX(新属性投放!D$14:D$34,卡牌属性!$M211),INDEX(新属性投放!D$40:D$60,卡牌属性!$M211))*VLOOKUP(J211,$A$4:$E$39,5),0)</f>
        <v>138</v>
      </c>
      <c r="V211" s="31" t="s">
        <v>190</v>
      </c>
      <c r="W211" s="16">
        <f>ROUND(IF($L211=1,INDEX(新属性投放!E$14:E$34,卡牌属性!$M211),INDEX(新属性投放!E$40:E$60,卡牌属性!$M211))*VLOOKUP(J211,$A$4:$E$39,5),0)</f>
        <v>69</v>
      </c>
      <c r="X211" s="31" t="s">
        <v>191</v>
      </c>
      <c r="Y211" s="16">
        <f>ROUND(IF($L211=1,INDEX(新属性投放!F$14:F$34,卡牌属性!$M211),INDEX(新属性投放!F$40:F$60,卡牌属性!$M211))*VLOOKUP(J211,$A$4:$E$39,5),0)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686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ROUND(IF($L212=1,INDEX(新属性投放!J$14:J$34,卡牌属性!$M212),INDEX(新属性投放!J$40:J$60,卡牌属性!$M212))*VLOOKUP(J212,$A$4:$E$39,5),0)</f>
        <v>7601</v>
      </c>
      <c r="P212" s="31" t="s">
        <v>190</v>
      </c>
      <c r="Q212" s="16">
        <f>ROUND(IF($L212=1,INDEX(新属性投放!K$14:K$34,卡牌属性!$M212),INDEX(新属性投放!K$40:K$60,卡牌属性!$M212))*VLOOKUP(J212,$A$4:$E$39,5),0)</f>
        <v>3788</v>
      </c>
      <c r="R212" s="31" t="s">
        <v>191</v>
      </c>
      <c r="S212" s="16">
        <f>ROUND(IF($L212=1,INDEX(新属性投放!L$14:L$34,卡牌属性!$M212),INDEX(新属性投放!L$40:L$60,卡牌属性!$M212))*VLOOKUP(J212,$A$4:$E$39,5),0)</f>
        <v>38070</v>
      </c>
      <c r="T212" s="31" t="s">
        <v>189</v>
      </c>
      <c r="U212" s="16">
        <f>ROUND(IF($L212=1,INDEX(新属性投放!D$14:D$34,卡牌属性!$M212),INDEX(新属性投放!D$40:D$60,卡牌属性!$M212))*VLOOKUP(J212,$A$4:$E$39,5),0)</f>
        <v>150</v>
      </c>
      <c r="V212" s="31" t="s">
        <v>190</v>
      </c>
      <c r="W212" s="16">
        <f>ROUND(IF($L212=1,INDEX(新属性投放!E$14:E$34,卡牌属性!$M212),INDEX(新属性投放!E$40:E$60,卡牌属性!$M212))*VLOOKUP(J212,$A$4:$E$39,5),0)</f>
        <v>75</v>
      </c>
      <c r="X212" s="31" t="s">
        <v>191</v>
      </c>
      <c r="Y212" s="16">
        <f>ROUND(IF($L212=1,INDEX(新属性投放!F$14:F$34,卡牌属性!$M212),INDEX(新属性投放!F$40:F$60,卡牌属性!$M212))*VLOOKUP(J212,$A$4:$E$39,5),0)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686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ROUND(IF($L213=1,INDEX(新属性投放!J$14:J$34,卡牌属性!$M213),INDEX(新属性投放!J$40:J$60,卡牌属性!$M213))*VLOOKUP(J213,$A$4:$E$39,5),0)</f>
        <v>8501</v>
      </c>
      <c r="P213" s="31" t="s">
        <v>190</v>
      </c>
      <c r="Q213" s="16">
        <f>ROUND(IF($L213=1,INDEX(新属性投放!K$14:K$34,卡牌属性!$M213),INDEX(新属性投放!K$40:K$60,卡牌属性!$M213))*VLOOKUP(J213,$A$4:$E$39,5),0)</f>
        <v>4238</v>
      </c>
      <c r="R213" s="31" t="s">
        <v>191</v>
      </c>
      <c r="S213" s="16">
        <f>ROUND(IF($L213=1,INDEX(新属性投放!L$14:L$34,卡牌属性!$M213),INDEX(新属性投放!L$40:L$60,卡牌属性!$M213))*VLOOKUP(J213,$A$4:$E$39,5),0)</f>
        <v>42570</v>
      </c>
      <c r="T213" s="31" t="s">
        <v>189</v>
      </c>
      <c r="U213" s="16">
        <f>ROUND(IF($L213=1,INDEX(新属性投放!D$14:D$34,卡牌属性!$M213),INDEX(新属性投放!D$40:D$60,卡牌属性!$M213))*VLOOKUP(J213,$A$4:$E$39,5),0)</f>
        <v>175</v>
      </c>
      <c r="V213" s="31" t="s">
        <v>190</v>
      </c>
      <c r="W213" s="16">
        <f>ROUND(IF($L213=1,INDEX(新属性投放!E$14:E$34,卡牌属性!$M213),INDEX(新属性投放!E$40:E$60,卡牌属性!$M213))*VLOOKUP(J213,$A$4:$E$39,5),0)</f>
        <v>88</v>
      </c>
      <c r="X213" s="31" t="s">
        <v>191</v>
      </c>
      <c r="Y213" s="16">
        <f>ROUND(IF($L213=1,INDEX(新属性投放!F$14:F$34,卡牌属性!$M213),INDEX(新属性投放!F$40:F$60,卡牌属性!$M213))*VLOOKUP(J213,$A$4:$E$39,5),0)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686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ROUND(IF($L214=1,INDEX(新属性投放!J$14:J$34,卡牌属性!$M214),INDEX(新属性投放!J$40:J$60,卡牌属性!$M214))*VLOOKUP(J214,$A$4:$E$39,5),0)</f>
        <v>22</v>
      </c>
      <c r="P214" s="31" t="s">
        <v>190</v>
      </c>
      <c r="Q214" s="16">
        <f>ROUND(IF($L214=1,INDEX(新属性投放!K$14:K$34,卡牌属性!$M214),INDEX(新属性投放!K$40:K$60,卡牌属性!$M214))*VLOOKUP(J214,$A$4:$E$39,5),0)</f>
        <v>0</v>
      </c>
      <c r="R214" s="31" t="s">
        <v>191</v>
      </c>
      <c r="S214" s="16">
        <f>ROUND(IF($L214=1,INDEX(新属性投放!L$14:L$34,卡牌属性!$M214),INDEX(新属性投放!L$40:L$60,卡牌属性!$M214))*VLOOKUP(J214,$A$4:$E$39,5),0)</f>
        <v>165</v>
      </c>
      <c r="T214" s="31" t="s">
        <v>189</v>
      </c>
      <c r="U214" s="16">
        <f>ROUND(IF($L214=1,INDEX(新属性投放!D$14:D$34,卡牌属性!$M214),INDEX(新属性投放!D$40:D$60,卡牌属性!$M214))*VLOOKUP(J214,$A$4:$E$39,5),0)</f>
        <v>4</v>
      </c>
      <c r="V214" s="31" t="s">
        <v>190</v>
      </c>
      <c r="W214" s="16">
        <f>ROUND(IF($L214=1,INDEX(新属性投放!E$14:E$34,卡牌属性!$M214),INDEX(新属性投放!E$40:E$60,卡牌属性!$M214))*VLOOKUP(J214,$A$4:$E$39,5),0)</f>
        <v>2</v>
      </c>
      <c r="X214" s="31" t="s">
        <v>191</v>
      </c>
      <c r="Y214" s="16">
        <f>ROUND(IF($L214=1,INDEX(新属性投放!F$14:F$34,卡牌属性!$M214),INDEX(新属性投放!F$40:F$60,卡牌属性!$M214))*VLOOKUP(J214,$A$4:$E$39,5),0)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686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ROUND(IF($L215=1,INDEX(新属性投放!J$14:J$34,卡牌属性!$M215),INDEX(新属性投放!J$40:J$60,卡牌属性!$M215))*VLOOKUP(J215,$A$4:$E$39,5),0)</f>
        <v>25</v>
      </c>
      <c r="P215" s="31" t="s">
        <v>190</v>
      </c>
      <c r="Q215" s="16">
        <f>ROUND(IF($L215=1,INDEX(新属性投放!K$14:K$34,卡牌属性!$M215),INDEX(新属性投放!K$40:K$60,卡牌属性!$M215))*VLOOKUP(J215,$A$4:$E$39,5),0)</f>
        <v>1</v>
      </c>
      <c r="R215" s="31" t="s">
        <v>191</v>
      </c>
      <c r="S215" s="16">
        <f>ROUND(IF($L215=1,INDEX(新属性投放!L$14:L$34,卡牌属性!$M215),INDEX(新属性投放!L$40:L$60,卡牌属性!$M215))*VLOOKUP(J215,$A$4:$E$39,5),0)</f>
        <v>183</v>
      </c>
      <c r="T215" s="31" t="s">
        <v>189</v>
      </c>
      <c r="U215" s="16">
        <f>ROUND(IF($L215=1,INDEX(新属性投放!D$14:D$34,卡牌属性!$M215),INDEX(新属性投放!D$40:D$60,卡牌属性!$M215))*VLOOKUP(J215,$A$4:$E$39,5),0)</f>
        <v>7</v>
      </c>
      <c r="V215" s="31" t="s">
        <v>190</v>
      </c>
      <c r="W215" s="16">
        <f>ROUND(IF($L215=1,INDEX(新属性投放!E$14:E$34,卡牌属性!$M215),INDEX(新属性投放!E$40:E$60,卡牌属性!$M215))*VLOOKUP(J215,$A$4:$E$39,5),0)</f>
        <v>3</v>
      </c>
      <c r="X215" s="31" t="s">
        <v>191</v>
      </c>
      <c r="Y215" s="16">
        <f>ROUND(IF($L215=1,INDEX(新属性投放!F$14:F$34,卡牌属性!$M215),INDEX(新属性投放!F$40:F$60,卡牌属性!$M215))*VLOOKUP(J215,$A$4:$E$39,5),0)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686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ROUND(IF($L216=1,INDEX(新属性投放!J$14:J$34,卡牌属性!$M216),INDEX(新属性投放!J$40:J$60,卡牌属性!$M216))*VLOOKUP(J216,$A$4:$E$39,5),0)</f>
        <v>65</v>
      </c>
      <c r="P216" s="31" t="s">
        <v>190</v>
      </c>
      <c r="Q216" s="16">
        <f>ROUND(IF($L216=1,INDEX(新属性投放!K$14:K$34,卡牌属性!$M216),INDEX(新属性投放!K$40:K$60,卡牌属性!$M216))*VLOOKUP(J216,$A$4:$E$39,5),0)</f>
        <v>21</v>
      </c>
      <c r="R216" s="31" t="s">
        <v>191</v>
      </c>
      <c r="S216" s="16">
        <f>ROUND(IF($L216=1,INDEX(新属性投放!L$14:L$34,卡牌属性!$M216),INDEX(新属性投放!L$40:L$60,卡牌属性!$M216))*VLOOKUP(J216,$A$4:$E$39,5),0)</f>
        <v>381</v>
      </c>
      <c r="T216" s="31" t="s">
        <v>189</v>
      </c>
      <c r="U216" s="16">
        <f>ROUND(IF($L216=1,INDEX(新属性投放!D$14:D$34,卡牌属性!$M216),INDEX(新属性投放!D$40:D$60,卡牌属性!$M216))*VLOOKUP(J216,$A$4:$E$39,5),0)</f>
        <v>9</v>
      </c>
      <c r="V216" s="31" t="s">
        <v>190</v>
      </c>
      <c r="W216" s="16">
        <f>ROUND(IF($L216=1,INDEX(新属性投放!E$14:E$34,卡牌属性!$M216),INDEX(新属性投放!E$40:E$60,卡牌属性!$M216))*VLOOKUP(J216,$A$4:$E$39,5),0)</f>
        <v>4</v>
      </c>
      <c r="X216" s="31" t="s">
        <v>191</v>
      </c>
      <c r="Y216" s="16">
        <f>ROUND(IF($L216=1,INDEX(新属性投放!F$14:F$34,卡牌属性!$M216),INDEX(新属性投放!F$40:F$60,卡牌属性!$M216))*VLOOKUP(J216,$A$4:$E$39,5),0)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686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ROUND(IF($L217=1,INDEX(新属性投放!J$14:J$34,卡牌属性!$M217),INDEX(新属性投放!J$40:J$60,卡牌属性!$M217))*VLOOKUP(J217,$A$4:$E$39,5),0)</f>
        <v>179</v>
      </c>
      <c r="P217" s="31" t="s">
        <v>190</v>
      </c>
      <c r="Q217" s="16">
        <f>ROUND(IF($L217=1,INDEX(新属性投放!K$14:K$34,卡牌属性!$M217),INDEX(新属性投放!K$40:K$60,卡牌属性!$M217))*VLOOKUP(J217,$A$4:$E$39,5),0)</f>
        <v>78</v>
      </c>
      <c r="R217" s="31" t="s">
        <v>191</v>
      </c>
      <c r="S217" s="16">
        <f>ROUND(IF($L217=1,INDEX(新属性投放!L$14:L$34,卡牌属性!$M217),INDEX(新属性投放!L$40:L$60,卡牌属性!$M217))*VLOOKUP(J217,$A$4:$E$39,5),0)</f>
        <v>953</v>
      </c>
      <c r="T217" s="31" t="s">
        <v>189</v>
      </c>
      <c r="U217" s="16">
        <f>ROUND(IF($L217=1,INDEX(新属性投放!D$14:D$34,卡牌属性!$M217),INDEX(新属性投放!D$40:D$60,卡牌属性!$M217))*VLOOKUP(J217,$A$4:$E$39,5),0)</f>
        <v>13</v>
      </c>
      <c r="V217" s="31" t="s">
        <v>190</v>
      </c>
      <c r="W217" s="16">
        <f>ROUND(IF($L217=1,INDEX(新属性投放!E$14:E$34,卡牌属性!$M217),INDEX(新属性投放!E$40:E$60,卡牌属性!$M217))*VLOOKUP(J217,$A$4:$E$39,5),0)</f>
        <v>7</v>
      </c>
      <c r="X217" s="31" t="s">
        <v>191</v>
      </c>
      <c r="Y217" s="16">
        <f>ROUND(IF($L217=1,INDEX(新属性投放!F$14:F$34,卡牌属性!$M217),INDEX(新属性投放!F$40:F$60,卡牌属性!$M217))*VLOOKUP(J217,$A$4:$E$39,5),0)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686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ROUND(IF($L218=1,INDEX(新属性投放!J$14:J$34,卡牌属性!$M218),INDEX(新属性投放!J$40:J$60,卡牌属性!$M218))*VLOOKUP(J218,$A$4:$E$39,5),0)</f>
        <v>404</v>
      </c>
      <c r="P218" s="31" t="s">
        <v>190</v>
      </c>
      <c r="Q218" s="16">
        <f>ROUND(IF($L218=1,INDEX(新属性投放!K$14:K$34,卡牌属性!$M218),INDEX(新属性投放!K$40:K$60,卡牌属性!$M218))*VLOOKUP(J218,$A$4:$E$39,5),0)</f>
        <v>190</v>
      </c>
      <c r="R218" s="31" t="s">
        <v>191</v>
      </c>
      <c r="S218" s="16">
        <f>ROUND(IF($L218=1,INDEX(新属性投放!L$14:L$34,卡牌属性!$M218),INDEX(新属性投放!L$40:L$60,卡牌属性!$M218))*VLOOKUP(J218,$A$4:$E$39,5),0)</f>
        <v>2075</v>
      </c>
      <c r="T218" s="31" t="s">
        <v>189</v>
      </c>
      <c r="U218" s="16">
        <f>ROUND(IF($L218=1,INDEX(新属性投放!D$14:D$34,卡牌属性!$M218),INDEX(新属性投放!D$40:D$60,卡牌属性!$M218))*VLOOKUP(J218,$A$4:$E$39,5),0)</f>
        <v>18</v>
      </c>
      <c r="V218" s="31" t="s">
        <v>190</v>
      </c>
      <c r="W218" s="16">
        <f>ROUND(IF($L218=1,INDEX(新属性投放!E$14:E$34,卡牌属性!$M218),INDEX(新属性投放!E$40:E$60,卡牌属性!$M218))*VLOOKUP(J218,$A$4:$E$39,5),0)</f>
        <v>9</v>
      </c>
      <c r="X218" s="31" t="s">
        <v>191</v>
      </c>
      <c r="Y218" s="16">
        <f>ROUND(IF($L218=1,INDEX(新属性投放!F$14:F$34,卡牌属性!$M218),INDEX(新属性投放!F$40:F$60,卡牌属性!$M218))*VLOOKUP(J218,$A$4:$E$39,5),0)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686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ROUND(IF($L219=1,INDEX(新属性投放!J$14:J$34,卡牌属性!$M219),INDEX(新属性投放!J$40:J$60,卡牌属性!$M219))*VLOOKUP(J219,$A$4:$E$39,5),0)</f>
        <v>615</v>
      </c>
      <c r="P219" s="31" t="s">
        <v>190</v>
      </c>
      <c r="Q219" s="16">
        <f>ROUND(IF($L219=1,INDEX(新属性投放!K$14:K$34,卡牌属性!$M219),INDEX(新属性投放!K$40:K$60,卡牌属性!$M219))*VLOOKUP(J219,$A$4:$E$39,5),0)</f>
        <v>296</v>
      </c>
      <c r="R219" s="31" t="s">
        <v>191</v>
      </c>
      <c r="S219" s="16">
        <f>ROUND(IF($L219=1,INDEX(新属性投放!L$14:L$34,卡牌属性!$M219),INDEX(新属性投放!L$40:L$60,卡牌属性!$M219))*VLOOKUP(J219,$A$4:$E$39,5),0)</f>
        <v>3131</v>
      </c>
      <c r="T219" s="31" t="s">
        <v>189</v>
      </c>
      <c r="U219" s="16">
        <f>ROUND(IF($L219=1,INDEX(新属性投放!D$14:D$34,卡牌属性!$M219),INDEX(新属性投放!D$40:D$60,卡牌属性!$M219))*VLOOKUP(J219,$A$4:$E$39,5),0)</f>
        <v>22</v>
      </c>
      <c r="V219" s="31" t="s">
        <v>190</v>
      </c>
      <c r="W219" s="16">
        <f>ROUND(IF($L219=1,INDEX(新属性投放!E$14:E$34,卡牌属性!$M219),INDEX(新属性投放!E$40:E$60,卡牌属性!$M219))*VLOOKUP(J219,$A$4:$E$39,5),0)</f>
        <v>11</v>
      </c>
      <c r="X219" s="31" t="s">
        <v>191</v>
      </c>
      <c r="Y219" s="16">
        <f>ROUND(IF($L219=1,INDEX(新属性投放!F$14:F$34,卡牌属性!$M219),INDEX(新属性投放!F$40:F$60,卡牌属性!$M219))*VLOOKUP(J219,$A$4:$E$39,5),0)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686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ROUND(IF($L220=1,INDEX(新属性投放!J$14:J$34,卡牌属性!$M220),INDEX(新属性投放!J$40:J$60,卡牌属性!$M220))*VLOOKUP(J220,$A$4:$E$39,5),0)</f>
        <v>879</v>
      </c>
      <c r="P220" s="31" t="s">
        <v>190</v>
      </c>
      <c r="Q220" s="16">
        <f>ROUND(IF($L220=1,INDEX(新属性投放!K$14:K$34,卡牌属性!$M220),INDEX(新属性投放!K$40:K$60,卡牌属性!$M220))*VLOOKUP(J220,$A$4:$E$39,5),0)</f>
        <v>428</v>
      </c>
      <c r="R220" s="31" t="s">
        <v>191</v>
      </c>
      <c r="S220" s="16">
        <f>ROUND(IF($L220=1,INDEX(新属性投放!L$14:L$34,卡牌属性!$M220),INDEX(新属性投放!L$40:L$60,卡牌属性!$M220))*VLOOKUP(J220,$A$4:$E$39,5),0)</f>
        <v>4451</v>
      </c>
      <c r="T220" s="31" t="s">
        <v>189</v>
      </c>
      <c r="U220" s="16">
        <f>ROUND(IF($L220=1,INDEX(新属性投放!D$14:D$34,卡牌属性!$M220),INDEX(新属性投放!D$40:D$60,卡牌属性!$M220))*VLOOKUP(J220,$A$4:$E$39,5),0)</f>
        <v>26</v>
      </c>
      <c r="V220" s="31" t="s">
        <v>190</v>
      </c>
      <c r="W220" s="16">
        <f>ROUND(IF($L220=1,INDEX(新属性投放!E$14:E$34,卡牌属性!$M220),INDEX(新属性投放!E$40:E$60,卡牌属性!$M220))*VLOOKUP(J220,$A$4:$E$39,5),0)</f>
        <v>13</v>
      </c>
      <c r="X220" s="31" t="s">
        <v>191</v>
      </c>
      <c r="Y220" s="16">
        <f>ROUND(IF($L220=1,INDEX(新属性投放!F$14:F$34,卡牌属性!$M220),INDEX(新属性投放!F$40:F$60,卡牌属性!$M220))*VLOOKUP(J220,$A$4:$E$39,5),0)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686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ROUND(IF($L221=1,INDEX(新属性投放!J$14:J$34,卡牌属性!$M221),INDEX(新属性投放!J$40:J$60,卡牌属性!$M221))*VLOOKUP(J221,$A$4:$E$39,5),0)</f>
        <v>1196</v>
      </c>
      <c r="P221" s="31" t="s">
        <v>190</v>
      </c>
      <c r="Q221" s="16">
        <f>ROUND(IF($L221=1,INDEX(新属性投放!K$14:K$34,卡牌属性!$M221),INDEX(新属性投放!K$40:K$60,卡牌属性!$M221))*VLOOKUP(J221,$A$4:$E$39,5),0)</f>
        <v>586</v>
      </c>
      <c r="R221" s="31" t="s">
        <v>191</v>
      </c>
      <c r="S221" s="16">
        <f>ROUND(IF($L221=1,INDEX(新属性投放!L$14:L$34,卡牌属性!$M221),INDEX(新属性投放!L$40:L$60,卡牌属性!$M221))*VLOOKUP(J221,$A$4:$E$39,5),0)</f>
        <v>6035</v>
      </c>
      <c r="T221" s="31" t="s">
        <v>189</v>
      </c>
      <c r="U221" s="16">
        <f>ROUND(IF($L221=1,INDEX(新属性投放!D$14:D$34,卡牌属性!$M221),INDEX(新属性投放!D$40:D$60,卡牌属性!$M221))*VLOOKUP(J221,$A$4:$E$39,5),0)</f>
        <v>33</v>
      </c>
      <c r="V221" s="31" t="s">
        <v>190</v>
      </c>
      <c r="W221" s="16">
        <f>ROUND(IF($L221=1,INDEX(新属性投放!E$14:E$34,卡牌属性!$M221),INDEX(新属性投放!E$40:E$60,卡牌属性!$M221))*VLOOKUP(J221,$A$4:$E$39,5),0)</f>
        <v>17</v>
      </c>
      <c r="X221" s="31" t="s">
        <v>191</v>
      </c>
      <c r="Y221" s="16">
        <f>ROUND(IF($L221=1,INDEX(新属性投放!F$14:F$34,卡牌属性!$M221),INDEX(新属性投放!F$40:F$60,卡牌属性!$M221))*VLOOKUP(J221,$A$4:$E$39,5),0)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686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ROUND(IF($L222=1,INDEX(新属性投放!J$14:J$34,卡牌属性!$M222),INDEX(新属性投放!J$40:J$60,卡牌属性!$M222))*VLOOKUP(J222,$A$4:$E$39,5),0)</f>
        <v>1592</v>
      </c>
      <c r="P222" s="31" t="s">
        <v>190</v>
      </c>
      <c r="Q222" s="16">
        <f>ROUND(IF($L222=1,INDEX(新属性投放!K$14:K$34,卡牌属性!$M222),INDEX(新属性投放!K$40:K$60,卡牌属性!$M222))*VLOOKUP(J222,$A$4:$E$39,5),0)</f>
        <v>784</v>
      </c>
      <c r="R222" s="31" t="s">
        <v>191</v>
      </c>
      <c r="S222" s="16">
        <f>ROUND(IF($L222=1,INDEX(新属性投放!L$14:L$34,卡牌属性!$M222),INDEX(新属性投放!L$40:L$60,卡牌属性!$M222))*VLOOKUP(J222,$A$4:$E$39,5),0)</f>
        <v>8015</v>
      </c>
      <c r="T222" s="31" t="s">
        <v>189</v>
      </c>
      <c r="U222" s="16">
        <f>ROUND(IF($L222=1,INDEX(新属性投放!D$14:D$34,卡牌属性!$M222),INDEX(新属性投放!D$40:D$60,卡牌属性!$M222))*VLOOKUP(J222,$A$4:$E$39,5),0)</f>
        <v>37</v>
      </c>
      <c r="V222" s="31" t="s">
        <v>190</v>
      </c>
      <c r="W222" s="16">
        <f>ROUND(IF($L222=1,INDEX(新属性投放!E$14:E$34,卡牌属性!$M222),INDEX(新属性投放!E$40:E$60,卡牌属性!$M222))*VLOOKUP(J222,$A$4:$E$39,5),0)</f>
        <v>19</v>
      </c>
      <c r="X222" s="31" t="s">
        <v>191</v>
      </c>
      <c r="Y222" s="16">
        <f>ROUND(IF($L222=1,INDEX(新属性投放!F$14:F$34,卡牌属性!$M222),INDEX(新属性投放!F$40:F$60,卡牌属性!$M222))*VLOOKUP(J222,$A$4:$E$39,5),0)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686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ROUND(IF($L223=1,INDEX(新属性投放!J$14:J$34,卡牌属性!$M223),INDEX(新属性投放!J$40:J$60,卡牌属性!$M223))*VLOOKUP(J223,$A$4:$E$39,5),0)</f>
        <v>2003</v>
      </c>
      <c r="P223" s="31" t="s">
        <v>190</v>
      </c>
      <c r="Q223" s="16">
        <f>ROUND(IF($L223=1,INDEX(新属性投放!K$14:K$34,卡牌属性!$M223),INDEX(新属性投放!K$40:K$60,卡牌属性!$M223))*VLOOKUP(J223,$A$4:$E$39,5),0)</f>
        <v>990</v>
      </c>
      <c r="R223" s="31" t="s">
        <v>191</v>
      </c>
      <c r="S223" s="16">
        <f>ROUND(IF($L223=1,INDEX(新属性投放!L$14:L$34,卡牌属性!$M223),INDEX(新属性投放!L$40:L$60,卡牌属性!$M223))*VLOOKUP(J223,$A$4:$E$39,5),0)</f>
        <v>10072</v>
      </c>
      <c r="T223" s="31" t="s">
        <v>189</v>
      </c>
      <c r="U223" s="16">
        <f>ROUND(IF($L223=1,INDEX(新属性投放!D$14:D$34,卡牌属性!$M223),INDEX(新属性投放!D$40:D$60,卡牌属性!$M223))*VLOOKUP(J223,$A$4:$E$39,5),0)</f>
        <v>44</v>
      </c>
      <c r="V223" s="31" t="s">
        <v>190</v>
      </c>
      <c r="W223" s="16">
        <f>ROUND(IF($L223=1,INDEX(新属性投放!E$14:E$34,卡牌属性!$M223),INDEX(新属性投放!E$40:E$60,卡牌属性!$M223))*VLOOKUP(J223,$A$4:$E$39,5),0)</f>
        <v>22</v>
      </c>
      <c r="X223" s="31" t="s">
        <v>191</v>
      </c>
      <c r="Y223" s="16">
        <f>ROUND(IF($L223=1,INDEX(新属性投放!F$14:F$34,卡牌属性!$M223),INDEX(新属性投放!F$40:F$60,卡牌属性!$M223))*VLOOKUP(J223,$A$4:$E$39,5),0)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686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ROUND(IF($L224=1,INDEX(新属性投放!J$14:J$34,卡牌属性!$M224),INDEX(新属性投放!J$40:J$60,卡牌属性!$M224))*VLOOKUP(J224,$A$4:$E$39,5),0)</f>
        <v>2267</v>
      </c>
      <c r="P224" s="31" t="s">
        <v>190</v>
      </c>
      <c r="Q224" s="16">
        <f>ROUND(IF($L224=1,INDEX(新属性投放!K$14:K$34,卡牌属性!$M224),INDEX(新属性投放!K$40:K$60,卡牌属性!$M224))*VLOOKUP(J224,$A$4:$E$39,5),0)</f>
        <v>1122</v>
      </c>
      <c r="R224" s="31" t="s">
        <v>191</v>
      </c>
      <c r="S224" s="16">
        <f>ROUND(IF($L224=1,INDEX(新属性投放!L$14:L$34,卡牌属性!$M224),INDEX(新属性投放!L$40:L$60,卡牌属性!$M224))*VLOOKUP(J224,$A$4:$E$39,5),0)</f>
        <v>11392</v>
      </c>
      <c r="T224" s="31" t="s">
        <v>189</v>
      </c>
      <c r="U224" s="16">
        <f>ROUND(IF($L224=1,INDEX(新属性投放!D$14:D$34,卡牌属性!$M224),INDEX(新属性投放!D$40:D$60,卡牌属性!$M224))*VLOOKUP(J224,$A$4:$E$39,5),0)</f>
        <v>51</v>
      </c>
      <c r="V224" s="31" t="s">
        <v>190</v>
      </c>
      <c r="W224" s="16">
        <f>ROUND(IF($L224=1,INDEX(新属性投放!E$14:E$34,卡牌属性!$M224),INDEX(新属性投放!E$40:E$60,卡牌属性!$M224))*VLOOKUP(J224,$A$4:$E$39,5),0)</f>
        <v>25</v>
      </c>
      <c r="X224" s="31" t="s">
        <v>191</v>
      </c>
      <c r="Y224" s="16">
        <f>ROUND(IF($L224=1,INDEX(新属性投放!F$14:F$34,卡牌属性!$M224),INDEX(新属性投放!F$40:F$60,卡牌属性!$M224))*VLOOKUP(J224,$A$4:$E$39,5),0)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686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ROUND(IF($L225=1,INDEX(新属性投放!J$14:J$34,卡牌属性!$M225),INDEX(新属性投放!J$40:J$60,卡牌属性!$M225))*VLOOKUP(J225,$A$4:$E$39,5),0)</f>
        <v>2571</v>
      </c>
      <c r="P225" s="31" t="s">
        <v>190</v>
      </c>
      <c r="Q225" s="16">
        <f>ROUND(IF($L225=1,INDEX(新属性投放!K$14:K$34,卡牌属性!$M225),INDEX(新属性投放!K$40:K$60,卡牌属性!$M225))*VLOOKUP(J225,$A$4:$E$39,5),0)</f>
        <v>1274</v>
      </c>
      <c r="R225" s="31" t="s">
        <v>191</v>
      </c>
      <c r="S225" s="16">
        <f>ROUND(IF($L225=1,INDEX(新属性投放!L$14:L$34,卡牌属性!$M225),INDEX(新属性投放!L$40:L$60,卡牌属性!$M225))*VLOOKUP(J225,$A$4:$E$39,5),0)</f>
        <v>12910</v>
      </c>
      <c r="T225" s="31" t="s">
        <v>189</v>
      </c>
      <c r="U225" s="16">
        <f>ROUND(IF($L225=1,INDEX(新属性投放!D$14:D$34,卡牌属性!$M225),INDEX(新属性投放!D$40:D$60,卡牌属性!$M225))*VLOOKUP(J225,$A$4:$E$39,5),0)</f>
        <v>57</v>
      </c>
      <c r="V225" s="31" t="s">
        <v>190</v>
      </c>
      <c r="W225" s="16">
        <f>ROUND(IF($L225=1,INDEX(新属性投放!E$14:E$34,卡牌属性!$M225),INDEX(新属性投放!E$40:E$60,卡牌属性!$M225))*VLOOKUP(J225,$A$4:$E$39,5),0)</f>
        <v>29</v>
      </c>
      <c r="X225" s="31" t="s">
        <v>191</v>
      </c>
      <c r="Y225" s="16">
        <f>ROUND(IF($L225=1,INDEX(新属性投放!F$14:F$34,卡牌属性!$M225),INDEX(新属性投放!F$40:F$60,卡牌属性!$M225))*VLOOKUP(J225,$A$4:$E$39,5),0)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686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ROUND(IF($L226=1,INDEX(新属性投放!J$14:J$34,卡牌属性!$M226),INDEX(新属性投放!J$40:J$60,卡牌属性!$M226))*VLOOKUP(J226,$A$4:$E$39,5),0)</f>
        <v>2914</v>
      </c>
      <c r="P226" s="31" t="s">
        <v>190</v>
      </c>
      <c r="Q226" s="16">
        <f>ROUND(IF($L226=1,INDEX(新属性投放!K$14:K$34,卡牌属性!$M226),INDEX(新属性投放!K$40:K$60,卡牌属性!$M226))*VLOOKUP(J226,$A$4:$E$39,5),0)</f>
        <v>1445</v>
      </c>
      <c r="R226" s="31" t="s">
        <v>191</v>
      </c>
      <c r="S226" s="16">
        <f>ROUND(IF($L226=1,INDEX(新属性投放!L$14:L$34,卡牌属性!$M226),INDEX(新属性投放!L$40:L$60,卡牌属性!$M226))*VLOOKUP(J226,$A$4:$E$39,5),0)</f>
        <v>14626</v>
      </c>
      <c r="T226" s="31" t="s">
        <v>189</v>
      </c>
      <c r="U226" s="16">
        <f>ROUND(IF($L226=1,INDEX(新属性投放!D$14:D$34,卡牌属性!$M226),INDEX(新属性投放!D$40:D$60,卡牌属性!$M226))*VLOOKUP(J226,$A$4:$E$39,5),0)</f>
        <v>64</v>
      </c>
      <c r="V226" s="31" t="s">
        <v>190</v>
      </c>
      <c r="W226" s="16">
        <f>ROUND(IF($L226=1,INDEX(新属性投放!E$14:E$34,卡牌属性!$M226),INDEX(新属性投放!E$40:E$60,卡牌属性!$M226))*VLOOKUP(J226,$A$4:$E$39,5),0)</f>
        <v>32</v>
      </c>
      <c r="X226" s="31" t="s">
        <v>191</v>
      </c>
      <c r="Y226" s="16">
        <f>ROUND(IF($L226=1,INDEX(新属性投放!F$14:F$34,卡牌属性!$M226),INDEX(新属性投放!F$40:F$60,卡牌属性!$M226))*VLOOKUP(J226,$A$4:$E$39,5),0)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686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ROUND(IF($L227=1,INDEX(新属性投放!J$14:J$34,卡牌属性!$M227),INDEX(新属性投放!J$40:J$60,卡牌属性!$M227))*VLOOKUP(J227,$A$4:$E$39,5),0)</f>
        <v>3297</v>
      </c>
      <c r="P227" s="31" t="s">
        <v>190</v>
      </c>
      <c r="Q227" s="16">
        <f>ROUND(IF($L227=1,INDEX(新属性投放!K$14:K$34,卡牌属性!$M227),INDEX(新属性投放!K$40:K$60,卡牌属性!$M227))*VLOOKUP(J227,$A$4:$E$39,5),0)</f>
        <v>1637</v>
      </c>
      <c r="R227" s="31" t="s">
        <v>191</v>
      </c>
      <c r="S227" s="16">
        <f>ROUND(IF($L227=1,INDEX(新属性投放!L$14:L$34,卡牌属性!$M227),INDEX(新属性投放!L$40:L$60,卡牌属性!$M227))*VLOOKUP(J227,$A$4:$E$39,5),0)</f>
        <v>16540</v>
      </c>
      <c r="T227" s="31" t="s">
        <v>189</v>
      </c>
      <c r="U227" s="16">
        <f>ROUND(IF($L227=1,INDEX(新属性投放!D$14:D$34,卡牌属性!$M227),INDEX(新属性投放!D$40:D$60,卡牌属性!$M227))*VLOOKUP(J227,$A$4:$E$39,5),0)</f>
        <v>70</v>
      </c>
      <c r="V227" s="31" t="s">
        <v>190</v>
      </c>
      <c r="W227" s="16">
        <f>ROUND(IF($L227=1,INDEX(新属性投放!E$14:E$34,卡牌属性!$M227),INDEX(新属性投放!E$40:E$60,卡牌属性!$M227))*VLOOKUP(J227,$A$4:$E$39,5),0)</f>
        <v>35</v>
      </c>
      <c r="X227" s="31" t="s">
        <v>191</v>
      </c>
      <c r="Y227" s="16">
        <f>ROUND(IF($L227=1,INDEX(新属性投放!F$14:F$34,卡牌属性!$M227),INDEX(新属性投放!F$40:F$60,卡牌属性!$M227))*VLOOKUP(J227,$A$4:$E$39,5),0)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686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ROUND(IF($L228=1,INDEX(新属性投放!J$14:J$34,卡牌属性!$M228),INDEX(新属性投放!J$40:J$60,卡牌属性!$M228))*VLOOKUP(J228,$A$4:$E$39,5),0)</f>
        <v>3719</v>
      </c>
      <c r="P228" s="31" t="s">
        <v>190</v>
      </c>
      <c r="Q228" s="16">
        <f>ROUND(IF($L228=1,INDEX(新属性投放!K$14:K$34,卡牌属性!$M228),INDEX(新属性投放!K$40:K$60,卡牌属性!$M228))*VLOOKUP(J228,$A$4:$E$39,5),0)</f>
        <v>1848</v>
      </c>
      <c r="R228" s="31" t="s">
        <v>191</v>
      </c>
      <c r="S228" s="16">
        <f>ROUND(IF($L228=1,INDEX(新属性投放!L$14:L$34,卡牌属性!$M228),INDEX(新属性投放!L$40:L$60,卡牌属性!$M228))*VLOOKUP(J228,$A$4:$E$39,5),0)</f>
        <v>18652</v>
      </c>
      <c r="T228" s="31" t="s">
        <v>189</v>
      </c>
      <c r="U228" s="16">
        <f>ROUND(IF($L228=1,INDEX(新属性投放!D$14:D$34,卡牌属性!$M228),INDEX(新属性投放!D$40:D$60,卡牌属性!$M228))*VLOOKUP(J228,$A$4:$E$39,5),0)</f>
        <v>77</v>
      </c>
      <c r="V228" s="31" t="s">
        <v>190</v>
      </c>
      <c r="W228" s="16">
        <f>ROUND(IF($L228=1,INDEX(新属性投放!E$14:E$34,卡牌属性!$M228),INDEX(新属性投放!E$40:E$60,卡牌属性!$M228))*VLOOKUP(J228,$A$4:$E$39,5),0)</f>
        <v>39</v>
      </c>
      <c r="X228" s="31" t="s">
        <v>191</v>
      </c>
      <c r="Y228" s="16">
        <f>ROUND(IF($L228=1,INDEX(新属性投放!F$14:F$34,卡牌属性!$M228),INDEX(新属性投放!F$40:F$60,卡牌属性!$M228))*VLOOKUP(J228,$A$4:$E$39,5),0)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686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ROUND(IF($L229=1,INDEX(新属性投放!J$14:J$34,卡牌属性!$M229),INDEX(新属性投放!J$40:J$60,卡牌属性!$M229))*VLOOKUP(J229,$A$4:$E$39,5),0)</f>
        <v>4181</v>
      </c>
      <c r="P229" s="31" t="s">
        <v>190</v>
      </c>
      <c r="Q229" s="16">
        <f>ROUND(IF($L229=1,INDEX(新属性投放!K$14:K$34,卡牌属性!$M229),INDEX(新属性投放!K$40:K$60,卡牌属性!$M229))*VLOOKUP(J229,$A$4:$E$39,5),0)</f>
        <v>2079</v>
      </c>
      <c r="R229" s="31" t="s">
        <v>191</v>
      </c>
      <c r="S229" s="16">
        <f>ROUND(IF($L229=1,INDEX(新属性投放!L$14:L$34,卡牌属性!$M229),INDEX(新属性投放!L$40:L$60,卡牌属性!$M229))*VLOOKUP(J229,$A$4:$E$39,5),0)</f>
        <v>20962</v>
      </c>
      <c r="T229" s="31" t="s">
        <v>189</v>
      </c>
      <c r="U229" s="16">
        <f>ROUND(IF($L229=1,INDEX(新属性投放!D$14:D$34,卡牌属性!$M229),INDEX(新属性投放!D$40:D$60,卡牌属性!$M229))*VLOOKUP(J229,$A$4:$E$39,5),0)</f>
        <v>88</v>
      </c>
      <c r="V229" s="31" t="s">
        <v>190</v>
      </c>
      <c r="W229" s="16">
        <f>ROUND(IF($L229=1,INDEX(新属性投放!E$14:E$34,卡牌属性!$M229),INDEX(新属性投放!E$40:E$60,卡牌属性!$M229))*VLOOKUP(J229,$A$4:$E$39,5),0)</f>
        <v>44</v>
      </c>
      <c r="X229" s="31" t="s">
        <v>191</v>
      </c>
      <c r="Y229" s="16">
        <f>ROUND(IF($L229=1,INDEX(新属性投放!F$14:F$34,卡牌属性!$M229),INDEX(新属性投放!F$40:F$60,卡牌属性!$M229))*VLOOKUP(J229,$A$4:$E$39,5),0)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686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ROUND(IF($L230=1,INDEX(新属性投放!J$14:J$34,卡牌属性!$M230),INDEX(新属性投放!J$40:J$60,卡牌属性!$M230))*VLOOKUP(J230,$A$4:$E$39,5),0)</f>
        <v>4709</v>
      </c>
      <c r="P230" s="31" t="s">
        <v>190</v>
      </c>
      <c r="Q230" s="16">
        <f>ROUND(IF($L230=1,INDEX(新属性投放!K$14:K$34,卡牌属性!$M230),INDEX(新属性投放!K$40:K$60,卡牌属性!$M230))*VLOOKUP(J230,$A$4:$E$39,5),0)</f>
        <v>2343</v>
      </c>
      <c r="R230" s="31" t="s">
        <v>191</v>
      </c>
      <c r="S230" s="16">
        <f>ROUND(IF($L230=1,INDEX(新属性投放!L$14:L$34,卡牌属性!$M230),INDEX(新属性投放!L$40:L$60,卡牌属性!$M230))*VLOOKUP(J230,$A$4:$E$39,5),0)</f>
        <v>23602</v>
      </c>
      <c r="T230" s="31" t="s">
        <v>189</v>
      </c>
      <c r="U230" s="16">
        <f>ROUND(IF($L230=1,INDEX(新属性投放!D$14:D$34,卡牌属性!$M230),INDEX(新属性投放!D$40:D$60,卡牌属性!$M230))*VLOOKUP(J230,$A$4:$E$39,5),0)</f>
        <v>99</v>
      </c>
      <c r="V230" s="31" t="s">
        <v>190</v>
      </c>
      <c r="W230" s="16">
        <f>ROUND(IF($L230=1,INDEX(新属性投放!E$14:E$34,卡牌属性!$M230),INDEX(新属性投放!E$40:E$60,卡牌属性!$M230))*VLOOKUP(J230,$A$4:$E$39,5),0)</f>
        <v>50</v>
      </c>
      <c r="X230" s="31" t="s">
        <v>191</v>
      </c>
      <c r="Y230" s="16">
        <f>ROUND(IF($L230=1,INDEX(新属性投放!F$14:F$34,卡牌属性!$M230),INDEX(新属性投放!F$40:F$60,卡牌属性!$M230))*VLOOKUP(J230,$A$4:$E$39,5),0)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686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ROUND(IF($L231=1,INDEX(新属性投放!J$14:J$34,卡牌属性!$M231),INDEX(新属性投放!J$40:J$60,卡牌属性!$M231))*VLOOKUP(J231,$A$4:$E$39,5),0)</f>
        <v>5303</v>
      </c>
      <c r="P231" s="31" t="s">
        <v>190</v>
      </c>
      <c r="Q231" s="16">
        <f>ROUND(IF($L231=1,INDEX(新属性投放!K$14:K$34,卡牌属性!$M231),INDEX(新属性投放!K$40:K$60,卡牌属性!$M231))*VLOOKUP(J231,$A$4:$E$39,5),0)</f>
        <v>2640</v>
      </c>
      <c r="R231" s="31" t="s">
        <v>191</v>
      </c>
      <c r="S231" s="16">
        <f>ROUND(IF($L231=1,INDEX(新属性投放!L$14:L$34,卡牌属性!$M231),INDEX(新属性投放!L$40:L$60,卡牌属性!$M231))*VLOOKUP(J231,$A$4:$E$39,5),0)</f>
        <v>26572</v>
      </c>
      <c r="T231" s="31" t="s">
        <v>189</v>
      </c>
      <c r="U231" s="16">
        <f>ROUND(IF($L231=1,INDEX(新属性投放!D$14:D$34,卡牌属性!$M231),INDEX(新属性投放!D$40:D$60,卡牌属性!$M231))*VLOOKUP(J231,$A$4:$E$39,5),0)</f>
        <v>110</v>
      </c>
      <c r="V231" s="31" t="s">
        <v>190</v>
      </c>
      <c r="W231" s="16">
        <f>ROUND(IF($L231=1,INDEX(新属性投放!E$14:E$34,卡牌属性!$M231),INDEX(新属性投放!E$40:E$60,卡牌属性!$M231))*VLOOKUP(J231,$A$4:$E$39,5),0)</f>
        <v>55</v>
      </c>
      <c r="X231" s="31" t="s">
        <v>191</v>
      </c>
      <c r="Y231" s="16">
        <f>ROUND(IF($L231=1,INDEX(新属性投放!F$14:F$34,卡牌属性!$M231),INDEX(新属性投放!F$40:F$60,卡牌属性!$M231))*VLOOKUP(J231,$A$4:$E$39,5),0)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686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ROUND(IF($L232=1,INDEX(新属性投放!J$14:J$34,卡牌属性!$M232),INDEX(新属性投放!J$40:J$60,卡牌属性!$M232))*VLOOKUP(J232,$A$4:$E$39,5),0)</f>
        <v>5963</v>
      </c>
      <c r="P232" s="31" t="s">
        <v>190</v>
      </c>
      <c r="Q232" s="16">
        <f>ROUND(IF($L232=1,INDEX(新属性投放!K$14:K$34,卡牌属性!$M232),INDEX(新属性投放!K$40:K$60,卡牌属性!$M232))*VLOOKUP(J232,$A$4:$E$39,5),0)</f>
        <v>2970</v>
      </c>
      <c r="R232" s="31" t="s">
        <v>191</v>
      </c>
      <c r="S232" s="16">
        <f>ROUND(IF($L232=1,INDEX(新属性投放!L$14:L$34,卡牌属性!$M232),INDEX(新属性投放!L$40:L$60,卡牌属性!$M232))*VLOOKUP(J232,$A$4:$E$39,5),0)</f>
        <v>29872</v>
      </c>
      <c r="T232" s="31" t="s">
        <v>189</v>
      </c>
      <c r="U232" s="16">
        <f>ROUND(IF($L232=1,INDEX(新属性投放!D$14:D$34,卡牌属性!$M232),INDEX(新属性投放!D$40:D$60,卡牌属性!$M232))*VLOOKUP(J232,$A$4:$E$39,5),0)</f>
        <v>121</v>
      </c>
      <c r="V232" s="31" t="s">
        <v>190</v>
      </c>
      <c r="W232" s="16">
        <f>ROUND(IF($L232=1,INDEX(新属性投放!E$14:E$34,卡牌属性!$M232),INDEX(新属性投放!E$40:E$60,卡牌属性!$M232))*VLOOKUP(J232,$A$4:$E$39,5),0)</f>
        <v>61</v>
      </c>
      <c r="X232" s="31" t="s">
        <v>191</v>
      </c>
      <c r="Y232" s="16">
        <f>ROUND(IF($L232=1,INDEX(新属性投放!F$14:F$34,卡牌属性!$M232),INDEX(新属性投放!F$40:F$60,卡牌属性!$M232))*VLOOKUP(J232,$A$4:$E$39,5),0)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686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ROUND(IF($L233=1,INDEX(新属性投放!J$14:J$34,卡牌属性!$M233),INDEX(新属性投放!J$40:J$60,卡牌属性!$M233))*VLOOKUP(J233,$A$4:$E$39,5),0)</f>
        <v>6689</v>
      </c>
      <c r="P233" s="31" t="s">
        <v>190</v>
      </c>
      <c r="Q233" s="16">
        <f>ROUND(IF($L233=1,INDEX(新属性投放!K$14:K$34,卡牌属性!$M233),INDEX(新属性投放!K$40:K$60,卡牌属性!$M233))*VLOOKUP(J233,$A$4:$E$39,5),0)</f>
        <v>3333</v>
      </c>
      <c r="R233" s="31" t="s">
        <v>191</v>
      </c>
      <c r="S233" s="16">
        <f>ROUND(IF($L233=1,INDEX(新属性投放!L$14:L$34,卡牌属性!$M233),INDEX(新属性投放!L$40:L$60,卡牌属性!$M233))*VLOOKUP(J233,$A$4:$E$39,5),0)</f>
        <v>33502</v>
      </c>
      <c r="T233" s="31" t="s">
        <v>189</v>
      </c>
      <c r="U233" s="16">
        <f>ROUND(IF($L233=1,INDEX(新属性投放!D$14:D$34,卡牌属性!$M233),INDEX(新属性投放!D$40:D$60,卡牌属性!$M233))*VLOOKUP(J233,$A$4:$E$39,5),0)</f>
        <v>132</v>
      </c>
      <c r="V233" s="31" t="s">
        <v>190</v>
      </c>
      <c r="W233" s="16">
        <f>ROUND(IF($L233=1,INDEX(新属性投放!E$14:E$34,卡牌属性!$M233),INDEX(新属性投放!E$40:E$60,卡牌属性!$M233))*VLOOKUP(J233,$A$4:$E$39,5),0)</f>
        <v>66</v>
      </c>
      <c r="X233" s="31" t="s">
        <v>191</v>
      </c>
      <c r="Y233" s="16">
        <f>ROUND(IF($L233=1,INDEX(新属性投放!F$14:F$34,卡牌属性!$M233),INDEX(新属性投放!F$40:F$60,卡牌属性!$M233))*VLOOKUP(J233,$A$4:$E$39,5),0)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686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ROUND(IF($L234=1,INDEX(新属性投放!J$14:J$34,卡牌属性!$M234),INDEX(新属性投放!J$40:J$60,卡牌属性!$M234))*VLOOKUP(J234,$A$4:$E$39,5),0)</f>
        <v>7481</v>
      </c>
      <c r="P234" s="31" t="s">
        <v>190</v>
      </c>
      <c r="Q234" s="16">
        <f>ROUND(IF($L234=1,INDEX(新属性投放!K$14:K$34,卡牌属性!$M234),INDEX(新属性投放!K$40:K$60,卡牌属性!$M234))*VLOOKUP(J234,$A$4:$E$39,5),0)</f>
        <v>3729</v>
      </c>
      <c r="R234" s="31" t="s">
        <v>191</v>
      </c>
      <c r="S234" s="16">
        <f>ROUND(IF($L234=1,INDEX(新属性投放!L$14:L$34,卡牌属性!$M234),INDEX(新属性投放!L$40:L$60,卡牌属性!$M234))*VLOOKUP(J234,$A$4:$E$39,5),0)</f>
        <v>37462</v>
      </c>
      <c r="T234" s="31" t="s">
        <v>189</v>
      </c>
      <c r="U234" s="16">
        <f>ROUND(IF($L234=1,INDEX(新属性投放!D$14:D$34,卡牌属性!$M234),INDEX(新属性投放!D$40:D$60,卡牌属性!$M234))*VLOOKUP(J234,$A$4:$E$39,5),0)</f>
        <v>154</v>
      </c>
      <c r="V234" s="31" t="s">
        <v>190</v>
      </c>
      <c r="W234" s="16">
        <f>ROUND(IF($L234=1,INDEX(新属性投放!E$14:E$34,卡牌属性!$M234),INDEX(新属性投放!E$40:E$60,卡牌属性!$M234))*VLOOKUP(J234,$A$4:$E$39,5),0)</f>
        <v>77</v>
      </c>
      <c r="X234" s="31" t="s">
        <v>191</v>
      </c>
      <c r="Y234" s="16">
        <f>ROUND(IF($L234=1,INDEX(新属性投放!F$14:F$34,卡牌属性!$M234),INDEX(新属性投放!F$40:F$60,卡牌属性!$M234))*VLOOKUP(J234,$A$4:$E$39,5),0)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686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ROUND(IF($L235=1,INDEX(新属性投放!J$14:J$34,卡牌属性!$M235),INDEX(新属性投放!J$40:J$60,卡牌属性!$M235))*VLOOKUP(J235,$A$4:$E$39,5),0)</f>
        <v>20</v>
      </c>
      <c r="P235" s="31" t="s">
        <v>190</v>
      </c>
      <c r="Q235" s="16">
        <f>ROUND(IF($L235=1,INDEX(新属性投放!K$14:K$34,卡牌属性!$M235),INDEX(新属性投放!K$40:K$60,卡牌属性!$M235))*VLOOKUP(J235,$A$4:$E$39,5),0)</f>
        <v>0</v>
      </c>
      <c r="R235" s="31" t="s">
        <v>191</v>
      </c>
      <c r="S235" s="16">
        <f>ROUND(IF($L235=1,INDEX(新属性投放!L$14:L$34,卡牌属性!$M235),INDEX(新属性投放!L$40:L$60,卡牌属性!$M235))*VLOOKUP(J235,$A$4:$E$39,5),0)</f>
        <v>150</v>
      </c>
      <c r="T235" s="31" t="s">
        <v>189</v>
      </c>
      <c r="U235" s="16">
        <f>ROUND(IF($L235=1,INDEX(新属性投放!D$14:D$34,卡牌属性!$M235),INDEX(新属性投放!D$40:D$60,卡牌属性!$M235))*VLOOKUP(J235,$A$4:$E$39,5),0)</f>
        <v>4</v>
      </c>
      <c r="V235" s="31" t="s">
        <v>190</v>
      </c>
      <c r="W235" s="16">
        <f>ROUND(IF($L235=1,INDEX(新属性投放!E$14:E$34,卡牌属性!$M235),INDEX(新属性投放!E$40:E$60,卡牌属性!$M235))*VLOOKUP(J235,$A$4:$E$39,5),0)</f>
        <v>2</v>
      </c>
      <c r="X235" s="31" t="s">
        <v>191</v>
      </c>
      <c r="Y235" s="16">
        <f>ROUND(IF($L235=1,INDEX(新属性投放!F$14:F$34,卡牌属性!$M235),INDEX(新属性投放!F$40:F$60,卡牌属性!$M235))*VLOOKUP(J235,$A$4:$E$39,5),0)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686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ROUND(IF($L236=1,INDEX(新属性投放!J$14:J$34,卡牌属性!$M236),INDEX(新属性投放!J$40:J$60,卡牌属性!$M236))*VLOOKUP(J236,$A$4:$E$39,5),0)</f>
        <v>23</v>
      </c>
      <c r="P236" s="31" t="s">
        <v>190</v>
      </c>
      <c r="Q236" s="16">
        <f>ROUND(IF($L236=1,INDEX(新属性投放!K$14:K$34,卡牌属性!$M236),INDEX(新属性投放!K$40:K$60,卡牌属性!$M236))*VLOOKUP(J236,$A$4:$E$39,5),0)</f>
        <v>1</v>
      </c>
      <c r="R236" s="31" t="s">
        <v>191</v>
      </c>
      <c r="S236" s="16">
        <f>ROUND(IF($L236=1,INDEX(新属性投放!L$14:L$34,卡牌属性!$M236),INDEX(新属性投放!L$40:L$60,卡牌属性!$M236))*VLOOKUP(J236,$A$4:$E$39,5),0)</f>
        <v>166</v>
      </c>
      <c r="T236" s="31" t="s">
        <v>189</v>
      </c>
      <c r="U236" s="16">
        <f>ROUND(IF($L236=1,INDEX(新属性投放!D$14:D$34,卡牌属性!$M236),INDEX(新属性投放!D$40:D$60,卡牌属性!$M236))*VLOOKUP(J236,$A$4:$E$39,5),0)</f>
        <v>6</v>
      </c>
      <c r="V236" s="31" t="s">
        <v>190</v>
      </c>
      <c r="W236" s="16">
        <f>ROUND(IF($L236=1,INDEX(新属性投放!E$14:E$34,卡牌属性!$M236),INDEX(新属性投放!E$40:E$60,卡牌属性!$M236))*VLOOKUP(J236,$A$4:$E$39,5),0)</f>
        <v>3</v>
      </c>
      <c r="X236" s="31" t="s">
        <v>191</v>
      </c>
      <c r="Y236" s="16">
        <f>ROUND(IF($L236=1,INDEX(新属性投放!F$14:F$34,卡牌属性!$M236),INDEX(新属性投放!F$40:F$60,卡牌属性!$M236))*VLOOKUP(J236,$A$4:$E$39,5),0)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686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ROUND(IF($L237=1,INDEX(新属性投放!J$14:J$34,卡牌属性!$M237),INDEX(新属性投放!J$40:J$60,卡牌属性!$M237))*VLOOKUP(J237,$A$4:$E$39,5),0)</f>
        <v>59</v>
      </c>
      <c r="P237" s="31" t="s">
        <v>190</v>
      </c>
      <c r="Q237" s="16">
        <f>ROUND(IF($L237=1,INDEX(新属性投放!K$14:K$34,卡牌属性!$M237),INDEX(新属性投放!K$40:K$60,卡牌属性!$M237))*VLOOKUP(J237,$A$4:$E$39,5),0)</f>
        <v>19</v>
      </c>
      <c r="R237" s="31" t="s">
        <v>191</v>
      </c>
      <c r="S237" s="16">
        <f>ROUND(IF($L237=1,INDEX(新属性投放!L$14:L$34,卡牌属性!$M237),INDEX(新属性投放!L$40:L$60,卡牌属性!$M237))*VLOOKUP(J237,$A$4:$E$39,5),0)</f>
        <v>346</v>
      </c>
      <c r="T237" s="31" t="s">
        <v>189</v>
      </c>
      <c r="U237" s="16">
        <f>ROUND(IF($L237=1,INDEX(新属性投放!D$14:D$34,卡牌属性!$M237),INDEX(新属性投放!D$40:D$60,卡牌属性!$M237))*VLOOKUP(J237,$A$4:$E$39,5),0)</f>
        <v>8</v>
      </c>
      <c r="V237" s="31" t="s">
        <v>190</v>
      </c>
      <c r="W237" s="16">
        <f>ROUND(IF($L237=1,INDEX(新属性投放!E$14:E$34,卡牌属性!$M237),INDEX(新属性投放!E$40:E$60,卡牌属性!$M237))*VLOOKUP(J237,$A$4:$E$39,5),0)</f>
        <v>4</v>
      </c>
      <c r="X237" s="31" t="s">
        <v>191</v>
      </c>
      <c r="Y237" s="16">
        <f>ROUND(IF($L237=1,INDEX(新属性投放!F$14:F$34,卡牌属性!$M237),INDEX(新属性投放!F$40:F$60,卡牌属性!$M237))*VLOOKUP(J237,$A$4:$E$39,5),0)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686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ROUND(IF($L238=1,INDEX(新属性投放!J$14:J$34,卡牌属性!$M238),INDEX(新属性投放!J$40:J$60,卡牌属性!$M238))*VLOOKUP(J238,$A$4:$E$39,5),0)</f>
        <v>163</v>
      </c>
      <c r="P238" s="31" t="s">
        <v>190</v>
      </c>
      <c r="Q238" s="16">
        <f>ROUND(IF($L238=1,INDEX(新属性投放!K$14:K$34,卡牌属性!$M238),INDEX(新属性投放!K$40:K$60,卡牌属性!$M238))*VLOOKUP(J238,$A$4:$E$39,5),0)</f>
        <v>71</v>
      </c>
      <c r="R238" s="31" t="s">
        <v>191</v>
      </c>
      <c r="S238" s="16">
        <f>ROUND(IF($L238=1,INDEX(新属性投放!L$14:L$34,卡牌属性!$M238),INDEX(新属性投放!L$40:L$60,卡牌属性!$M238))*VLOOKUP(J238,$A$4:$E$39,5),0)</f>
        <v>866</v>
      </c>
      <c r="T238" s="31" t="s">
        <v>189</v>
      </c>
      <c r="U238" s="16">
        <f>ROUND(IF($L238=1,INDEX(新属性投放!D$14:D$34,卡牌属性!$M238),INDEX(新属性投放!D$40:D$60,卡牌属性!$M238))*VLOOKUP(J238,$A$4:$E$39,5),0)</f>
        <v>12</v>
      </c>
      <c r="V238" s="31" t="s">
        <v>190</v>
      </c>
      <c r="W238" s="16">
        <f>ROUND(IF($L238=1,INDEX(新属性投放!E$14:E$34,卡牌属性!$M238),INDEX(新属性投放!E$40:E$60,卡牌属性!$M238))*VLOOKUP(J238,$A$4:$E$39,5),0)</f>
        <v>6</v>
      </c>
      <c r="X238" s="31" t="s">
        <v>191</v>
      </c>
      <c r="Y238" s="16">
        <f>ROUND(IF($L238=1,INDEX(新属性投放!F$14:F$34,卡牌属性!$M238),INDEX(新属性投放!F$40:F$60,卡牌属性!$M238))*VLOOKUP(J238,$A$4:$E$39,5),0)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686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ROUND(IF($L239=1,INDEX(新属性投放!J$14:J$34,卡牌属性!$M239),INDEX(新属性投放!J$40:J$60,卡牌属性!$M239))*VLOOKUP(J239,$A$4:$E$39,5),0)</f>
        <v>367</v>
      </c>
      <c r="P239" s="31" t="s">
        <v>190</v>
      </c>
      <c r="Q239" s="16">
        <f>ROUND(IF($L239=1,INDEX(新属性投放!K$14:K$34,卡牌属性!$M239),INDEX(新属性投放!K$40:K$60,卡牌属性!$M239))*VLOOKUP(J239,$A$4:$E$39,5),0)</f>
        <v>173</v>
      </c>
      <c r="R239" s="31" t="s">
        <v>191</v>
      </c>
      <c r="S239" s="16">
        <f>ROUND(IF($L239=1,INDEX(新属性投放!L$14:L$34,卡牌属性!$M239),INDEX(新属性投放!L$40:L$60,卡牌属性!$M239))*VLOOKUP(J239,$A$4:$E$39,5),0)</f>
        <v>1886</v>
      </c>
      <c r="T239" s="31" t="s">
        <v>189</v>
      </c>
      <c r="U239" s="16">
        <f>ROUND(IF($L239=1,INDEX(新属性投放!D$14:D$34,卡牌属性!$M239),INDEX(新属性投放!D$40:D$60,卡牌属性!$M239))*VLOOKUP(J239,$A$4:$E$39,5),0)</f>
        <v>16</v>
      </c>
      <c r="V239" s="31" t="s">
        <v>190</v>
      </c>
      <c r="W239" s="16">
        <f>ROUND(IF($L239=1,INDEX(新属性投放!E$14:E$34,卡牌属性!$M239),INDEX(新属性投放!E$40:E$60,卡牌属性!$M239))*VLOOKUP(J239,$A$4:$E$39,5),0)</f>
        <v>8</v>
      </c>
      <c r="X239" s="31" t="s">
        <v>191</v>
      </c>
      <c r="Y239" s="16">
        <f>ROUND(IF($L239=1,INDEX(新属性投放!F$14:F$34,卡牌属性!$M239),INDEX(新属性投放!F$40:F$60,卡牌属性!$M239))*VLOOKUP(J239,$A$4:$E$39,5),0)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686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ROUND(IF($L240=1,INDEX(新属性投放!J$14:J$34,卡牌属性!$M240),INDEX(新属性投放!J$40:J$60,卡牌属性!$M240))*VLOOKUP(J240,$A$4:$E$39,5),0)</f>
        <v>559</v>
      </c>
      <c r="P240" s="31" t="s">
        <v>190</v>
      </c>
      <c r="Q240" s="16">
        <f>ROUND(IF($L240=1,INDEX(新属性投放!K$14:K$34,卡牌属性!$M240),INDEX(新属性投放!K$40:K$60,卡牌属性!$M240))*VLOOKUP(J240,$A$4:$E$39,5),0)</f>
        <v>269</v>
      </c>
      <c r="R240" s="31" t="s">
        <v>191</v>
      </c>
      <c r="S240" s="16">
        <f>ROUND(IF($L240=1,INDEX(新属性投放!L$14:L$34,卡牌属性!$M240),INDEX(新属性投放!L$40:L$60,卡牌属性!$M240))*VLOOKUP(J240,$A$4:$E$39,5),0)</f>
        <v>2846</v>
      </c>
      <c r="T240" s="31" t="s">
        <v>189</v>
      </c>
      <c r="U240" s="16">
        <f>ROUND(IF($L240=1,INDEX(新属性投放!D$14:D$34,卡牌属性!$M240),INDEX(新属性投放!D$40:D$60,卡牌属性!$M240))*VLOOKUP(J240,$A$4:$E$39,5),0)</f>
        <v>20</v>
      </c>
      <c r="V240" s="31" t="s">
        <v>190</v>
      </c>
      <c r="W240" s="16">
        <f>ROUND(IF($L240=1,INDEX(新属性投放!E$14:E$34,卡牌属性!$M240),INDEX(新属性投放!E$40:E$60,卡牌属性!$M240))*VLOOKUP(J240,$A$4:$E$39,5),0)</f>
        <v>10</v>
      </c>
      <c r="X240" s="31" t="s">
        <v>191</v>
      </c>
      <c r="Y240" s="16">
        <f>ROUND(IF($L240=1,INDEX(新属性投放!F$14:F$34,卡牌属性!$M240),INDEX(新属性投放!F$40:F$60,卡牌属性!$M240))*VLOOKUP(J240,$A$4:$E$39,5),0)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686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ROUND(IF($L241=1,INDEX(新属性投放!J$14:J$34,卡牌属性!$M241),INDEX(新属性投放!J$40:J$60,卡牌属性!$M241))*VLOOKUP(J241,$A$4:$E$39,5),0)</f>
        <v>799</v>
      </c>
      <c r="P241" s="31" t="s">
        <v>190</v>
      </c>
      <c r="Q241" s="16">
        <f>ROUND(IF($L241=1,INDEX(新属性投放!K$14:K$34,卡牌属性!$M241),INDEX(新属性投放!K$40:K$60,卡牌属性!$M241))*VLOOKUP(J241,$A$4:$E$39,5),0)</f>
        <v>389</v>
      </c>
      <c r="R241" s="31" t="s">
        <v>191</v>
      </c>
      <c r="S241" s="16">
        <f>ROUND(IF($L241=1,INDEX(新属性投放!L$14:L$34,卡牌属性!$M241),INDEX(新属性投放!L$40:L$60,卡牌属性!$M241))*VLOOKUP(J241,$A$4:$E$39,5),0)</f>
        <v>4046</v>
      </c>
      <c r="T241" s="31" t="s">
        <v>189</v>
      </c>
      <c r="U241" s="16">
        <f>ROUND(IF($L241=1,INDEX(新属性投放!D$14:D$34,卡牌属性!$M241),INDEX(新属性投放!D$40:D$60,卡牌属性!$M241))*VLOOKUP(J241,$A$4:$E$39,5),0)</f>
        <v>24</v>
      </c>
      <c r="V241" s="31" t="s">
        <v>190</v>
      </c>
      <c r="W241" s="16">
        <f>ROUND(IF($L241=1,INDEX(新属性投放!E$14:E$34,卡牌属性!$M241),INDEX(新属性投放!E$40:E$60,卡牌属性!$M241))*VLOOKUP(J241,$A$4:$E$39,5),0)</f>
        <v>12</v>
      </c>
      <c r="X241" s="31" t="s">
        <v>191</v>
      </c>
      <c r="Y241" s="16">
        <f>ROUND(IF($L241=1,INDEX(新属性投放!F$14:F$34,卡牌属性!$M241),INDEX(新属性投放!F$40:F$60,卡牌属性!$M241))*VLOOKUP(J241,$A$4:$E$39,5),0)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686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ROUND(IF($L242=1,INDEX(新属性投放!J$14:J$34,卡牌属性!$M242),INDEX(新属性投放!J$40:J$60,卡牌属性!$M242))*VLOOKUP(J242,$A$4:$E$39,5),0)</f>
        <v>1087</v>
      </c>
      <c r="P242" s="31" t="s">
        <v>190</v>
      </c>
      <c r="Q242" s="16">
        <f>ROUND(IF($L242=1,INDEX(新属性投放!K$14:K$34,卡牌属性!$M242),INDEX(新属性投放!K$40:K$60,卡牌属性!$M242))*VLOOKUP(J242,$A$4:$E$39,5),0)</f>
        <v>533</v>
      </c>
      <c r="R242" s="31" t="s">
        <v>191</v>
      </c>
      <c r="S242" s="16">
        <f>ROUND(IF($L242=1,INDEX(新属性投放!L$14:L$34,卡牌属性!$M242),INDEX(新属性投放!L$40:L$60,卡牌属性!$M242))*VLOOKUP(J242,$A$4:$E$39,5),0)</f>
        <v>5486</v>
      </c>
      <c r="T242" s="31" t="s">
        <v>189</v>
      </c>
      <c r="U242" s="16">
        <f>ROUND(IF($L242=1,INDEX(新属性投放!D$14:D$34,卡牌属性!$M242),INDEX(新属性投放!D$40:D$60,卡牌属性!$M242))*VLOOKUP(J242,$A$4:$E$39,5),0)</f>
        <v>30</v>
      </c>
      <c r="V242" s="31" t="s">
        <v>190</v>
      </c>
      <c r="W242" s="16">
        <f>ROUND(IF($L242=1,INDEX(新属性投放!E$14:E$34,卡牌属性!$M242),INDEX(新属性投放!E$40:E$60,卡牌属性!$M242))*VLOOKUP(J242,$A$4:$E$39,5),0)</f>
        <v>15</v>
      </c>
      <c r="X242" s="31" t="s">
        <v>191</v>
      </c>
      <c r="Y242" s="16">
        <f>ROUND(IF($L242=1,INDEX(新属性投放!F$14:F$34,卡牌属性!$M242),INDEX(新属性投放!F$40:F$60,卡牌属性!$M242))*VLOOKUP(J242,$A$4:$E$39,5),0)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686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ROUND(IF($L243=1,INDEX(新属性投放!J$14:J$34,卡牌属性!$M243),INDEX(新属性投放!J$40:J$60,卡牌属性!$M243))*VLOOKUP(J243,$A$4:$E$39,5),0)</f>
        <v>1447</v>
      </c>
      <c r="P243" s="31" t="s">
        <v>190</v>
      </c>
      <c r="Q243" s="16">
        <f>ROUND(IF($L243=1,INDEX(新属性投放!K$14:K$34,卡牌属性!$M243),INDEX(新属性投放!K$40:K$60,卡牌属性!$M243))*VLOOKUP(J243,$A$4:$E$39,5),0)</f>
        <v>713</v>
      </c>
      <c r="R243" s="31" t="s">
        <v>191</v>
      </c>
      <c r="S243" s="16">
        <f>ROUND(IF($L243=1,INDEX(新属性投放!L$14:L$34,卡牌属性!$M243),INDEX(新属性投放!L$40:L$60,卡牌属性!$M243))*VLOOKUP(J243,$A$4:$E$39,5),0)</f>
        <v>7286</v>
      </c>
      <c r="T243" s="31" t="s">
        <v>189</v>
      </c>
      <c r="U243" s="16">
        <f>ROUND(IF($L243=1,INDEX(新属性投放!D$14:D$34,卡牌属性!$M243),INDEX(新属性投放!D$40:D$60,卡牌属性!$M243))*VLOOKUP(J243,$A$4:$E$39,5),0)</f>
        <v>34</v>
      </c>
      <c r="V243" s="31" t="s">
        <v>190</v>
      </c>
      <c r="W243" s="16">
        <f>ROUND(IF($L243=1,INDEX(新属性投放!E$14:E$34,卡牌属性!$M243),INDEX(新属性投放!E$40:E$60,卡牌属性!$M243))*VLOOKUP(J243,$A$4:$E$39,5),0)</f>
        <v>17</v>
      </c>
      <c r="X243" s="31" t="s">
        <v>191</v>
      </c>
      <c r="Y243" s="16">
        <f>ROUND(IF($L243=1,INDEX(新属性投放!F$14:F$34,卡牌属性!$M243),INDEX(新属性投放!F$40:F$60,卡牌属性!$M243))*VLOOKUP(J243,$A$4:$E$39,5),0)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686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ROUND(IF($L244=1,INDEX(新属性投放!J$14:J$34,卡牌属性!$M244),INDEX(新属性投放!J$40:J$60,卡牌属性!$M244))*VLOOKUP(J244,$A$4:$E$39,5),0)</f>
        <v>1821</v>
      </c>
      <c r="P244" s="31" t="s">
        <v>190</v>
      </c>
      <c r="Q244" s="16">
        <f>ROUND(IF($L244=1,INDEX(新属性投放!K$14:K$34,卡牌属性!$M244),INDEX(新属性投放!K$40:K$60,卡牌属性!$M244))*VLOOKUP(J244,$A$4:$E$39,5),0)</f>
        <v>900</v>
      </c>
      <c r="R244" s="31" t="s">
        <v>191</v>
      </c>
      <c r="S244" s="16">
        <f>ROUND(IF($L244=1,INDEX(新属性投放!L$14:L$34,卡牌属性!$M244),INDEX(新属性投放!L$40:L$60,卡牌属性!$M244))*VLOOKUP(J244,$A$4:$E$39,5),0)</f>
        <v>9156</v>
      </c>
      <c r="T244" s="31" t="s">
        <v>189</v>
      </c>
      <c r="U244" s="16">
        <f>ROUND(IF($L244=1,INDEX(新属性投放!D$14:D$34,卡牌属性!$M244),INDEX(新属性投放!D$40:D$60,卡牌属性!$M244))*VLOOKUP(J244,$A$4:$E$39,5),0)</f>
        <v>40</v>
      </c>
      <c r="V244" s="31" t="s">
        <v>190</v>
      </c>
      <c r="W244" s="16">
        <f>ROUND(IF($L244=1,INDEX(新属性投放!E$14:E$34,卡牌属性!$M244),INDEX(新属性投放!E$40:E$60,卡牌属性!$M244))*VLOOKUP(J244,$A$4:$E$39,5),0)</f>
        <v>20</v>
      </c>
      <c r="X244" s="31" t="s">
        <v>191</v>
      </c>
      <c r="Y244" s="16">
        <f>ROUND(IF($L244=1,INDEX(新属性投放!F$14:F$34,卡牌属性!$M244),INDEX(新属性投放!F$40:F$60,卡牌属性!$M244))*VLOOKUP(J244,$A$4:$E$39,5),0)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686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ROUND(IF($L245=1,INDEX(新属性投放!J$14:J$34,卡牌属性!$M245),INDEX(新属性投放!J$40:J$60,卡牌属性!$M245))*VLOOKUP(J245,$A$4:$E$39,5),0)</f>
        <v>2061</v>
      </c>
      <c r="P245" s="31" t="s">
        <v>190</v>
      </c>
      <c r="Q245" s="16">
        <f>ROUND(IF($L245=1,INDEX(新属性投放!K$14:K$34,卡牌属性!$M245),INDEX(新属性投放!K$40:K$60,卡牌属性!$M245))*VLOOKUP(J245,$A$4:$E$39,5),0)</f>
        <v>1020</v>
      </c>
      <c r="R245" s="31" t="s">
        <v>191</v>
      </c>
      <c r="S245" s="16">
        <f>ROUND(IF($L245=1,INDEX(新属性投放!L$14:L$34,卡牌属性!$M245),INDEX(新属性投放!L$40:L$60,卡牌属性!$M245))*VLOOKUP(J245,$A$4:$E$39,5),0)</f>
        <v>10356</v>
      </c>
      <c r="T245" s="31" t="s">
        <v>189</v>
      </c>
      <c r="U245" s="16">
        <f>ROUND(IF($L245=1,INDEX(新属性投放!D$14:D$34,卡牌属性!$M245),INDEX(新属性投放!D$40:D$60,卡牌属性!$M245))*VLOOKUP(J245,$A$4:$E$39,5),0)</f>
        <v>46</v>
      </c>
      <c r="V245" s="31" t="s">
        <v>190</v>
      </c>
      <c r="W245" s="16">
        <f>ROUND(IF($L245=1,INDEX(新属性投放!E$14:E$34,卡牌属性!$M245),INDEX(新属性投放!E$40:E$60,卡牌属性!$M245))*VLOOKUP(J245,$A$4:$E$39,5),0)</f>
        <v>23</v>
      </c>
      <c r="X245" s="31" t="s">
        <v>191</v>
      </c>
      <c r="Y245" s="16">
        <f>ROUND(IF($L245=1,INDEX(新属性投放!F$14:F$34,卡牌属性!$M245),INDEX(新属性投放!F$40:F$60,卡牌属性!$M245))*VLOOKUP(J245,$A$4:$E$39,5),0)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686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ROUND(IF($L246=1,INDEX(新属性投放!J$14:J$34,卡牌属性!$M246),INDEX(新属性投放!J$40:J$60,卡牌属性!$M246))*VLOOKUP(J246,$A$4:$E$39,5),0)</f>
        <v>2337</v>
      </c>
      <c r="P246" s="31" t="s">
        <v>190</v>
      </c>
      <c r="Q246" s="16">
        <f>ROUND(IF($L246=1,INDEX(新属性投放!K$14:K$34,卡牌属性!$M246),INDEX(新属性投放!K$40:K$60,卡牌属性!$M246))*VLOOKUP(J246,$A$4:$E$39,5),0)</f>
        <v>1158</v>
      </c>
      <c r="R246" s="31" t="s">
        <v>191</v>
      </c>
      <c r="S246" s="16">
        <f>ROUND(IF($L246=1,INDEX(新属性投放!L$14:L$34,卡牌属性!$M246),INDEX(新属性投放!L$40:L$60,卡牌属性!$M246))*VLOOKUP(J246,$A$4:$E$39,5),0)</f>
        <v>11736</v>
      </c>
      <c r="T246" s="31" t="s">
        <v>189</v>
      </c>
      <c r="U246" s="16">
        <f>ROUND(IF($L246=1,INDEX(新属性投放!D$14:D$34,卡牌属性!$M246),INDEX(新属性投放!D$40:D$60,卡牌属性!$M246))*VLOOKUP(J246,$A$4:$E$39,5),0)</f>
        <v>52</v>
      </c>
      <c r="V246" s="31" t="s">
        <v>190</v>
      </c>
      <c r="W246" s="16">
        <f>ROUND(IF($L246=1,INDEX(新属性投放!E$14:E$34,卡牌属性!$M246),INDEX(新属性投放!E$40:E$60,卡牌属性!$M246))*VLOOKUP(J246,$A$4:$E$39,5),0)</f>
        <v>26</v>
      </c>
      <c r="X246" s="31" t="s">
        <v>191</v>
      </c>
      <c r="Y246" s="16">
        <f>ROUND(IF($L246=1,INDEX(新属性投放!F$14:F$34,卡牌属性!$M246),INDEX(新属性投放!F$40:F$60,卡牌属性!$M246))*VLOOKUP(J246,$A$4:$E$39,5),0)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686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ROUND(IF($L247=1,INDEX(新属性投放!J$14:J$34,卡牌属性!$M247),INDEX(新属性投放!J$40:J$60,卡牌属性!$M247))*VLOOKUP(J247,$A$4:$E$39,5),0)</f>
        <v>2649</v>
      </c>
      <c r="P247" s="31" t="s">
        <v>190</v>
      </c>
      <c r="Q247" s="16">
        <f>ROUND(IF($L247=1,INDEX(新属性投放!K$14:K$34,卡牌属性!$M247),INDEX(新属性投放!K$40:K$60,卡牌属性!$M247))*VLOOKUP(J247,$A$4:$E$39,5),0)</f>
        <v>1314</v>
      </c>
      <c r="R247" s="31" t="s">
        <v>191</v>
      </c>
      <c r="S247" s="16">
        <f>ROUND(IF($L247=1,INDEX(新属性投放!L$14:L$34,卡牌属性!$M247),INDEX(新属性投放!L$40:L$60,卡牌属性!$M247))*VLOOKUP(J247,$A$4:$E$39,5),0)</f>
        <v>13296</v>
      </c>
      <c r="T247" s="31" t="s">
        <v>189</v>
      </c>
      <c r="U247" s="16">
        <f>ROUND(IF($L247=1,INDEX(新属性投放!D$14:D$34,卡牌属性!$M247),INDEX(新属性投放!D$40:D$60,卡牌属性!$M247))*VLOOKUP(J247,$A$4:$E$39,5),0)</f>
        <v>58</v>
      </c>
      <c r="V247" s="31" t="s">
        <v>190</v>
      </c>
      <c r="W247" s="16">
        <f>ROUND(IF($L247=1,INDEX(新属性投放!E$14:E$34,卡牌属性!$M247),INDEX(新属性投放!E$40:E$60,卡牌属性!$M247))*VLOOKUP(J247,$A$4:$E$39,5),0)</f>
        <v>29</v>
      </c>
      <c r="X247" s="31" t="s">
        <v>191</v>
      </c>
      <c r="Y247" s="16">
        <f>ROUND(IF($L247=1,INDEX(新属性投放!F$14:F$34,卡牌属性!$M247),INDEX(新属性投放!F$40:F$60,卡牌属性!$M247))*VLOOKUP(J247,$A$4:$E$39,5),0)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686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ROUND(IF($L248=1,INDEX(新属性投放!J$14:J$34,卡牌属性!$M248),INDEX(新属性投放!J$40:J$60,卡牌属性!$M248))*VLOOKUP(J248,$A$4:$E$39,5),0)</f>
        <v>2997</v>
      </c>
      <c r="P248" s="31" t="s">
        <v>190</v>
      </c>
      <c r="Q248" s="16">
        <f>ROUND(IF($L248=1,INDEX(新属性投放!K$14:K$34,卡牌属性!$M248),INDEX(新属性投放!K$40:K$60,卡牌属性!$M248))*VLOOKUP(J248,$A$4:$E$39,5),0)</f>
        <v>1488</v>
      </c>
      <c r="R248" s="31" t="s">
        <v>191</v>
      </c>
      <c r="S248" s="16">
        <f>ROUND(IF($L248=1,INDEX(新属性投放!L$14:L$34,卡牌属性!$M248),INDEX(新属性投放!L$40:L$60,卡牌属性!$M248))*VLOOKUP(J248,$A$4:$E$39,5),0)</f>
        <v>15036</v>
      </c>
      <c r="T248" s="31" t="s">
        <v>189</v>
      </c>
      <c r="U248" s="16">
        <f>ROUND(IF($L248=1,INDEX(新属性投放!D$14:D$34,卡牌属性!$M248),INDEX(新属性投放!D$40:D$60,卡牌属性!$M248))*VLOOKUP(J248,$A$4:$E$39,5),0)</f>
        <v>64</v>
      </c>
      <c r="V248" s="31" t="s">
        <v>190</v>
      </c>
      <c r="W248" s="16">
        <f>ROUND(IF($L248=1,INDEX(新属性投放!E$14:E$34,卡牌属性!$M248),INDEX(新属性投放!E$40:E$60,卡牌属性!$M248))*VLOOKUP(J248,$A$4:$E$39,5),0)</f>
        <v>32</v>
      </c>
      <c r="X248" s="31" t="s">
        <v>191</v>
      </c>
      <c r="Y248" s="16">
        <f>ROUND(IF($L248=1,INDEX(新属性投放!F$14:F$34,卡牌属性!$M248),INDEX(新属性投放!F$40:F$60,卡牌属性!$M248))*VLOOKUP(J248,$A$4:$E$39,5),0)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686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ROUND(IF($L249=1,INDEX(新属性投放!J$14:J$34,卡牌属性!$M249),INDEX(新属性投放!J$40:J$60,卡牌属性!$M249))*VLOOKUP(J249,$A$4:$E$39,5),0)</f>
        <v>3381</v>
      </c>
      <c r="P249" s="31" t="s">
        <v>190</v>
      </c>
      <c r="Q249" s="16">
        <f>ROUND(IF($L249=1,INDEX(新属性投放!K$14:K$34,卡牌属性!$M249),INDEX(新属性投放!K$40:K$60,卡牌属性!$M249))*VLOOKUP(J249,$A$4:$E$39,5),0)</f>
        <v>1680</v>
      </c>
      <c r="R249" s="31" t="s">
        <v>191</v>
      </c>
      <c r="S249" s="16">
        <f>ROUND(IF($L249=1,INDEX(新属性投放!L$14:L$34,卡牌属性!$M249),INDEX(新属性投放!L$40:L$60,卡牌属性!$M249))*VLOOKUP(J249,$A$4:$E$39,5),0)</f>
        <v>16956</v>
      </c>
      <c r="T249" s="31" t="s">
        <v>189</v>
      </c>
      <c r="U249" s="16">
        <f>ROUND(IF($L249=1,INDEX(新属性投放!D$14:D$34,卡牌属性!$M249),INDEX(新属性投放!D$40:D$60,卡牌属性!$M249))*VLOOKUP(J249,$A$4:$E$39,5),0)</f>
        <v>70</v>
      </c>
      <c r="V249" s="31" t="s">
        <v>190</v>
      </c>
      <c r="W249" s="16">
        <f>ROUND(IF($L249=1,INDEX(新属性投放!E$14:E$34,卡牌属性!$M249),INDEX(新属性投放!E$40:E$60,卡牌属性!$M249))*VLOOKUP(J249,$A$4:$E$39,5),0)</f>
        <v>35</v>
      </c>
      <c r="X249" s="31" t="s">
        <v>191</v>
      </c>
      <c r="Y249" s="16">
        <f>ROUND(IF($L249=1,INDEX(新属性投放!F$14:F$34,卡牌属性!$M249),INDEX(新属性投放!F$40:F$60,卡牌属性!$M249))*VLOOKUP(J249,$A$4:$E$39,5),0)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686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ROUND(IF($L250=1,INDEX(新属性投放!J$14:J$34,卡牌属性!$M250),INDEX(新属性投放!J$40:J$60,卡牌属性!$M250))*VLOOKUP(J250,$A$4:$E$39,5),0)</f>
        <v>3801</v>
      </c>
      <c r="P250" s="31" t="s">
        <v>190</v>
      </c>
      <c r="Q250" s="16">
        <f>ROUND(IF($L250=1,INDEX(新属性投放!K$14:K$34,卡牌属性!$M250),INDEX(新属性投放!K$40:K$60,卡牌属性!$M250))*VLOOKUP(J250,$A$4:$E$39,5),0)</f>
        <v>1890</v>
      </c>
      <c r="R250" s="31" t="s">
        <v>191</v>
      </c>
      <c r="S250" s="16">
        <f>ROUND(IF($L250=1,INDEX(新属性投放!L$14:L$34,卡牌属性!$M250),INDEX(新属性投放!L$40:L$60,卡牌属性!$M250))*VLOOKUP(J250,$A$4:$E$39,5),0)</f>
        <v>19056</v>
      </c>
      <c r="T250" s="31" t="s">
        <v>189</v>
      </c>
      <c r="U250" s="16">
        <f>ROUND(IF($L250=1,INDEX(新属性投放!D$14:D$34,卡牌属性!$M250),INDEX(新属性投放!D$40:D$60,卡牌属性!$M250))*VLOOKUP(J250,$A$4:$E$39,5),0)</f>
        <v>80</v>
      </c>
      <c r="V250" s="31" t="s">
        <v>190</v>
      </c>
      <c r="W250" s="16">
        <f>ROUND(IF($L250=1,INDEX(新属性投放!E$14:E$34,卡牌属性!$M250),INDEX(新属性投放!E$40:E$60,卡牌属性!$M250))*VLOOKUP(J250,$A$4:$E$39,5),0)</f>
        <v>40</v>
      </c>
      <c r="X250" s="31" t="s">
        <v>191</v>
      </c>
      <c r="Y250" s="16">
        <f>ROUND(IF($L250=1,INDEX(新属性投放!F$14:F$34,卡牌属性!$M250),INDEX(新属性投放!F$40:F$60,卡牌属性!$M250))*VLOOKUP(J250,$A$4:$E$39,5),0)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686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ROUND(IF($L251=1,INDEX(新属性投放!J$14:J$34,卡牌属性!$M251),INDEX(新属性投放!J$40:J$60,卡牌属性!$M251))*VLOOKUP(J251,$A$4:$E$39,5),0)</f>
        <v>4281</v>
      </c>
      <c r="P251" s="31" t="s">
        <v>190</v>
      </c>
      <c r="Q251" s="16">
        <f>ROUND(IF($L251=1,INDEX(新属性投放!K$14:K$34,卡牌属性!$M251),INDEX(新属性投放!K$40:K$60,卡牌属性!$M251))*VLOOKUP(J251,$A$4:$E$39,5),0)</f>
        <v>2130</v>
      </c>
      <c r="R251" s="31" t="s">
        <v>191</v>
      </c>
      <c r="S251" s="16">
        <f>ROUND(IF($L251=1,INDEX(新属性投放!L$14:L$34,卡牌属性!$M251),INDEX(新属性投放!L$40:L$60,卡牌属性!$M251))*VLOOKUP(J251,$A$4:$E$39,5),0)</f>
        <v>21456</v>
      </c>
      <c r="T251" s="31" t="s">
        <v>189</v>
      </c>
      <c r="U251" s="16">
        <f>ROUND(IF($L251=1,INDEX(新属性投放!D$14:D$34,卡牌属性!$M251),INDEX(新属性投放!D$40:D$60,卡牌属性!$M251))*VLOOKUP(J251,$A$4:$E$39,5),0)</f>
        <v>90</v>
      </c>
      <c r="V251" s="31" t="s">
        <v>190</v>
      </c>
      <c r="W251" s="16">
        <f>ROUND(IF($L251=1,INDEX(新属性投放!E$14:E$34,卡牌属性!$M251),INDEX(新属性投放!E$40:E$60,卡牌属性!$M251))*VLOOKUP(J251,$A$4:$E$39,5),0)</f>
        <v>45</v>
      </c>
      <c r="X251" s="31" t="s">
        <v>191</v>
      </c>
      <c r="Y251" s="16">
        <f>ROUND(IF($L251=1,INDEX(新属性投放!F$14:F$34,卡牌属性!$M251),INDEX(新属性投放!F$40:F$60,卡牌属性!$M251))*VLOOKUP(J251,$A$4:$E$39,5),0)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686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ROUND(IF($L252=1,INDEX(新属性投放!J$14:J$34,卡牌属性!$M252),INDEX(新属性投放!J$40:J$60,卡牌属性!$M252))*VLOOKUP(J252,$A$4:$E$39,5),0)</f>
        <v>4821</v>
      </c>
      <c r="P252" s="31" t="s">
        <v>190</v>
      </c>
      <c r="Q252" s="16">
        <f>ROUND(IF($L252=1,INDEX(新属性投放!K$14:K$34,卡牌属性!$M252),INDEX(新属性投放!K$40:K$60,卡牌属性!$M252))*VLOOKUP(J252,$A$4:$E$39,5),0)</f>
        <v>2400</v>
      </c>
      <c r="R252" s="31" t="s">
        <v>191</v>
      </c>
      <c r="S252" s="16">
        <f>ROUND(IF($L252=1,INDEX(新属性投放!L$14:L$34,卡牌属性!$M252),INDEX(新属性投放!L$40:L$60,卡牌属性!$M252))*VLOOKUP(J252,$A$4:$E$39,5),0)</f>
        <v>24156</v>
      </c>
      <c r="T252" s="31" t="s">
        <v>189</v>
      </c>
      <c r="U252" s="16">
        <f>ROUND(IF($L252=1,INDEX(新属性投放!D$14:D$34,卡牌属性!$M252),INDEX(新属性投放!D$40:D$60,卡牌属性!$M252))*VLOOKUP(J252,$A$4:$E$39,5),0)</f>
        <v>100</v>
      </c>
      <c r="V252" s="31" t="s">
        <v>190</v>
      </c>
      <c r="W252" s="16">
        <f>ROUND(IF($L252=1,INDEX(新属性投放!E$14:E$34,卡牌属性!$M252),INDEX(新属性投放!E$40:E$60,卡牌属性!$M252))*VLOOKUP(J252,$A$4:$E$39,5),0)</f>
        <v>50</v>
      </c>
      <c r="X252" s="31" t="s">
        <v>191</v>
      </c>
      <c r="Y252" s="16">
        <f>ROUND(IF($L252=1,INDEX(新属性投放!F$14:F$34,卡牌属性!$M252),INDEX(新属性投放!F$40:F$60,卡牌属性!$M252))*VLOOKUP(J252,$A$4:$E$39,5),0)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686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ROUND(IF($L253=1,INDEX(新属性投放!J$14:J$34,卡牌属性!$M253),INDEX(新属性投放!J$40:J$60,卡牌属性!$M253))*VLOOKUP(J253,$A$4:$E$39,5),0)</f>
        <v>5421</v>
      </c>
      <c r="P253" s="31" t="s">
        <v>190</v>
      </c>
      <c r="Q253" s="16">
        <f>ROUND(IF($L253=1,INDEX(新属性投放!K$14:K$34,卡牌属性!$M253),INDEX(新属性投放!K$40:K$60,卡牌属性!$M253))*VLOOKUP(J253,$A$4:$E$39,5),0)</f>
        <v>2700</v>
      </c>
      <c r="R253" s="31" t="s">
        <v>191</v>
      </c>
      <c r="S253" s="16">
        <f>ROUND(IF($L253=1,INDEX(新属性投放!L$14:L$34,卡牌属性!$M253),INDEX(新属性投放!L$40:L$60,卡牌属性!$M253))*VLOOKUP(J253,$A$4:$E$39,5),0)</f>
        <v>27156</v>
      </c>
      <c r="T253" s="31" t="s">
        <v>189</v>
      </c>
      <c r="U253" s="16">
        <f>ROUND(IF($L253=1,INDEX(新属性投放!D$14:D$34,卡牌属性!$M253),INDEX(新属性投放!D$40:D$60,卡牌属性!$M253))*VLOOKUP(J253,$A$4:$E$39,5),0)</f>
        <v>110</v>
      </c>
      <c r="V253" s="31" t="s">
        <v>190</v>
      </c>
      <c r="W253" s="16">
        <f>ROUND(IF($L253=1,INDEX(新属性投放!E$14:E$34,卡牌属性!$M253),INDEX(新属性投放!E$40:E$60,卡牌属性!$M253))*VLOOKUP(J253,$A$4:$E$39,5),0)</f>
        <v>55</v>
      </c>
      <c r="X253" s="31" t="s">
        <v>191</v>
      </c>
      <c r="Y253" s="16">
        <f>ROUND(IF($L253=1,INDEX(新属性投放!F$14:F$34,卡牌属性!$M253),INDEX(新属性投放!F$40:F$60,卡牌属性!$M253))*VLOOKUP(J253,$A$4:$E$39,5),0)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686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ROUND(IF($L254=1,INDEX(新属性投放!J$14:J$34,卡牌属性!$M254),INDEX(新属性投放!J$40:J$60,卡牌属性!$M254))*VLOOKUP(J254,$A$4:$E$39,5),0)</f>
        <v>6081</v>
      </c>
      <c r="P254" s="31" t="s">
        <v>190</v>
      </c>
      <c r="Q254" s="16">
        <f>ROUND(IF($L254=1,INDEX(新属性投放!K$14:K$34,卡牌属性!$M254),INDEX(新属性投放!K$40:K$60,卡牌属性!$M254))*VLOOKUP(J254,$A$4:$E$39,5),0)</f>
        <v>3030</v>
      </c>
      <c r="R254" s="31" t="s">
        <v>191</v>
      </c>
      <c r="S254" s="16">
        <f>ROUND(IF($L254=1,INDEX(新属性投放!L$14:L$34,卡牌属性!$M254),INDEX(新属性投放!L$40:L$60,卡牌属性!$M254))*VLOOKUP(J254,$A$4:$E$39,5),0)</f>
        <v>30456</v>
      </c>
      <c r="T254" s="31" t="s">
        <v>189</v>
      </c>
      <c r="U254" s="16">
        <f>ROUND(IF($L254=1,INDEX(新属性投放!D$14:D$34,卡牌属性!$M254),INDEX(新属性投放!D$40:D$60,卡牌属性!$M254))*VLOOKUP(J254,$A$4:$E$39,5),0)</f>
        <v>120</v>
      </c>
      <c r="V254" s="31" t="s">
        <v>190</v>
      </c>
      <c r="W254" s="16">
        <f>ROUND(IF($L254=1,INDEX(新属性投放!E$14:E$34,卡牌属性!$M254),INDEX(新属性投放!E$40:E$60,卡牌属性!$M254))*VLOOKUP(J254,$A$4:$E$39,5),0)</f>
        <v>60</v>
      </c>
      <c r="X254" s="31" t="s">
        <v>191</v>
      </c>
      <c r="Y254" s="16">
        <f>ROUND(IF($L254=1,INDEX(新属性投放!F$14:F$34,卡牌属性!$M254),INDEX(新属性投放!F$40:F$60,卡牌属性!$M254))*VLOOKUP(J254,$A$4:$E$39,5),0)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686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ROUND(IF($L255=1,INDEX(新属性投放!J$14:J$34,卡牌属性!$M255),INDEX(新属性投放!J$40:J$60,卡牌属性!$M255))*VLOOKUP(J255,$A$4:$E$39,5),0)</f>
        <v>6801</v>
      </c>
      <c r="P255" s="31" t="s">
        <v>190</v>
      </c>
      <c r="Q255" s="16">
        <f>ROUND(IF($L255=1,INDEX(新属性投放!K$14:K$34,卡牌属性!$M255),INDEX(新属性投放!K$40:K$60,卡牌属性!$M255))*VLOOKUP(J255,$A$4:$E$39,5),0)</f>
        <v>3390</v>
      </c>
      <c r="R255" s="31" t="s">
        <v>191</v>
      </c>
      <c r="S255" s="16">
        <f>ROUND(IF($L255=1,INDEX(新属性投放!L$14:L$34,卡牌属性!$M255),INDEX(新属性投放!L$40:L$60,卡牌属性!$M255))*VLOOKUP(J255,$A$4:$E$39,5),0)</f>
        <v>34056</v>
      </c>
      <c r="T255" s="31" t="s">
        <v>189</v>
      </c>
      <c r="U255" s="16">
        <f>ROUND(IF($L255=1,INDEX(新属性投放!D$14:D$34,卡牌属性!$M255),INDEX(新属性投放!D$40:D$60,卡牌属性!$M255))*VLOOKUP(J255,$A$4:$E$39,5),0)</f>
        <v>140</v>
      </c>
      <c r="V255" s="31" t="s">
        <v>190</v>
      </c>
      <c r="W255" s="16">
        <f>ROUND(IF($L255=1,INDEX(新属性投放!E$14:E$34,卡牌属性!$M255),INDEX(新属性投放!E$40:E$60,卡牌属性!$M255))*VLOOKUP(J255,$A$4:$E$39,5),0)</f>
        <v>70</v>
      </c>
      <c r="X255" s="31" t="s">
        <v>191</v>
      </c>
      <c r="Y255" s="16">
        <f>ROUND(IF($L255=1,INDEX(新属性投放!F$14:F$34,卡牌属性!$M255),INDEX(新属性投放!F$40:F$60,卡牌属性!$M255))*VLOOKUP(J255,$A$4:$E$39,5),0)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686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ROUND(IF($L256=1,INDEX(新属性投放!J$14:J$34,卡牌属性!$M256),INDEX(新属性投放!J$40:J$60,卡牌属性!$M256))*VLOOKUP(J256,$A$4:$E$39,5),0)</f>
        <v>20</v>
      </c>
      <c r="P256" s="31" t="s">
        <v>190</v>
      </c>
      <c r="Q256" s="16">
        <f>ROUND(IF($L256=1,INDEX(新属性投放!K$14:K$34,卡牌属性!$M256),INDEX(新属性投放!K$40:K$60,卡牌属性!$M256))*VLOOKUP(J256,$A$4:$E$39,5),0)</f>
        <v>0</v>
      </c>
      <c r="R256" s="31" t="s">
        <v>191</v>
      </c>
      <c r="S256" s="16">
        <f>ROUND(IF($L256=1,INDEX(新属性投放!L$14:L$34,卡牌属性!$M256),INDEX(新属性投放!L$40:L$60,卡牌属性!$M256))*VLOOKUP(J256,$A$4:$E$39,5),0)</f>
        <v>150</v>
      </c>
      <c r="T256" s="31" t="s">
        <v>189</v>
      </c>
      <c r="U256" s="16">
        <f>ROUND(IF($L256=1,INDEX(新属性投放!D$14:D$34,卡牌属性!$M256),INDEX(新属性投放!D$40:D$60,卡牌属性!$M256))*VLOOKUP(J256,$A$4:$E$39,5),0)</f>
        <v>4</v>
      </c>
      <c r="V256" s="31" t="s">
        <v>190</v>
      </c>
      <c r="W256" s="16">
        <f>ROUND(IF($L256=1,INDEX(新属性投放!E$14:E$34,卡牌属性!$M256),INDEX(新属性投放!E$40:E$60,卡牌属性!$M256))*VLOOKUP(J256,$A$4:$E$39,5),0)</f>
        <v>2</v>
      </c>
      <c r="X256" s="31" t="s">
        <v>191</v>
      </c>
      <c r="Y256" s="16">
        <f>ROUND(IF($L256=1,INDEX(新属性投放!F$14:F$34,卡牌属性!$M256),INDEX(新属性投放!F$40:F$60,卡牌属性!$M256))*VLOOKUP(J256,$A$4:$E$39,5),0)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686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ROUND(IF($L257=1,INDEX(新属性投放!J$14:J$34,卡牌属性!$M257),INDEX(新属性投放!J$40:J$60,卡牌属性!$M257))*VLOOKUP(J257,$A$4:$E$39,5),0)</f>
        <v>23</v>
      </c>
      <c r="P257" s="31" t="s">
        <v>190</v>
      </c>
      <c r="Q257" s="16">
        <f>ROUND(IF($L257=1,INDEX(新属性投放!K$14:K$34,卡牌属性!$M257),INDEX(新属性投放!K$40:K$60,卡牌属性!$M257))*VLOOKUP(J257,$A$4:$E$39,5),0)</f>
        <v>1</v>
      </c>
      <c r="R257" s="31" t="s">
        <v>191</v>
      </c>
      <c r="S257" s="16">
        <f>ROUND(IF($L257=1,INDEX(新属性投放!L$14:L$34,卡牌属性!$M257),INDEX(新属性投放!L$40:L$60,卡牌属性!$M257))*VLOOKUP(J257,$A$4:$E$39,5),0)</f>
        <v>166</v>
      </c>
      <c r="T257" s="31" t="s">
        <v>189</v>
      </c>
      <c r="U257" s="16">
        <f>ROUND(IF($L257=1,INDEX(新属性投放!D$14:D$34,卡牌属性!$M257),INDEX(新属性投放!D$40:D$60,卡牌属性!$M257))*VLOOKUP(J257,$A$4:$E$39,5),0)</f>
        <v>6</v>
      </c>
      <c r="V257" s="31" t="s">
        <v>190</v>
      </c>
      <c r="W257" s="16">
        <f>ROUND(IF($L257=1,INDEX(新属性投放!E$14:E$34,卡牌属性!$M257),INDEX(新属性投放!E$40:E$60,卡牌属性!$M257))*VLOOKUP(J257,$A$4:$E$39,5),0)</f>
        <v>3</v>
      </c>
      <c r="X257" s="31" t="s">
        <v>191</v>
      </c>
      <c r="Y257" s="16">
        <f>ROUND(IF($L257=1,INDEX(新属性投放!F$14:F$34,卡牌属性!$M257),INDEX(新属性投放!F$40:F$60,卡牌属性!$M257))*VLOOKUP(J257,$A$4:$E$39,5),0)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686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ROUND(IF($L258=1,INDEX(新属性投放!J$14:J$34,卡牌属性!$M258),INDEX(新属性投放!J$40:J$60,卡牌属性!$M258))*VLOOKUP(J258,$A$4:$E$39,5),0)</f>
        <v>59</v>
      </c>
      <c r="P258" s="31" t="s">
        <v>190</v>
      </c>
      <c r="Q258" s="16">
        <f>ROUND(IF($L258=1,INDEX(新属性投放!K$14:K$34,卡牌属性!$M258),INDEX(新属性投放!K$40:K$60,卡牌属性!$M258))*VLOOKUP(J258,$A$4:$E$39,5),0)</f>
        <v>19</v>
      </c>
      <c r="R258" s="31" t="s">
        <v>191</v>
      </c>
      <c r="S258" s="16">
        <f>ROUND(IF($L258=1,INDEX(新属性投放!L$14:L$34,卡牌属性!$M258),INDEX(新属性投放!L$40:L$60,卡牌属性!$M258))*VLOOKUP(J258,$A$4:$E$39,5),0)</f>
        <v>346</v>
      </c>
      <c r="T258" s="31" t="s">
        <v>189</v>
      </c>
      <c r="U258" s="16">
        <f>ROUND(IF($L258=1,INDEX(新属性投放!D$14:D$34,卡牌属性!$M258),INDEX(新属性投放!D$40:D$60,卡牌属性!$M258))*VLOOKUP(J258,$A$4:$E$39,5),0)</f>
        <v>8</v>
      </c>
      <c r="V258" s="31" t="s">
        <v>190</v>
      </c>
      <c r="W258" s="16">
        <f>ROUND(IF($L258=1,INDEX(新属性投放!E$14:E$34,卡牌属性!$M258),INDEX(新属性投放!E$40:E$60,卡牌属性!$M258))*VLOOKUP(J258,$A$4:$E$39,5),0)</f>
        <v>4</v>
      </c>
      <c r="X258" s="31" t="s">
        <v>191</v>
      </c>
      <c r="Y258" s="16">
        <f>ROUND(IF($L258=1,INDEX(新属性投放!F$14:F$34,卡牌属性!$M258),INDEX(新属性投放!F$40:F$60,卡牌属性!$M258))*VLOOKUP(J258,$A$4:$E$39,5),0)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686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ROUND(IF($L259=1,INDEX(新属性投放!J$14:J$34,卡牌属性!$M259),INDEX(新属性投放!J$40:J$60,卡牌属性!$M259))*VLOOKUP(J259,$A$4:$E$39,5),0)</f>
        <v>163</v>
      </c>
      <c r="P259" s="31" t="s">
        <v>190</v>
      </c>
      <c r="Q259" s="16">
        <f>ROUND(IF($L259=1,INDEX(新属性投放!K$14:K$34,卡牌属性!$M259),INDEX(新属性投放!K$40:K$60,卡牌属性!$M259))*VLOOKUP(J259,$A$4:$E$39,5),0)</f>
        <v>71</v>
      </c>
      <c r="R259" s="31" t="s">
        <v>191</v>
      </c>
      <c r="S259" s="16">
        <f>ROUND(IF($L259=1,INDEX(新属性投放!L$14:L$34,卡牌属性!$M259),INDEX(新属性投放!L$40:L$60,卡牌属性!$M259))*VLOOKUP(J259,$A$4:$E$39,5),0)</f>
        <v>866</v>
      </c>
      <c r="T259" s="31" t="s">
        <v>189</v>
      </c>
      <c r="U259" s="16">
        <f>ROUND(IF($L259=1,INDEX(新属性投放!D$14:D$34,卡牌属性!$M259),INDEX(新属性投放!D$40:D$60,卡牌属性!$M259))*VLOOKUP(J259,$A$4:$E$39,5),0)</f>
        <v>12</v>
      </c>
      <c r="V259" s="31" t="s">
        <v>190</v>
      </c>
      <c r="W259" s="16">
        <f>ROUND(IF($L259=1,INDEX(新属性投放!E$14:E$34,卡牌属性!$M259),INDEX(新属性投放!E$40:E$60,卡牌属性!$M259))*VLOOKUP(J259,$A$4:$E$39,5),0)</f>
        <v>6</v>
      </c>
      <c r="X259" s="31" t="s">
        <v>191</v>
      </c>
      <c r="Y259" s="16">
        <f>ROUND(IF($L259=1,INDEX(新属性投放!F$14:F$34,卡牌属性!$M259),INDEX(新属性投放!F$40:F$60,卡牌属性!$M259))*VLOOKUP(J259,$A$4:$E$39,5),0)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686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ROUND(IF($L260=1,INDEX(新属性投放!J$14:J$34,卡牌属性!$M260),INDEX(新属性投放!J$40:J$60,卡牌属性!$M260))*VLOOKUP(J260,$A$4:$E$39,5),0)</f>
        <v>367</v>
      </c>
      <c r="P260" s="31" t="s">
        <v>190</v>
      </c>
      <c r="Q260" s="16">
        <f>ROUND(IF($L260=1,INDEX(新属性投放!K$14:K$34,卡牌属性!$M260),INDEX(新属性投放!K$40:K$60,卡牌属性!$M260))*VLOOKUP(J260,$A$4:$E$39,5),0)</f>
        <v>173</v>
      </c>
      <c r="R260" s="31" t="s">
        <v>191</v>
      </c>
      <c r="S260" s="16">
        <f>ROUND(IF($L260=1,INDEX(新属性投放!L$14:L$34,卡牌属性!$M260),INDEX(新属性投放!L$40:L$60,卡牌属性!$M260))*VLOOKUP(J260,$A$4:$E$39,5),0)</f>
        <v>1886</v>
      </c>
      <c r="T260" s="31" t="s">
        <v>189</v>
      </c>
      <c r="U260" s="16">
        <f>ROUND(IF($L260=1,INDEX(新属性投放!D$14:D$34,卡牌属性!$M260),INDEX(新属性投放!D$40:D$60,卡牌属性!$M260))*VLOOKUP(J260,$A$4:$E$39,5),0)</f>
        <v>16</v>
      </c>
      <c r="V260" s="31" t="s">
        <v>190</v>
      </c>
      <c r="W260" s="16">
        <f>ROUND(IF($L260=1,INDEX(新属性投放!E$14:E$34,卡牌属性!$M260),INDEX(新属性投放!E$40:E$60,卡牌属性!$M260))*VLOOKUP(J260,$A$4:$E$39,5),0)</f>
        <v>8</v>
      </c>
      <c r="X260" s="31" t="s">
        <v>191</v>
      </c>
      <c r="Y260" s="16">
        <f>ROUND(IF($L260=1,INDEX(新属性投放!F$14:F$34,卡牌属性!$M260),INDEX(新属性投放!F$40:F$60,卡牌属性!$M260))*VLOOKUP(J260,$A$4:$E$39,5),0)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686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ROUND(IF($L261=1,INDEX(新属性投放!J$14:J$34,卡牌属性!$M261),INDEX(新属性投放!J$40:J$60,卡牌属性!$M261))*VLOOKUP(J261,$A$4:$E$39,5),0)</f>
        <v>559</v>
      </c>
      <c r="P261" s="31" t="s">
        <v>190</v>
      </c>
      <c r="Q261" s="16">
        <f>ROUND(IF($L261=1,INDEX(新属性投放!K$14:K$34,卡牌属性!$M261),INDEX(新属性投放!K$40:K$60,卡牌属性!$M261))*VLOOKUP(J261,$A$4:$E$39,5),0)</f>
        <v>269</v>
      </c>
      <c r="R261" s="31" t="s">
        <v>191</v>
      </c>
      <c r="S261" s="16">
        <f>ROUND(IF($L261=1,INDEX(新属性投放!L$14:L$34,卡牌属性!$M261),INDEX(新属性投放!L$40:L$60,卡牌属性!$M261))*VLOOKUP(J261,$A$4:$E$39,5),0)</f>
        <v>2846</v>
      </c>
      <c r="T261" s="31" t="s">
        <v>189</v>
      </c>
      <c r="U261" s="16">
        <f>ROUND(IF($L261=1,INDEX(新属性投放!D$14:D$34,卡牌属性!$M261),INDEX(新属性投放!D$40:D$60,卡牌属性!$M261))*VLOOKUP(J261,$A$4:$E$39,5),0)</f>
        <v>20</v>
      </c>
      <c r="V261" s="31" t="s">
        <v>190</v>
      </c>
      <c r="W261" s="16">
        <f>ROUND(IF($L261=1,INDEX(新属性投放!E$14:E$34,卡牌属性!$M261),INDEX(新属性投放!E$40:E$60,卡牌属性!$M261))*VLOOKUP(J261,$A$4:$E$39,5),0)</f>
        <v>10</v>
      </c>
      <c r="X261" s="31" t="s">
        <v>191</v>
      </c>
      <c r="Y261" s="16">
        <f>ROUND(IF($L261=1,INDEX(新属性投放!F$14:F$34,卡牌属性!$M261),INDEX(新属性投放!F$40:F$60,卡牌属性!$M261))*VLOOKUP(J261,$A$4:$E$39,5),0)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686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ROUND(IF($L262=1,INDEX(新属性投放!J$14:J$34,卡牌属性!$M262),INDEX(新属性投放!J$40:J$60,卡牌属性!$M262))*VLOOKUP(J262,$A$4:$E$39,5),0)</f>
        <v>799</v>
      </c>
      <c r="P262" s="31" t="s">
        <v>190</v>
      </c>
      <c r="Q262" s="16">
        <f>ROUND(IF($L262=1,INDEX(新属性投放!K$14:K$34,卡牌属性!$M262),INDEX(新属性投放!K$40:K$60,卡牌属性!$M262))*VLOOKUP(J262,$A$4:$E$39,5),0)</f>
        <v>389</v>
      </c>
      <c r="R262" s="31" t="s">
        <v>191</v>
      </c>
      <c r="S262" s="16">
        <f>ROUND(IF($L262=1,INDEX(新属性投放!L$14:L$34,卡牌属性!$M262),INDEX(新属性投放!L$40:L$60,卡牌属性!$M262))*VLOOKUP(J262,$A$4:$E$39,5),0)</f>
        <v>4046</v>
      </c>
      <c r="T262" s="31" t="s">
        <v>189</v>
      </c>
      <c r="U262" s="16">
        <f>ROUND(IF($L262=1,INDEX(新属性投放!D$14:D$34,卡牌属性!$M262),INDEX(新属性投放!D$40:D$60,卡牌属性!$M262))*VLOOKUP(J262,$A$4:$E$39,5),0)</f>
        <v>24</v>
      </c>
      <c r="V262" s="31" t="s">
        <v>190</v>
      </c>
      <c r="W262" s="16">
        <f>ROUND(IF($L262=1,INDEX(新属性投放!E$14:E$34,卡牌属性!$M262),INDEX(新属性投放!E$40:E$60,卡牌属性!$M262))*VLOOKUP(J262,$A$4:$E$39,5),0)</f>
        <v>12</v>
      </c>
      <c r="X262" s="31" t="s">
        <v>191</v>
      </c>
      <c r="Y262" s="16">
        <f>ROUND(IF($L262=1,INDEX(新属性投放!F$14:F$34,卡牌属性!$M262),INDEX(新属性投放!F$40:F$60,卡牌属性!$M262))*VLOOKUP(J262,$A$4:$E$39,5),0)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686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ROUND(IF($L263=1,INDEX(新属性投放!J$14:J$34,卡牌属性!$M263),INDEX(新属性投放!J$40:J$60,卡牌属性!$M263))*VLOOKUP(J263,$A$4:$E$39,5),0)</f>
        <v>1087</v>
      </c>
      <c r="P263" s="31" t="s">
        <v>190</v>
      </c>
      <c r="Q263" s="16">
        <f>ROUND(IF($L263=1,INDEX(新属性投放!K$14:K$34,卡牌属性!$M263),INDEX(新属性投放!K$40:K$60,卡牌属性!$M263))*VLOOKUP(J263,$A$4:$E$39,5),0)</f>
        <v>533</v>
      </c>
      <c r="R263" s="31" t="s">
        <v>191</v>
      </c>
      <c r="S263" s="16">
        <f>ROUND(IF($L263=1,INDEX(新属性投放!L$14:L$34,卡牌属性!$M263),INDEX(新属性投放!L$40:L$60,卡牌属性!$M263))*VLOOKUP(J263,$A$4:$E$39,5),0)</f>
        <v>5486</v>
      </c>
      <c r="T263" s="31" t="s">
        <v>189</v>
      </c>
      <c r="U263" s="16">
        <f>ROUND(IF($L263=1,INDEX(新属性投放!D$14:D$34,卡牌属性!$M263),INDEX(新属性投放!D$40:D$60,卡牌属性!$M263))*VLOOKUP(J263,$A$4:$E$39,5),0)</f>
        <v>30</v>
      </c>
      <c r="V263" s="31" t="s">
        <v>190</v>
      </c>
      <c r="W263" s="16">
        <f>ROUND(IF($L263=1,INDEX(新属性投放!E$14:E$34,卡牌属性!$M263),INDEX(新属性投放!E$40:E$60,卡牌属性!$M263))*VLOOKUP(J263,$A$4:$E$39,5),0)</f>
        <v>15</v>
      </c>
      <c r="X263" s="31" t="s">
        <v>191</v>
      </c>
      <c r="Y263" s="16">
        <f>ROUND(IF($L263=1,INDEX(新属性投放!F$14:F$34,卡牌属性!$M263),INDEX(新属性投放!F$40:F$60,卡牌属性!$M263))*VLOOKUP(J263,$A$4:$E$39,5),0)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686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ROUND(IF($L264=1,INDEX(新属性投放!J$14:J$34,卡牌属性!$M264),INDEX(新属性投放!J$40:J$60,卡牌属性!$M264))*VLOOKUP(J264,$A$4:$E$39,5),0)</f>
        <v>1447</v>
      </c>
      <c r="P264" s="31" t="s">
        <v>190</v>
      </c>
      <c r="Q264" s="16">
        <f>ROUND(IF($L264=1,INDEX(新属性投放!K$14:K$34,卡牌属性!$M264),INDEX(新属性投放!K$40:K$60,卡牌属性!$M264))*VLOOKUP(J264,$A$4:$E$39,5),0)</f>
        <v>713</v>
      </c>
      <c r="R264" s="31" t="s">
        <v>191</v>
      </c>
      <c r="S264" s="16">
        <f>ROUND(IF($L264=1,INDEX(新属性投放!L$14:L$34,卡牌属性!$M264),INDEX(新属性投放!L$40:L$60,卡牌属性!$M264))*VLOOKUP(J264,$A$4:$E$39,5),0)</f>
        <v>7286</v>
      </c>
      <c r="T264" s="31" t="s">
        <v>189</v>
      </c>
      <c r="U264" s="16">
        <f>ROUND(IF($L264=1,INDEX(新属性投放!D$14:D$34,卡牌属性!$M264),INDEX(新属性投放!D$40:D$60,卡牌属性!$M264))*VLOOKUP(J264,$A$4:$E$39,5),0)</f>
        <v>34</v>
      </c>
      <c r="V264" s="31" t="s">
        <v>190</v>
      </c>
      <c r="W264" s="16">
        <f>ROUND(IF($L264=1,INDEX(新属性投放!E$14:E$34,卡牌属性!$M264),INDEX(新属性投放!E$40:E$60,卡牌属性!$M264))*VLOOKUP(J264,$A$4:$E$39,5),0)</f>
        <v>17</v>
      </c>
      <c r="X264" s="31" t="s">
        <v>191</v>
      </c>
      <c r="Y264" s="16">
        <f>ROUND(IF($L264=1,INDEX(新属性投放!F$14:F$34,卡牌属性!$M264),INDEX(新属性投放!F$40:F$60,卡牌属性!$M264))*VLOOKUP(J264,$A$4:$E$39,5),0)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686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ROUND(IF($L265=1,INDEX(新属性投放!J$14:J$34,卡牌属性!$M265),INDEX(新属性投放!J$40:J$60,卡牌属性!$M265))*VLOOKUP(J265,$A$4:$E$39,5),0)</f>
        <v>1821</v>
      </c>
      <c r="P265" s="31" t="s">
        <v>190</v>
      </c>
      <c r="Q265" s="16">
        <f>ROUND(IF($L265=1,INDEX(新属性投放!K$14:K$34,卡牌属性!$M265),INDEX(新属性投放!K$40:K$60,卡牌属性!$M265))*VLOOKUP(J265,$A$4:$E$39,5),0)</f>
        <v>900</v>
      </c>
      <c r="R265" s="31" t="s">
        <v>191</v>
      </c>
      <c r="S265" s="16">
        <f>ROUND(IF($L265=1,INDEX(新属性投放!L$14:L$34,卡牌属性!$M265),INDEX(新属性投放!L$40:L$60,卡牌属性!$M265))*VLOOKUP(J265,$A$4:$E$39,5),0)</f>
        <v>9156</v>
      </c>
      <c r="T265" s="31" t="s">
        <v>189</v>
      </c>
      <c r="U265" s="16">
        <f>ROUND(IF($L265=1,INDEX(新属性投放!D$14:D$34,卡牌属性!$M265),INDEX(新属性投放!D$40:D$60,卡牌属性!$M265))*VLOOKUP(J265,$A$4:$E$39,5),0)</f>
        <v>40</v>
      </c>
      <c r="V265" s="31" t="s">
        <v>190</v>
      </c>
      <c r="W265" s="16">
        <f>ROUND(IF($L265=1,INDEX(新属性投放!E$14:E$34,卡牌属性!$M265),INDEX(新属性投放!E$40:E$60,卡牌属性!$M265))*VLOOKUP(J265,$A$4:$E$39,5),0)</f>
        <v>20</v>
      </c>
      <c r="X265" s="31" t="s">
        <v>191</v>
      </c>
      <c r="Y265" s="16">
        <f>ROUND(IF($L265=1,INDEX(新属性投放!F$14:F$34,卡牌属性!$M265),INDEX(新属性投放!F$40:F$60,卡牌属性!$M265))*VLOOKUP(J265,$A$4:$E$39,5),0)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686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ROUND(IF($L266=1,INDEX(新属性投放!J$14:J$34,卡牌属性!$M266),INDEX(新属性投放!J$40:J$60,卡牌属性!$M266))*VLOOKUP(J266,$A$4:$E$39,5),0)</f>
        <v>2061</v>
      </c>
      <c r="P266" s="31" t="s">
        <v>190</v>
      </c>
      <c r="Q266" s="16">
        <f>ROUND(IF($L266=1,INDEX(新属性投放!K$14:K$34,卡牌属性!$M266),INDEX(新属性投放!K$40:K$60,卡牌属性!$M266))*VLOOKUP(J266,$A$4:$E$39,5),0)</f>
        <v>1020</v>
      </c>
      <c r="R266" s="31" t="s">
        <v>191</v>
      </c>
      <c r="S266" s="16">
        <f>ROUND(IF($L266=1,INDEX(新属性投放!L$14:L$34,卡牌属性!$M266),INDEX(新属性投放!L$40:L$60,卡牌属性!$M266))*VLOOKUP(J266,$A$4:$E$39,5),0)</f>
        <v>10356</v>
      </c>
      <c r="T266" s="31" t="s">
        <v>189</v>
      </c>
      <c r="U266" s="16">
        <f>ROUND(IF($L266=1,INDEX(新属性投放!D$14:D$34,卡牌属性!$M266),INDEX(新属性投放!D$40:D$60,卡牌属性!$M266))*VLOOKUP(J266,$A$4:$E$39,5),0)</f>
        <v>46</v>
      </c>
      <c r="V266" s="31" t="s">
        <v>190</v>
      </c>
      <c r="W266" s="16">
        <f>ROUND(IF($L266=1,INDEX(新属性投放!E$14:E$34,卡牌属性!$M266),INDEX(新属性投放!E$40:E$60,卡牌属性!$M266))*VLOOKUP(J266,$A$4:$E$39,5),0)</f>
        <v>23</v>
      </c>
      <c r="X266" s="31" t="s">
        <v>191</v>
      </c>
      <c r="Y266" s="16">
        <f>ROUND(IF($L266=1,INDEX(新属性投放!F$14:F$34,卡牌属性!$M266),INDEX(新属性投放!F$40:F$60,卡牌属性!$M266))*VLOOKUP(J266,$A$4:$E$39,5),0)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686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ROUND(IF($L267=1,INDEX(新属性投放!J$14:J$34,卡牌属性!$M267),INDEX(新属性投放!J$40:J$60,卡牌属性!$M267))*VLOOKUP(J267,$A$4:$E$39,5),0)</f>
        <v>2337</v>
      </c>
      <c r="P267" s="31" t="s">
        <v>190</v>
      </c>
      <c r="Q267" s="16">
        <f>ROUND(IF($L267=1,INDEX(新属性投放!K$14:K$34,卡牌属性!$M267),INDEX(新属性投放!K$40:K$60,卡牌属性!$M267))*VLOOKUP(J267,$A$4:$E$39,5),0)</f>
        <v>1158</v>
      </c>
      <c r="R267" s="31" t="s">
        <v>191</v>
      </c>
      <c r="S267" s="16">
        <f>ROUND(IF($L267=1,INDEX(新属性投放!L$14:L$34,卡牌属性!$M267),INDEX(新属性投放!L$40:L$60,卡牌属性!$M267))*VLOOKUP(J267,$A$4:$E$39,5),0)</f>
        <v>11736</v>
      </c>
      <c r="T267" s="31" t="s">
        <v>189</v>
      </c>
      <c r="U267" s="16">
        <f>ROUND(IF($L267=1,INDEX(新属性投放!D$14:D$34,卡牌属性!$M267),INDEX(新属性投放!D$40:D$60,卡牌属性!$M267))*VLOOKUP(J267,$A$4:$E$39,5),0)</f>
        <v>52</v>
      </c>
      <c r="V267" s="31" t="s">
        <v>190</v>
      </c>
      <c r="W267" s="16">
        <f>ROUND(IF($L267=1,INDEX(新属性投放!E$14:E$34,卡牌属性!$M267),INDEX(新属性投放!E$40:E$60,卡牌属性!$M267))*VLOOKUP(J267,$A$4:$E$39,5),0)</f>
        <v>26</v>
      </c>
      <c r="X267" s="31" t="s">
        <v>191</v>
      </c>
      <c r="Y267" s="16">
        <f>ROUND(IF($L267=1,INDEX(新属性投放!F$14:F$34,卡牌属性!$M267),INDEX(新属性投放!F$40:F$60,卡牌属性!$M267))*VLOOKUP(J267,$A$4:$E$39,5),0)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686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ROUND(IF($L268=1,INDEX(新属性投放!J$14:J$34,卡牌属性!$M268),INDEX(新属性投放!J$40:J$60,卡牌属性!$M268))*VLOOKUP(J268,$A$4:$E$39,5),0)</f>
        <v>2649</v>
      </c>
      <c r="P268" s="31" t="s">
        <v>190</v>
      </c>
      <c r="Q268" s="16">
        <f>ROUND(IF($L268=1,INDEX(新属性投放!K$14:K$34,卡牌属性!$M268),INDEX(新属性投放!K$40:K$60,卡牌属性!$M268))*VLOOKUP(J268,$A$4:$E$39,5),0)</f>
        <v>1314</v>
      </c>
      <c r="R268" s="31" t="s">
        <v>191</v>
      </c>
      <c r="S268" s="16">
        <f>ROUND(IF($L268=1,INDEX(新属性投放!L$14:L$34,卡牌属性!$M268),INDEX(新属性投放!L$40:L$60,卡牌属性!$M268))*VLOOKUP(J268,$A$4:$E$39,5),0)</f>
        <v>13296</v>
      </c>
      <c r="T268" s="31" t="s">
        <v>189</v>
      </c>
      <c r="U268" s="16">
        <f>ROUND(IF($L268=1,INDEX(新属性投放!D$14:D$34,卡牌属性!$M268),INDEX(新属性投放!D$40:D$60,卡牌属性!$M268))*VLOOKUP(J268,$A$4:$E$39,5),0)</f>
        <v>58</v>
      </c>
      <c r="V268" s="31" t="s">
        <v>190</v>
      </c>
      <c r="W268" s="16">
        <f>ROUND(IF($L268=1,INDEX(新属性投放!E$14:E$34,卡牌属性!$M268),INDEX(新属性投放!E$40:E$60,卡牌属性!$M268))*VLOOKUP(J268,$A$4:$E$39,5),0)</f>
        <v>29</v>
      </c>
      <c r="X268" s="31" t="s">
        <v>191</v>
      </c>
      <c r="Y268" s="16">
        <f>ROUND(IF($L268=1,INDEX(新属性投放!F$14:F$34,卡牌属性!$M268),INDEX(新属性投放!F$40:F$60,卡牌属性!$M268))*VLOOKUP(J268,$A$4:$E$39,5),0)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686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ROUND(IF($L269=1,INDEX(新属性投放!J$14:J$34,卡牌属性!$M269),INDEX(新属性投放!J$40:J$60,卡牌属性!$M269))*VLOOKUP(J269,$A$4:$E$39,5),0)</f>
        <v>2997</v>
      </c>
      <c r="P269" s="31" t="s">
        <v>190</v>
      </c>
      <c r="Q269" s="16">
        <f>ROUND(IF($L269=1,INDEX(新属性投放!K$14:K$34,卡牌属性!$M269),INDEX(新属性投放!K$40:K$60,卡牌属性!$M269))*VLOOKUP(J269,$A$4:$E$39,5),0)</f>
        <v>1488</v>
      </c>
      <c r="R269" s="31" t="s">
        <v>191</v>
      </c>
      <c r="S269" s="16">
        <f>ROUND(IF($L269=1,INDEX(新属性投放!L$14:L$34,卡牌属性!$M269),INDEX(新属性投放!L$40:L$60,卡牌属性!$M269))*VLOOKUP(J269,$A$4:$E$39,5),0)</f>
        <v>15036</v>
      </c>
      <c r="T269" s="31" t="s">
        <v>189</v>
      </c>
      <c r="U269" s="16">
        <f>ROUND(IF($L269=1,INDEX(新属性投放!D$14:D$34,卡牌属性!$M269),INDEX(新属性投放!D$40:D$60,卡牌属性!$M269))*VLOOKUP(J269,$A$4:$E$39,5),0)</f>
        <v>64</v>
      </c>
      <c r="V269" s="31" t="s">
        <v>190</v>
      </c>
      <c r="W269" s="16">
        <f>ROUND(IF($L269=1,INDEX(新属性投放!E$14:E$34,卡牌属性!$M269),INDEX(新属性投放!E$40:E$60,卡牌属性!$M269))*VLOOKUP(J269,$A$4:$E$39,5),0)</f>
        <v>32</v>
      </c>
      <c r="X269" s="31" t="s">
        <v>191</v>
      </c>
      <c r="Y269" s="16">
        <f>ROUND(IF($L269=1,INDEX(新属性投放!F$14:F$34,卡牌属性!$M269),INDEX(新属性投放!F$40:F$60,卡牌属性!$M269))*VLOOKUP(J269,$A$4:$E$39,5),0)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686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ROUND(IF($L270=1,INDEX(新属性投放!J$14:J$34,卡牌属性!$M270),INDEX(新属性投放!J$40:J$60,卡牌属性!$M270))*VLOOKUP(J270,$A$4:$E$39,5),0)</f>
        <v>3381</v>
      </c>
      <c r="P270" s="31" t="s">
        <v>190</v>
      </c>
      <c r="Q270" s="16">
        <f>ROUND(IF($L270=1,INDEX(新属性投放!K$14:K$34,卡牌属性!$M270),INDEX(新属性投放!K$40:K$60,卡牌属性!$M270))*VLOOKUP(J270,$A$4:$E$39,5),0)</f>
        <v>1680</v>
      </c>
      <c r="R270" s="31" t="s">
        <v>191</v>
      </c>
      <c r="S270" s="16">
        <f>ROUND(IF($L270=1,INDEX(新属性投放!L$14:L$34,卡牌属性!$M270),INDEX(新属性投放!L$40:L$60,卡牌属性!$M270))*VLOOKUP(J270,$A$4:$E$39,5),0)</f>
        <v>16956</v>
      </c>
      <c r="T270" s="31" t="s">
        <v>189</v>
      </c>
      <c r="U270" s="16">
        <f>ROUND(IF($L270=1,INDEX(新属性投放!D$14:D$34,卡牌属性!$M270),INDEX(新属性投放!D$40:D$60,卡牌属性!$M270))*VLOOKUP(J270,$A$4:$E$39,5),0)</f>
        <v>70</v>
      </c>
      <c r="V270" s="31" t="s">
        <v>190</v>
      </c>
      <c r="W270" s="16">
        <f>ROUND(IF($L270=1,INDEX(新属性投放!E$14:E$34,卡牌属性!$M270),INDEX(新属性投放!E$40:E$60,卡牌属性!$M270))*VLOOKUP(J270,$A$4:$E$39,5),0)</f>
        <v>35</v>
      </c>
      <c r="X270" s="31" t="s">
        <v>191</v>
      </c>
      <c r="Y270" s="16">
        <f>ROUND(IF($L270=1,INDEX(新属性投放!F$14:F$34,卡牌属性!$M270),INDEX(新属性投放!F$40:F$60,卡牌属性!$M270))*VLOOKUP(J270,$A$4:$E$39,5),0)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686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ROUND(IF($L271=1,INDEX(新属性投放!J$14:J$34,卡牌属性!$M271),INDEX(新属性投放!J$40:J$60,卡牌属性!$M271))*VLOOKUP(J271,$A$4:$E$39,5),0)</f>
        <v>3801</v>
      </c>
      <c r="P271" s="31" t="s">
        <v>190</v>
      </c>
      <c r="Q271" s="16">
        <f>ROUND(IF($L271=1,INDEX(新属性投放!K$14:K$34,卡牌属性!$M271),INDEX(新属性投放!K$40:K$60,卡牌属性!$M271))*VLOOKUP(J271,$A$4:$E$39,5),0)</f>
        <v>1890</v>
      </c>
      <c r="R271" s="31" t="s">
        <v>191</v>
      </c>
      <c r="S271" s="16">
        <f>ROUND(IF($L271=1,INDEX(新属性投放!L$14:L$34,卡牌属性!$M271),INDEX(新属性投放!L$40:L$60,卡牌属性!$M271))*VLOOKUP(J271,$A$4:$E$39,5),0)</f>
        <v>19056</v>
      </c>
      <c r="T271" s="31" t="s">
        <v>189</v>
      </c>
      <c r="U271" s="16">
        <f>ROUND(IF($L271=1,INDEX(新属性投放!D$14:D$34,卡牌属性!$M271),INDEX(新属性投放!D$40:D$60,卡牌属性!$M271))*VLOOKUP(J271,$A$4:$E$39,5),0)</f>
        <v>80</v>
      </c>
      <c r="V271" s="31" t="s">
        <v>190</v>
      </c>
      <c r="W271" s="16">
        <f>ROUND(IF($L271=1,INDEX(新属性投放!E$14:E$34,卡牌属性!$M271),INDEX(新属性投放!E$40:E$60,卡牌属性!$M271))*VLOOKUP(J271,$A$4:$E$39,5),0)</f>
        <v>40</v>
      </c>
      <c r="X271" s="31" t="s">
        <v>191</v>
      </c>
      <c r="Y271" s="16">
        <f>ROUND(IF($L271=1,INDEX(新属性投放!F$14:F$34,卡牌属性!$M271),INDEX(新属性投放!F$40:F$60,卡牌属性!$M271))*VLOOKUP(J271,$A$4:$E$39,5),0)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686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ROUND(IF($L272=1,INDEX(新属性投放!J$14:J$34,卡牌属性!$M272),INDEX(新属性投放!J$40:J$60,卡牌属性!$M272))*VLOOKUP(J272,$A$4:$E$39,5),0)</f>
        <v>4281</v>
      </c>
      <c r="P272" s="31" t="s">
        <v>190</v>
      </c>
      <c r="Q272" s="16">
        <f>ROUND(IF($L272=1,INDEX(新属性投放!K$14:K$34,卡牌属性!$M272),INDEX(新属性投放!K$40:K$60,卡牌属性!$M272))*VLOOKUP(J272,$A$4:$E$39,5),0)</f>
        <v>2130</v>
      </c>
      <c r="R272" s="31" t="s">
        <v>191</v>
      </c>
      <c r="S272" s="16">
        <f>ROUND(IF($L272=1,INDEX(新属性投放!L$14:L$34,卡牌属性!$M272),INDEX(新属性投放!L$40:L$60,卡牌属性!$M272))*VLOOKUP(J272,$A$4:$E$39,5),0)</f>
        <v>21456</v>
      </c>
      <c r="T272" s="31" t="s">
        <v>189</v>
      </c>
      <c r="U272" s="16">
        <f>ROUND(IF($L272=1,INDEX(新属性投放!D$14:D$34,卡牌属性!$M272),INDEX(新属性投放!D$40:D$60,卡牌属性!$M272))*VLOOKUP(J272,$A$4:$E$39,5),0)</f>
        <v>90</v>
      </c>
      <c r="V272" s="31" t="s">
        <v>190</v>
      </c>
      <c r="W272" s="16">
        <f>ROUND(IF($L272=1,INDEX(新属性投放!E$14:E$34,卡牌属性!$M272),INDEX(新属性投放!E$40:E$60,卡牌属性!$M272))*VLOOKUP(J272,$A$4:$E$39,5),0)</f>
        <v>45</v>
      </c>
      <c r="X272" s="31" t="s">
        <v>191</v>
      </c>
      <c r="Y272" s="16">
        <f>ROUND(IF($L272=1,INDEX(新属性投放!F$14:F$34,卡牌属性!$M272),INDEX(新属性投放!F$40:F$60,卡牌属性!$M272))*VLOOKUP(J272,$A$4:$E$39,5),0)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686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ROUND(IF($L273=1,INDEX(新属性投放!J$14:J$34,卡牌属性!$M273),INDEX(新属性投放!J$40:J$60,卡牌属性!$M273))*VLOOKUP(J273,$A$4:$E$39,5),0)</f>
        <v>4821</v>
      </c>
      <c r="P273" s="31" t="s">
        <v>190</v>
      </c>
      <c r="Q273" s="16">
        <f>ROUND(IF($L273=1,INDEX(新属性投放!K$14:K$34,卡牌属性!$M273),INDEX(新属性投放!K$40:K$60,卡牌属性!$M273))*VLOOKUP(J273,$A$4:$E$39,5),0)</f>
        <v>2400</v>
      </c>
      <c r="R273" s="31" t="s">
        <v>191</v>
      </c>
      <c r="S273" s="16">
        <f>ROUND(IF($L273=1,INDEX(新属性投放!L$14:L$34,卡牌属性!$M273),INDEX(新属性投放!L$40:L$60,卡牌属性!$M273))*VLOOKUP(J273,$A$4:$E$39,5),0)</f>
        <v>24156</v>
      </c>
      <c r="T273" s="31" t="s">
        <v>189</v>
      </c>
      <c r="U273" s="16">
        <f>ROUND(IF($L273=1,INDEX(新属性投放!D$14:D$34,卡牌属性!$M273),INDEX(新属性投放!D$40:D$60,卡牌属性!$M273))*VLOOKUP(J273,$A$4:$E$39,5),0)</f>
        <v>100</v>
      </c>
      <c r="V273" s="31" t="s">
        <v>190</v>
      </c>
      <c r="W273" s="16">
        <f>ROUND(IF($L273=1,INDEX(新属性投放!E$14:E$34,卡牌属性!$M273),INDEX(新属性投放!E$40:E$60,卡牌属性!$M273))*VLOOKUP(J273,$A$4:$E$39,5),0)</f>
        <v>50</v>
      </c>
      <c r="X273" s="31" t="s">
        <v>191</v>
      </c>
      <c r="Y273" s="16">
        <f>ROUND(IF($L273=1,INDEX(新属性投放!F$14:F$34,卡牌属性!$M273),INDEX(新属性投放!F$40:F$60,卡牌属性!$M273))*VLOOKUP(J273,$A$4:$E$39,5),0)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686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ROUND(IF($L274=1,INDEX(新属性投放!J$14:J$34,卡牌属性!$M274),INDEX(新属性投放!J$40:J$60,卡牌属性!$M274))*VLOOKUP(J274,$A$4:$E$39,5),0)</f>
        <v>5421</v>
      </c>
      <c r="P274" s="31" t="s">
        <v>190</v>
      </c>
      <c r="Q274" s="16">
        <f>ROUND(IF($L274=1,INDEX(新属性投放!K$14:K$34,卡牌属性!$M274),INDEX(新属性投放!K$40:K$60,卡牌属性!$M274))*VLOOKUP(J274,$A$4:$E$39,5),0)</f>
        <v>2700</v>
      </c>
      <c r="R274" s="31" t="s">
        <v>191</v>
      </c>
      <c r="S274" s="16">
        <f>ROUND(IF($L274=1,INDEX(新属性投放!L$14:L$34,卡牌属性!$M274),INDEX(新属性投放!L$40:L$60,卡牌属性!$M274))*VLOOKUP(J274,$A$4:$E$39,5),0)</f>
        <v>27156</v>
      </c>
      <c r="T274" s="31" t="s">
        <v>189</v>
      </c>
      <c r="U274" s="16">
        <f>ROUND(IF($L274=1,INDEX(新属性投放!D$14:D$34,卡牌属性!$M274),INDEX(新属性投放!D$40:D$60,卡牌属性!$M274))*VLOOKUP(J274,$A$4:$E$39,5),0)</f>
        <v>110</v>
      </c>
      <c r="V274" s="31" t="s">
        <v>190</v>
      </c>
      <c r="W274" s="16">
        <f>ROUND(IF($L274=1,INDEX(新属性投放!E$14:E$34,卡牌属性!$M274),INDEX(新属性投放!E$40:E$60,卡牌属性!$M274))*VLOOKUP(J274,$A$4:$E$39,5),0)</f>
        <v>55</v>
      </c>
      <c r="X274" s="31" t="s">
        <v>191</v>
      </c>
      <c r="Y274" s="16">
        <f>ROUND(IF($L274=1,INDEX(新属性投放!F$14:F$34,卡牌属性!$M274),INDEX(新属性投放!F$40:F$60,卡牌属性!$M274))*VLOOKUP(J274,$A$4:$E$39,5),0)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686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ROUND(IF($L275=1,INDEX(新属性投放!J$14:J$34,卡牌属性!$M275),INDEX(新属性投放!J$40:J$60,卡牌属性!$M275))*VLOOKUP(J275,$A$4:$E$39,5),0)</f>
        <v>6081</v>
      </c>
      <c r="P275" s="31" t="s">
        <v>190</v>
      </c>
      <c r="Q275" s="16">
        <f>ROUND(IF($L275=1,INDEX(新属性投放!K$14:K$34,卡牌属性!$M275),INDEX(新属性投放!K$40:K$60,卡牌属性!$M275))*VLOOKUP(J275,$A$4:$E$39,5),0)</f>
        <v>3030</v>
      </c>
      <c r="R275" s="31" t="s">
        <v>191</v>
      </c>
      <c r="S275" s="16">
        <f>ROUND(IF($L275=1,INDEX(新属性投放!L$14:L$34,卡牌属性!$M275),INDEX(新属性投放!L$40:L$60,卡牌属性!$M275))*VLOOKUP(J275,$A$4:$E$39,5),0)</f>
        <v>30456</v>
      </c>
      <c r="T275" s="31" t="s">
        <v>189</v>
      </c>
      <c r="U275" s="16">
        <f>ROUND(IF($L275=1,INDEX(新属性投放!D$14:D$34,卡牌属性!$M275),INDEX(新属性投放!D$40:D$60,卡牌属性!$M275))*VLOOKUP(J275,$A$4:$E$39,5),0)</f>
        <v>120</v>
      </c>
      <c r="V275" s="31" t="s">
        <v>190</v>
      </c>
      <c r="W275" s="16">
        <f>ROUND(IF($L275=1,INDEX(新属性投放!E$14:E$34,卡牌属性!$M275),INDEX(新属性投放!E$40:E$60,卡牌属性!$M275))*VLOOKUP(J275,$A$4:$E$39,5),0)</f>
        <v>60</v>
      </c>
      <c r="X275" s="31" t="s">
        <v>191</v>
      </c>
      <c r="Y275" s="16">
        <f>ROUND(IF($L275=1,INDEX(新属性投放!F$14:F$34,卡牌属性!$M275),INDEX(新属性投放!F$40:F$60,卡牌属性!$M275))*VLOOKUP(J275,$A$4:$E$39,5),0)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686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ROUND(IF($L276=1,INDEX(新属性投放!J$14:J$34,卡牌属性!$M276),INDEX(新属性投放!J$40:J$60,卡牌属性!$M276))*VLOOKUP(J276,$A$4:$E$39,5),0)</f>
        <v>6801</v>
      </c>
      <c r="P276" s="31" t="s">
        <v>190</v>
      </c>
      <c r="Q276" s="16">
        <f>ROUND(IF($L276=1,INDEX(新属性投放!K$14:K$34,卡牌属性!$M276),INDEX(新属性投放!K$40:K$60,卡牌属性!$M276))*VLOOKUP(J276,$A$4:$E$39,5),0)</f>
        <v>3390</v>
      </c>
      <c r="R276" s="31" t="s">
        <v>191</v>
      </c>
      <c r="S276" s="16">
        <f>ROUND(IF($L276=1,INDEX(新属性投放!L$14:L$34,卡牌属性!$M276),INDEX(新属性投放!L$40:L$60,卡牌属性!$M276))*VLOOKUP(J276,$A$4:$E$39,5),0)</f>
        <v>34056</v>
      </c>
      <c r="T276" s="31" t="s">
        <v>189</v>
      </c>
      <c r="U276" s="16">
        <f>ROUND(IF($L276=1,INDEX(新属性投放!D$14:D$34,卡牌属性!$M276),INDEX(新属性投放!D$40:D$60,卡牌属性!$M276))*VLOOKUP(J276,$A$4:$E$39,5),0)</f>
        <v>140</v>
      </c>
      <c r="V276" s="31" t="s">
        <v>190</v>
      </c>
      <c r="W276" s="16">
        <f>ROUND(IF($L276=1,INDEX(新属性投放!E$14:E$34,卡牌属性!$M276),INDEX(新属性投放!E$40:E$60,卡牌属性!$M276))*VLOOKUP(J276,$A$4:$E$39,5),0)</f>
        <v>70</v>
      </c>
      <c r="X276" s="31" t="s">
        <v>191</v>
      </c>
      <c r="Y276" s="16">
        <f>ROUND(IF($L276=1,INDEX(新属性投放!F$14:F$34,卡牌属性!$M276),INDEX(新属性投放!F$40:F$60,卡牌属性!$M276))*VLOOKUP(J276,$A$4:$E$39,5),0)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686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ROUND(IF($L277=1,INDEX(新属性投放!J$14:J$34,卡牌属性!$M277),INDEX(新属性投放!J$40:J$60,卡牌属性!$M277))*VLOOKUP(J277,$A$4:$E$39,5),0)</f>
        <v>22</v>
      </c>
      <c r="P277" s="31" t="s">
        <v>190</v>
      </c>
      <c r="Q277" s="16">
        <f>ROUND(IF($L277=1,INDEX(新属性投放!K$14:K$34,卡牌属性!$M277),INDEX(新属性投放!K$40:K$60,卡牌属性!$M277))*VLOOKUP(J277,$A$4:$E$39,5),0)</f>
        <v>0</v>
      </c>
      <c r="R277" s="31" t="s">
        <v>191</v>
      </c>
      <c r="S277" s="16">
        <f>ROUND(IF($L277=1,INDEX(新属性投放!L$14:L$34,卡牌属性!$M277),INDEX(新属性投放!L$40:L$60,卡牌属性!$M277))*VLOOKUP(J277,$A$4:$E$39,5),0)</f>
        <v>165</v>
      </c>
      <c r="T277" s="31" t="s">
        <v>189</v>
      </c>
      <c r="U277" s="16">
        <f>ROUND(IF($L277=1,INDEX(新属性投放!D$14:D$34,卡牌属性!$M277),INDEX(新属性投放!D$40:D$60,卡牌属性!$M277))*VLOOKUP(J277,$A$4:$E$39,5),0)</f>
        <v>4</v>
      </c>
      <c r="V277" s="31" t="s">
        <v>190</v>
      </c>
      <c r="W277" s="16">
        <f>ROUND(IF($L277=1,INDEX(新属性投放!E$14:E$34,卡牌属性!$M277),INDEX(新属性投放!E$40:E$60,卡牌属性!$M277))*VLOOKUP(J277,$A$4:$E$39,5),0)</f>
        <v>2</v>
      </c>
      <c r="X277" s="31" t="s">
        <v>191</v>
      </c>
      <c r="Y277" s="16">
        <f>ROUND(IF($L277=1,INDEX(新属性投放!F$14:F$34,卡牌属性!$M277),INDEX(新属性投放!F$40:F$60,卡牌属性!$M277))*VLOOKUP(J277,$A$4:$E$39,5),0)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686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ROUND(IF($L278=1,INDEX(新属性投放!J$14:J$34,卡牌属性!$M278),INDEX(新属性投放!J$40:J$60,卡牌属性!$M278))*VLOOKUP(J278,$A$4:$E$39,5),0)</f>
        <v>25</v>
      </c>
      <c r="P278" s="31" t="s">
        <v>190</v>
      </c>
      <c r="Q278" s="16">
        <f>ROUND(IF($L278=1,INDEX(新属性投放!K$14:K$34,卡牌属性!$M278),INDEX(新属性投放!K$40:K$60,卡牌属性!$M278))*VLOOKUP(J278,$A$4:$E$39,5),0)</f>
        <v>1</v>
      </c>
      <c r="R278" s="31" t="s">
        <v>191</v>
      </c>
      <c r="S278" s="16">
        <f>ROUND(IF($L278=1,INDEX(新属性投放!L$14:L$34,卡牌属性!$M278),INDEX(新属性投放!L$40:L$60,卡牌属性!$M278))*VLOOKUP(J278,$A$4:$E$39,5),0)</f>
        <v>183</v>
      </c>
      <c r="T278" s="31" t="s">
        <v>189</v>
      </c>
      <c r="U278" s="16">
        <f>ROUND(IF($L278=1,INDEX(新属性投放!D$14:D$34,卡牌属性!$M278),INDEX(新属性投放!D$40:D$60,卡牌属性!$M278))*VLOOKUP(J278,$A$4:$E$39,5),0)</f>
        <v>7</v>
      </c>
      <c r="V278" s="31" t="s">
        <v>190</v>
      </c>
      <c r="W278" s="16">
        <f>ROUND(IF($L278=1,INDEX(新属性投放!E$14:E$34,卡牌属性!$M278),INDEX(新属性投放!E$40:E$60,卡牌属性!$M278))*VLOOKUP(J278,$A$4:$E$39,5),0)</f>
        <v>3</v>
      </c>
      <c r="X278" s="31" t="s">
        <v>191</v>
      </c>
      <c r="Y278" s="16">
        <f>ROUND(IF($L278=1,INDEX(新属性投放!F$14:F$34,卡牌属性!$M278),INDEX(新属性投放!F$40:F$60,卡牌属性!$M278))*VLOOKUP(J278,$A$4:$E$39,5),0)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686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ROUND(IF($L279=1,INDEX(新属性投放!J$14:J$34,卡牌属性!$M279),INDEX(新属性投放!J$40:J$60,卡牌属性!$M279))*VLOOKUP(J279,$A$4:$E$39,5),0)</f>
        <v>65</v>
      </c>
      <c r="P279" s="31" t="s">
        <v>190</v>
      </c>
      <c r="Q279" s="16">
        <f>ROUND(IF($L279=1,INDEX(新属性投放!K$14:K$34,卡牌属性!$M279),INDEX(新属性投放!K$40:K$60,卡牌属性!$M279))*VLOOKUP(J279,$A$4:$E$39,5),0)</f>
        <v>21</v>
      </c>
      <c r="R279" s="31" t="s">
        <v>191</v>
      </c>
      <c r="S279" s="16">
        <f>ROUND(IF($L279=1,INDEX(新属性投放!L$14:L$34,卡牌属性!$M279),INDEX(新属性投放!L$40:L$60,卡牌属性!$M279))*VLOOKUP(J279,$A$4:$E$39,5),0)</f>
        <v>381</v>
      </c>
      <c r="T279" s="31" t="s">
        <v>189</v>
      </c>
      <c r="U279" s="16">
        <f>ROUND(IF($L279=1,INDEX(新属性投放!D$14:D$34,卡牌属性!$M279),INDEX(新属性投放!D$40:D$60,卡牌属性!$M279))*VLOOKUP(J279,$A$4:$E$39,5),0)</f>
        <v>9</v>
      </c>
      <c r="V279" s="31" t="s">
        <v>190</v>
      </c>
      <c r="W279" s="16">
        <f>ROUND(IF($L279=1,INDEX(新属性投放!E$14:E$34,卡牌属性!$M279),INDEX(新属性投放!E$40:E$60,卡牌属性!$M279))*VLOOKUP(J279,$A$4:$E$39,5),0)</f>
        <v>4</v>
      </c>
      <c r="X279" s="31" t="s">
        <v>191</v>
      </c>
      <c r="Y279" s="16">
        <f>ROUND(IF($L279=1,INDEX(新属性投放!F$14:F$34,卡牌属性!$M279),INDEX(新属性投放!F$40:F$60,卡牌属性!$M279))*VLOOKUP(J279,$A$4:$E$39,5),0)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686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ROUND(IF($L280=1,INDEX(新属性投放!J$14:J$34,卡牌属性!$M280),INDEX(新属性投放!J$40:J$60,卡牌属性!$M280))*VLOOKUP(J280,$A$4:$E$39,5),0)</f>
        <v>179</v>
      </c>
      <c r="P280" s="31" t="s">
        <v>190</v>
      </c>
      <c r="Q280" s="16">
        <f>ROUND(IF($L280=1,INDEX(新属性投放!K$14:K$34,卡牌属性!$M280),INDEX(新属性投放!K$40:K$60,卡牌属性!$M280))*VLOOKUP(J280,$A$4:$E$39,5),0)</f>
        <v>78</v>
      </c>
      <c r="R280" s="31" t="s">
        <v>191</v>
      </c>
      <c r="S280" s="16">
        <f>ROUND(IF($L280=1,INDEX(新属性投放!L$14:L$34,卡牌属性!$M280),INDEX(新属性投放!L$40:L$60,卡牌属性!$M280))*VLOOKUP(J280,$A$4:$E$39,5),0)</f>
        <v>953</v>
      </c>
      <c r="T280" s="31" t="s">
        <v>189</v>
      </c>
      <c r="U280" s="16">
        <f>ROUND(IF($L280=1,INDEX(新属性投放!D$14:D$34,卡牌属性!$M280),INDEX(新属性投放!D$40:D$60,卡牌属性!$M280))*VLOOKUP(J280,$A$4:$E$39,5),0)</f>
        <v>13</v>
      </c>
      <c r="V280" s="31" t="s">
        <v>190</v>
      </c>
      <c r="W280" s="16">
        <f>ROUND(IF($L280=1,INDEX(新属性投放!E$14:E$34,卡牌属性!$M280),INDEX(新属性投放!E$40:E$60,卡牌属性!$M280))*VLOOKUP(J280,$A$4:$E$39,5),0)</f>
        <v>7</v>
      </c>
      <c r="X280" s="31" t="s">
        <v>191</v>
      </c>
      <c r="Y280" s="16">
        <f>ROUND(IF($L280=1,INDEX(新属性投放!F$14:F$34,卡牌属性!$M280),INDEX(新属性投放!F$40:F$60,卡牌属性!$M280))*VLOOKUP(J280,$A$4:$E$39,5),0)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686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ROUND(IF($L281=1,INDEX(新属性投放!J$14:J$34,卡牌属性!$M281),INDEX(新属性投放!J$40:J$60,卡牌属性!$M281))*VLOOKUP(J281,$A$4:$E$39,5),0)</f>
        <v>404</v>
      </c>
      <c r="P281" s="31" t="s">
        <v>190</v>
      </c>
      <c r="Q281" s="16">
        <f>ROUND(IF($L281=1,INDEX(新属性投放!K$14:K$34,卡牌属性!$M281),INDEX(新属性投放!K$40:K$60,卡牌属性!$M281))*VLOOKUP(J281,$A$4:$E$39,5),0)</f>
        <v>190</v>
      </c>
      <c r="R281" s="31" t="s">
        <v>191</v>
      </c>
      <c r="S281" s="16">
        <f>ROUND(IF($L281=1,INDEX(新属性投放!L$14:L$34,卡牌属性!$M281),INDEX(新属性投放!L$40:L$60,卡牌属性!$M281))*VLOOKUP(J281,$A$4:$E$39,5),0)</f>
        <v>2075</v>
      </c>
      <c r="T281" s="31" t="s">
        <v>189</v>
      </c>
      <c r="U281" s="16">
        <f>ROUND(IF($L281=1,INDEX(新属性投放!D$14:D$34,卡牌属性!$M281),INDEX(新属性投放!D$40:D$60,卡牌属性!$M281))*VLOOKUP(J281,$A$4:$E$39,5),0)</f>
        <v>18</v>
      </c>
      <c r="V281" s="31" t="s">
        <v>190</v>
      </c>
      <c r="W281" s="16">
        <f>ROUND(IF($L281=1,INDEX(新属性投放!E$14:E$34,卡牌属性!$M281),INDEX(新属性投放!E$40:E$60,卡牌属性!$M281))*VLOOKUP(J281,$A$4:$E$39,5),0)</f>
        <v>9</v>
      </c>
      <c r="X281" s="31" t="s">
        <v>191</v>
      </c>
      <c r="Y281" s="16">
        <f>ROUND(IF($L281=1,INDEX(新属性投放!F$14:F$34,卡牌属性!$M281),INDEX(新属性投放!F$40:F$60,卡牌属性!$M281))*VLOOKUP(J281,$A$4:$E$39,5),0)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686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ROUND(IF($L282=1,INDEX(新属性投放!J$14:J$34,卡牌属性!$M282),INDEX(新属性投放!J$40:J$60,卡牌属性!$M282))*VLOOKUP(J282,$A$4:$E$39,5),0)</f>
        <v>615</v>
      </c>
      <c r="P282" s="31" t="s">
        <v>190</v>
      </c>
      <c r="Q282" s="16">
        <f>ROUND(IF($L282=1,INDEX(新属性投放!K$14:K$34,卡牌属性!$M282),INDEX(新属性投放!K$40:K$60,卡牌属性!$M282))*VLOOKUP(J282,$A$4:$E$39,5),0)</f>
        <v>296</v>
      </c>
      <c r="R282" s="31" t="s">
        <v>191</v>
      </c>
      <c r="S282" s="16">
        <f>ROUND(IF($L282=1,INDEX(新属性投放!L$14:L$34,卡牌属性!$M282),INDEX(新属性投放!L$40:L$60,卡牌属性!$M282))*VLOOKUP(J282,$A$4:$E$39,5),0)</f>
        <v>3131</v>
      </c>
      <c r="T282" s="31" t="s">
        <v>189</v>
      </c>
      <c r="U282" s="16">
        <f>ROUND(IF($L282=1,INDEX(新属性投放!D$14:D$34,卡牌属性!$M282),INDEX(新属性投放!D$40:D$60,卡牌属性!$M282))*VLOOKUP(J282,$A$4:$E$39,5),0)</f>
        <v>22</v>
      </c>
      <c r="V282" s="31" t="s">
        <v>190</v>
      </c>
      <c r="W282" s="16">
        <f>ROUND(IF($L282=1,INDEX(新属性投放!E$14:E$34,卡牌属性!$M282),INDEX(新属性投放!E$40:E$60,卡牌属性!$M282))*VLOOKUP(J282,$A$4:$E$39,5),0)</f>
        <v>11</v>
      </c>
      <c r="X282" s="31" t="s">
        <v>191</v>
      </c>
      <c r="Y282" s="16">
        <f>ROUND(IF($L282=1,INDEX(新属性投放!F$14:F$34,卡牌属性!$M282),INDEX(新属性投放!F$40:F$60,卡牌属性!$M282))*VLOOKUP(J282,$A$4:$E$39,5),0)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686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ROUND(IF($L283=1,INDEX(新属性投放!J$14:J$34,卡牌属性!$M283),INDEX(新属性投放!J$40:J$60,卡牌属性!$M283))*VLOOKUP(J283,$A$4:$E$39,5),0)</f>
        <v>879</v>
      </c>
      <c r="P283" s="31" t="s">
        <v>190</v>
      </c>
      <c r="Q283" s="16">
        <f>ROUND(IF($L283=1,INDEX(新属性投放!K$14:K$34,卡牌属性!$M283),INDEX(新属性投放!K$40:K$60,卡牌属性!$M283))*VLOOKUP(J283,$A$4:$E$39,5),0)</f>
        <v>428</v>
      </c>
      <c r="R283" s="31" t="s">
        <v>191</v>
      </c>
      <c r="S283" s="16">
        <f>ROUND(IF($L283=1,INDEX(新属性投放!L$14:L$34,卡牌属性!$M283),INDEX(新属性投放!L$40:L$60,卡牌属性!$M283))*VLOOKUP(J283,$A$4:$E$39,5),0)</f>
        <v>4451</v>
      </c>
      <c r="T283" s="31" t="s">
        <v>189</v>
      </c>
      <c r="U283" s="16">
        <f>ROUND(IF($L283=1,INDEX(新属性投放!D$14:D$34,卡牌属性!$M283),INDEX(新属性投放!D$40:D$60,卡牌属性!$M283))*VLOOKUP(J283,$A$4:$E$39,5),0)</f>
        <v>26</v>
      </c>
      <c r="V283" s="31" t="s">
        <v>190</v>
      </c>
      <c r="W283" s="16">
        <f>ROUND(IF($L283=1,INDEX(新属性投放!E$14:E$34,卡牌属性!$M283),INDEX(新属性投放!E$40:E$60,卡牌属性!$M283))*VLOOKUP(J283,$A$4:$E$39,5),0)</f>
        <v>13</v>
      </c>
      <c r="X283" s="31" t="s">
        <v>191</v>
      </c>
      <c r="Y283" s="16">
        <f>ROUND(IF($L283=1,INDEX(新属性投放!F$14:F$34,卡牌属性!$M283),INDEX(新属性投放!F$40:F$60,卡牌属性!$M283))*VLOOKUP(J283,$A$4:$E$39,5),0)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686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ROUND(IF($L284=1,INDEX(新属性投放!J$14:J$34,卡牌属性!$M284),INDEX(新属性投放!J$40:J$60,卡牌属性!$M284))*VLOOKUP(J284,$A$4:$E$39,5),0)</f>
        <v>1196</v>
      </c>
      <c r="P284" s="31" t="s">
        <v>190</v>
      </c>
      <c r="Q284" s="16">
        <f>ROUND(IF($L284=1,INDEX(新属性投放!K$14:K$34,卡牌属性!$M284),INDEX(新属性投放!K$40:K$60,卡牌属性!$M284))*VLOOKUP(J284,$A$4:$E$39,5),0)</f>
        <v>586</v>
      </c>
      <c r="R284" s="31" t="s">
        <v>191</v>
      </c>
      <c r="S284" s="16">
        <f>ROUND(IF($L284=1,INDEX(新属性投放!L$14:L$34,卡牌属性!$M284),INDEX(新属性投放!L$40:L$60,卡牌属性!$M284))*VLOOKUP(J284,$A$4:$E$39,5),0)</f>
        <v>6035</v>
      </c>
      <c r="T284" s="31" t="s">
        <v>189</v>
      </c>
      <c r="U284" s="16">
        <f>ROUND(IF($L284=1,INDEX(新属性投放!D$14:D$34,卡牌属性!$M284),INDEX(新属性投放!D$40:D$60,卡牌属性!$M284))*VLOOKUP(J284,$A$4:$E$39,5),0)</f>
        <v>33</v>
      </c>
      <c r="V284" s="31" t="s">
        <v>190</v>
      </c>
      <c r="W284" s="16">
        <f>ROUND(IF($L284=1,INDEX(新属性投放!E$14:E$34,卡牌属性!$M284),INDEX(新属性投放!E$40:E$60,卡牌属性!$M284))*VLOOKUP(J284,$A$4:$E$39,5),0)</f>
        <v>17</v>
      </c>
      <c r="X284" s="31" t="s">
        <v>191</v>
      </c>
      <c r="Y284" s="16">
        <f>ROUND(IF($L284=1,INDEX(新属性投放!F$14:F$34,卡牌属性!$M284),INDEX(新属性投放!F$40:F$60,卡牌属性!$M284))*VLOOKUP(J284,$A$4:$E$39,5),0)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686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ROUND(IF($L285=1,INDEX(新属性投放!J$14:J$34,卡牌属性!$M285),INDEX(新属性投放!J$40:J$60,卡牌属性!$M285))*VLOOKUP(J285,$A$4:$E$39,5),0)</f>
        <v>1592</v>
      </c>
      <c r="P285" s="31" t="s">
        <v>190</v>
      </c>
      <c r="Q285" s="16">
        <f>ROUND(IF($L285=1,INDEX(新属性投放!K$14:K$34,卡牌属性!$M285),INDEX(新属性投放!K$40:K$60,卡牌属性!$M285))*VLOOKUP(J285,$A$4:$E$39,5),0)</f>
        <v>784</v>
      </c>
      <c r="R285" s="31" t="s">
        <v>191</v>
      </c>
      <c r="S285" s="16">
        <f>ROUND(IF($L285=1,INDEX(新属性投放!L$14:L$34,卡牌属性!$M285),INDEX(新属性投放!L$40:L$60,卡牌属性!$M285))*VLOOKUP(J285,$A$4:$E$39,5),0)</f>
        <v>8015</v>
      </c>
      <c r="T285" s="31" t="s">
        <v>189</v>
      </c>
      <c r="U285" s="16">
        <f>ROUND(IF($L285=1,INDEX(新属性投放!D$14:D$34,卡牌属性!$M285),INDEX(新属性投放!D$40:D$60,卡牌属性!$M285))*VLOOKUP(J285,$A$4:$E$39,5),0)</f>
        <v>37</v>
      </c>
      <c r="V285" s="31" t="s">
        <v>190</v>
      </c>
      <c r="W285" s="16">
        <f>ROUND(IF($L285=1,INDEX(新属性投放!E$14:E$34,卡牌属性!$M285),INDEX(新属性投放!E$40:E$60,卡牌属性!$M285))*VLOOKUP(J285,$A$4:$E$39,5),0)</f>
        <v>19</v>
      </c>
      <c r="X285" s="31" t="s">
        <v>191</v>
      </c>
      <c r="Y285" s="16">
        <f>ROUND(IF($L285=1,INDEX(新属性投放!F$14:F$34,卡牌属性!$M285),INDEX(新属性投放!F$40:F$60,卡牌属性!$M285))*VLOOKUP(J285,$A$4:$E$39,5),0)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686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ROUND(IF($L286=1,INDEX(新属性投放!J$14:J$34,卡牌属性!$M286),INDEX(新属性投放!J$40:J$60,卡牌属性!$M286))*VLOOKUP(J286,$A$4:$E$39,5),0)</f>
        <v>2003</v>
      </c>
      <c r="P286" s="31" t="s">
        <v>190</v>
      </c>
      <c r="Q286" s="16">
        <f>ROUND(IF($L286=1,INDEX(新属性投放!K$14:K$34,卡牌属性!$M286),INDEX(新属性投放!K$40:K$60,卡牌属性!$M286))*VLOOKUP(J286,$A$4:$E$39,5),0)</f>
        <v>990</v>
      </c>
      <c r="R286" s="31" t="s">
        <v>191</v>
      </c>
      <c r="S286" s="16">
        <f>ROUND(IF($L286=1,INDEX(新属性投放!L$14:L$34,卡牌属性!$M286),INDEX(新属性投放!L$40:L$60,卡牌属性!$M286))*VLOOKUP(J286,$A$4:$E$39,5),0)</f>
        <v>10072</v>
      </c>
      <c r="T286" s="31" t="s">
        <v>189</v>
      </c>
      <c r="U286" s="16">
        <f>ROUND(IF($L286=1,INDEX(新属性投放!D$14:D$34,卡牌属性!$M286),INDEX(新属性投放!D$40:D$60,卡牌属性!$M286))*VLOOKUP(J286,$A$4:$E$39,5),0)</f>
        <v>44</v>
      </c>
      <c r="V286" s="31" t="s">
        <v>190</v>
      </c>
      <c r="W286" s="16">
        <f>ROUND(IF($L286=1,INDEX(新属性投放!E$14:E$34,卡牌属性!$M286),INDEX(新属性投放!E$40:E$60,卡牌属性!$M286))*VLOOKUP(J286,$A$4:$E$39,5),0)</f>
        <v>22</v>
      </c>
      <c r="X286" s="31" t="s">
        <v>191</v>
      </c>
      <c r="Y286" s="16">
        <f>ROUND(IF($L286=1,INDEX(新属性投放!F$14:F$34,卡牌属性!$M286),INDEX(新属性投放!F$40:F$60,卡牌属性!$M286))*VLOOKUP(J286,$A$4:$E$39,5),0)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686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ROUND(IF($L287=1,INDEX(新属性投放!J$14:J$34,卡牌属性!$M287),INDEX(新属性投放!J$40:J$60,卡牌属性!$M287))*VLOOKUP(J287,$A$4:$E$39,5),0)</f>
        <v>2267</v>
      </c>
      <c r="P287" s="31" t="s">
        <v>190</v>
      </c>
      <c r="Q287" s="16">
        <f>ROUND(IF($L287=1,INDEX(新属性投放!K$14:K$34,卡牌属性!$M287),INDEX(新属性投放!K$40:K$60,卡牌属性!$M287))*VLOOKUP(J287,$A$4:$E$39,5),0)</f>
        <v>1122</v>
      </c>
      <c r="R287" s="31" t="s">
        <v>191</v>
      </c>
      <c r="S287" s="16">
        <f>ROUND(IF($L287=1,INDEX(新属性投放!L$14:L$34,卡牌属性!$M287),INDEX(新属性投放!L$40:L$60,卡牌属性!$M287))*VLOOKUP(J287,$A$4:$E$39,5),0)</f>
        <v>11392</v>
      </c>
      <c r="T287" s="31" t="s">
        <v>189</v>
      </c>
      <c r="U287" s="16">
        <f>ROUND(IF($L287=1,INDEX(新属性投放!D$14:D$34,卡牌属性!$M287),INDEX(新属性投放!D$40:D$60,卡牌属性!$M287))*VLOOKUP(J287,$A$4:$E$39,5),0)</f>
        <v>51</v>
      </c>
      <c r="V287" s="31" t="s">
        <v>190</v>
      </c>
      <c r="W287" s="16">
        <f>ROUND(IF($L287=1,INDEX(新属性投放!E$14:E$34,卡牌属性!$M287),INDEX(新属性投放!E$40:E$60,卡牌属性!$M287))*VLOOKUP(J287,$A$4:$E$39,5),0)</f>
        <v>25</v>
      </c>
      <c r="X287" s="31" t="s">
        <v>191</v>
      </c>
      <c r="Y287" s="16">
        <f>ROUND(IF($L287=1,INDEX(新属性投放!F$14:F$34,卡牌属性!$M287),INDEX(新属性投放!F$40:F$60,卡牌属性!$M287))*VLOOKUP(J287,$A$4:$E$39,5),0)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686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ROUND(IF($L288=1,INDEX(新属性投放!J$14:J$34,卡牌属性!$M288),INDEX(新属性投放!J$40:J$60,卡牌属性!$M288))*VLOOKUP(J288,$A$4:$E$39,5),0)</f>
        <v>2571</v>
      </c>
      <c r="P288" s="31" t="s">
        <v>190</v>
      </c>
      <c r="Q288" s="16">
        <f>ROUND(IF($L288=1,INDEX(新属性投放!K$14:K$34,卡牌属性!$M288),INDEX(新属性投放!K$40:K$60,卡牌属性!$M288))*VLOOKUP(J288,$A$4:$E$39,5),0)</f>
        <v>1274</v>
      </c>
      <c r="R288" s="31" t="s">
        <v>191</v>
      </c>
      <c r="S288" s="16">
        <f>ROUND(IF($L288=1,INDEX(新属性投放!L$14:L$34,卡牌属性!$M288),INDEX(新属性投放!L$40:L$60,卡牌属性!$M288))*VLOOKUP(J288,$A$4:$E$39,5),0)</f>
        <v>12910</v>
      </c>
      <c r="T288" s="31" t="s">
        <v>189</v>
      </c>
      <c r="U288" s="16">
        <f>ROUND(IF($L288=1,INDEX(新属性投放!D$14:D$34,卡牌属性!$M288),INDEX(新属性投放!D$40:D$60,卡牌属性!$M288))*VLOOKUP(J288,$A$4:$E$39,5),0)</f>
        <v>57</v>
      </c>
      <c r="V288" s="31" t="s">
        <v>190</v>
      </c>
      <c r="W288" s="16">
        <f>ROUND(IF($L288=1,INDEX(新属性投放!E$14:E$34,卡牌属性!$M288),INDEX(新属性投放!E$40:E$60,卡牌属性!$M288))*VLOOKUP(J288,$A$4:$E$39,5),0)</f>
        <v>29</v>
      </c>
      <c r="X288" s="31" t="s">
        <v>191</v>
      </c>
      <c r="Y288" s="16">
        <f>ROUND(IF($L288=1,INDEX(新属性投放!F$14:F$34,卡牌属性!$M288),INDEX(新属性投放!F$40:F$60,卡牌属性!$M288))*VLOOKUP(J288,$A$4:$E$39,5),0)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686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ROUND(IF($L289=1,INDEX(新属性投放!J$14:J$34,卡牌属性!$M289),INDEX(新属性投放!J$40:J$60,卡牌属性!$M289))*VLOOKUP(J289,$A$4:$E$39,5),0)</f>
        <v>2914</v>
      </c>
      <c r="P289" s="31" t="s">
        <v>190</v>
      </c>
      <c r="Q289" s="16">
        <f>ROUND(IF($L289=1,INDEX(新属性投放!K$14:K$34,卡牌属性!$M289),INDEX(新属性投放!K$40:K$60,卡牌属性!$M289))*VLOOKUP(J289,$A$4:$E$39,5),0)</f>
        <v>1445</v>
      </c>
      <c r="R289" s="31" t="s">
        <v>191</v>
      </c>
      <c r="S289" s="16">
        <f>ROUND(IF($L289=1,INDEX(新属性投放!L$14:L$34,卡牌属性!$M289),INDEX(新属性投放!L$40:L$60,卡牌属性!$M289))*VLOOKUP(J289,$A$4:$E$39,5),0)</f>
        <v>14626</v>
      </c>
      <c r="T289" s="31" t="s">
        <v>189</v>
      </c>
      <c r="U289" s="16">
        <f>ROUND(IF($L289=1,INDEX(新属性投放!D$14:D$34,卡牌属性!$M289),INDEX(新属性投放!D$40:D$60,卡牌属性!$M289))*VLOOKUP(J289,$A$4:$E$39,5),0)</f>
        <v>64</v>
      </c>
      <c r="V289" s="31" t="s">
        <v>190</v>
      </c>
      <c r="W289" s="16">
        <f>ROUND(IF($L289=1,INDEX(新属性投放!E$14:E$34,卡牌属性!$M289),INDEX(新属性投放!E$40:E$60,卡牌属性!$M289))*VLOOKUP(J289,$A$4:$E$39,5),0)</f>
        <v>32</v>
      </c>
      <c r="X289" s="31" t="s">
        <v>191</v>
      </c>
      <c r="Y289" s="16">
        <f>ROUND(IF($L289=1,INDEX(新属性投放!F$14:F$34,卡牌属性!$M289),INDEX(新属性投放!F$40:F$60,卡牌属性!$M289))*VLOOKUP(J289,$A$4:$E$39,5),0)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686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ROUND(IF($L290=1,INDEX(新属性投放!J$14:J$34,卡牌属性!$M290),INDEX(新属性投放!J$40:J$60,卡牌属性!$M290))*VLOOKUP(J290,$A$4:$E$39,5),0)</f>
        <v>3297</v>
      </c>
      <c r="P290" s="31" t="s">
        <v>190</v>
      </c>
      <c r="Q290" s="16">
        <f>ROUND(IF($L290=1,INDEX(新属性投放!K$14:K$34,卡牌属性!$M290),INDEX(新属性投放!K$40:K$60,卡牌属性!$M290))*VLOOKUP(J290,$A$4:$E$39,5),0)</f>
        <v>1637</v>
      </c>
      <c r="R290" s="31" t="s">
        <v>191</v>
      </c>
      <c r="S290" s="16">
        <f>ROUND(IF($L290=1,INDEX(新属性投放!L$14:L$34,卡牌属性!$M290),INDEX(新属性投放!L$40:L$60,卡牌属性!$M290))*VLOOKUP(J290,$A$4:$E$39,5),0)</f>
        <v>16540</v>
      </c>
      <c r="T290" s="31" t="s">
        <v>189</v>
      </c>
      <c r="U290" s="16">
        <f>ROUND(IF($L290=1,INDEX(新属性投放!D$14:D$34,卡牌属性!$M290),INDEX(新属性投放!D$40:D$60,卡牌属性!$M290))*VLOOKUP(J290,$A$4:$E$39,5),0)</f>
        <v>70</v>
      </c>
      <c r="V290" s="31" t="s">
        <v>190</v>
      </c>
      <c r="W290" s="16">
        <f>ROUND(IF($L290=1,INDEX(新属性投放!E$14:E$34,卡牌属性!$M290),INDEX(新属性投放!E$40:E$60,卡牌属性!$M290))*VLOOKUP(J290,$A$4:$E$39,5),0)</f>
        <v>35</v>
      </c>
      <c r="X290" s="31" t="s">
        <v>191</v>
      </c>
      <c r="Y290" s="16">
        <f>ROUND(IF($L290=1,INDEX(新属性投放!F$14:F$34,卡牌属性!$M290),INDEX(新属性投放!F$40:F$60,卡牌属性!$M290))*VLOOKUP(J290,$A$4:$E$39,5),0)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686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ROUND(IF($L291=1,INDEX(新属性投放!J$14:J$34,卡牌属性!$M291),INDEX(新属性投放!J$40:J$60,卡牌属性!$M291))*VLOOKUP(J291,$A$4:$E$39,5),0)</f>
        <v>3719</v>
      </c>
      <c r="P291" s="31" t="s">
        <v>190</v>
      </c>
      <c r="Q291" s="16">
        <f>ROUND(IF($L291=1,INDEX(新属性投放!K$14:K$34,卡牌属性!$M291),INDEX(新属性投放!K$40:K$60,卡牌属性!$M291))*VLOOKUP(J291,$A$4:$E$39,5),0)</f>
        <v>1848</v>
      </c>
      <c r="R291" s="31" t="s">
        <v>191</v>
      </c>
      <c r="S291" s="16">
        <f>ROUND(IF($L291=1,INDEX(新属性投放!L$14:L$34,卡牌属性!$M291),INDEX(新属性投放!L$40:L$60,卡牌属性!$M291))*VLOOKUP(J291,$A$4:$E$39,5),0)</f>
        <v>18652</v>
      </c>
      <c r="T291" s="31" t="s">
        <v>189</v>
      </c>
      <c r="U291" s="16">
        <f>ROUND(IF($L291=1,INDEX(新属性投放!D$14:D$34,卡牌属性!$M291),INDEX(新属性投放!D$40:D$60,卡牌属性!$M291))*VLOOKUP(J291,$A$4:$E$39,5),0)</f>
        <v>77</v>
      </c>
      <c r="V291" s="31" t="s">
        <v>190</v>
      </c>
      <c r="W291" s="16">
        <f>ROUND(IF($L291=1,INDEX(新属性投放!E$14:E$34,卡牌属性!$M291),INDEX(新属性投放!E$40:E$60,卡牌属性!$M291))*VLOOKUP(J291,$A$4:$E$39,5),0)</f>
        <v>39</v>
      </c>
      <c r="X291" s="31" t="s">
        <v>191</v>
      </c>
      <c r="Y291" s="16">
        <f>ROUND(IF($L291=1,INDEX(新属性投放!F$14:F$34,卡牌属性!$M291),INDEX(新属性投放!F$40:F$60,卡牌属性!$M291))*VLOOKUP(J291,$A$4:$E$39,5),0)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686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ROUND(IF($L292=1,INDEX(新属性投放!J$14:J$34,卡牌属性!$M292),INDEX(新属性投放!J$40:J$60,卡牌属性!$M292))*VLOOKUP(J292,$A$4:$E$39,5),0)</f>
        <v>4181</v>
      </c>
      <c r="P292" s="31" t="s">
        <v>190</v>
      </c>
      <c r="Q292" s="16">
        <f>ROUND(IF($L292=1,INDEX(新属性投放!K$14:K$34,卡牌属性!$M292),INDEX(新属性投放!K$40:K$60,卡牌属性!$M292))*VLOOKUP(J292,$A$4:$E$39,5),0)</f>
        <v>2079</v>
      </c>
      <c r="R292" s="31" t="s">
        <v>191</v>
      </c>
      <c r="S292" s="16">
        <f>ROUND(IF($L292=1,INDEX(新属性投放!L$14:L$34,卡牌属性!$M292),INDEX(新属性投放!L$40:L$60,卡牌属性!$M292))*VLOOKUP(J292,$A$4:$E$39,5),0)</f>
        <v>20962</v>
      </c>
      <c r="T292" s="31" t="s">
        <v>189</v>
      </c>
      <c r="U292" s="16">
        <f>ROUND(IF($L292=1,INDEX(新属性投放!D$14:D$34,卡牌属性!$M292),INDEX(新属性投放!D$40:D$60,卡牌属性!$M292))*VLOOKUP(J292,$A$4:$E$39,5),0)</f>
        <v>88</v>
      </c>
      <c r="V292" s="31" t="s">
        <v>190</v>
      </c>
      <c r="W292" s="16">
        <f>ROUND(IF($L292=1,INDEX(新属性投放!E$14:E$34,卡牌属性!$M292),INDEX(新属性投放!E$40:E$60,卡牌属性!$M292))*VLOOKUP(J292,$A$4:$E$39,5),0)</f>
        <v>44</v>
      </c>
      <c r="X292" s="31" t="s">
        <v>191</v>
      </c>
      <c r="Y292" s="16">
        <f>ROUND(IF($L292=1,INDEX(新属性投放!F$14:F$34,卡牌属性!$M292),INDEX(新属性投放!F$40:F$60,卡牌属性!$M292))*VLOOKUP(J292,$A$4:$E$39,5),0)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686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ROUND(IF($L293=1,INDEX(新属性投放!J$14:J$34,卡牌属性!$M293),INDEX(新属性投放!J$40:J$60,卡牌属性!$M293))*VLOOKUP(J293,$A$4:$E$39,5),0)</f>
        <v>4709</v>
      </c>
      <c r="P293" s="31" t="s">
        <v>190</v>
      </c>
      <c r="Q293" s="16">
        <f>ROUND(IF($L293=1,INDEX(新属性投放!K$14:K$34,卡牌属性!$M293),INDEX(新属性投放!K$40:K$60,卡牌属性!$M293))*VLOOKUP(J293,$A$4:$E$39,5),0)</f>
        <v>2343</v>
      </c>
      <c r="R293" s="31" t="s">
        <v>191</v>
      </c>
      <c r="S293" s="16">
        <f>ROUND(IF($L293=1,INDEX(新属性投放!L$14:L$34,卡牌属性!$M293),INDEX(新属性投放!L$40:L$60,卡牌属性!$M293))*VLOOKUP(J293,$A$4:$E$39,5),0)</f>
        <v>23602</v>
      </c>
      <c r="T293" s="31" t="s">
        <v>189</v>
      </c>
      <c r="U293" s="16">
        <f>ROUND(IF($L293=1,INDEX(新属性投放!D$14:D$34,卡牌属性!$M293),INDEX(新属性投放!D$40:D$60,卡牌属性!$M293))*VLOOKUP(J293,$A$4:$E$39,5),0)</f>
        <v>99</v>
      </c>
      <c r="V293" s="31" t="s">
        <v>190</v>
      </c>
      <c r="W293" s="16">
        <f>ROUND(IF($L293=1,INDEX(新属性投放!E$14:E$34,卡牌属性!$M293),INDEX(新属性投放!E$40:E$60,卡牌属性!$M293))*VLOOKUP(J293,$A$4:$E$39,5),0)</f>
        <v>50</v>
      </c>
      <c r="X293" s="31" t="s">
        <v>191</v>
      </c>
      <c r="Y293" s="16">
        <f>ROUND(IF($L293=1,INDEX(新属性投放!F$14:F$34,卡牌属性!$M293),INDEX(新属性投放!F$40:F$60,卡牌属性!$M293))*VLOOKUP(J293,$A$4:$E$39,5),0)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686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ROUND(IF($L294=1,INDEX(新属性投放!J$14:J$34,卡牌属性!$M294),INDEX(新属性投放!J$40:J$60,卡牌属性!$M294))*VLOOKUP(J294,$A$4:$E$39,5),0)</f>
        <v>5303</v>
      </c>
      <c r="P294" s="31" t="s">
        <v>190</v>
      </c>
      <c r="Q294" s="16">
        <f>ROUND(IF($L294=1,INDEX(新属性投放!K$14:K$34,卡牌属性!$M294),INDEX(新属性投放!K$40:K$60,卡牌属性!$M294))*VLOOKUP(J294,$A$4:$E$39,5),0)</f>
        <v>2640</v>
      </c>
      <c r="R294" s="31" t="s">
        <v>191</v>
      </c>
      <c r="S294" s="16">
        <f>ROUND(IF($L294=1,INDEX(新属性投放!L$14:L$34,卡牌属性!$M294),INDEX(新属性投放!L$40:L$60,卡牌属性!$M294))*VLOOKUP(J294,$A$4:$E$39,5),0)</f>
        <v>26572</v>
      </c>
      <c r="T294" s="31" t="s">
        <v>189</v>
      </c>
      <c r="U294" s="16">
        <f>ROUND(IF($L294=1,INDEX(新属性投放!D$14:D$34,卡牌属性!$M294),INDEX(新属性投放!D$40:D$60,卡牌属性!$M294))*VLOOKUP(J294,$A$4:$E$39,5),0)</f>
        <v>110</v>
      </c>
      <c r="V294" s="31" t="s">
        <v>190</v>
      </c>
      <c r="W294" s="16">
        <f>ROUND(IF($L294=1,INDEX(新属性投放!E$14:E$34,卡牌属性!$M294),INDEX(新属性投放!E$40:E$60,卡牌属性!$M294))*VLOOKUP(J294,$A$4:$E$39,5),0)</f>
        <v>55</v>
      </c>
      <c r="X294" s="31" t="s">
        <v>191</v>
      </c>
      <c r="Y294" s="16">
        <f>ROUND(IF($L294=1,INDEX(新属性投放!F$14:F$34,卡牌属性!$M294),INDEX(新属性投放!F$40:F$60,卡牌属性!$M294))*VLOOKUP(J294,$A$4:$E$39,5),0)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686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ROUND(IF($L295=1,INDEX(新属性投放!J$14:J$34,卡牌属性!$M295),INDEX(新属性投放!J$40:J$60,卡牌属性!$M295))*VLOOKUP(J295,$A$4:$E$39,5),0)</f>
        <v>5963</v>
      </c>
      <c r="P295" s="31" t="s">
        <v>190</v>
      </c>
      <c r="Q295" s="16">
        <f>ROUND(IF($L295=1,INDEX(新属性投放!K$14:K$34,卡牌属性!$M295),INDEX(新属性投放!K$40:K$60,卡牌属性!$M295))*VLOOKUP(J295,$A$4:$E$39,5),0)</f>
        <v>2970</v>
      </c>
      <c r="R295" s="31" t="s">
        <v>191</v>
      </c>
      <c r="S295" s="16">
        <f>ROUND(IF($L295=1,INDEX(新属性投放!L$14:L$34,卡牌属性!$M295),INDEX(新属性投放!L$40:L$60,卡牌属性!$M295))*VLOOKUP(J295,$A$4:$E$39,5),0)</f>
        <v>29872</v>
      </c>
      <c r="T295" s="31" t="s">
        <v>189</v>
      </c>
      <c r="U295" s="16">
        <f>ROUND(IF($L295=1,INDEX(新属性投放!D$14:D$34,卡牌属性!$M295),INDEX(新属性投放!D$40:D$60,卡牌属性!$M295))*VLOOKUP(J295,$A$4:$E$39,5),0)</f>
        <v>121</v>
      </c>
      <c r="V295" s="31" t="s">
        <v>190</v>
      </c>
      <c r="W295" s="16">
        <f>ROUND(IF($L295=1,INDEX(新属性投放!E$14:E$34,卡牌属性!$M295),INDEX(新属性投放!E$40:E$60,卡牌属性!$M295))*VLOOKUP(J295,$A$4:$E$39,5),0)</f>
        <v>61</v>
      </c>
      <c r="X295" s="31" t="s">
        <v>191</v>
      </c>
      <c r="Y295" s="16">
        <f>ROUND(IF($L295=1,INDEX(新属性投放!F$14:F$34,卡牌属性!$M295),INDEX(新属性投放!F$40:F$60,卡牌属性!$M295))*VLOOKUP(J295,$A$4:$E$39,5),0)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686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ROUND(IF($L296=1,INDEX(新属性投放!J$14:J$34,卡牌属性!$M296),INDEX(新属性投放!J$40:J$60,卡牌属性!$M296))*VLOOKUP(J296,$A$4:$E$39,5),0)</f>
        <v>6689</v>
      </c>
      <c r="P296" s="31" t="s">
        <v>190</v>
      </c>
      <c r="Q296" s="16">
        <f>ROUND(IF($L296=1,INDEX(新属性投放!K$14:K$34,卡牌属性!$M296),INDEX(新属性投放!K$40:K$60,卡牌属性!$M296))*VLOOKUP(J296,$A$4:$E$39,5),0)</f>
        <v>3333</v>
      </c>
      <c r="R296" s="31" t="s">
        <v>191</v>
      </c>
      <c r="S296" s="16">
        <f>ROUND(IF($L296=1,INDEX(新属性投放!L$14:L$34,卡牌属性!$M296),INDEX(新属性投放!L$40:L$60,卡牌属性!$M296))*VLOOKUP(J296,$A$4:$E$39,5),0)</f>
        <v>33502</v>
      </c>
      <c r="T296" s="31" t="s">
        <v>189</v>
      </c>
      <c r="U296" s="16">
        <f>ROUND(IF($L296=1,INDEX(新属性投放!D$14:D$34,卡牌属性!$M296),INDEX(新属性投放!D$40:D$60,卡牌属性!$M296))*VLOOKUP(J296,$A$4:$E$39,5),0)</f>
        <v>132</v>
      </c>
      <c r="V296" s="31" t="s">
        <v>190</v>
      </c>
      <c r="W296" s="16">
        <f>ROUND(IF($L296=1,INDEX(新属性投放!E$14:E$34,卡牌属性!$M296),INDEX(新属性投放!E$40:E$60,卡牌属性!$M296))*VLOOKUP(J296,$A$4:$E$39,5),0)</f>
        <v>66</v>
      </c>
      <c r="X296" s="31" t="s">
        <v>191</v>
      </c>
      <c r="Y296" s="16">
        <f>ROUND(IF($L296=1,INDEX(新属性投放!F$14:F$34,卡牌属性!$M296),INDEX(新属性投放!F$40:F$60,卡牌属性!$M296))*VLOOKUP(J296,$A$4:$E$39,5),0)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686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ROUND(IF($L297=1,INDEX(新属性投放!J$14:J$34,卡牌属性!$M297),INDEX(新属性投放!J$40:J$60,卡牌属性!$M297))*VLOOKUP(J297,$A$4:$E$39,5),0)</f>
        <v>7481</v>
      </c>
      <c r="P297" s="31" t="s">
        <v>190</v>
      </c>
      <c r="Q297" s="16">
        <f>ROUND(IF($L297=1,INDEX(新属性投放!K$14:K$34,卡牌属性!$M297),INDEX(新属性投放!K$40:K$60,卡牌属性!$M297))*VLOOKUP(J297,$A$4:$E$39,5),0)</f>
        <v>3729</v>
      </c>
      <c r="R297" s="31" t="s">
        <v>191</v>
      </c>
      <c r="S297" s="16">
        <f>ROUND(IF($L297=1,INDEX(新属性投放!L$14:L$34,卡牌属性!$M297),INDEX(新属性投放!L$40:L$60,卡牌属性!$M297))*VLOOKUP(J297,$A$4:$E$39,5),0)</f>
        <v>37462</v>
      </c>
      <c r="T297" s="31" t="s">
        <v>189</v>
      </c>
      <c r="U297" s="16">
        <f>ROUND(IF($L297=1,INDEX(新属性投放!D$14:D$34,卡牌属性!$M297),INDEX(新属性投放!D$40:D$60,卡牌属性!$M297))*VLOOKUP(J297,$A$4:$E$39,5),0)</f>
        <v>154</v>
      </c>
      <c r="V297" s="31" t="s">
        <v>190</v>
      </c>
      <c r="W297" s="16">
        <f>ROUND(IF($L297=1,INDEX(新属性投放!E$14:E$34,卡牌属性!$M297),INDEX(新属性投放!E$40:E$60,卡牌属性!$M297))*VLOOKUP(J297,$A$4:$E$39,5),0)</f>
        <v>77</v>
      </c>
      <c r="X297" s="31" t="s">
        <v>191</v>
      </c>
      <c r="Y297" s="16">
        <f>ROUND(IF($L297=1,INDEX(新属性投放!F$14:F$34,卡牌属性!$M297),INDEX(新属性投放!F$40:F$60,卡牌属性!$M297))*VLOOKUP(J297,$A$4:$E$39,5),0)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686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ROUND(IF($L298=1,INDEX(新属性投放!J$14:J$34,卡牌属性!$M298),INDEX(新属性投放!J$40:J$60,卡牌属性!$M298))*VLOOKUP(J298,$A$4:$E$39,5),0)</f>
        <v>22</v>
      </c>
      <c r="P298" s="31" t="s">
        <v>190</v>
      </c>
      <c r="Q298" s="16">
        <f>ROUND(IF($L298=1,INDEX(新属性投放!K$14:K$34,卡牌属性!$M298),INDEX(新属性投放!K$40:K$60,卡牌属性!$M298))*VLOOKUP(J298,$A$4:$E$39,5),0)</f>
        <v>0</v>
      </c>
      <c r="R298" s="31" t="s">
        <v>191</v>
      </c>
      <c r="S298" s="16">
        <f>ROUND(IF($L298=1,INDEX(新属性投放!L$14:L$34,卡牌属性!$M298),INDEX(新属性投放!L$40:L$60,卡牌属性!$M298))*VLOOKUP(J298,$A$4:$E$39,5),0)</f>
        <v>165</v>
      </c>
      <c r="T298" s="31" t="s">
        <v>189</v>
      </c>
      <c r="U298" s="16">
        <f>ROUND(IF($L298=1,INDEX(新属性投放!D$14:D$34,卡牌属性!$M298),INDEX(新属性投放!D$40:D$60,卡牌属性!$M298))*VLOOKUP(J298,$A$4:$E$39,5),0)</f>
        <v>4</v>
      </c>
      <c r="V298" s="31" t="s">
        <v>190</v>
      </c>
      <c r="W298" s="16">
        <f>ROUND(IF($L298=1,INDEX(新属性投放!E$14:E$34,卡牌属性!$M298),INDEX(新属性投放!E$40:E$60,卡牌属性!$M298))*VLOOKUP(J298,$A$4:$E$39,5),0)</f>
        <v>2</v>
      </c>
      <c r="X298" s="31" t="s">
        <v>191</v>
      </c>
      <c r="Y298" s="16">
        <f>ROUND(IF($L298=1,INDEX(新属性投放!F$14:F$34,卡牌属性!$M298),INDEX(新属性投放!F$40:F$60,卡牌属性!$M298))*VLOOKUP(J298,$A$4:$E$39,5),0)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686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ROUND(IF($L299=1,INDEX(新属性投放!J$14:J$34,卡牌属性!$M299),INDEX(新属性投放!J$40:J$60,卡牌属性!$M299))*VLOOKUP(J299,$A$4:$E$39,5),0)</f>
        <v>25</v>
      </c>
      <c r="P299" s="31" t="s">
        <v>190</v>
      </c>
      <c r="Q299" s="16">
        <f>ROUND(IF($L299=1,INDEX(新属性投放!K$14:K$34,卡牌属性!$M299),INDEX(新属性投放!K$40:K$60,卡牌属性!$M299))*VLOOKUP(J299,$A$4:$E$39,5),0)</f>
        <v>1</v>
      </c>
      <c r="R299" s="31" t="s">
        <v>191</v>
      </c>
      <c r="S299" s="16">
        <f>ROUND(IF($L299=1,INDEX(新属性投放!L$14:L$34,卡牌属性!$M299),INDEX(新属性投放!L$40:L$60,卡牌属性!$M299))*VLOOKUP(J299,$A$4:$E$39,5),0)</f>
        <v>183</v>
      </c>
      <c r="T299" s="31" t="s">
        <v>189</v>
      </c>
      <c r="U299" s="16">
        <f>ROUND(IF($L299=1,INDEX(新属性投放!D$14:D$34,卡牌属性!$M299),INDEX(新属性投放!D$40:D$60,卡牌属性!$M299))*VLOOKUP(J299,$A$4:$E$39,5),0)</f>
        <v>7</v>
      </c>
      <c r="V299" s="31" t="s">
        <v>190</v>
      </c>
      <c r="W299" s="16">
        <f>ROUND(IF($L299=1,INDEX(新属性投放!E$14:E$34,卡牌属性!$M299),INDEX(新属性投放!E$40:E$60,卡牌属性!$M299))*VLOOKUP(J299,$A$4:$E$39,5),0)</f>
        <v>3</v>
      </c>
      <c r="X299" s="31" t="s">
        <v>191</v>
      </c>
      <c r="Y299" s="16">
        <f>ROUND(IF($L299=1,INDEX(新属性投放!F$14:F$34,卡牌属性!$M299),INDEX(新属性投放!F$40:F$60,卡牌属性!$M299))*VLOOKUP(J299,$A$4:$E$39,5),0)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686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ROUND(IF($L300=1,INDEX(新属性投放!J$14:J$34,卡牌属性!$M300),INDEX(新属性投放!J$40:J$60,卡牌属性!$M300))*VLOOKUP(J300,$A$4:$E$39,5),0)</f>
        <v>65</v>
      </c>
      <c r="P300" s="31" t="s">
        <v>190</v>
      </c>
      <c r="Q300" s="16">
        <f>ROUND(IF($L300=1,INDEX(新属性投放!K$14:K$34,卡牌属性!$M300),INDEX(新属性投放!K$40:K$60,卡牌属性!$M300))*VLOOKUP(J300,$A$4:$E$39,5),0)</f>
        <v>21</v>
      </c>
      <c r="R300" s="31" t="s">
        <v>191</v>
      </c>
      <c r="S300" s="16">
        <f>ROUND(IF($L300=1,INDEX(新属性投放!L$14:L$34,卡牌属性!$M300),INDEX(新属性投放!L$40:L$60,卡牌属性!$M300))*VLOOKUP(J300,$A$4:$E$39,5),0)</f>
        <v>381</v>
      </c>
      <c r="T300" s="31" t="s">
        <v>189</v>
      </c>
      <c r="U300" s="16">
        <f>ROUND(IF($L300=1,INDEX(新属性投放!D$14:D$34,卡牌属性!$M300),INDEX(新属性投放!D$40:D$60,卡牌属性!$M300))*VLOOKUP(J300,$A$4:$E$39,5),0)</f>
        <v>9</v>
      </c>
      <c r="V300" s="31" t="s">
        <v>190</v>
      </c>
      <c r="W300" s="16">
        <f>ROUND(IF($L300=1,INDEX(新属性投放!E$14:E$34,卡牌属性!$M300),INDEX(新属性投放!E$40:E$60,卡牌属性!$M300))*VLOOKUP(J300,$A$4:$E$39,5),0)</f>
        <v>4</v>
      </c>
      <c r="X300" s="31" t="s">
        <v>191</v>
      </c>
      <c r="Y300" s="16">
        <f>ROUND(IF($L300=1,INDEX(新属性投放!F$14:F$34,卡牌属性!$M300),INDEX(新属性投放!F$40:F$60,卡牌属性!$M300))*VLOOKUP(J300,$A$4:$E$39,5),0)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686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ROUND(IF($L301=1,INDEX(新属性投放!J$14:J$34,卡牌属性!$M301),INDEX(新属性投放!J$40:J$60,卡牌属性!$M301))*VLOOKUP(J301,$A$4:$E$39,5),0)</f>
        <v>179</v>
      </c>
      <c r="P301" s="31" t="s">
        <v>190</v>
      </c>
      <c r="Q301" s="16">
        <f>ROUND(IF($L301=1,INDEX(新属性投放!K$14:K$34,卡牌属性!$M301),INDEX(新属性投放!K$40:K$60,卡牌属性!$M301))*VLOOKUP(J301,$A$4:$E$39,5),0)</f>
        <v>78</v>
      </c>
      <c r="R301" s="31" t="s">
        <v>191</v>
      </c>
      <c r="S301" s="16">
        <f>ROUND(IF($L301=1,INDEX(新属性投放!L$14:L$34,卡牌属性!$M301),INDEX(新属性投放!L$40:L$60,卡牌属性!$M301))*VLOOKUP(J301,$A$4:$E$39,5),0)</f>
        <v>953</v>
      </c>
      <c r="T301" s="31" t="s">
        <v>189</v>
      </c>
      <c r="U301" s="16">
        <f>ROUND(IF($L301=1,INDEX(新属性投放!D$14:D$34,卡牌属性!$M301),INDEX(新属性投放!D$40:D$60,卡牌属性!$M301))*VLOOKUP(J301,$A$4:$E$39,5),0)</f>
        <v>13</v>
      </c>
      <c r="V301" s="31" t="s">
        <v>190</v>
      </c>
      <c r="W301" s="16">
        <f>ROUND(IF($L301=1,INDEX(新属性投放!E$14:E$34,卡牌属性!$M301),INDEX(新属性投放!E$40:E$60,卡牌属性!$M301))*VLOOKUP(J301,$A$4:$E$39,5),0)</f>
        <v>7</v>
      </c>
      <c r="X301" s="31" t="s">
        <v>191</v>
      </c>
      <c r="Y301" s="16">
        <f>ROUND(IF($L301=1,INDEX(新属性投放!F$14:F$34,卡牌属性!$M301),INDEX(新属性投放!F$40:F$60,卡牌属性!$M301))*VLOOKUP(J301,$A$4:$E$39,5),0)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686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ROUND(IF($L302=1,INDEX(新属性投放!J$14:J$34,卡牌属性!$M302),INDEX(新属性投放!J$40:J$60,卡牌属性!$M302))*VLOOKUP(J302,$A$4:$E$39,5),0)</f>
        <v>404</v>
      </c>
      <c r="P302" s="31" t="s">
        <v>190</v>
      </c>
      <c r="Q302" s="16">
        <f>ROUND(IF($L302=1,INDEX(新属性投放!K$14:K$34,卡牌属性!$M302),INDEX(新属性投放!K$40:K$60,卡牌属性!$M302))*VLOOKUP(J302,$A$4:$E$39,5),0)</f>
        <v>190</v>
      </c>
      <c r="R302" s="31" t="s">
        <v>191</v>
      </c>
      <c r="S302" s="16">
        <f>ROUND(IF($L302=1,INDEX(新属性投放!L$14:L$34,卡牌属性!$M302),INDEX(新属性投放!L$40:L$60,卡牌属性!$M302))*VLOOKUP(J302,$A$4:$E$39,5),0)</f>
        <v>2075</v>
      </c>
      <c r="T302" s="31" t="s">
        <v>189</v>
      </c>
      <c r="U302" s="16">
        <f>ROUND(IF($L302=1,INDEX(新属性投放!D$14:D$34,卡牌属性!$M302),INDEX(新属性投放!D$40:D$60,卡牌属性!$M302))*VLOOKUP(J302,$A$4:$E$39,5),0)</f>
        <v>18</v>
      </c>
      <c r="V302" s="31" t="s">
        <v>190</v>
      </c>
      <c r="W302" s="16">
        <f>ROUND(IF($L302=1,INDEX(新属性投放!E$14:E$34,卡牌属性!$M302),INDEX(新属性投放!E$40:E$60,卡牌属性!$M302))*VLOOKUP(J302,$A$4:$E$39,5),0)</f>
        <v>9</v>
      </c>
      <c r="X302" s="31" t="s">
        <v>191</v>
      </c>
      <c r="Y302" s="16">
        <f>ROUND(IF($L302=1,INDEX(新属性投放!F$14:F$34,卡牌属性!$M302),INDEX(新属性投放!F$40:F$60,卡牌属性!$M302))*VLOOKUP(J302,$A$4:$E$39,5),0)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686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ROUND(IF($L303=1,INDEX(新属性投放!J$14:J$34,卡牌属性!$M303),INDEX(新属性投放!J$40:J$60,卡牌属性!$M303))*VLOOKUP(J303,$A$4:$E$39,5),0)</f>
        <v>615</v>
      </c>
      <c r="P303" s="31" t="s">
        <v>190</v>
      </c>
      <c r="Q303" s="16">
        <f>ROUND(IF($L303=1,INDEX(新属性投放!K$14:K$34,卡牌属性!$M303),INDEX(新属性投放!K$40:K$60,卡牌属性!$M303))*VLOOKUP(J303,$A$4:$E$39,5),0)</f>
        <v>296</v>
      </c>
      <c r="R303" s="31" t="s">
        <v>191</v>
      </c>
      <c r="S303" s="16">
        <f>ROUND(IF($L303=1,INDEX(新属性投放!L$14:L$34,卡牌属性!$M303),INDEX(新属性投放!L$40:L$60,卡牌属性!$M303))*VLOOKUP(J303,$A$4:$E$39,5),0)</f>
        <v>3131</v>
      </c>
      <c r="T303" s="31" t="s">
        <v>189</v>
      </c>
      <c r="U303" s="16">
        <f>ROUND(IF($L303=1,INDEX(新属性投放!D$14:D$34,卡牌属性!$M303),INDEX(新属性投放!D$40:D$60,卡牌属性!$M303))*VLOOKUP(J303,$A$4:$E$39,5),0)</f>
        <v>22</v>
      </c>
      <c r="V303" s="31" t="s">
        <v>190</v>
      </c>
      <c r="W303" s="16">
        <f>ROUND(IF($L303=1,INDEX(新属性投放!E$14:E$34,卡牌属性!$M303),INDEX(新属性投放!E$40:E$60,卡牌属性!$M303))*VLOOKUP(J303,$A$4:$E$39,5),0)</f>
        <v>11</v>
      </c>
      <c r="X303" s="31" t="s">
        <v>191</v>
      </c>
      <c r="Y303" s="16">
        <f>ROUND(IF($L303=1,INDEX(新属性投放!F$14:F$34,卡牌属性!$M303),INDEX(新属性投放!F$40:F$60,卡牌属性!$M303))*VLOOKUP(J303,$A$4:$E$39,5),0)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686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ROUND(IF($L304=1,INDEX(新属性投放!J$14:J$34,卡牌属性!$M304),INDEX(新属性投放!J$40:J$60,卡牌属性!$M304))*VLOOKUP(J304,$A$4:$E$39,5),0)</f>
        <v>879</v>
      </c>
      <c r="P304" s="31" t="s">
        <v>190</v>
      </c>
      <c r="Q304" s="16">
        <f>ROUND(IF($L304=1,INDEX(新属性投放!K$14:K$34,卡牌属性!$M304),INDEX(新属性投放!K$40:K$60,卡牌属性!$M304))*VLOOKUP(J304,$A$4:$E$39,5),0)</f>
        <v>428</v>
      </c>
      <c r="R304" s="31" t="s">
        <v>191</v>
      </c>
      <c r="S304" s="16">
        <f>ROUND(IF($L304=1,INDEX(新属性投放!L$14:L$34,卡牌属性!$M304),INDEX(新属性投放!L$40:L$60,卡牌属性!$M304))*VLOOKUP(J304,$A$4:$E$39,5),0)</f>
        <v>4451</v>
      </c>
      <c r="T304" s="31" t="s">
        <v>189</v>
      </c>
      <c r="U304" s="16">
        <f>ROUND(IF($L304=1,INDEX(新属性投放!D$14:D$34,卡牌属性!$M304),INDEX(新属性投放!D$40:D$60,卡牌属性!$M304))*VLOOKUP(J304,$A$4:$E$39,5),0)</f>
        <v>26</v>
      </c>
      <c r="V304" s="31" t="s">
        <v>190</v>
      </c>
      <c r="W304" s="16">
        <f>ROUND(IF($L304=1,INDEX(新属性投放!E$14:E$34,卡牌属性!$M304),INDEX(新属性投放!E$40:E$60,卡牌属性!$M304))*VLOOKUP(J304,$A$4:$E$39,5),0)</f>
        <v>13</v>
      </c>
      <c r="X304" s="31" t="s">
        <v>191</v>
      </c>
      <c r="Y304" s="16">
        <f>ROUND(IF($L304=1,INDEX(新属性投放!F$14:F$34,卡牌属性!$M304),INDEX(新属性投放!F$40:F$60,卡牌属性!$M304))*VLOOKUP(J304,$A$4:$E$39,5),0)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686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ROUND(IF($L305=1,INDEX(新属性投放!J$14:J$34,卡牌属性!$M305),INDEX(新属性投放!J$40:J$60,卡牌属性!$M305))*VLOOKUP(J305,$A$4:$E$39,5),0)</f>
        <v>1196</v>
      </c>
      <c r="P305" s="31" t="s">
        <v>190</v>
      </c>
      <c r="Q305" s="16">
        <f>ROUND(IF($L305=1,INDEX(新属性投放!K$14:K$34,卡牌属性!$M305),INDEX(新属性投放!K$40:K$60,卡牌属性!$M305))*VLOOKUP(J305,$A$4:$E$39,5),0)</f>
        <v>586</v>
      </c>
      <c r="R305" s="31" t="s">
        <v>191</v>
      </c>
      <c r="S305" s="16">
        <f>ROUND(IF($L305=1,INDEX(新属性投放!L$14:L$34,卡牌属性!$M305),INDEX(新属性投放!L$40:L$60,卡牌属性!$M305))*VLOOKUP(J305,$A$4:$E$39,5),0)</f>
        <v>6035</v>
      </c>
      <c r="T305" s="31" t="s">
        <v>189</v>
      </c>
      <c r="U305" s="16">
        <f>ROUND(IF($L305=1,INDEX(新属性投放!D$14:D$34,卡牌属性!$M305),INDEX(新属性投放!D$40:D$60,卡牌属性!$M305))*VLOOKUP(J305,$A$4:$E$39,5),0)</f>
        <v>33</v>
      </c>
      <c r="V305" s="31" t="s">
        <v>190</v>
      </c>
      <c r="W305" s="16">
        <f>ROUND(IF($L305=1,INDEX(新属性投放!E$14:E$34,卡牌属性!$M305),INDEX(新属性投放!E$40:E$60,卡牌属性!$M305))*VLOOKUP(J305,$A$4:$E$39,5),0)</f>
        <v>17</v>
      </c>
      <c r="X305" s="31" t="s">
        <v>191</v>
      </c>
      <c r="Y305" s="16">
        <f>ROUND(IF($L305=1,INDEX(新属性投放!F$14:F$34,卡牌属性!$M305),INDEX(新属性投放!F$40:F$60,卡牌属性!$M305))*VLOOKUP(J305,$A$4:$E$39,5),0)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686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ROUND(IF($L306=1,INDEX(新属性投放!J$14:J$34,卡牌属性!$M306),INDEX(新属性投放!J$40:J$60,卡牌属性!$M306))*VLOOKUP(J306,$A$4:$E$39,5),0)</f>
        <v>1592</v>
      </c>
      <c r="P306" s="31" t="s">
        <v>190</v>
      </c>
      <c r="Q306" s="16">
        <f>ROUND(IF($L306=1,INDEX(新属性投放!K$14:K$34,卡牌属性!$M306),INDEX(新属性投放!K$40:K$60,卡牌属性!$M306))*VLOOKUP(J306,$A$4:$E$39,5),0)</f>
        <v>784</v>
      </c>
      <c r="R306" s="31" t="s">
        <v>191</v>
      </c>
      <c r="S306" s="16">
        <f>ROUND(IF($L306=1,INDEX(新属性投放!L$14:L$34,卡牌属性!$M306),INDEX(新属性投放!L$40:L$60,卡牌属性!$M306))*VLOOKUP(J306,$A$4:$E$39,5),0)</f>
        <v>8015</v>
      </c>
      <c r="T306" s="31" t="s">
        <v>189</v>
      </c>
      <c r="U306" s="16">
        <f>ROUND(IF($L306=1,INDEX(新属性投放!D$14:D$34,卡牌属性!$M306),INDEX(新属性投放!D$40:D$60,卡牌属性!$M306))*VLOOKUP(J306,$A$4:$E$39,5),0)</f>
        <v>37</v>
      </c>
      <c r="V306" s="31" t="s">
        <v>190</v>
      </c>
      <c r="W306" s="16">
        <f>ROUND(IF($L306=1,INDEX(新属性投放!E$14:E$34,卡牌属性!$M306),INDEX(新属性投放!E$40:E$60,卡牌属性!$M306))*VLOOKUP(J306,$A$4:$E$39,5),0)</f>
        <v>19</v>
      </c>
      <c r="X306" s="31" t="s">
        <v>191</v>
      </c>
      <c r="Y306" s="16">
        <f>ROUND(IF($L306=1,INDEX(新属性投放!F$14:F$34,卡牌属性!$M306),INDEX(新属性投放!F$40:F$60,卡牌属性!$M306))*VLOOKUP(J306,$A$4:$E$39,5),0)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686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ROUND(IF($L307=1,INDEX(新属性投放!J$14:J$34,卡牌属性!$M307),INDEX(新属性投放!J$40:J$60,卡牌属性!$M307))*VLOOKUP(J307,$A$4:$E$39,5),0)</f>
        <v>2003</v>
      </c>
      <c r="P307" s="31" t="s">
        <v>190</v>
      </c>
      <c r="Q307" s="16">
        <f>ROUND(IF($L307=1,INDEX(新属性投放!K$14:K$34,卡牌属性!$M307),INDEX(新属性投放!K$40:K$60,卡牌属性!$M307))*VLOOKUP(J307,$A$4:$E$39,5),0)</f>
        <v>990</v>
      </c>
      <c r="R307" s="31" t="s">
        <v>191</v>
      </c>
      <c r="S307" s="16">
        <f>ROUND(IF($L307=1,INDEX(新属性投放!L$14:L$34,卡牌属性!$M307),INDEX(新属性投放!L$40:L$60,卡牌属性!$M307))*VLOOKUP(J307,$A$4:$E$39,5),0)</f>
        <v>10072</v>
      </c>
      <c r="T307" s="31" t="s">
        <v>189</v>
      </c>
      <c r="U307" s="16">
        <f>ROUND(IF($L307=1,INDEX(新属性投放!D$14:D$34,卡牌属性!$M307),INDEX(新属性投放!D$40:D$60,卡牌属性!$M307))*VLOOKUP(J307,$A$4:$E$39,5),0)</f>
        <v>44</v>
      </c>
      <c r="V307" s="31" t="s">
        <v>190</v>
      </c>
      <c r="W307" s="16">
        <f>ROUND(IF($L307=1,INDEX(新属性投放!E$14:E$34,卡牌属性!$M307),INDEX(新属性投放!E$40:E$60,卡牌属性!$M307))*VLOOKUP(J307,$A$4:$E$39,5),0)</f>
        <v>22</v>
      </c>
      <c r="X307" s="31" t="s">
        <v>191</v>
      </c>
      <c r="Y307" s="16">
        <f>ROUND(IF($L307=1,INDEX(新属性投放!F$14:F$34,卡牌属性!$M307),INDEX(新属性投放!F$40:F$60,卡牌属性!$M307))*VLOOKUP(J307,$A$4:$E$39,5),0)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686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ROUND(IF($L308=1,INDEX(新属性投放!J$14:J$34,卡牌属性!$M308),INDEX(新属性投放!J$40:J$60,卡牌属性!$M308))*VLOOKUP(J308,$A$4:$E$39,5),0)</f>
        <v>2267</v>
      </c>
      <c r="P308" s="31" t="s">
        <v>190</v>
      </c>
      <c r="Q308" s="16">
        <f>ROUND(IF($L308=1,INDEX(新属性投放!K$14:K$34,卡牌属性!$M308),INDEX(新属性投放!K$40:K$60,卡牌属性!$M308))*VLOOKUP(J308,$A$4:$E$39,5),0)</f>
        <v>1122</v>
      </c>
      <c r="R308" s="31" t="s">
        <v>191</v>
      </c>
      <c r="S308" s="16">
        <f>ROUND(IF($L308=1,INDEX(新属性投放!L$14:L$34,卡牌属性!$M308),INDEX(新属性投放!L$40:L$60,卡牌属性!$M308))*VLOOKUP(J308,$A$4:$E$39,5),0)</f>
        <v>11392</v>
      </c>
      <c r="T308" s="31" t="s">
        <v>189</v>
      </c>
      <c r="U308" s="16">
        <f>ROUND(IF($L308=1,INDEX(新属性投放!D$14:D$34,卡牌属性!$M308),INDEX(新属性投放!D$40:D$60,卡牌属性!$M308))*VLOOKUP(J308,$A$4:$E$39,5),0)</f>
        <v>51</v>
      </c>
      <c r="V308" s="31" t="s">
        <v>190</v>
      </c>
      <c r="W308" s="16">
        <f>ROUND(IF($L308=1,INDEX(新属性投放!E$14:E$34,卡牌属性!$M308),INDEX(新属性投放!E$40:E$60,卡牌属性!$M308))*VLOOKUP(J308,$A$4:$E$39,5),0)</f>
        <v>25</v>
      </c>
      <c r="X308" s="31" t="s">
        <v>191</v>
      </c>
      <c r="Y308" s="16">
        <f>ROUND(IF($L308=1,INDEX(新属性投放!F$14:F$34,卡牌属性!$M308),INDEX(新属性投放!F$40:F$60,卡牌属性!$M308))*VLOOKUP(J308,$A$4:$E$39,5),0)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686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ROUND(IF($L309=1,INDEX(新属性投放!J$14:J$34,卡牌属性!$M309),INDEX(新属性投放!J$40:J$60,卡牌属性!$M309))*VLOOKUP(J309,$A$4:$E$39,5),0)</f>
        <v>2571</v>
      </c>
      <c r="P309" s="31" t="s">
        <v>190</v>
      </c>
      <c r="Q309" s="16">
        <f>ROUND(IF($L309=1,INDEX(新属性投放!K$14:K$34,卡牌属性!$M309),INDEX(新属性投放!K$40:K$60,卡牌属性!$M309))*VLOOKUP(J309,$A$4:$E$39,5),0)</f>
        <v>1274</v>
      </c>
      <c r="R309" s="31" t="s">
        <v>191</v>
      </c>
      <c r="S309" s="16">
        <f>ROUND(IF($L309=1,INDEX(新属性投放!L$14:L$34,卡牌属性!$M309),INDEX(新属性投放!L$40:L$60,卡牌属性!$M309))*VLOOKUP(J309,$A$4:$E$39,5),0)</f>
        <v>12910</v>
      </c>
      <c r="T309" s="31" t="s">
        <v>189</v>
      </c>
      <c r="U309" s="16">
        <f>ROUND(IF($L309=1,INDEX(新属性投放!D$14:D$34,卡牌属性!$M309),INDEX(新属性投放!D$40:D$60,卡牌属性!$M309))*VLOOKUP(J309,$A$4:$E$39,5),0)</f>
        <v>57</v>
      </c>
      <c r="V309" s="31" t="s">
        <v>190</v>
      </c>
      <c r="W309" s="16">
        <f>ROUND(IF($L309=1,INDEX(新属性投放!E$14:E$34,卡牌属性!$M309),INDEX(新属性投放!E$40:E$60,卡牌属性!$M309))*VLOOKUP(J309,$A$4:$E$39,5),0)</f>
        <v>29</v>
      </c>
      <c r="X309" s="31" t="s">
        <v>191</v>
      </c>
      <c r="Y309" s="16">
        <f>ROUND(IF($L309=1,INDEX(新属性投放!F$14:F$34,卡牌属性!$M309),INDEX(新属性投放!F$40:F$60,卡牌属性!$M309))*VLOOKUP(J309,$A$4:$E$39,5),0)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686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ROUND(IF($L310=1,INDEX(新属性投放!J$14:J$34,卡牌属性!$M310),INDEX(新属性投放!J$40:J$60,卡牌属性!$M310))*VLOOKUP(J310,$A$4:$E$39,5),0)</f>
        <v>2914</v>
      </c>
      <c r="P310" s="31" t="s">
        <v>190</v>
      </c>
      <c r="Q310" s="16">
        <f>ROUND(IF($L310=1,INDEX(新属性投放!K$14:K$34,卡牌属性!$M310),INDEX(新属性投放!K$40:K$60,卡牌属性!$M310))*VLOOKUP(J310,$A$4:$E$39,5),0)</f>
        <v>1445</v>
      </c>
      <c r="R310" s="31" t="s">
        <v>191</v>
      </c>
      <c r="S310" s="16">
        <f>ROUND(IF($L310=1,INDEX(新属性投放!L$14:L$34,卡牌属性!$M310),INDEX(新属性投放!L$40:L$60,卡牌属性!$M310))*VLOOKUP(J310,$A$4:$E$39,5),0)</f>
        <v>14626</v>
      </c>
      <c r="T310" s="31" t="s">
        <v>189</v>
      </c>
      <c r="U310" s="16">
        <f>ROUND(IF($L310=1,INDEX(新属性投放!D$14:D$34,卡牌属性!$M310),INDEX(新属性投放!D$40:D$60,卡牌属性!$M310))*VLOOKUP(J310,$A$4:$E$39,5),0)</f>
        <v>64</v>
      </c>
      <c r="V310" s="31" t="s">
        <v>190</v>
      </c>
      <c r="W310" s="16">
        <f>ROUND(IF($L310=1,INDEX(新属性投放!E$14:E$34,卡牌属性!$M310),INDEX(新属性投放!E$40:E$60,卡牌属性!$M310))*VLOOKUP(J310,$A$4:$E$39,5),0)</f>
        <v>32</v>
      </c>
      <c r="X310" s="31" t="s">
        <v>191</v>
      </c>
      <c r="Y310" s="16">
        <f>ROUND(IF($L310=1,INDEX(新属性投放!F$14:F$34,卡牌属性!$M310),INDEX(新属性投放!F$40:F$60,卡牌属性!$M310))*VLOOKUP(J310,$A$4:$E$39,5),0)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686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ROUND(IF($L311=1,INDEX(新属性投放!J$14:J$34,卡牌属性!$M311),INDEX(新属性投放!J$40:J$60,卡牌属性!$M311))*VLOOKUP(J311,$A$4:$E$39,5),0)</f>
        <v>3297</v>
      </c>
      <c r="P311" s="31" t="s">
        <v>190</v>
      </c>
      <c r="Q311" s="16">
        <f>ROUND(IF($L311=1,INDEX(新属性投放!K$14:K$34,卡牌属性!$M311),INDEX(新属性投放!K$40:K$60,卡牌属性!$M311))*VLOOKUP(J311,$A$4:$E$39,5),0)</f>
        <v>1637</v>
      </c>
      <c r="R311" s="31" t="s">
        <v>191</v>
      </c>
      <c r="S311" s="16">
        <f>ROUND(IF($L311=1,INDEX(新属性投放!L$14:L$34,卡牌属性!$M311),INDEX(新属性投放!L$40:L$60,卡牌属性!$M311))*VLOOKUP(J311,$A$4:$E$39,5),0)</f>
        <v>16540</v>
      </c>
      <c r="T311" s="31" t="s">
        <v>189</v>
      </c>
      <c r="U311" s="16">
        <f>ROUND(IF($L311=1,INDEX(新属性投放!D$14:D$34,卡牌属性!$M311),INDEX(新属性投放!D$40:D$60,卡牌属性!$M311))*VLOOKUP(J311,$A$4:$E$39,5),0)</f>
        <v>70</v>
      </c>
      <c r="V311" s="31" t="s">
        <v>190</v>
      </c>
      <c r="W311" s="16">
        <f>ROUND(IF($L311=1,INDEX(新属性投放!E$14:E$34,卡牌属性!$M311),INDEX(新属性投放!E$40:E$60,卡牌属性!$M311))*VLOOKUP(J311,$A$4:$E$39,5),0)</f>
        <v>35</v>
      </c>
      <c r="X311" s="31" t="s">
        <v>191</v>
      </c>
      <c r="Y311" s="16">
        <f>ROUND(IF($L311=1,INDEX(新属性投放!F$14:F$34,卡牌属性!$M311),INDEX(新属性投放!F$40:F$60,卡牌属性!$M311))*VLOOKUP(J311,$A$4:$E$39,5),0)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686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ROUND(IF($L312=1,INDEX(新属性投放!J$14:J$34,卡牌属性!$M312),INDEX(新属性投放!J$40:J$60,卡牌属性!$M312))*VLOOKUP(J312,$A$4:$E$39,5),0)</f>
        <v>3719</v>
      </c>
      <c r="P312" s="31" t="s">
        <v>190</v>
      </c>
      <c r="Q312" s="16">
        <f>ROUND(IF($L312=1,INDEX(新属性投放!K$14:K$34,卡牌属性!$M312),INDEX(新属性投放!K$40:K$60,卡牌属性!$M312))*VLOOKUP(J312,$A$4:$E$39,5),0)</f>
        <v>1848</v>
      </c>
      <c r="R312" s="31" t="s">
        <v>191</v>
      </c>
      <c r="S312" s="16">
        <f>ROUND(IF($L312=1,INDEX(新属性投放!L$14:L$34,卡牌属性!$M312),INDEX(新属性投放!L$40:L$60,卡牌属性!$M312))*VLOOKUP(J312,$A$4:$E$39,5),0)</f>
        <v>18652</v>
      </c>
      <c r="T312" s="31" t="s">
        <v>189</v>
      </c>
      <c r="U312" s="16">
        <f>ROUND(IF($L312=1,INDEX(新属性投放!D$14:D$34,卡牌属性!$M312),INDEX(新属性投放!D$40:D$60,卡牌属性!$M312))*VLOOKUP(J312,$A$4:$E$39,5),0)</f>
        <v>77</v>
      </c>
      <c r="V312" s="31" t="s">
        <v>190</v>
      </c>
      <c r="W312" s="16">
        <f>ROUND(IF($L312=1,INDEX(新属性投放!E$14:E$34,卡牌属性!$M312),INDEX(新属性投放!E$40:E$60,卡牌属性!$M312))*VLOOKUP(J312,$A$4:$E$39,5),0)</f>
        <v>39</v>
      </c>
      <c r="X312" s="31" t="s">
        <v>191</v>
      </c>
      <c r="Y312" s="16">
        <f>ROUND(IF($L312=1,INDEX(新属性投放!F$14:F$34,卡牌属性!$M312),INDEX(新属性投放!F$40:F$60,卡牌属性!$M312))*VLOOKUP(J312,$A$4:$E$39,5),0)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686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ROUND(IF($L313=1,INDEX(新属性投放!J$14:J$34,卡牌属性!$M313),INDEX(新属性投放!J$40:J$60,卡牌属性!$M313))*VLOOKUP(J313,$A$4:$E$39,5),0)</f>
        <v>4181</v>
      </c>
      <c r="P313" s="31" t="s">
        <v>190</v>
      </c>
      <c r="Q313" s="16">
        <f>ROUND(IF($L313=1,INDEX(新属性投放!K$14:K$34,卡牌属性!$M313),INDEX(新属性投放!K$40:K$60,卡牌属性!$M313))*VLOOKUP(J313,$A$4:$E$39,5),0)</f>
        <v>2079</v>
      </c>
      <c r="R313" s="31" t="s">
        <v>191</v>
      </c>
      <c r="S313" s="16">
        <f>ROUND(IF($L313=1,INDEX(新属性投放!L$14:L$34,卡牌属性!$M313),INDEX(新属性投放!L$40:L$60,卡牌属性!$M313))*VLOOKUP(J313,$A$4:$E$39,5),0)</f>
        <v>20962</v>
      </c>
      <c r="T313" s="31" t="s">
        <v>189</v>
      </c>
      <c r="U313" s="16">
        <f>ROUND(IF($L313=1,INDEX(新属性投放!D$14:D$34,卡牌属性!$M313),INDEX(新属性投放!D$40:D$60,卡牌属性!$M313))*VLOOKUP(J313,$A$4:$E$39,5),0)</f>
        <v>88</v>
      </c>
      <c r="V313" s="31" t="s">
        <v>190</v>
      </c>
      <c r="W313" s="16">
        <f>ROUND(IF($L313=1,INDEX(新属性投放!E$14:E$34,卡牌属性!$M313),INDEX(新属性投放!E$40:E$60,卡牌属性!$M313))*VLOOKUP(J313,$A$4:$E$39,5),0)</f>
        <v>44</v>
      </c>
      <c r="X313" s="31" t="s">
        <v>191</v>
      </c>
      <c r="Y313" s="16">
        <f>ROUND(IF($L313=1,INDEX(新属性投放!F$14:F$34,卡牌属性!$M313),INDEX(新属性投放!F$40:F$60,卡牌属性!$M313))*VLOOKUP(J313,$A$4:$E$39,5),0)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686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ROUND(IF($L314=1,INDEX(新属性投放!J$14:J$34,卡牌属性!$M314),INDEX(新属性投放!J$40:J$60,卡牌属性!$M314))*VLOOKUP(J314,$A$4:$E$39,5),0)</f>
        <v>4709</v>
      </c>
      <c r="P314" s="31" t="s">
        <v>190</v>
      </c>
      <c r="Q314" s="16">
        <f>ROUND(IF($L314=1,INDEX(新属性投放!K$14:K$34,卡牌属性!$M314),INDEX(新属性投放!K$40:K$60,卡牌属性!$M314))*VLOOKUP(J314,$A$4:$E$39,5),0)</f>
        <v>2343</v>
      </c>
      <c r="R314" s="31" t="s">
        <v>191</v>
      </c>
      <c r="S314" s="16">
        <f>ROUND(IF($L314=1,INDEX(新属性投放!L$14:L$34,卡牌属性!$M314),INDEX(新属性投放!L$40:L$60,卡牌属性!$M314))*VLOOKUP(J314,$A$4:$E$39,5),0)</f>
        <v>23602</v>
      </c>
      <c r="T314" s="31" t="s">
        <v>189</v>
      </c>
      <c r="U314" s="16">
        <f>ROUND(IF($L314=1,INDEX(新属性投放!D$14:D$34,卡牌属性!$M314),INDEX(新属性投放!D$40:D$60,卡牌属性!$M314))*VLOOKUP(J314,$A$4:$E$39,5),0)</f>
        <v>99</v>
      </c>
      <c r="V314" s="31" t="s">
        <v>190</v>
      </c>
      <c r="W314" s="16">
        <f>ROUND(IF($L314=1,INDEX(新属性投放!E$14:E$34,卡牌属性!$M314),INDEX(新属性投放!E$40:E$60,卡牌属性!$M314))*VLOOKUP(J314,$A$4:$E$39,5),0)</f>
        <v>50</v>
      </c>
      <c r="X314" s="31" t="s">
        <v>191</v>
      </c>
      <c r="Y314" s="16">
        <f>ROUND(IF($L314=1,INDEX(新属性投放!F$14:F$34,卡牌属性!$M314),INDEX(新属性投放!F$40:F$60,卡牌属性!$M314))*VLOOKUP(J314,$A$4:$E$39,5),0)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686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ROUND(IF($L315=1,INDEX(新属性投放!J$14:J$34,卡牌属性!$M315),INDEX(新属性投放!J$40:J$60,卡牌属性!$M315))*VLOOKUP(J315,$A$4:$E$39,5),0)</f>
        <v>5303</v>
      </c>
      <c r="P315" s="31" t="s">
        <v>190</v>
      </c>
      <c r="Q315" s="16">
        <f>ROUND(IF($L315=1,INDEX(新属性投放!K$14:K$34,卡牌属性!$M315),INDEX(新属性投放!K$40:K$60,卡牌属性!$M315))*VLOOKUP(J315,$A$4:$E$39,5),0)</f>
        <v>2640</v>
      </c>
      <c r="R315" s="31" t="s">
        <v>191</v>
      </c>
      <c r="S315" s="16">
        <f>ROUND(IF($L315=1,INDEX(新属性投放!L$14:L$34,卡牌属性!$M315),INDEX(新属性投放!L$40:L$60,卡牌属性!$M315))*VLOOKUP(J315,$A$4:$E$39,5),0)</f>
        <v>26572</v>
      </c>
      <c r="T315" s="31" t="s">
        <v>189</v>
      </c>
      <c r="U315" s="16">
        <f>ROUND(IF($L315=1,INDEX(新属性投放!D$14:D$34,卡牌属性!$M315),INDEX(新属性投放!D$40:D$60,卡牌属性!$M315))*VLOOKUP(J315,$A$4:$E$39,5),0)</f>
        <v>110</v>
      </c>
      <c r="V315" s="31" t="s">
        <v>190</v>
      </c>
      <c r="W315" s="16">
        <f>ROUND(IF($L315=1,INDEX(新属性投放!E$14:E$34,卡牌属性!$M315),INDEX(新属性投放!E$40:E$60,卡牌属性!$M315))*VLOOKUP(J315,$A$4:$E$39,5),0)</f>
        <v>55</v>
      </c>
      <c r="X315" s="31" t="s">
        <v>191</v>
      </c>
      <c r="Y315" s="16">
        <f>ROUND(IF($L315=1,INDEX(新属性投放!F$14:F$34,卡牌属性!$M315),INDEX(新属性投放!F$40:F$60,卡牌属性!$M315))*VLOOKUP(J315,$A$4:$E$39,5),0)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686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ROUND(IF($L316=1,INDEX(新属性投放!J$14:J$34,卡牌属性!$M316),INDEX(新属性投放!J$40:J$60,卡牌属性!$M316))*VLOOKUP(J316,$A$4:$E$39,5),0)</f>
        <v>5963</v>
      </c>
      <c r="P316" s="31" t="s">
        <v>190</v>
      </c>
      <c r="Q316" s="16">
        <f>ROUND(IF($L316=1,INDEX(新属性投放!K$14:K$34,卡牌属性!$M316),INDEX(新属性投放!K$40:K$60,卡牌属性!$M316))*VLOOKUP(J316,$A$4:$E$39,5),0)</f>
        <v>2970</v>
      </c>
      <c r="R316" s="31" t="s">
        <v>191</v>
      </c>
      <c r="S316" s="16">
        <f>ROUND(IF($L316=1,INDEX(新属性投放!L$14:L$34,卡牌属性!$M316),INDEX(新属性投放!L$40:L$60,卡牌属性!$M316))*VLOOKUP(J316,$A$4:$E$39,5),0)</f>
        <v>29872</v>
      </c>
      <c r="T316" s="31" t="s">
        <v>189</v>
      </c>
      <c r="U316" s="16">
        <f>ROUND(IF($L316=1,INDEX(新属性投放!D$14:D$34,卡牌属性!$M316),INDEX(新属性投放!D$40:D$60,卡牌属性!$M316))*VLOOKUP(J316,$A$4:$E$39,5),0)</f>
        <v>121</v>
      </c>
      <c r="V316" s="31" t="s">
        <v>190</v>
      </c>
      <c r="W316" s="16">
        <f>ROUND(IF($L316=1,INDEX(新属性投放!E$14:E$34,卡牌属性!$M316),INDEX(新属性投放!E$40:E$60,卡牌属性!$M316))*VLOOKUP(J316,$A$4:$E$39,5),0)</f>
        <v>61</v>
      </c>
      <c r="X316" s="31" t="s">
        <v>191</v>
      </c>
      <c r="Y316" s="16">
        <f>ROUND(IF($L316=1,INDEX(新属性投放!F$14:F$34,卡牌属性!$M316),INDEX(新属性投放!F$40:F$60,卡牌属性!$M316))*VLOOKUP(J316,$A$4:$E$39,5),0)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686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ROUND(IF($L317=1,INDEX(新属性投放!J$14:J$34,卡牌属性!$M317),INDEX(新属性投放!J$40:J$60,卡牌属性!$M317))*VLOOKUP(J317,$A$4:$E$39,5),0)</f>
        <v>6689</v>
      </c>
      <c r="P317" s="31" t="s">
        <v>190</v>
      </c>
      <c r="Q317" s="16">
        <f>ROUND(IF($L317=1,INDEX(新属性投放!K$14:K$34,卡牌属性!$M317),INDEX(新属性投放!K$40:K$60,卡牌属性!$M317))*VLOOKUP(J317,$A$4:$E$39,5),0)</f>
        <v>3333</v>
      </c>
      <c r="R317" s="31" t="s">
        <v>191</v>
      </c>
      <c r="S317" s="16">
        <f>ROUND(IF($L317=1,INDEX(新属性投放!L$14:L$34,卡牌属性!$M317),INDEX(新属性投放!L$40:L$60,卡牌属性!$M317))*VLOOKUP(J317,$A$4:$E$39,5),0)</f>
        <v>33502</v>
      </c>
      <c r="T317" s="31" t="s">
        <v>189</v>
      </c>
      <c r="U317" s="16">
        <f>ROUND(IF($L317=1,INDEX(新属性投放!D$14:D$34,卡牌属性!$M317),INDEX(新属性投放!D$40:D$60,卡牌属性!$M317))*VLOOKUP(J317,$A$4:$E$39,5),0)</f>
        <v>132</v>
      </c>
      <c r="V317" s="31" t="s">
        <v>190</v>
      </c>
      <c r="W317" s="16">
        <f>ROUND(IF($L317=1,INDEX(新属性投放!E$14:E$34,卡牌属性!$M317),INDEX(新属性投放!E$40:E$60,卡牌属性!$M317))*VLOOKUP(J317,$A$4:$E$39,5),0)</f>
        <v>66</v>
      </c>
      <c r="X317" s="31" t="s">
        <v>191</v>
      </c>
      <c r="Y317" s="16">
        <f>ROUND(IF($L317=1,INDEX(新属性投放!F$14:F$34,卡牌属性!$M317),INDEX(新属性投放!F$40:F$60,卡牌属性!$M317))*VLOOKUP(J317,$A$4:$E$39,5),0)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686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ROUND(IF($L318=1,INDEX(新属性投放!J$14:J$34,卡牌属性!$M318),INDEX(新属性投放!J$40:J$60,卡牌属性!$M318))*VLOOKUP(J318,$A$4:$E$39,5),0)</f>
        <v>7481</v>
      </c>
      <c r="P318" s="31" t="s">
        <v>190</v>
      </c>
      <c r="Q318" s="16">
        <f>ROUND(IF($L318=1,INDEX(新属性投放!K$14:K$34,卡牌属性!$M318),INDEX(新属性投放!K$40:K$60,卡牌属性!$M318))*VLOOKUP(J318,$A$4:$E$39,5),0)</f>
        <v>3729</v>
      </c>
      <c r="R318" s="31" t="s">
        <v>191</v>
      </c>
      <c r="S318" s="16">
        <f>ROUND(IF($L318=1,INDEX(新属性投放!L$14:L$34,卡牌属性!$M318),INDEX(新属性投放!L$40:L$60,卡牌属性!$M318))*VLOOKUP(J318,$A$4:$E$39,5),0)</f>
        <v>37462</v>
      </c>
      <c r="T318" s="31" t="s">
        <v>189</v>
      </c>
      <c r="U318" s="16">
        <f>ROUND(IF($L318=1,INDEX(新属性投放!D$14:D$34,卡牌属性!$M318),INDEX(新属性投放!D$40:D$60,卡牌属性!$M318))*VLOOKUP(J318,$A$4:$E$39,5),0)</f>
        <v>154</v>
      </c>
      <c r="V318" s="31" t="s">
        <v>190</v>
      </c>
      <c r="W318" s="16">
        <f>ROUND(IF($L318=1,INDEX(新属性投放!E$14:E$34,卡牌属性!$M318),INDEX(新属性投放!E$40:E$60,卡牌属性!$M318))*VLOOKUP(J318,$A$4:$E$39,5),0)</f>
        <v>77</v>
      </c>
      <c r="X318" s="31" t="s">
        <v>191</v>
      </c>
      <c r="Y318" s="16">
        <f>ROUND(IF($L318=1,INDEX(新属性投放!F$14:F$34,卡牌属性!$M318),INDEX(新属性投放!F$40:F$60,卡牌属性!$M318))*VLOOKUP(J318,$A$4:$E$39,5),0)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686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ROUND(IF($L319=1,INDEX(新属性投放!J$14:J$34,卡牌属性!$M319),INDEX(新属性投放!J$40:J$60,卡牌属性!$M319))*VLOOKUP(J319,$A$4:$E$39,5),0)</f>
        <v>100</v>
      </c>
      <c r="P319" s="31" t="s">
        <v>190</v>
      </c>
      <c r="Q319" s="16">
        <f>ROUND(IF($L319=1,INDEX(新属性投放!K$14:K$34,卡牌属性!$M319),INDEX(新属性投放!K$40:K$60,卡牌属性!$M319))*VLOOKUP(J319,$A$4:$E$39,5),0)</f>
        <v>25</v>
      </c>
      <c r="R319" s="31" t="s">
        <v>191</v>
      </c>
      <c r="S319" s="16">
        <f>ROUND(IF($L319=1,INDEX(新属性投放!L$14:L$34,卡牌属性!$M319),INDEX(新属性投放!L$40:L$60,卡牌属性!$M319))*VLOOKUP(J319,$A$4:$E$39,5),0)</f>
        <v>188</v>
      </c>
      <c r="T319" s="31" t="s">
        <v>189</v>
      </c>
      <c r="U319" s="16">
        <f>ROUND(IF($L319=1,INDEX(新属性投放!D$14:D$34,卡牌属性!$M319),INDEX(新属性投放!D$40:D$60,卡牌属性!$M319))*VLOOKUP(J319,$A$4:$E$39,5),0)</f>
        <v>5</v>
      </c>
      <c r="V319" s="31" t="s">
        <v>190</v>
      </c>
      <c r="W319" s="16">
        <f>ROUND(IF($L319=1,INDEX(新属性投放!E$14:E$34,卡牌属性!$M319),INDEX(新属性投放!E$40:E$60,卡牌属性!$M319))*VLOOKUP(J319,$A$4:$E$39,5),0)</f>
        <v>3</v>
      </c>
      <c r="X319" s="31" t="s">
        <v>191</v>
      </c>
      <c r="Y319" s="16">
        <f>ROUND(IF($L319=1,INDEX(新属性投放!F$14:F$34,卡牌属性!$M319),INDEX(新属性投放!F$40:F$60,卡牌属性!$M319))*VLOOKUP(J319,$A$4:$E$39,5),0)</f>
        <v>44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686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ROUND(IF($L320=1,INDEX(新属性投放!J$14:J$34,卡牌属性!$M320),INDEX(新属性投放!J$40:J$60,卡牌属性!$M320))*VLOOKUP(J320,$A$4:$E$39,5),0)</f>
        <v>105</v>
      </c>
      <c r="P320" s="31" t="s">
        <v>190</v>
      </c>
      <c r="Q320" s="16">
        <f>ROUND(IF($L320=1,INDEX(新属性投放!K$14:K$34,卡牌属性!$M320),INDEX(新属性投放!K$40:K$60,卡牌属性!$M320))*VLOOKUP(J320,$A$4:$E$39,5),0)</f>
        <v>28</v>
      </c>
      <c r="R320" s="31" t="s">
        <v>191</v>
      </c>
      <c r="S320" s="16">
        <f>ROUND(IF($L320=1,INDEX(新属性投放!L$14:L$34,卡牌属性!$M320),INDEX(新属性投放!L$40:L$60,卡牌属性!$M320))*VLOOKUP(J320,$A$4:$E$39,5),0)</f>
        <v>239</v>
      </c>
      <c r="T320" s="31" t="s">
        <v>189</v>
      </c>
      <c r="U320" s="16">
        <f>ROUND(IF($L320=1,INDEX(新属性投放!D$14:D$34,卡牌属性!$M320),INDEX(新属性投放!D$40:D$60,卡牌属性!$M320))*VLOOKUP(J320,$A$4:$E$39,5),0)</f>
        <v>8</v>
      </c>
      <c r="V320" s="31" t="s">
        <v>190</v>
      </c>
      <c r="W320" s="16">
        <f>ROUND(IF($L320=1,INDEX(新属性投放!E$14:E$34,卡牌属性!$M320),INDEX(新属性投放!E$40:E$60,卡牌属性!$M320))*VLOOKUP(J320,$A$4:$E$39,5),0)</f>
        <v>4</v>
      </c>
      <c r="X320" s="31" t="s">
        <v>191</v>
      </c>
      <c r="Y320" s="16">
        <f>ROUND(IF($L320=1,INDEX(新属性投放!F$14:F$34,卡牌属性!$M320),INDEX(新属性投放!F$40:F$60,卡牌属性!$M320))*VLOOKUP(J320,$A$4:$E$39,5),0)</f>
        <v>65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686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ROUND(IF($L321=1,INDEX(新属性投放!J$14:J$34,卡牌属性!$M321),INDEX(新属性投放!J$40:J$60,卡牌属性!$M321))*VLOOKUP(J321,$A$4:$E$39,5),0)</f>
        <v>155</v>
      </c>
      <c r="P321" s="31" t="s">
        <v>190</v>
      </c>
      <c r="Q321" s="16">
        <f>ROUND(IF($L321=1,INDEX(新属性投放!K$14:K$34,卡牌属性!$M321),INDEX(新属性投放!K$40:K$60,卡牌属性!$M321))*VLOOKUP(J321,$A$4:$E$39,5),0)</f>
        <v>53</v>
      </c>
      <c r="R321" s="31" t="s">
        <v>191</v>
      </c>
      <c r="S321" s="16">
        <f>ROUND(IF($L321=1,INDEX(新属性投放!L$14:L$34,卡牌属性!$M321),INDEX(新属性投放!L$40:L$60,卡牌属性!$M321))*VLOOKUP(J321,$A$4:$E$39,5),0)</f>
        <v>674</v>
      </c>
      <c r="T321" s="31" t="s">
        <v>189</v>
      </c>
      <c r="U321" s="16">
        <f>ROUND(IF($L321=1,INDEX(新属性投放!D$14:D$34,卡牌属性!$M321),INDEX(新属性投放!D$40:D$60,卡牌属性!$M321))*VLOOKUP(J321,$A$4:$E$39,5),0)</f>
        <v>10</v>
      </c>
      <c r="V321" s="31" t="s">
        <v>190</v>
      </c>
      <c r="W321" s="16">
        <f>ROUND(IF($L321=1,INDEX(新属性投放!E$14:E$34,卡牌属性!$M321),INDEX(新属性投放!E$40:E$60,卡牌属性!$M321))*VLOOKUP(J321,$A$4:$E$39,5),0)</f>
        <v>5</v>
      </c>
      <c r="X321" s="31" t="s">
        <v>191</v>
      </c>
      <c r="Y321" s="16">
        <f>ROUND(IF($L321=1,INDEX(新属性投放!F$14:F$34,卡牌属性!$M321),INDEX(新属性投放!F$40:F$60,卡牌属性!$M321))*VLOOKUP(J321,$A$4:$E$39,5),0)</f>
        <v>88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686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ROUND(IF($L322=1,INDEX(新属性投放!J$14:J$34,卡牌属性!$M322),INDEX(新属性投放!J$40:J$60,卡牌属性!$M322))*VLOOKUP(J322,$A$4:$E$39,5),0)</f>
        <v>300</v>
      </c>
      <c r="P322" s="31" t="s">
        <v>190</v>
      </c>
      <c r="Q322" s="16">
        <f>ROUND(IF($L322=1,INDEX(新属性投放!K$14:K$34,卡牌属性!$M322),INDEX(新属性投放!K$40:K$60,卡牌属性!$M322))*VLOOKUP(J322,$A$4:$E$39,5),0)</f>
        <v>125</v>
      </c>
      <c r="R322" s="31" t="s">
        <v>191</v>
      </c>
      <c r="S322" s="16">
        <f>ROUND(IF($L322=1,INDEX(新属性投放!L$14:L$34,卡牌属性!$M322),INDEX(新属性投放!L$40:L$60,卡牌属性!$M322))*VLOOKUP(J322,$A$4:$E$39,5),0)</f>
        <v>1943</v>
      </c>
      <c r="T322" s="31" t="s">
        <v>189</v>
      </c>
      <c r="U322" s="16">
        <f>ROUND(IF($L322=1,INDEX(新属性投放!D$14:D$34,卡牌属性!$M322),INDEX(新属性投放!D$40:D$60,卡牌属性!$M322))*VLOOKUP(J322,$A$4:$E$39,5),0)</f>
        <v>15</v>
      </c>
      <c r="V322" s="31" t="s">
        <v>190</v>
      </c>
      <c r="W322" s="16">
        <f>ROUND(IF($L322=1,INDEX(新属性投放!E$14:E$34,卡牌属性!$M322),INDEX(新属性投放!E$40:E$60,卡牌属性!$M322))*VLOOKUP(J322,$A$4:$E$39,5),0)</f>
        <v>8</v>
      </c>
      <c r="X322" s="31" t="s">
        <v>191</v>
      </c>
      <c r="Y322" s="16">
        <f>ROUND(IF($L322=1,INDEX(新属性投放!F$14:F$34,卡牌属性!$M322),INDEX(新属性投放!F$40:F$60,卡牌属性!$M322))*VLOOKUP(J322,$A$4:$E$39,5),0)</f>
        <v>131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686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ROUND(IF($L323=1,INDEX(新属性投放!J$14:J$34,卡牌属性!$M323),INDEX(新属性投放!J$40:J$60,卡牌属性!$M323))*VLOOKUP(J323,$A$4:$E$39,5),0)</f>
        <v>565</v>
      </c>
      <c r="P323" s="31" t="s">
        <v>190</v>
      </c>
      <c r="Q323" s="16">
        <f>ROUND(IF($L323=1,INDEX(新属性投放!K$14:K$34,卡牌属性!$M323),INDEX(新属性投放!K$40:K$60,卡牌属性!$M323))*VLOOKUP(J323,$A$4:$E$39,5),0)</f>
        <v>258</v>
      </c>
      <c r="R323" s="31" t="s">
        <v>191</v>
      </c>
      <c r="S323" s="16">
        <f>ROUND(IF($L323=1,INDEX(新属性投放!L$14:L$34,卡牌属性!$M323),INDEX(新属性投放!L$40:L$60,卡牌属性!$M323))*VLOOKUP(J323,$A$4:$E$39,5),0)</f>
        <v>4261</v>
      </c>
      <c r="T323" s="31" t="s">
        <v>189</v>
      </c>
      <c r="U323" s="16">
        <f>ROUND(IF($L323=1,INDEX(新属性投放!D$14:D$34,卡牌属性!$M323),INDEX(新属性投放!D$40:D$60,卡牌属性!$M323))*VLOOKUP(J323,$A$4:$E$39,5),0)</f>
        <v>20</v>
      </c>
      <c r="V323" s="31" t="s">
        <v>190</v>
      </c>
      <c r="W323" s="16">
        <f>ROUND(IF($L323=1,INDEX(新属性投放!E$14:E$34,卡牌属性!$M323),INDEX(新属性投放!E$40:E$60,卡牌属性!$M323))*VLOOKUP(J323,$A$4:$E$39,5),0)</f>
        <v>10</v>
      </c>
      <c r="X323" s="31" t="s">
        <v>191</v>
      </c>
      <c r="Y323" s="16">
        <f>ROUND(IF($L323=1,INDEX(新属性投放!F$14:F$34,卡牌属性!$M323),INDEX(新属性投放!F$40:F$60,卡牌属性!$M323))*VLOOKUP(J323,$A$4:$E$39,5),0)</f>
        <v>175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686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ROUND(IF($L324=1,INDEX(新属性投放!J$14:J$34,卡牌属性!$M324),INDEX(新属性投放!J$40:J$60,卡牌属性!$M324))*VLOOKUP(J324,$A$4:$E$39,5),0)</f>
        <v>815</v>
      </c>
      <c r="P324" s="31" t="s">
        <v>190</v>
      </c>
      <c r="Q324" s="16">
        <f>ROUND(IF($L324=1,INDEX(新属性投放!K$14:K$34,卡牌属性!$M324),INDEX(新属性投放!K$40:K$60,卡牌属性!$M324))*VLOOKUP(J324,$A$4:$E$39,5),0)</f>
        <v>383</v>
      </c>
      <c r="R324" s="31" t="s">
        <v>191</v>
      </c>
      <c r="S324" s="16">
        <f>ROUND(IF($L324=1,INDEX(新属性投放!L$14:L$34,卡牌属性!$M324),INDEX(新属性投放!L$40:L$60,卡牌属性!$M324))*VLOOKUP(J324,$A$4:$E$39,5),0)</f>
        <v>6449</v>
      </c>
      <c r="T324" s="31" t="s">
        <v>189</v>
      </c>
      <c r="U324" s="16">
        <f>ROUND(IF($L324=1,INDEX(新属性投放!D$14:D$34,卡牌属性!$M324),INDEX(新属性投放!D$40:D$60,卡牌属性!$M324))*VLOOKUP(J324,$A$4:$E$39,5),0)</f>
        <v>25</v>
      </c>
      <c r="V324" s="31" t="s">
        <v>190</v>
      </c>
      <c r="W324" s="16">
        <f>ROUND(IF($L324=1,INDEX(新属性投放!E$14:E$34,卡牌属性!$M324),INDEX(新属性投放!E$40:E$60,卡牌属性!$M324))*VLOOKUP(J324,$A$4:$E$39,5),0)</f>
        <v>13</v>
      </c>
      <c r="X324" s="31" t="s">
        <v>191</v>
      </c>
      <c r="Y324" s="16">
        <f>ROUND(IF($L324=1,INDEX(新属性投放!F$14:F$34,卡牌属性!$M324),INDEX(新属性投放!F$40:F$60,卡牌属性!$M324))*VLOOKUP(J324,$A$4:$E$39,5),0)</f>
        <v>219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686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ROUND(IF($L325=1,INDEX(新属性投放!J$14:J$34,卡牌属性!$M325),INDEX(新属性投放!J$40:J$60,卡牌属性!$M325))*VLOOKUP(J325,$A$4:$E$39,5),0)</f>
        <v>1125</v>
      </c>
      <c r="P325" s="31" t="s">
        <v>190</v>
      </c>
      <c r="Q325" s="16">
        <f>ROUND(IF($L325=1,INDEX(新属性投放!K$14:K$34,卡牌属性!$M325),INDEX(新属性投放!K$40:K$60,卡牌属性!$M325))*VLOOKUP(J325,$A$4:$E$39,5),0)</f>
        <v>538</v>
      </c>
      <c r="R325" s="31" t="s">
        <v>191</v>
      </c>
      <c r="S325" s="16">
        <f>ROUND(IF($L325=1,INDEX(新属性投放!L$14:L$34,卡牌属性!$M325),INDEX(新属性投放!L$40:L$60,卡牌属性!$M325))*VLOOKUP(J325,$A$4:$E$39,5),0)</f>
        <v>9161</v>
      </c>
      <c r="T325" s="31" t="s">
        <v>189</v>
      </c>
      <c r="U325" s="16">
        <f>ROUND(IF($L325=1,INDEX(新属性投放!D$14:D$34,卡牌属性!$M325),INDEX(新属性投放!D$40:D$60,卡牌属性!$M325))*VLOOKUP(J325,$A$4:$E$39,5),0)</f>
        <v>30</v>
      </c>
      <c r="V325" s="31" t="s">
        <v>190</v>
      </c>
      <c r="W325" s="16">
        <f>ROUND(IF($L325=1,INDEX(新属性投放!E$14:E$34,卡牌属性!$M325),INDEX(新属性投放!E$40:E$60,卡牌属性!$M325))*VLOOKUP(J325,$A$4:$E$39,5),0)</f>
        <v>15</v>
      </c>
      <c r="X325" s="31" t="s">
        <v>191</v>
      </c>
      <c r="Y325" s="16">
        <f>ROUND(IF($L325=1,INDEX(新属性投放!F$14:F$34,卡牌属性!$M325),INDEX(新属性投放!F$40:F$60,卡牌属性!$M325))*VLOOKUP(J325,$A$4:$E$39,5),0)</f>
        <v>263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686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ROUND(IF($L326=1,INDEX(新属性投放!J$14:J$34,卡牌属性!$M326),INDEX(新属性投放!J$40:J$60,卡牌属性!$M326))*VLOOKUP(J326,$A$4:$E$39,5),0)</f>
        <v>1500</v>
      </c>
      <c r="P326" s="31" t="s">
        <v>190</v>
      </c>
      <c r="Q326" s="16">
        <f>ROUND(IF($L326=1,INDEX(新属性投放!K$14:K$34,卡牌属性!$M326),INDEX(新属性投放!K$40:K$60,卡牌属性!$M326))*VLOOKUP(J326,$A$4:$E$39,5),0)</f>
        <v>725</v>
      </c>
      <c r="R326" s="31" t="s">
        <v>191</v>
      </c>
      <c r="S326" s="16">
        <f>ROUND(IF($L326=1,INDEX(新属性投放!L$14:L$34,卡牌属性!$M326),INDEX(新属性投放!L$40:L$60,卡牌属性!$M326))*VLOOKUP(J326,$A$4:$E$39,5),0)</f>
        <v>12441</v>
      </c>
      <c r="T326" s="31" t="s">
        <v>189</v>
      </c>
      <c r="U326" s="16">
        <f>ROUND(IF($L326=1,INDEX(新属性投放!D$14:D$34,卡牌属性!$M326),INDEX(新属性投放!D$40:D$60,卡牌属性!$M326))*VLOOKUP(J326,$A$4:$E$39,5),0)</f>
        <v>38</v>
      </c>
      <c r="V326" s="31" t="s">
        <v>190</v>
      </c>
      <c r="W326" s="16">
        <f>ROUND(IF($L326=1,INDEX(新属性投放!E$14:E$34,卡牌属性!$M326),INDEX(新属性投放!E$40:E$60,卡牌属性!$M326))*VLOOKUP(J326,$A$4:$E$39,5),0)</f>
        <v>19</v>
      </c>
      <c r="X326" s="31" t="s">
        <v>191</v>
      </c>
      <c r="Y326" s="16">
        <f>ROUND(IF($L326=1,INDEX(新属性投放!F$14:F$34,卡牌属性!$M326),INDEX(新属性投放!F$40:F$60,卡牌属性!$M326))*VLOOKUP(J326,$A$4:$E$39,5),0)</f>
        <v>328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686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ROUND(IF($L327=1,INDEX(新属性投放!J$14:J$34,卡牌属性!$M327),INDEX(新属性投放!J$40:J$60,卡牌属性!$M327))*VLOOKUP(J327,$A$4:$E$39,5),0)</f>
        <v>1960</v>
      </c>
      <c r="P327" s="31" t="s">
        <v>190</v>
      </c>
      <c r="Q327" s="16">
        <f>ROUND(IF($L327=1,INDEX(新属性投放!K$14:K$34,卡牌属性!$M327),INDEX(新属性投放!K$40:K$60,卡牌属性!$M327))*VLOOKUP(J327,$A$4:$E$39,5),0)</f>
        <v>955</v>
      </c>
      <c r="R327" s="31" t="s">
        <v>191</v>
      </c>
      <c r="S327" s="16">
        <f>ROUND(IF($L327=1,INDEX(新属性投放!L$14:L$34,卡牌属性!$M327),INDEX(新属性投放!L$40:L$60,卡牌属性!$M327))*VLOOKUP(J327,$A$4:$E$39,5),0)</f>
        <v>16459</v>
      </c>
      <c r="T327" s="31" t="s">
        <v>189</v>
      </c>
      <c r="U327" s="16">
        <f>ROUND(IF($L327=1,INDEX(新属性投放!D$14:D$34,卡牌属性!$M327),INDEX(新属性投放!D$40:D$60,卡牌属性!$M327))*VLOOKUP(J327,$A$4:$E$39,5),0)</f>
        <v>43</v>
      </c>
      <c r="V327" s="31" t="s">
        <v>190</v>
      </c>
      <c r="W327" s="16">
        <f>ROUND(IF($L327=1,INDEX(新属性投放!E$14:E$34,卡牌属性!$M327),INDEX(新属性投放!E$40:E$60,卡牌属性!$M327))*VLOOKUP(J327,$A$4:$E$39,5),0)</f>
        <v>21</v>
      </c>
      <c r="X327" s="31" t="s">
        <v>191</v>
      </c>
      <c r="Y327" s="16">
        <f>ROUND(IF($L327=1,INDEX(新属性投放!F$14:F$34,卡牌属性!$M327),INDEX(新属性投放!F$40:F$60,卡牌属性!$M327))*VLOOKUP(J327,$A$4:$E$39,5),0)</f>
        <v>371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686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ROUND(IF($L328=1,INDEX(新属性投放!J$14:J$34,卡牌属性!$M328),INDEX(新属性投放!J$40:J$60,卡牌属性!$M328))*VLOOKUP(J328,$A$4:$E$39,5),0)</f>
        <v>2435</v>
      </c>
      <c r="P328" s="31" t="s">
        <v>190</v>
      </c>
      <c r="Q328" s="16">
        <f>ROUND(IF($L328=1,INDEX(新属性投放!K$14:K$34,卡牌属性!$M328),INDEX(新属性投放!K$40:K$60,卡牌属性!$M328))*VLOOKUP(J328,$A$4:$E$39,5),0)</f>
        <v>1193</v>
      </c>
      <c r="R328" s="31" t="s">
        <v>191</v>
      </c>
      <c r="S328" s="16">
        <f>ROUND(IF($L328=1,INDEX(新属性投放!L$14:L$34,卡牌属性!$M328),INDEX(新属性投放!L$40:L$60,卡牌属性!$M328))*VLOOKUP(J328,$A$4:$E$39,5),0)</f>
        <v>20609</v>
      </c>
      <c r="T328" s="31" t="s">
        <v>189</v>
      </c>
      <c r="U328" s="16">
        <f>ROUND(IF($L328=1,INDEX(新属性投放!D$14:D$34,卡牌属性!$M328),INDEX(新属性投放!D$40:D$60,卡牌属性!$M328))*VLOOKUP(J328,$A$4:$E$39,5),0)</f>
        <v>50</v>
      </c>
      <c r="V328" s="31" t="s">
        <v>190</v>
      </c>
      <c r="W328" s="16">
        <f>ROUND(IF($L328=1,INDEX(新属性投放!E$14:E$34,卡牌属性!$M328),INDEX(新属性投放!E$40:E$60,卡牌属性!$M328))*VLOOKUP(J328,$A$4:$E$39,5),0)</f>
        <v>25</v>
      </c>
      <c r="X328" s="31" t="s">
        <v>191</v>
      </c>
      <c r="Y328" s="16">
        <f>ROUND(IF($L328=1,INDEX(新属性投放!F$14:F$34,卡牌属性!$M328),INDEX(新属性投放!F$40:F$60,卡牌属性!$M328))*VLOOKUP(J328,$A$4:$E$39,5),0)</f>
        <v>438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686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ROUND(IF($L329=1,INDEX(新属性投放!J$14:J$34,卡牌属性!$M329),INDEX(新属性投放!J$40:J$60,卡牌属性!$M329))*VLOOKUP(J329,$A$4:$E$39,5),0)</f>
        <v>2743</v>
      </c>
      <c r="P329" s="31" t="s">
        <v>190</v>
      </c>
      <c r="Q329" s="16">
        <f>ROUND(IF($L329=1,INDEX(新属性投放!K$14:K$34,卡牌属性!$M329),INDEX(新属性投放!K$40:K$60,卡牌属性!$M329))*VLOOKUP(J329,$A$4:$E$39,5),0)</f>
        <v>1346</v>
      </c>
      <c r="R329" s="31" t="s">
        <v>191</v>
      </c>
      <c r="S329" s="16">
        <f>ROUND(IF($L329=1,INDEX(新属性投放!L$14:L$34,卡牌属性!$M329),INDEX(新属性投放!L$40:L$60,卡牌属性!$M329))*VLOOKUP(J329,$A$4:$E$39,5),0)</f>
        <v>23299</v>
      </c>
      <c r="T329" s="31" t="s">
        <v>189</v>
      </c>
      <c r="U329" s="16">
        <f>ROUND(IF($L329=1,INDEX(新属性投放!D$14:D$34,卡牌属性!$M329),INDEX(新属性投放!D$40:D$60,卡牌属性!$M329))*VLOOKUP(J329,$A$4:$E$39,5),0)</f>
        <v>58</v>
      </c>
      <c r="V329" s="31" t="s">
        <v>190</v>
      </c>
      <c r="W329" s="16">
        <f>ROUND(IF($L329=1,INDEX(新属性投放!E$14:E$34,卡牌属性!$M329),INDEX(新属性投放!E$40:E$60,卡牌属性!$M329))*VLOOKUP(J329,$A$4:$E$39,5),0)</f>
        <v>29</v>
      </c>
      <c r="X329" s="31" t="s">
        <v>191</v>
      </c>
      <c r="Y329" s="16">
        <f>ROUND(IF($L329=1,INDEX(新属性投放!F$14:F$34,卡牌属性!$M329),INDEX(新属性投放!F$40:F$60,卡牌属性!$M329))*VLOOKUP(J329,$A$4:$E$39,5),0)</f>
        <v>503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686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ROUND(IF($L330=1,INDEX(新属性投放!J$14:J$34,卡牌属性!$M330),INDEX(新属性投放!J$40:J$60,卡牌属性!$M330))*VLOOKUP(J330,$A$4:$E$39,5),0)</f>
        <v>3095</v>
      </c>
      <c r="P330" s="31" t="s">
        <v>190</v>
      </c>
      <c r="Q330" s="16">
        <f>ROUND(IF($L330=1,INDEX(新属性投放!K$14:K$34,卡牌属性!$M330),INDEX(新属性投放!K$40:K$60,卡牌属性!$M330))*VLOOKUP(J330,$A$4:$E$39,5),0)</f>
        <v>1523</v>
      </c>
      <c r="R330" s="31" t="s">
        <v>191</v>
      </c>
      <c r="S330" s="16">
        <f>ROUND(IF($L330=1,INDEX(新属性投放!L$14:L$34,卡牌属性!$M330),INDEX(新属性投放!L$40:L$60,卡牌属性!$M330))*VLOOKUP(J330,$A$4:$E$39,5),0)</f>
        <v>26380</v>
      </c>
      <c r="T330" s="31" t="s">
        <v>189</v>
      </c>
      <c r="U330" s="16">
        <f>ROUND(IF($L330=1,INDEX(新属性投放!D$14:D$34,卡牌属性!$M330),INDEX(新属性投放!D$40:D$60,卡牌属性!$M330))*VLOOKUP(J330,$A$4:$E$39,5),0)</f>
        <v>65</v>
      </c>
      <c r="V330" s="31" t="s">
        <v>190</v>
      </c>
      <c r="W330" s="16">
        <f>ROUND(IF($L330=1,INDEX(新属性投放!E$14:E$34,卡牌属性!$M330),INDEX(新属性投放!E$40:E$60,卡牌属性!$M330))*VLOOKUP(J330,$A$4:$E$39,5),0)</f>
        <v>33</v>
      </c>
      <c r="X330" s="31" t="s">
        <v>191</v>
      </c>
      <c r="Y330" s="16">
        <f>ROUND(IF($L330=1,INDEX(新属性投放!F$14:F$34,卡牌属性!$M330),INDEX(新属性投放!F$40:F$60,卡牌属性!$M330))*VLOOKUP(J330,$A$4:$E$39,5),0)</f>
        <v>569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686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ROUND(IF($L331=1,INDEX(新属性投放!J$14:J$34,卡牌属性!$M331),INDEX(新属性投放!J$40:J$60,卡牌属性!$M331))*VLOOKUP(J331,$A$4:$E$39,5),0)</f>
        <v>3493</v>
      </c>
      <c r="P331" s="31" t="s">
        <v>190</v>
      </c>
      <c r="Q331" s="16">
        <f>ROUND(IF($L331=1,INDEX(新属性投放!K$14:K$34,卡牌属性!$M331),INDEX(新属性投放!K$40:K$60,卡牌属性!$M331))*VLOOKUP(J331,$A$4:$E$39,5),0)</f>
        <v>1721</v>
      </c>
      <c r="R331" s="31" t="s">
        <v>191</v>
      </c>
      <c r="S331" s="16">
        <f>ROUND(IF($L331=1,INDEX(新属性投放!L$14:L$34,卡牌属性!$M331),INDEX(新属性投放!L$40:L$60,卡牌属性!$M331))*VLOOKUP(J331,$A$4:$E$39,5),0)</f>
        <v>29858</v>
      </c>
      <c r="T331" s="31" t="s">
        <v>189</v>
      </c>
      <c r="U331" s="16">
        <f>ROUND(IF($L331=1,INDEX(新属性投放!D$14:D$34,卡牌属性!$M331),INDEX(新属性投放!D$40:D$60,卡牌属性!$M331))*VLOOKUP(J331,$A$4:$E$39,5),0)</f>
        <v>73</v>
      </c>
      <c r="V331" s="31" t="s">
        <v>190</v>
      </c>
      <c r="W331" s="16">
        <f>ROUND(IF($L331=1,INDEX(新属性投放!E$14:E$34,卡牌属性!$M331),INDEX(新属性投放!E$40:E$60,卡牌属性!$M331))*VLOOKUP(J331,$A$4:$E$39,5),0)</f>
        <v>36</v>
      </c>
      <c r="X331" s="31" t="s">
        <v>191</v>
      </c>
      <c r="Y331" s="16">
        <f>ROUND(IF($L331=1,INDEX(新属性投放!F$14:F$34,卡牌属性!$M331),INDEX(新属性投放!F$40:F$60,卡牌属性!$M331))*VLOOKUP(J331,$A$4:$E$39,5),0)</f>
        <v>634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686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ROUND(IF($L332=1,INDEX(新属性投放!J$14:J$34,卡牌属性!$M332),INDEX(新属性投放!J$40:J$60,卡牌属性!$M332))*VLOOKUP(J332,$A$4:$E$39,5),0)</f>
        <v>3935</v>
      </c>
      <c r="P332" s="31" t="s">
        <v>190</v>
      </c>
      <c r="Q332" s="16">
        <f>ROUND(IF($L332=1,INDEX(新属性投放!K$14:K$34,卡牌属性!$M332),INDEX(新属性投放!K$40:K$60,卡牌属性!$M332))*VLOOKUP(J332,$A$4:$E$39,5),0)</f>
        <v>1943</v>
      </c>
      <c r="R332" s="31" t="s">
        <v>191</v>
      </c>
      <c r="S332" s="16">
        <f>ROUND(IF($L332=1,INDEX(新属性投放!L$14:L$34,卡牌属性!$M332),INDEX(新属性投放!L$40:L$60,卡牌属性!$M332))*VLOOKUP(J332,$A$4:$E$39,5),0)</f>
        <v>33726</v>
      </c>
      <c r="T332" s="31" t="s">
        <v>189</v>
      </c>
      <c r="U332" s="16">
        <f>ROUND(IF($L332=1,INDEX(新属性投放!D$14:D$34,卡牌属性!$M332),INDEX(新属性投放!D$40:D$60,卡牌属性!$M332))*VLOOKUP(J332,$A$4:$E$39,5),0)</f>
        <v>80</v>
      </c>
      <c r="V332" s="31" t="s">
        <v>190</v>
      </c>
      <c r="W332" s="16">
        <f>ROUND(IF($L332=1,INDEX(新属性投放!E$14:E$34,卡牌属性!$M332),INDEX(新属性投放!E$40:E$60,卡牌属性!$M332))*VLOOKUP(J332,$A$4:$E$39,5),0)</f>
        <v>40</v>
      </c>
      <c r="X332" s="31" t="s">
        <v>191</v>
      </c>
      <c r="Y332" s="16">
        <f>ROUND(IF($L332=1,INDEX(新属性投放!F$14:F$34,卡牌属性!$M332),INDEX(新属性投放!F$40:F$60,卡牌属性!$M332))*VLOOKUP(J332,$A$4:$E$39,5),0)</f>
        <v>700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686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ROUND(IF($L333=1,INDEX(新属性投放!J$14:J$34,卡牌属性!$M333),INDEX(新属性投放!J$40:J$60,卡牌属性!$M333))*VLOOKUP(J333,$A$4:$E$39,5),0)</f>
        <v>4423</v>
      </c>
      <c r="P333" s="31" t="s">
        <v>190</v>
      </c>
      <c r="Q333" s="16">
        <f>ROUND(IF($L333=1,INDEX(新属性投放!K$14:K$34,卡牌属性!$M333),INDEX(新属性投放!K$40:K$60,卡牌属性!$M333))*VLOOKUP(J333,$A$4:$E$39,5),0)</f>
        <v>2186</v>
      </c>
      <c r="R333" s="31" t="s">
        <v>191</v>
      </c>
      <c r="S333" s="16">
        <f>ROUND(IF($L333=1,INDEX(新属性投放!L$14:L$34,卡牌属性!$M333),INDEX(新属性投放!L$40:L$60,卡牌属性!$M333))*VLOOKUP(J333,$A$4:$E$39,5),0)</f>
        <v>37991</v>
      </c>
      <c r="T333" s="31" t="s">
        <v>189</v>
      </c>
      <c r="U333" s="16">
        <f>ROUND(IF($L333=1,INDEX(新属性投放!D$14:D$34,卡牌属性!$M333),INDEX(新属性投放!D$40:D$60,卡牌属性!$M333))*VLOOKUP(J333,$A$4:$E$39,5),0)</f>
        <v>88</v>
      </c>
      <c r="V333" s="31" t="s">
        <v>190</v>
      </c>
      <c r="W333" s="16">
        <f>ROUND(IF($L333=1,INDEX(新属性投放!E$14:E$34,卡牌属性!$M333),INDEX(新属性投放!E$40:E$60,卡牌属性!$M333))*VLOOKUP(J333,$A$4:$E$39,5),0)</f>
        <v>44</v>
      </c>
      <c r="X333" s="31" t="s">
        <v>191</v>
      </c>
      <c r="Y333" s="16">
        <f>ROUND(IF($L333=1,INDEX(新属性投放!F$14:F$34,卡牌属性!$M333),INDEX(新属性投放!F$40:F$60,卡牌属性!$M333))*VLOOKUP(J333,$A$4:$E$39,5),0)</f>
        <v>765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686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ROUND(IF($L334=1,INDEX(新属性投放!J$14:J$34,卡牌属性!$M334),INDEX(新属性投放!J$40:J$60,卡牌属性!$M334))*VLOOKUP(J334,$A$4:$E$39,5),0)</f>
        <v>4960</v>
      </c>
      <c r="P334" s="31" t="s">
        <v>190</v>
      </c>
      <c r="Q334" s="16">
        <f>ROUND(IF($L334=1,INDEX(新属性投放!K$14:K$34,卡牌属性!$M334),INDEX(新属性投放!K$40:K$60,卡牌属性!$M334))*VLOOKUP(J334,$A$4:$E$39,5),0)</f>
        <v>2455</v>
      </c>
      <c r="R334" s="31" t="s">
        <v>191</v>
      </c>
      <c r="S334" s="16">
        <f>ROUND(IF($L334=1,INDEX(新属性投放!L$14:L$34,卡牌属性!$M334),INDEX(新属性投放!L$40:L$60,卡牌属性!$M334))*VLOOKUP(J334,$A$4:$E$39,5),0)</f>
        <v>42691</v>
      </c>
      <c r="T334" s="31" t="s">
        <v>189</v>
      </c>
      <c r="U334" s="16">
        <f>ROUND(IF($L334=1,INDEX(新属性投放!D$14:D$34,卡牌属性!$M334),INDEX(新属性投放!D$40:D$60,卡牌属性!$M334))*VLOOKUP(J334,$A$4:$E$39,5),0)</f>
        <v>100</v>
      </c>
      <c r="V334" s="31" t="s">
        <v>190</v>
      </c>
      <c r="W334" s="16">
        <f>ROUND(IF($L334=1,INDEX(新属性投放!E$14:E$34,卡牌属性!$M334),INDEX(新属性投放!E$40:E$60,卡牌属性!$M334))*VLOOKUP(J334,$A$4:$E$39,5),0)</f>
        <v>50</v>
      </c>
      <c r="X334" s="31" t="s">
        <v>191</v>
      </c>
      <c r="Y334" s="16">
        <f>ROUND(IF($L334=1,INDEX(新属性投放!F$14:F$34,卡牌属性!$M334),INDEX(新属性投放!F$40:F$60,卡牌属性!$M334))*VLOOKUP(J334,$A$4:$E$39,5),0)</f>
        <v>875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686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ROUND(IF($L335=1,INDEX(新属性投放!J$14:J$34,卡牌属性!$M335),INDEX(新属性投放!J$40:J$60,卡牌属性!$M335))*VLOOKUP(J335,$A$4:$E$39,5),0)</f>
        <v>5573</v>
      </c>
      <c r="P335" s="31" t="s">
        <v>190</v>
      </c>
      <c r="Q335" s="16">
        <f>ROUND(IF($L335=1,INDEX(新属性投放!K$14:K$34,卡牌属性!$M335),INDEX(新属性投放!K$40:K$60,卡牌属性!$M335))*VLOOKUP(J335,$A$4:$E$39,5),0)</f>
        <v>2761</v>
      </c>
      <c r="R335" s="31" t="s">
        <v>191</v>
      </c>
      <c r="S335" s="16">
        <f>ROUND(IF($L335=1,INDEX(新属性投放!L$14:L$34,卡牌属性!$M335),INDEX(新属性投放!L$40:L$60,卡牌属性!$M335))*VLOOKUP(J335,$A$4:$E$39,5),0)</f>
        <v>48050</v>
      </c>
      <c r="T335" s="31" t="s">
        <v>189</v>
      </c>
      <c r="U335" s="16">
        <f>ROUND(IF($L335=1,INDEX(新属性投放!D$14:D$34,卡牌属性!$M335),INDEX(新属性投放!D$40:D$60,卡牌属性!$M335))*VLOOKUP(J335,$A$4:$E$39,5),0)</f>
        <v>113</v>
      </c>
      <c r="V335" s="31" t="s">
        <v>190</v>
      </c>
      <c r="W335" s="16">
        <f>ROUND(IF($L335=1,INDEX(新属性投放!E$14:E$34,卡牌属性!$M335),INDEX(新属性投放!E$40:E$60,卡牌属性!$M335))*VLOOKUP(J335,$A$4:$E$39,5),0)</f>
        <v>56</v>
      </c>
      <c r="X335" s="31" t="s">
        <v>191</v>
      </c>
      <c r="Y335" s="16">
        <f>ROUND(IF($L335=1,INDEX(新属性投放!F$14:F$34,卡牌属性!$M335),INDEX(新属性投放!F$40:F$60,卡牌属性!$M335))*VLOOKUP(J335,$A$4:$E$39,5),0)</f>
        <v>984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686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ROUND(IF($L336=1,INDEX(新属性投放!J$14:J$34,卡牌属性!$M336),INDEX(新属性投放!J$40:J$60,卡牌属性!$M336))*VLOOKUP(J336,$A$4:$E$39,5),0)</f>
        <v>6260</v>
      </c>
      <c r="P336" s="31" t="s">
        <v>190</v>
      </c>
      <c r="Q336" s="16">
        <f>ROUND(IF($L336=1,INDEX(新属性投放!K$14:K$34,卡牌属性!$M336),INDEX(新属性投放!K$40:K$60,卡牌属性!$M336))*VLOOKUP(J336,$A$4:$E$39,5),0)</f>
        <v>3105</v>
      </c>
      <c r="R336" s="31" t="s">
        <v>191</v>
      </c>
      <c r="S336" s="16">
        <f>ROUND(IF($L336=1,INDEX(新属性投放!L$14:L$34,卡牌属性!$M336),INDEX(新属性投放!L$40:L$60,卡牌属性!$M336))*VLOOKUP(J336,$A$4:$E$39,5),0)</f>
        <v>54063</v>
      </c>
      <c r="T336" s="31" t="s">
        <v>189</v>
      </c>
      <c r="U336" s="16">
        <f>ROUND(IF($L336=1,INDEX(新属性投放!D$14:D$34,卡牌属性!$M336),INDEX(新属性投放!D$40:D$60,卡牌属性!$M336))*VLOOKUP(J336,$A$4:$E$39,5),0)</f>
        <v>125</v>
      </c>
      <c r="V336" s="31" t="s">
        <v>190</v>
      </c>
      <c r="W336" s="16">
        <f>ROUND(IF($L336=1,INDEX(新属性投放!E$14:E$34,卡牌属性!$M336),INDEX(新属性投放!E$40:E$60,卡牌属性!$M336))*VLOOKUP(J336,$A$4:$E$39,5),0)</f>
        <v>63</v>
      </c>
      <c r="X336" s="31" t="s">
        <v>191</v>
      </c>
      <c r="Y336" s="16">
        <f>ROUND(IF($L336=1,INDEX(新属性投放!F$14:F$34,卡牌属性!$M336),INDEX(新属性投放!F$40:F$60,卡牌属性!$M336))*VLOOKUP(J336,$A$4:$E$39,5),0)</f>
        <v>1094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686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ROUND(IF($L337=1,INDEX(新属性投放!J$14:J$34,卡牌属性!$M337),INDEX(新属性投放!J$40:J$60,卡牌属性!$M337))*VLOOKUP(J337,$A$4:$E$39,5),0)</f>
        <v>7023</v>
      </c>
      <c r="P337" s="31" t="s">
        <v>190</v>
      </c>
      <c r="Q337" s="16">
        <f>ROUND(IF($L337=1,INDEX(新属性投放!K$14:K$34,卡牌属性!$M337),INDEX(新属性投放!K$40:K$60,卡牌属性!$M337))*VLOOKUP(J337,$A$4:$E$39,5),0)</f>
        <v>3486</v>
      </c>
      <c r="R337" s="31" t="s">
        <v>191</v>
      </c>
      <c r="S337" s="16">
        <f>ROUND(IF($L337=1,INDEX(新属性投放!L$14:L$34,卡牌属性!$M337),INDEX(新属性投放!L$40:L$60,卡牌属性!$M337))*VLOOKUP(J337,$A$4:$E$39,5),0)</f>
        <v>60734</v>
      </c>
      <c r="T337" s="31" t="s">
        <v>189</v>
      </c>
      <c r="U337" s="16">
        <f>ROUND(IF($L337=1,INDEX(新属性投放!D$14:D$34,卡牌属性!$M337),INDEX(新属性投放!D$40:D$60,卡牌属性!$M337))*VLOOKUP(J337,$A$4:$E$39,5),0)</f>
        <v>138</v>
      </c>
      <c r="V337" s="31" t="s">
        <v>190</v>
      </c>
      <c r="W337" s="16">
        <f>ROUND(IF($L337=1,INDEX(新属性投放!E$14:E$34,卡牌属性!$M337),INDEX(新属性投放!E$40:E$60,卡牌属性!$M337))*VLOOKUP(J337,$A$4:$E$39,5),0)</f>
        <v>69</v>
      </c>
      <c r="X337" s="31" t="s">
        <v>191</v>
      </c>
      <c r="Y337" s="16">
        <f>ROUND(IF($L337=1,INDEX(新属性投放!F$14:F$34,卡牌属性!$M337),INDEX(新属性投放!F$40:F$60,卡牌属性!$M337))*VLOOKUP(J337,$A$4:$E$39,5),0)</f>
        <v>1203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686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ROUND(IF($L338=1,INDEX(新属性投放!J$14:J$34,卡牌属性!$M338),INDEX(新属性投放!J$40:J$60,卡牌属性!$M338))*VLOOKUP(J338,$A$4:$E$39,5),0)</f>
        <v>7860</v>
      </c>
      <c r="P338" s="31" t="s">
        <v>190</v>
      </c>
      <c r="Q338" s="16">
        <f>ROUND(IF($L338=1,INDEX(新属性投放!K$14:K$34,卡牌属性!$M338),INDEX(新属性投放!K$40:K$60,卡牌属性!$M338))*VLOOKUP(J338,$A$4:$E$39,5),0)</f>
        <v>3905</v>
      </c>
      <c r="R338" s="31" t="s">
        <v>191</v>
      </c>
      <c r="S338" s="16">
        <f>ROUND(IF($L338=1,INDEX(新属性投放!L$14:L$34,卡牌属性!$M338),INDEX(新属性投放!L$40:L$60,卡牌属性!$M338))*VLOOKUP(J338,$A$4:$E$39,5),0)</f>
        <v>68059</v>
      </c>
      <c r="T338" s="31" t="s">
        <v>189</v>
      </c>
      <c r="U338" s="16">
        <f>ROUND(IF($L338=1,INDEX(新属性投放!D$14:D$34,卡牌属性!$M338),INDEX(新属性投放!D$40:D$60,卡牌属性!$M338))*VLOOKUP(J338,$A$4:$E$39,5),0)</f>
        <v>150</v>
      </c>
      <c r="V338" s="31" t="s">
        <v>190</v>
      </c>
      <c r="W338" s="16">
        <f>ROUND(IF($L338=1,INDEX(新属性投放!E$14:E$34,卡牌属性!$M338),INDEX(新属性投放!E$40:E$60,卡牌属性!$M338))*VLOOKUP(J338,$A$4:$E$39,5),0)</f>
        <v>75</v>
      </c>
      <c r="X338" s="31" t="s">
        <v>191</v>
      </c>
      <c r="Y338" s="16">
        <f>ROUND(IF($L338=1,INDEX(新属性投放!F$14:F$34,卡牌属性!$M338),INDEX(新属性投放!F$40:F$60,卡牌属性!$M338))*VLOOKUP(J338,$A$4:$E$39,5),0)</f>
        <v>1313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686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ROUND(IF($L339=1,INDEX(新属性投放!J$14:J$34,卡牌属性!$M339),INDEX(新属性投放!J$40:J$60,卡牌属性!$M339))*VLOOKUP(J339,$A$4:$E$39,5),0)</f>
        <v>8785</v>
      </c>
      <c r="P339" s="31" t="s">
        <v>190</v>
      </c>
      <c r="Q339" s="16">
        <f>ROUND(IF($L339=1,INDEX(新属性投放!K$14:K$34,卡牌属性!$M339),INDEX(新属性投放!K$40:K$60,卡牌属性!$M339))*VLOOKUP(J339,$A$4:$E$39,5),0)</f>
        <v>4368</v>
      </c>
      <c r="R339" s="31" t="s">
        <v>191</v>
      </c>
      <c r="S339" s="16">
        <f>ROUND(IF($L339=1,INDEX(新属性投放!L$14:L$34,卡牌属性!$M339),INDEX(新属性投放!L$40:L$60,卡牌属性!$M339))*VLOOKUP(J339,$A$4:$E$39,5),0)</f>
        <v>76153</v>
      </c>
      <c r="T339" s="31" t="s">
        <v>189</v>
      </c>
      <c r="U339" s="16">
        <f>ROUND(IF($L339=1,INDEX(新属性投放!D$14:D$34,卡牌属性!$M339),INDEX(新属性投放!D$40:D$60,卡牌属性!$M339))*VLOOKUP(J339,$A$4:$E$39,5),0)</f>
        <v>175</v>
      </c>
      <c r="V339" s="31" t="s">
        <v>190</v>
      </c>
      <c r="W339" s="16">
        <f>ROUND(IF($L339=1,INDEX(新属性投放!E$14:E$34,卡牌属性!$M339),INDEX(新属性投放!E$40:E$60,卡牌属性!$M339))*VLOOKUP(J339,$A$4:$E$39,5),0)</f>
        <v>88</v>
      </c>
      <c r="X339" s="31" t="s">
        <v>191</v>
      </c>
      <c r="Y339" s="16">
        <f>ROUND(IF($L339=1,INDEX(新属性投放!F$14:F$34,卡牌属性!$M339),INDEX(新属性投放!F$40:F$60,卡牌属性!$M339))*VLOOKUP(J339,$A$4:$E$39,5),0)</f>
        <v>1531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686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ROUND(IF($L340=1,INDEX(新属性投放!J$14:J$34,卡牌属性!$M340),INDEX(新属性投放!J$40:J$60,卡牌属性!$M340))*VLOOKUP(J340,$A$4:$E$39,5),0)</f>
        <v>88</v>
      </c>
      <c r="P340" s="31" t="s">
        <v>190</v>
      </c>
      <c r="Q340" s="16">
        <f>ROUND(IF($L340=1,INDEX(新属性投放!K$14:K$34,卡牌属性!$M340),INDEX(新属性投放!K$40:K$60,卡牌属性!$M340))*VLOOKUP(J340,$A$4:$E$39,5),0)</f>
        <v>22</v>
      </c>
      <c r="R340" s="31" t="s">
        <v>191</v>
      </c>
      <c r="S340" s="16">
        <f>ROUND(IF($L340=1,INDEX(新属性投放!L$14:L$34,卡牌属性!$M340),INDEX(新属性投放!L$40:L$60,卡牌属性!$M340))*VLOOKUP(J340,$A$4:$E$39,5),0)</f>
        <v>165</v>
      </c>
      <c r="T340" s="31" t="s">
        <v>189</v>
      </c>
      <c r="U340" s="16">
        <f>ROUND(IF($L340=1,INDEX(新属性投放!D$14:D$34,卡牌属性!$M340),INDEX(新属性投放!D$40:D$60,卡牌属性!$M340))*VLOOKUP(J340,$A$4:$E$39,5),0)</f>
        <v>4</v>
      </c>
      <c r="V340" s="31" t="s">
        <v>190</v>
      </c>
      <c r="W340" s="16">
        <f>ROUND(IF($L340=1,INDEX(新属性投放!E$14:E$34,卡牌属性!$M340),INDEX(新属性投放!E$40:E$60,卡牌属性!$M340))*VLOOKUP(J340,$A$4:$E$39,5),0)</f>
        <v>2</v>
      </c>
      <c r="X340" s="31" t="s">
        <v>191</v>
      </c>
      <c r="Y340" s="16">
        <f>ROUND(IF($L340=1,INDEX(新属性投放!F$14:F$34,卡牌属性!$M340),INDEX(新属性投放!F$40:F$60,卡牌属性!$M340))*VLOOKUP(J340,$A$4:$E$39,5),0)</f>
        <v>39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686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ROUND(IF($L341=1,INDEX(新属性投放!J$14:J$34,卡牌属性!$M341),INDEX(新属性投放!J$40:J$60,卡牌属性!$M341))*VLOOKUP(J341,$A$4:$E$39,5),0)</f>
        <v>92</v>
      </c>
      <c r="P341" s="31" t="s">
        <v>190</v>
      </c>
      <c r="Q341" s="16">
        <f>ROUND(IF($L341=1,INDEX(新属性投放!K$14:K$34,卡牌属性!$M341),INDEX(新属性投放!K$40:K$60,卡牌属性!$M341))*VLOOKUP(J341,$A$4:$E$39,5),0)</f>
        <v>24</v>
      </c>
      <c r="R341" s="31" t="s">
        <v>191</v>
      </c>
      <c r="S341" s="16">
        <f>ROUND(IF($L341=1,INDEX(新属性投放!L$14:L$34,卡牌属性!$M341),INDEX(新属性投放!L$40:L$60,卡牌属性!$M341))*VLOOKUP(J341,$A$4:$E$39,5),0)</f>
        <v>210</v>
      </c>
      <c r="T341" s="31" t="s">
        <v>189</v>
      </c>
      <c r="U341" s="16">
        <f>ROUND(IF($L341=1,INDEX(新属性投放!D$14:D$34,卡牌属性!$M341),INDEX(新属性投放!D$40:D$60,卡牌属性!$M341))*VLOOKUP(J341,$A$4:$E$39,5),0)</f>
        <v>7</v>
      </c>
      <c r="V341" s="31" t="s">
        <v>190</v>
      </c>
      <c r="W341" s="16">
        <f>ROUND(IF($L341=1,INDEX(新属性投放!E$14:E$34,卡牌属性!$M341),INDEX(新属性投放!E$40:E$60,卡牌属性!$M341))*VLOOKUP(J341,$A$4:$E$39,5),0)</f>
        <v>3</v>
      </c>
      <c r="X341" s="31" t="s">
        <v>191</v>
      </c>
      <c r="Y341" s="16">
        <f>ROUND(IF($L341=1,INDEX(新属性投放!F$14:F$34,卡牌属性!$M341),INDEX(新属性投放!F$40:F$60,卡牌属性!$M341))*VLOOKUP(J341,$A$4:$E$39,5),0)</f>
        <v>57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686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ROUND(IF($L342=1,INDEX(新属性投放!J$14:J$34,卡牌属性!$M342),INDEX(新属性投放!J$40:J$60,卡牌属性!$M342))*VLOOKUP(J342,$A$4:$E$39,5),0)</f>
        <v>136</v>
      </c>
      <c r="P342" s="31" t="s">
        <v>190</v>
      </c>
      <c r="Q342" s="16">
        <f>ROUND(IF($L342=1,INDEX(新属性投放!K$14:K$34,卡牌属性!$M342),INDEX(新属性投放!K$40:K$60,卡牌属性!$M342))*VLOOKUP(J342,$A$4:$E$39,5),0)</f>
        <v>46</v>
      </c>
      <c r="R342" s="31" t="s">
        <v>191</v>
      </c>
      <c r="S342" s="16">
        <f>ROUND(IF($L342=1,INDEX(新属性投放!L$14:L$34,卡牌属性!$M342),INDEX(新属性投放!L$40:L$60,卡牌属性!$M342))*VLOOKUP(J342,$A$4:$E$39,5),0)</f>
        <v>593</v>
      </c>
      <c r="T342" s="31" t="s">
        <v>189</v>
      </c>
      <c r="U342" s="16">
        <f>ROUND(IF($L342=1,INDEX(新属性投放!D$14:D$34,卡牌属性!$M342),INDEX(新属性投放!D$40:D$60,卡牌属性!$M342))*VLOOKUP(J342,$A$4:$E$39,5),0)</f>
        <v>9</v>
      </c>
      <c r="V342" s="31" t="s">
        <v>190</v>
      </c>
      <c r="W342" s="16">
        <f>ROUND(IF($L342=1,INDEX(新属性投放!E$14:E$34,卡牌属性!$M342),INDEX(新属性投放!E$40:E$60,卡牌属性!$M342))*VLOOKUP(J342,$A$4:$E$39,5),0)</f>
        <v>4</v>
      </c>
      <c r="X342" s="31" t="s">
        <v>191</v>
      </c>
      <c r="Y342" s="16">
        <f>ROUND(IF($L342=1,INDEX(新属性投放!F$14:F$34,卡牌属性!$M342),INDEX(新属性投放!F$40:F$60,卡牌属性!$M342))*VLOOKUP(J342,$A$4:$E$39,5),0)</f>
        <v>77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686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ROUND(IF($L343=1,INDEX(新属性投放!J$14:J$34,卡牌属性!$M343),INDEX(新属性投放!J$40:J$60,卡牌属性!$M343))*VLOOKUP(J343,$A$4:$E$39,5),0)</f>
        <v>264</v>
      </c>
      <c r="P343" s="31" t="s">
        <v>190</v>
      </c>
      <c r="Q343" s="16">
        <f>ROUND(IF($L343=1,INDEX(新属性投放!K$14:K$34,卡牌属性!$M343),INDEX(新属性投放!K$40:K$60,卡牌属性!$M343))*VLOOKUP(J343,$A$4:$E$39,5),0)</f>
        <v>110</v>
      </c>
      <c r="R343" s="31" t="s">
        <v>191</v>
      </c>
      <c r="S343" s="16">
        <f>ROUND(IF($L343=1,INDEX(新属性投放!L$14:L$34,卡牌属性!$M343),INDEX(新属性投放!L$40:L$60,卡牌属性!$M343))*VLOOKUP(J343,$A$4:$E$39,5),0)</f>
        <v>1709</v>
      </c>
      <c r="T343" s="31" t="s">
        <v>189</v>
      </c>
      <c r="U343" s="16">
        <f>ROUND(IF($L343=1,INDEX(新属性投放!D$14:D$34,卡牌属性!$M343),INDEX(新属性投放!D$40:D$60,卡牌属性!$M343))*VLOOKUP(J343,$A$4:$E$39,5),0)</f>
        <v>13</v>
      </c>
      <c r="V343" s="31" t="s">
        <v>190</v>
      </c>
      <c r="W343" s="16">
        <f>ROUND(IF($L343=1,INDEX(新属性投放!E$14:E$34,卡牌属性!$M343),INDEX(新属性投放!E$40:E$60,卡牌属性!$M343))*VLOOKUP(J343,$A$4:$E$39,5),0)</f>
        <v>7</v>
      </c>
      <c r="X343" s="31" t="s">
        <v>191</v>
      </c>
      <c r="Y343" s="16">
        <f>ROUND(IF($L343=1,INDEX(新属性投放!F$14:F$34,卡牌属性!$M343),INDEX(新属性投放!F$40:F$60,卡牌属性!$M343))*VLOOKUP(J343,$A$4:$E$39,5),0)</f>
        <v>116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686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ROUND(IF($L344=1,INDEX(新属性投放!J$14:J$34,卡牌属性!$M344),INDEX(新属性投放!J$40:J$60,卡牌属性!$M344))*VLOOKUP(J344,$A$4:$E$39,5),0)</f>
        <v>497</v>
      </c>
      <c r="P344" s="31" t="s">
        <v>190</v>
      </c>
      <c r="Q344" s="16">
        <f>ROUND(IF($L344=1,INDEX(新属性投放!K$14:K$34,卡牌属性!$M344),INDEX(新属性投放!K$40:K$60,卡牌属性!$M344))*VLOOKUP(J344,$A$4:$E$39,5),0)</f>
        <v>227</v>
      </c>
      <c r="R344" s="31" t="s">
        <v>191</v>
      </c>
      <c r="S344" s="16">
        <f>ROUND(IF($L344=1,INDEX(新属性投放!L$14:L$34,卡牌属性!$M344),INDEX(新属性投放!L$40:L$60,卡牌属性!$M344))*VLOOKUP(J344,$A$4:$E$39,5),0)</f>
        <v>3750</v>
      </c>
      <c r="T344" s="31" t="s">
        <v>189</v>
      </c>
      <c r="U344" s="16">
        <f>ROUND(IF($L344=1,INDEX(新属性投放!D$14:D$34,卡牌属性!$M344),INDEX(新属性投放!D$40:D$60,卡牌属性!$M344))*VLOOKUP(J344,$A$4:$E$39,5),0)</f>
        <v>18</v>
      </c>
      <c r="V344" s="31" t="s">
        <v>190</v>
      </c>
      <c r="W344" s="16">
        <f>ROUND(IF($L344=1,INDEX(新属性投放!E$14:E$34,卡牌属性!$M344),INDEX(新属性投放!E$40:E$60,卡牌属性!$M344))*VLOOKUP(J344,$A$4:$E$39,5),0)</f>
        <v>9</v>
      </c>
      <c r="X344" s="31" t="s">
        <v>191</v>
      </c>
      <c r="Y344" s="16">
        <f>ROUND(IF($L344=1,INDEX(新属性投放!F$14:F$34,卡牌属性!$M344),INDEX(新属性投放!F$40:F$60,卡牌属性!$M344))*VLOOKUP(J344,$A$4:$E$39,5),0)</f>
        <v>154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686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ROUND(IF($L345=1,INDEX(新属性投放!J$14:J$34,卡牌属性!$M345),INDEX(新属性投放!J$40:J$60,卡牌属性!$M345))*VLOOKUP(J345,$A$4:$E$39,5),0)</f>
        <v>717</v>
      </c>
      <c r="P345" s="31" t="s">
        <v>190</v>
      </c>
      <c r="Q345" s="16">
        <f>ROUND(IF($L345=1,INDEX(新属性投放!K$14:K$34,卡牌属性!$M345),INDEX(新属性投放!K$40:K$60,卡牌属性!$M345))*VLOOKUP(J345,$A$4:$E$39,5),0)</f>
        <v>337</v>
      </c>
      <c r="R345" s="31" t="s">
        <v>191</v>
      </c>
      <c r="S345" s="16">
        <f>ROUND(IF($L345=1,INDEX(新属性投放!L$14:L$34,卡牌属性!$M345),INDEX(新属性投放!L$40:L$60,卡牌属性!$M345))*VLOOKUP(J345,$A$4:$E$39,5),0)</f>
        <v>5675</v>
      </c>
      <c r="T345" s="31" t="s">
        <v>189</v>
      </c>
      <c r="U345" s="16">
        <f>ROUND(IF($L345=1,INDEX(新属性投放!D$14:D$34,卡牌属性!$M345),INDEX(新属性投放!D$40:D$60,卡牌属性!$M345))*VLOOKUP(J345,$A$4:$E$39,5),0)</f>
        <v>22</v>
      </c>
      <c r="V345" s="31" t="s">
        <v>190</v>
      </c>
      <c r="W345" s="16">
        <f>ROUND(IF($L345=1,INDEX(新属性投放!E$14:E$34,卡牌属性!$M345),INDEX(新属性投放!E$40:E$60,卡牌属性!$M345))*VLOOKUP(J345,$A$4:$E$39,5),0)</f>
        <v>11</v>
      </c>
      <c r="X345" s="31" t="s">
        <v>191</v>
      </c>
      <c r="Y345" s="16">
        <f>ROUND(IF($L345=1,INDEX(新属性投放!F$14:F$34,卡牌属性!$M345),INDEX(新属性投放!F$40:F$60,卡牌属性!$M345))*VLOOKUP(J345,$A$4:$E$39,5),0)</f>
        <v>193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686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ROUND(IF($L346=1,INDEX(新属性投放!J$14:J$34,卡牌属性!$M346),INDEX(新属性投放!J$40:J$60,卡牌属性!$M346))*VLOOKUP(J346,$A$4:$E$39,5),0)</f>
        <v>990</v>
      </c>
      <c r="P346" s="31" t="s">
        <v>190</v>
      </c>
      <c r="Q346" s="16">
        <f>ROUND(IF($L346=1,INDEX(新属性投放!K$14:K$34,卡牌属性!$M346),INDEX(新属性投放!K$40:K$60,卡牌属性!$M346))*VLOOKUP(J346,$A$4:$E$39,5),0)</f>
        <v>473</v>
      </c>
      <c r="R346" s="31" t="s">
        <v>191</v>
      </c>
      <c r="S346" s="16">
        <f>ROUND(IF($L346=1,INDEX(新属性投放!L$14:L$34,卡牌属性!$M346),INDEX(新属性投放!L$40:L$60,卡牌属性!$M346))*VLOOKUP(J346,$A$4:$E$39,5),0)</f>
        <v>8062</v>
      </c>
      <c r="T346" s="31" t="s">
        <v>189</v>
      </c>
      <c r="U346" s="16">
        <f>ROUND(IF($L346=1,INDEX(新属性投放!D$14:D$34,卡牌属性!$M346),INDEX(新属性投放!D$40:D$60,卡牌属性!$M346))*VLOOKUP(J346,$A$4:$E$39,5),0)</f>
        <v>26</v>
      </c>
      <c r="V346" s="31" t="s">
        <v>190</v>
      </c>
      <c r="W346" s="16">
        <f>ROUND(IF($L346=1,INDEX(新属性投放!E$14:E$34,卡牌属性!$M346),INDEX(新属性投放!E$40:E$60,卡牌属性!$M346))*VLOOKUP(J346,$A$4:$E$39,5),0)</f>
        <v>13</v>
      </c>
      <c r="X346" s="31" t="s">
        <v>191</v>
      </c>
      <c r="Y346" s="16">
        <f>ROUND(IF($L346=1,INDEX(新属性投放!F$14:F$34,卡牌属性!$M346),INDEX(新属性投放!F$40:F$60,卡牌属性!$M346))*VLOOKUP(J346,$A$4:$E$39,5),0)</f>
        <v>231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686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ROUND(IF($L347=1,INDEX(新属性投放!J$14:J$34,卡牌属性!$M347),INDEX(新属性投放!J$40:J$60,卡牌属性!$M347))*VLOOKUP(J347,$A$4:$E$39,5),0)</f>
        <v>1320</v>
      </c>
      <c r="P347" s="31" t="s">
        <v>190</v>
      </c>
      <c r="Q347" s="16">
        <f>ROUND(IF($L347=1,INDEX(新属性投放!K$14:K$34,卡牌属性!$M347),INDEX(新属性投放!K$40:K$60,卡牌属性!$M347))*VLOOKUP(J347,$A$4:$E$39,5),0)</f>
        <v>638</v>
      </c>
      <c r="R347" s="31" t="s">
        <v>191</v>
      </c>
      <c r="S347" s="16">
        <f>ROUND(IF($L347=1,INDEX(新属性投放!L$14:L$34,卡牌属性!$M347),INDEX(新属性投放!L$40:L$60,卡牌属性!$M347))*VLOOKUP(J347,$A$4:$E$39,5),0)</f>
        <v>10948</v>
      </c>
      <c r="T347" s="31" t="s">
        <v>189</v>
      </c>
      <c r="U347" s="16">
        <f>ROUND(IF($L347=1,INDEX(新属性投放!D$14:D$34,卡牌属性!$M347),INDEX(新属性投放!D$40:D$60,卡牌属性!$M347))*VLOOKUP(J347,$A$4:$E$39,5),0)</f>
        <v>33</v>
      </c>
      <c r="V347" s="31" t="s">
        <v>190</v>
      </c>
      <c r="W347" s="16">
        <f>ROUND(IF($L347=1,INDEX(新属性投放!E$14:E$34,卡牌属性!$M347),INDEX(新属性投放!E$40:E$60,卡牌属性!$M347))*VLOOKUP(J347,$A$4:$E$39,5),0)</f>
        <v>17</v>
      </c>
      <c r="X347" s="31" t="s">
        <v>191</v>
      </c>
      <c r="Y347" s="16">
        <f>ROUND(IF($L347=1,INDEX(新属性投放!F$14:F$34,卡牌属性!$M347),INDEX(新属性投放!F$40:F$60,卡牌属性!$M347))*VLOOKUP(J347,$A$4:$E$39,5),0)</f>
        <v>288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686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ROUND(IF($L348=1,INDEX(新属性投放!J$14:J$34,卡牌属性!$M348),INDEX(新属性投放!J$40:J$60,卡牌属性!$M348))*VLOOKUP(J348,$A$4:$E$39,5),0)</f>
        <v>1725</v>
      </c>
      <c r="P348" s="31" t="s">
        <v>190</v>
      </c>
      <c r="Q348" s="16">
        <f>ROUND(IF($L348=1,INDEX(新属性投放!K$14:K$34,卡牌属性!$M348),INDEX(新属性投放!K$40:K$60,卡牌属性!$M348))*VLOOKUP(J348,$A$4:$E$39,5),0)</f>
        <v>840</v>
      </c>
      <c r="R348" s="31" t="s">
        <v>191</v>
      </c>
      <c r="S348" s="16">
        <f>ROUND(IF($L348=1,INDEX(新属性投放!L$14:L$34,卡牌属性!$M348),INDEX(新属性投放!L$40:L$60,卡牌属性!$M348))*VLOOKUP(J348,$A$4:$E$39,5),0)</f>
        <v>14484</v>
      </c>
      <c r="T348" s="31" t="s">
        <v>189</v>
      </c>
      <c r="U348" s="16">
        <f>ROUND(IF($L348=1,INDEX(新属性投放!D$14:D$34,卡牌属性!$M348),INDEX(新属性投放!D$40:D$60,卡牌属性!$M348))*VLOOKUP(J348,$A$4:$E$39,5),0)</f>
        <v>37</v>
      </c>
      <c r="V348" s="31" t="s">
        <v>190</v>
      </c>
      <c r="W348" s="16">
        <f>ROUND(IF($L348=1,INDEX(新属性投放!E$14:E$34,卡牌属性!$M348),INDEX(新属性投放!E$40:E$60,卡牌属性!$M348))*VLOOKUP(J348,$A$4:$E$39,5),0)</f>
        <v>19</v>
      </c>
      <c r="X348" s="31" t="s">
        <v>191</v>
      </c>
      <c r="Y348" s="16">
        <f>ROUND(IF($L348=1,INDEX(新属性投放!F$14:F$34,卡牌属性!$M348),INDEX(新属性投放!F$40:F$60,卡牌属性!$M348))*VLOOKUP(J348,$A$4:$E$39,5),0)</f>
        <v>327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686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ROUND(IF($L349=1,INDEX(新属性投放!J$14:J$34,卡牌属性!$M349),INDEX(新属性投放!J$40:J$60,卡牌属性!$M349))*VLOOKUP(J349,$A$4:$E$39,5),0)</f>
        <v>2143</v>
      </c>
      <c r="P349" s="31" t="s">
        <v>190</v>
      </c>
      <c r="Q349" s="16">
        <f>ROUND(IF($L349=1,INDEX(新属性投放!K$14:K$34,卡牌属性!$M349),INDEX(新属性投放!K$40:K$60,卡牌属性!$M349))*VLOOKUP(J349,$A$4:$E$39,5),0)</f>
        <v>1049</v>
      </c>
      <c r="R349" s="31" t="s">
        <v>191</v>
      </c>
      <c r="S349" s="16">
        <f>ROUND(IF($L349=1,INDEX(新属性投放!L$14:L$34,卡牌属性!$M349),INDEX(新属性投放!L$40:L$60,卡牌属性!$M349))*VLOOKUP(J349,$A$4:$E$39,5),0)</f>
        <v>18136</v>
      </c>
      <c r="T349" s="31" t="s">
        <v>189</v>
      </c>
      <c r="U349" s="16">
        <f>ROUND(IF($L349=1,INDEX(新属性投放!D$14:D$34,卡牌属性!$M349),INDEX(新属性投放!D$40:D$60,卡牌属性!$M349))*VLOOKUP(J349,$A$4:$E$39,5),0)</f>
        <v>44</v>
      </c>
      <c r="V349" s="31" t="s">
        <v>190</v>
      </c>
      <c r="W349" s="16">
        <f>ROUND(IF($L349=1,INDEX(新属性投放!E$14:E$34,卡牌属性!$M349),INDEX(新属性投放!E$40:E$60,卡牌属性!$M349))*VLOOKUP(J349,$A$4:$E$39,5),0)</f>
        <v>22</v>
      </c>
      <c r="X349" s="31" t="s">
        <v>191</v>
      </c>
      <c r="Y349" s="16">
        <f>ROUND(IF($L349=1,INDEX(新属性投放!F$14:F$34,卡牌属性!$M349),INDEX(新属性投放!F$40:F$60,卡牌属性!$M349))*VLOOKUP(J349,$A$4:$E$39,5),0)</f>
        <v>385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686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ROUND(IF($L350=1,INDEX(新属性投放!J$14:J$34,卡牌属性!$M350),INDEX(新属性投放!J$40:J$60,卡牌属性!$M350))*VLOOKUP(J350,$A$4:$E$39,5),0)</f>
        <v>2413</v>
      </c>
      <c r="P350" s="31" t="s">
        <v>190</v>
      </c>
      <c r="Q350" s="16">
        <f>ROUND(IF($L350=1,INDEX(新属性投放!K$14:K$34,卡牌属性!$M350),INDEX(新属性投放!K$40:K$60,卡牌属性!$M350))*VLOOKUP(J350,$A$4:$E$39,5),0)</f>
        <v>1185</v>
      </c>
      <c r="R350" s="31" t="s">
        <v>191</v>
      </c>
      <c r="S350" s="16">
        <f>ROUND(IF($L350=1,INDEX(新属性投放!L$14:L$34,卡牌属性!$M350),INDEX(新属性投放!L$40:L$60,卡牌属性!$M350))*VLOOKUP(J350,$A$4:$E$39,5),0)</f>
        <v>20503</v>
      </c>
      <c r="T350" s="31" t="s">
        <v>189</v>
      </c>
      <c r="U350" s="16">
        <f>ROUND(IF($L350=1,INDEX(新属性投放!D$14:D$34,卡牌属性!$M350),INDEX(新属性投放!D$40:D$60,卡牌属性!$M350))*VLOOKUP(J350,$A$4:$E$39,5),0)</f>
        <v>51</v>
      </c>
      <c r="V350" s="31" t="s">
        <v>190</v>
      </c>
      <c r="W350" s="16">
        <f>ROUND(IF($L350=1,INDEX(新属性投放!E$14:E$34,卡牌属性!$M350),INDEX(新属性投放!E$40:E$60,卡牌属性!$M350))*VLOOKUP(J350,$A$4:$E$39,5),0)</f>
        <v>25</v>
      </c>
      <c r="X350" s="31" t="s">
        <v>191</v>
      </c>
      <c r="Y350" s="16">
        <f>ROUND(IF($L350=1,INDEX(新属性投放!F$14:F$34,卡牌属性!$M350),INDEX(新属性投放!F$40:F$60,卡牌属性!$M350))*VLOOKUP(J350,$A$4:$E$39,5),0)</f>
        <v>442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686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ROUND(IF($L351=1,INDEX(新属性投放!J$14:J$34,卡牌属性!$M351),INDEX(新属性投放!J$40:J$60,卡牌属性!$M351))*VLOOKUP(J351,$A$4:$E$39,5),0)</f>
        <v>2724</v>
      </c>
      <c r="P351" s="31" t="s">
        <v>190</v>
      </c>
      <c r="Q351" s="16">
        <f>ROUND(IF($L351=1,INDEX(新属性投放!K$14:K$34,卡牌属性!$M351),INDEX(新属性投放!K$40:K$60,卡牌属性!$M351))*VLOOKUP(J351,$A$4:$E$39,5),0)</f>
        <v>1340</v>
      </c>
      <c r="R351" s="31" t="s">
        <v>191</v>
      </c>
      <c r="S351" s="16">
        <f>ROUND(IF($L351=1,INDEX(新属性投放!L$14:L$34,卡牌属性!$M351),INDEX(新属性投放!L$40:L$60,卡牌属性!$M351))*VLOOKUP(J351,$A$4:$E$39,5),0)</f>
        <v>23214</v>
      </c>
      <c r="T351" s="31" t="s">
        <v>189</v>
      </c>
      <c r="U351" s="16">
        <f>ROUND(IF($L351=1,INDEX(新属性投放!D$14:D$34,卡牌属性!$M351),INDEX(新属性投放!D$40:D$60,卡牌属性!$M351))*VLOOKUP(J351,$A$4:$E$39,5),0)</f>
        <v>57</v>
      </c>
      <c r="V351" s="31" t="s">
        <v>190</v>
      </c>
      <c r="W351" s="16">
        <f>ROUND(IF($L351=1,INDEX(新属性投放!E$14:E$34,卡牌属性!$M351),INDEX(新属性投放!E$40:E$60,卡牌属性!$M351))*VLOOKUP(J351,$A$4:$E$39,5),0)</f>
        <v>29</v>
      </c>
      <c r="X351" s="31" t="s">
        <v>191</v>
      </c>
      <c r="Y351" s="16">
        <f>ROUND(IF($L351=1,INDEX(新属性投放!F$14:F$34,卡牌属性!$M351),INDEX(新属性投放!F$40:F$60,卡牌属性!$M351))*VLOOKUP(J351,$A$4:$E$39,5),0)</f>
        <v>501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686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ROUND(IF($L352=1,INDEX(新属性投放!J$14:J$34,卡牌属性!$M352),INDEX(新属性投放!J$40:J$60,卡牌属性!$M352))*VLOOKUP(J352,$A$4:$E$39,5),0)</f>
        <v>3073</v>
      </c>
      <c r="P352" s="31" t="s">
        <v>190</v>
      </c>
      <c r="Q352" s="16">
        <f>ROUND(IF($L352=1,INDEX(新属性投放!K$14:K$34,卡牌属性!$M352),INDEX(新属性投放!K$40:K$60,卡牌属性!$M352))*VLOOKUP(J352,$A$4:$E$39,5),0)</f>
        <v>1515</v>
      </c>
      <c r="R352" s="31" t="s">
        <v>191</v>
      </c>
      <c r="S352" s="16">
        <f>ROUND(IF($L352=1,INDEX(新属性投放!L$14:L$34,卡牌属性!$M352),INDEX(新属性投放!L$40:L$60,卡牌属性!$M352))*VLOOKUP(J352,$A$4:$E$39,5),0)</f>
        <v>26275</v>
      </c>
      <c r="T352" s="31" t="s">
        <v>189</v>
      </c>
      <c r="U352" s="16">
        <f>ROUND(IF($L352=1,INDEX(新属性投放!D$14:D$34,卡牌属性!$M352),INDEX(新属性投放!D$40:D$60,卡牌属性!$M352))*VLOOKUP(J352,$A$4:$E$39,5),0)</f>
        <v>64</v>
      </c>
      <c r="V352" s="31" t="s">
        <v>190</v>
      </c>
      <c r="W352" s="16">
        <f>ROUND(IF($L352=1,INDEX(新属性投放!E$14:E$34,卡牌属性!$M352),INDEX(新属性投放!E$40:E$60,卡牌属性!$M352))*VLOOKUP(J352,$A$4:$E$39,5),0)</f>
        <v>32</v>
      </c>
      <c r="X352" s="31" t="s">
        <v>191</v>
      </c>
      <c r="Y352" s="16">
        <f>ROUND(IF($L352=1,INDEX(新属性投放!F$14:F$34,卡牌属性!$M352),INDEX(新属性投放!F$40:F$60,卡牌属性!$M352))*VLOOKUP(J352,$A$4:$E$39,5),0)</f>
        <v>558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686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ROUND(IF($L353=1,INDEX(新属性投放!J$14:J$34,卡牌属性!$M353),INDEX(新属性投放!J$40:J$60,卡牌属性!$M353))*VLOOKUP(J353,$A$4:$E$39,5),0)</f>
        <v>3463</v>
      </c>
      <c r="P353" s="31" t="s">
        <v>190</v>
      </c>
      <c r="Q353" s="16">
        <f>ROUND(IF($L353=1,INDEX(新属性投放!K$14:K$34,卡牌属性!$M353),INDEX(新属性投放!K$40:K$60,卡牌属性!$M353))*VLOOKUP(J353,$A$4:$E$39,5),0)</f>
        <v>1709</v>
      </c>
      <c r="R353" s="31" t="s">
        <v>191</v>
      </c>
      <c r="S353" s="16">
        <f>ROUND(IF($L353=1,INDEX(新属性投放!L$14:L$34,卡牌属性!$M353),INDEX(新属性投放!L$40:L$60,卡牌属性!$M353))*VLOOKUP(J353,$A$4:$E$39,5),0)</f>
        <v>29679</v>
      </c>
      <c r="T353" s="31" t="s">
        <v>189</v>
      </c>
      <c r="U353" s="16">
        <f>ROUND(IF($L353=1,INDEX(新属性投放!D$14:D$34,卡牌属性!$M353),INDEX(新属性投放!D$40:D$60,卡牌属性!$M353))*VLOOKUP(J353,$A$4:$E$39,5),0)</f>
        <v>70</v>
      </c>
      <c r="V353" s="31" t="s">
        <v>190</v>
      </c>
      <c r="W353" s="16">
        <f>ROUND(IF($L353=1,INDEX(新属性投放!E$14:E$34,卡牌属性!$M353),INDEX(新属性投放!E$40:E$60,卡牌属性!$M353))*VLOOKUP(J353,$A$4:$E$39,5),0)</f>
        <v>35</v>
      </c>
      <c r="X353" s="31" t="s">
        <v>191</v>
      </c>
      <c r="Y353" s="16">
        <f>ROUND(IF($L353=1,INDEX(新属性投放!F$14:F$34,卡牌属性!$M353),INDEX(新属性投放!F$40:F$60,卡牌属性!$M353))*VLOOKUP(J353,$A$4:$E$39,5),0)</f>
        <v>616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686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ROUND(IF($L354=1,INDEX(新属性投放!J$14:J$34,卡牌属性!$M354),INDEX(新属性投放!J$40:J$60,卡牌属性!$M354))*VLOOKUP(J354,$A$4:$E$39,5),0)</f>
        <v>3892</v>
      </c>
      <c r="P354" s="31" t="s">
        <v>190</v>
      </c>
      <c r="Q354" s="16">
        <f>ROUND(IF($L354=1,INDEX(新属性投放!K$14:K$34,卡牌属性!$M354),INDEX(新属性投放!K$40:K$60,卡牌属性!$M354))*VLOOKUP(J354,$A$4:$E$39,5),0)</f>
        <v>1924</v>
      </c>
      <c r="R354" s="31" t="s">
        <v>191</v>
      </c>
      <c r="S354" s="16">
        <f>ROUND(IF($L354=1,INDEX(新属性投放!L$14:L$34,卡牌属性!$M354),INDEX(新属性投放!L$40:L$60,卡牌属性!$M354))*VLOOKUP(J354,$A$4:$E$39,5),0)</f>
        <v>33432</v>
      </c>
      <c r="T354" s="31" t="s">
        <v>189</v>
      </c>
      <c r="U354" s="16">
        <f>ROUND(IF($L354=1,INDEX(新属性投放!D$14:D$34,卡牌属性!$M354),INDEX(新属性投放!D$40:D$60,卡牌属性!$M354))*VLOOKUP(J354,$A$4:$E$39,5),0)</f>
        <v>77</v>
      </c>
      <c r="V354" s="31" t="s">
        <v>190</v>
      </c>
      <c r="W354" s="16">
        <f>ROUND(IF($L354=1,INDEX(新属性投放!E$14:E$34,卡牌属性!$M354),INDEX(新属性投放!E$40:E$60,卡牌属性!$M354))*VLOOKUP(J354,$A$4:$E$39,5),0)</f>
        <v>39</v>
      </c>
      <c r="X354" s="31" t="s">
        <v>191</v>
      </c>
      <c r="Y354" s="16">
        <f>ROUND(IF($L354=1,INDEX(新属性投放!F$14:F$34,卡牌属性!$M354),INDEX(新属性投放!F$40:F$60,卡牌属性!$M354))*VLOOKUP(J354,$A$4:$E$39,5),0)</f>
        <v>673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686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ROUND(IF($L355=1,INDEX(新属性投放!J$14:J$34,卡牌属性!$M355),INDEX(新属性投放!J$40:J$60,卡牌属性!$M355))*VLOOKUP(J355,$A$4:$E$39,5),0)</f>
        <v>4365</v>
      </c>
      <c r="P355" s="31" t="s">
        <v>190</v>
      </c>
      <c r="Q355" s="16">
        <f>ROUND(IF($L355=1,INDEX(新属性投放!K$14:K$34,卡牌属性!$M355),INDEX(新属性投放!K$40:K$60,卡牌属性!$M355))*VLOOKUP(J355,$A$4:$E$39,5),0)</f>
        <v>2160</v>
      </c>
      <c r="R355" s="31" t="s">
        <v>191</v>
      </c>
      <c r="S355" s="16">
        <f>ROUND(IF($L355=1,INDEX(新属性投放!L$14:L$34,卡牌属性!$M355),INDEX(新属性投放!L$40:L$60,卡牌属性!$M355))*VLOOKUP(J355,$A$4:$E$39,5),0)</f>
        <v>37568</v>
      </c>
      <c r="T355" s="31" t="s">
        <v>189</v>
      </c>
      <c r="U355" s="16">
        <f>ROUND(IF($L355=1,INDEX(新属性投放!D$14:D$34,卡牌属性!$M355),INDEX(新属性投放!D$40:D$60,卡牌属性!$M355))*VLOOKUP(J355,$A$4:$E$39,5),0)</f>
        <v>88</v>
      </c>
      <c r="V355" s="31" t="s">
        <v>190</v>
      </c>
      <c r="W355" s="16">
        <f>ROUND(IF($L355=1,INDEX(新属性投放!E$14:E$34,卡牌属性!$M355),INDEX(新属性投放!E$40:E$60,卡牌属性!$M355))*VLOOKUP(J355,$A$4:$E$39,5),0)</f>
        <v>44</v>
      </c>
      <c r="X355" s="31" t="s">
        <v>191</v>
      </c>
      <c r="Y355" s="16">
        <f>ROUND(IF($L355=1,INDEX(新属性投放!F$14:F$34,卡牌属性!$M355),INDEX(新属性投放!F$40:F$60,卡牌属性!$M355))*VLOOKUP(J355,$A$4:$E$39,5),0)</f>
        <v>770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686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ROUND(IF($L356=1,INDEX(新属性投放!J$14:J$34,卡牌属性!$M356),INDEX(新属性投放!J$40:J$60,卡牌属性!$M356))*VLOOKUP(J356,$A$4:$E$39,5),0)</f>
        <v>4904</v>
      </c>
      <c r="P356" s="31" t="s">
        <v>190</v>
      </c>
      <c r="Q356" s="16">
        <f>ROUND(IF($L356=1,INDEX(新属性投放!K$14:K$34,卡牌属性!$M356),INDEX(新属性投放!K$40:K$60,卡牌属性!$M356))*VLOOKUP(J356,$A$4:$E$39,5),0)</f>
        <v>2430</v>
      </c>
      <c r="R356" s="31" t="s">
        <v>191</v>
      </c>
      <c r="S356" s="16">
        <f>ROUND(IF($L356=1,INDEX(新属性投放!L$14:L$34,卡牌属性!$M356),INDEX(新属性投放!L$40:L$60,卡牌属性!$M356))*VLOOKUP(J356,$A$4:$E$39,5),0)</f>
        <v>42284</v>
      </c>
      <c r="T356" s="31" t="s">
        <v>189</v>
      </c>
      <c r="U356" s="16">
        <f>ROUND(IF($L356=1,INDEX(新属性投放!D$14:D$34,卡牌属性!$M356),INDEX(新属性投放!D$40:D$60,卡牌属性!$M356))*VLOOKUP(J356,$A$4:$E$39,5),0)</f>
        <v>99</v>
      </c>
      <c r="V356" s="31" t="s">
        <v>190</v>
      </c>
      <c r="W356" s="16">
        <f>ROUND(IF($L356=1,INDEX(新属性投放!E$14:E$34,卡牌属性!$M356),INDEX(新属性投放!E$40:E$60,卡牌属性!$M356))*VLOOKUP(J356,$A$4:$E$39,5),0)</f>
        <v>50</v>
      </c>
      <c r="X356" s="31" t="s">
        <v>191</v>
      </c>
      <c r="Y356" s="16">
        <f>ROUND(IF($L356=1,INDEX(新属性投放!F$14:F$34,卡牌属性!$M356),INDEX(新属性投放!F$40:F$60,卡牌属性!$M356))*VLOOKUP(J356,$A$4:$E$39,5),0)</f>
        <v>866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686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ROUND(IF($L357=1,INDEX(新属性投放!J$14:J$34,卡牌属性!$M357),INDEX(新属性投放!J$40:J$60,卡牌属性!$M357))*VLOOKUP(J357,$A$4:$E$39,5),0)</f>
        <v>5509</v>
      </c>
      <c r="P357" s="31" t="s">
        <v>190</v>
      </c>
      <c r="Q357" s="16">
        <f>ROUND(IF($L357=1,INDEX(新属性投放!K$14:K$34,卡牌属性!$M357),INDEX(新属性投放!K$40:K$60,卡牌属性!$M357))*VLOOKUP(J357,$A$4:$E$39,5),0)</f>
        <v>2732</v>
      </c>
      <c r="R357" s="31" t="s">
        <v>191</v>
      </c>
      <c r="S357" s="16">
        <f>ROUND(IF($L357=1,INDEX(新属性投放!L$14:L$34,卡牌属性!$M357),INDEX(新属性投放!L$40:L$60,卡牌属性!$M357))*VLOOKUP(J357,$A$4:$E$39,5),0)</f>
        <v>47575</v>
      </c>
      <c r="T357" s="31" t="s">
        <v>189</v>
      </c>
      <c r="U357" s="16">
        <f>ROUND(IF($L357=1,INDEX(新属性投放!D$14:D$34,卡牌属性!$M357),INDEX(新属性投放!D$40:D$60,卡牌属性!$M357))*VLOOKUP(J357,$A$4:$E$39,5),0)</f>
        <v>110</v>
      </c>
      <c r="V357" s="31" t="s">
        <v>190</v>
      </c>
      <c r="W357" s="16">
        <f>ROUND(IF($L357=1,INDEX(新属性投放!E$14:E$34,卡牌属性!$M357),INDEX(新属性投放!E$40:E$60,卡牌属性!$M357))*VLOOKUP(J357,$A$4:$E$39,5),0)</f>
        <v>55</v>
      </c>
      <c r="X357" s="31" t="s">
        <v>191</v>
      </c>
      <c r="Y357" s="16">
        <f>ROUND(IF($L357=1,INDEX(新属性投放!F$14:F$34,卡牌属性!$M357),INDEX(新属性投放!F$40:F$60,卡牌属性!$M357))*VLOOKUP(J357,$A$4:$E$39,5),0)</f>
        <v>963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686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ROUND(IF($L358=1,INDEX(新属性投放!J$14:J$34,卡牌属性!$M358),INDEX(新属性投放!J$40:J$60,卡牌属性!$M358))*VLOOKUP(J358,$A$4:$E$39,5),0)</f>
        <v>6180</v>
      </c>
      <c r="P358" s="31" t="s">
        <v>190</v>
      </c>
      <c r="Q358" s="16">
        <f>ROUND(IF($L358=1,INDEX(新属性投放!K$14:K$34,卡牌属性!$M358),INDEX(新属性投放!K$40:K$60,卡牌属性!$M358))*VLOOKUP(J358,$A$4:$E$39,5),0)</f>
        <v>3068</v>
      </c>
      <c r="R358" s="31" t="s">
        <v>191</v>
      </c>
      <c r="S358" s="16">
        <f>ROUND(IF($L358=1,INDEX(新属性投放!L$14:L$34,卡牌属性!$M358),INDEX(新属性投放!L$40:L$60,卡牌属性!$M358))*VLOOKUP(J358,$A$4:$E$39,5),0)</f>
        <v>53446</v>
      </c>
      <c r="T358" s="31" t="s">
        <v>189</v>
      </c>
      <c r="U358" s="16">
        <f>ROUND(IF($L358=1,INDEX(新属性投放!D$14:D$34,卡牌属性!$M358),INDEX(新属性投放!D$40:D$60,卡牌属性!$M358))*VLOOKUP(J358,$A$4:$E$39,5),0)</f>
        <v>121</v>
      </c>
      <c r="V358" s="31" t="s">
        <v>190</v>
      </c>
      <c r="W358" s="16">
        <f>ROUND(IF($L358=1,INDEX(新属性投放!E$14:E$34,卡牌属性!$M358),INDEX(新属性投放!E$40:E$60,卡牌属性!$M358))*VLOOKUP(J358,$A$4:$E$39,5),0)</f>
        <v>61</v>
      </c>
      <c r="X358" s="31" t="s">
        <v>191</v>
      </c>
      <c r="Y358" s="16">
        <f>ROUND(IF($L358=1,INDEX(新属性投放!F$14:F$34,卡牌属性!$M358),INDEX(新属性投放!F$40:F$60,卡牌属性!$M358))*VLOOKUP(J358,$A$4:$E$39,5),0)</f>
        <v>1058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686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ROUND(IF($L359=1,INDEX(新属性投放!J$14:J$34,卡牌属性!$M359),INDEX(新属性投放!J$40:J$60,卡牌属性!$M359))*VLOOKUP(J359,$A$4:$E$39,5),0)</f>
        <v>6917</v>
      </c>
      <c r="P359" s="31" t="s">
        <v>190</v>
      </c>
      <c r="Q359" s="16">
        <f>ROUND(IF($L359=1,INDEX(新属性投放!K$14:K$34,卡牌属性!$M359),INDEX(新属性投放!K$40:K$60,卡牌属性!$M359))*VLOOKUP(J359,$A$4:$E$39,5),0)</f>
        <v>3436</v>
      </c>
      <c r="R359" s="31" t="s">
        <v>191</v>
      </c>
      <c r="S359" s="16">
        <f>ROUND(IF($L359=1,INDEX(新属性投放!L$14:L$34,卡牌属性!$M359),INDEX(新属性投放!L$40:L$60,卡牌属性!$M359))*VLOOKUP(J359,$A$4:$E$39,5),0)</f>
        <v>59892</v>
      </c>
      <c r="T359" s="31" t="s">
        <v>189</v>
      </c>
      <c r="U359" s="16">
        <f>ROUND(IF($L359=1,INDEX(新属性投放!D$14:D$34,卡牌属性!$M359),INDEX(新属性投放!D$40:D$60,卡牌属性!$M359))*VLOOKUP(J359,$A$4:$E$39,5),0)</f>
        <v>132</v>
      </c>
      <c r="V359" s="31" t="s">
        <v>190</v>
      </c>
      <c r="W359" s="16">
        <f>ROUND(IF($L359=1,INDEX(新属性投放!E$14:E$34,卡牌属性!$M359),INDEX(新属性投放!E$40:E$60,卡牌属性!$M359))*VLOOKUP(J359,$A$4:$E$39,5),0)</f>
        <v>66</v>
      </c>
      <c r="X359" s="31" t="s">
        <v>191</v>
      </c>
      <c r="Y359" s="16">
        <f>ROUND(IF($L359=1,INDEX(新属性投放!F$14:F$34,卡牌属性!$M359),INDEX(新属性投放!F$40:F$60,卡牌属性!$M359))*VLOOKUP(J359,$A$4:$E$39,5),0)</f>
        <v>1155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686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ROUND(IF($L360=1,INDEX(新属性投放!J$14:J$34,卡牌属性!$M360),INDEX(新属性投放!J$40:J$60,卡牌属性!$M360))*VLOOKUP(J360,$A$4:$E$39,5),0)</f>
        <v>7731</v>
      </c>
      <c r="P360" s="31" t="s">
        <v>190</v>
      </c>
      <c r="Q360" s="16">
        <f>ROUND(IF($L360=1,INDEX(新属性投放!K$14:K$34,卡牌属性!$M360),INDEX(新属性投放!K$40:K$60,卡牌属性!$M360))*VLOOKUP(J360,$A$4:$E$39,5),0)</f>
        <v>3843</v>
      </c>
      <c r="R360" s="31" t="s">
        <v>191</v>
      </c>
      <c r="S360" s="16">
        <f>ROUND(IF($L360=1,INDEX(新属性投放!L$14:L$34,卡牌属性!$M360),INDEX(新属性投放!L$40:L$60,卡牌属性!$M360))*VLOOKUP(J360,$A$4:$E$39,5),0)</f>
        <v>67014</v>
      </c>
      <c r="T360" s="31" t="s">
        <v>189</v>
      </c>
      <c r="U360" s="16">
        <f>ROUND(IF($L360=1,INDEX(新属性投放!D$14:D$34,卡牌属性!$M360),INDEX(新属性投放!D$40:D$60,卡牌属性!$M360))*VLOOKUP(J360,$A$4:$E$39,5),0)</f>
        <v>154</v>
      </c>
      <c r="V360" s="31" t="s">
        <v>190</v>
      </c>
      <c r="W360" s="16">
        <f>ROUND(IF($L360=1,INDEX(新属性投放!E$14:E$34,卡牌属性!$M360),INDEX(新属性投放!E$40:E$60,卡牌属性!$M360))*VLOOKUP(J360,$A$4:$E$39,5),0)</f>
        <v>77</v>
      </c>
      <c r="X360" s="31" t="s">
        <v>191</v>
      </c>
      <c r="Y360" s="16">
        <f>ROUND(IF($L360=1,INDEX(新属性投放!F$14:F$34,卡牌属性!$M360),INDEX(新属性投放!F$40:F$60,卡牌属性!$M360))*VLOOKUP(J360,$A$4:$E$39,5),0)</f>
        <v>1348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686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ROUND(IF($L361=1,INDEX(新属性投放!J$14:J$34,卡牌属性!$M361),INDEX(新属性投放!J$40:J$60,卡牌属性!$M361))*VLOOKUP(J361,$A$4:$E$39,5),0)</f>
        <v>88</v>
      </c>
      <c r="P361" s="31" t="s">
        <v>190</v>
      </c>
      <c r="Q361" s="16">
        <f>ROUND(IF($L361=1,INDEX(新属性投放!K$14:K$34,卡牌属性!$M361),INDEX(新属性投放!K$40:K$60,卡牌属性!$M361))*VLOOKUP(J361,$A$4:$E$39,5),0)</f>
        <v>22</v>
      </c>
      <c r="R361" s="31" t="s">
        <v>191</v>
      </c>
      <c r="S361" s="16">
        <f>ROUND(IF($L361=1,INDEX(新属性投放!L$14:L$34,卡牌属性!$M361),INDEX(新属性投放!L$40:L$60,卡牌属性!$M361))*VLOOKUP(J361,$A$4:$E$39,5),0)</f>
        <v>165</v>
      </c>
      <c r="T361" s="31" t="s">
        <v>189</v>
      </c>
      <c r="U361" s="16">
        <f>ROUND(IF($L361=1,INDEX(新属性投放!D$14:D$34,卡牌属性!$M361),INDEX(新属性投放!D$40:D$60,卡牌属性!$M361))*VLOOKUP(J361,$A$4:$E$39,5),0)</f>
        <v>4</v>
      </c>
      <c r="V361" s="31" t="s">
        <v>190</v>
      </c>
      <c r="W361" s="16">
        <f>ROUND(IF($L361=1,INDEX(新属性投放!E$14:E$34,卡牌属性!$M361),INDEX(新属性投放!E$40:E$60,卡牌属性!$M361))*VLOOKUP(J361,$A$4:$E$39,5),0)</f>
        <v>2</v>
      </c>
      <c r="X361" s="31" t="s">
        <v>191</v>
      </c>
      <c r="Y361" s="16">
        <f>ROUND(IF($L361=1,INDEX(新属性投放!F$14:F$34,卡牌属性!$M361),INDEX(新属性投放!F$40:F$60,卡牌属性!$M361))*VLOOKUP(J361,$A$4:$E$39,5),0)</f>
        <v>39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686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ROUND(IF($L362=1,INDEX(新属性投放!J$14:J$34,卡牌属性!$M362),INDEX(新属性投放!J$40:J$60,卡牌属性!$M362))*VLOOKUP(J362,$A$4:$E$39,5),0)</f>
        <v>92</v>
      </c>
      <c r="P362" s="31" t="s">
        <v>190</v>
      </c>
      <c r="Q362" s="16">
        <f>ROUND(IF($L362=1,INDEX(新属性投放!K$14:K$34,卡牌属性!$M362),INDEX(新属性投放!K$40:K$60,卡牌属性!$M362))*VLOOKUP(J362,$A$4:$E$39,5),0)</f>
        <v>24</v>
      </c>
      <c r="R362" s="31" t="s">
        <v>191</v>
      </c>
      <c r="S362" s="16">
        <f>ROUND(IF($L362=1,INDEX(新属性投放!L$14:L$34,卡牌属性!$M362),INDEX(新属性投放!L$40:L$60,卡牌属性!$M362))*VLOOKUP(J362,$A$4:$E$39,5),0)</f>
        <v>210</v>
      </c>
      <c r="T362" s="31" t="s">
        <v>189</v>
      </c>
      <c r="U362" s="16">
        <f>ROUND(IF($L362=1,INDEX(新属性投放!D$14:D$34,卡牌属性!$M362),INDEX(新属性投放!D$40:D$60,卡牌属性!$M362))*VLOOKUP(J362,$A$4:$E$39,5),0)</f>
        <v>7</v>
      </c>
      <c r="V362" s="31" t="s">
        <v>190</v>
      </c>
      <c r="W362" s="16">
        <f>ROUND(IF($L362=1,INDEX(新属性投放!E$14:E$34,卡牌属性!$M362),INDEX(新属性投放!E$40:E$60,卡牌属性!$M362))*VLOOKUP(J362,$A$4:$E$39,5),0)</f>
        <v>3</v>
      </c>
      <c r="X362" s="31" t="s">
        <v>191</v>
      </c>
      <c r="Y362" s="16">
        <f>ROUND(IF($L362=1,INDEX(新属性投放!F$14:F$34,卡牌属性!$M362),INDEX(新属性投放!F$40:F$60,卡牌属性!$M362))*VLOOKUP(J362,$A$4:$E$39,5),0)</f>
        <v>57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686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ROUND(IF($L363=1,INDEX(新属性投放!J$14:J$34,卡牌属性!$M363),INDEX(新属性投放!J$40:J$60,卡牌属性!$M363))*VLOOKUP(J363,$A$4:$E$39,5),0)</f>
        <v>136</v>
      </c>
      <c r="P363" s="31" t="s">
        <v>190</v>
      </c>
      <c r="Q363" s="16">
        <f>ROUND(IF($L363=1,INDEX(新属性投放!K$14:K$34,卡牌属性!$M363),INDEX(新属性投放!K$40:K$60,卡牌属性!$M363))*VLOOKUP(J363,$A$4:$E$39,5),0)</f>
        <v>46</v>
      </c>
      <c r="R363" s="31" t="s">
        <v>191</v>
      </c>
      <c r="S363" s="16">
        <f>ROUND(IF($L363=1,INDEX(新属性投放!L$14:L$34,卡牌属性!$M363),INDEX(新属性投放!L$40:L$60,卡牌属性!$M363))*VLOOKUP(J363,$A$4:$E$39,5),0)</f>
        <v>593</v>
      </c>
      <c r="T363" s="31" t="s">
        <v>189</v>
      </c>
      <c r="U363" s="16">
        <f>ROUND(IF($L363=1,INDEX(新属性投放!D$14:D$34,卡牌属性!$M363),INDEX(新属性投放!D$40:D$60,卡牌属性!$M363))*VLOOKUP(J363,$A$4:$E$39,5),0)</f>
        <v>9</v>
      </c>
      <c r="V363" s="31" t="s">
        <v>190</v>
      </c>
      <c r="W363" s="16">
        <f>ROUND(IF($L363=1,INDEX(新属性投放!E$14:E$34,卡牌属性!$M363),INDEX(新属性投放!E$40:E$60,卡牌属性!$M363))*VLOOKUP(J363,$A$4:$E$39,5),0)</f>
        <v>4</v>
      </c>
      <c r="X363" s="31" t="s">
        <v>191</v>
      </c>
      <c r="Y363" s="16">
        <f>ROUND(IF($L363=1,INDEX(新属性投放!F$14:F$34,卡牌属性!$M363),INDEX(新属性投放!F$40:F$60,卡牌属性!$M363))*VLOOKUP(J363,$A$4:$E$39,5),0)</f>
        <v>77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686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ROUND(IF($L364=1,INDEX(新属性投放!J$14:J$34,卡牌属性!$M364),INDEX(新属性投放!J$40:J$60,卡牌属性!$M364))*VLOOKUP(J364,$A$4:$E$39,5),0)</f>
        <v>264</v>
      </c>
      <c r="P364" s="31" t="s">
        <v>190</v>
      </c>
      <c r="Q364" s="16">
        <f>ROUND(IF($L364=1,INDEX(新属性投放!K$14:K$34,卡牌属性!$M364),INDEX(新属性投放!K$40:K$60,卡牌属性!$M364))*VLOOKUP(J364,$A$4:$E$39,5),0)</f>
        <v>110</v>
      </c>
      <c r="R364" s="31" t="s">
        <v>191</v>
      </c>
      <c r="S364" s="16">
        <f>ROUND(IF($L364=1,INDEX(新属性投放!L$14:L$34,卡牌属性!$M364),INDEX(新属性投放!L$40:L$60,卡牌属性!$M364))*VLOOKUP(J364,$A$4:$E$39,5),0)</f>
        <v>1709</v>
      </c>
      <c r="T364" s="31" t="s">
        <v>189</v>
      </c>
      <c r="U364" s="16">
        <f>ROUND(IF($L364=1,INDEX(新属性投放!D$14:D$34,卡牌属性!$M364),INDEX(新属性投放!D$40:D$60,卡牌属性!$M364))*VLOOKUP(J364,$A$4:$E$39,5),0)</f>
        <v>13</v>
      </c>
      <c r="V364" s="31" t="s">
        <v>190</v>
      </c>
      <c r="W364" s="16">
        <f>ROUND(IF($L364=1,INDEX(新属性投放!E$14:E$34,卡牌属性!$M364),INDEX(新属性投放!E$40:E$60,卡牌属性!$M364))*VLOOKUP(J364,$A$4:$E$39,5),0)</f>
        <v>7</v>
      </c>
      <c r="X364" s="31" t="s">
        <v>191</v>
      </c>
      <c r="Y364" s="16">
        <f>ROUND(IF($L364=1,INDEX(新属性投放!F$14:F$34,卡牌属性!$M364),INDEX(新属性投放!F$40:F$60,卡牌属性!$M364))*VLOOKUP(J364,$A$4:$E$39,5),0)</f>
        <v>116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686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ROUND(IF($L365=1,INDEX(新属性投放!J$14:J$34,卡牌属性!$M365),INDEX(新属性投放!J$40:J$60,卡牌属性!$M365))*VLOOKUP(J365,$A$4:$E$39,5),0)</f>
        <v>497</v>
      </c>
      <c r="P365" s="31" t="s">
        <v>190</v>
      </c>
      <c r="Q365" s="16">
        <f>ROUND(IF($L365=1,INDEX(新属性投放!K$14:K$34,卡牌属性!$M365),INDEX(新属性投放!K$40:K$60,卡牌属性!$M365))*VLOOKUP(J365,$A$4:$E$39,5),0)</f>
        <v>227</v>
      </c>
      <c r="R365" s="31" t="s">
        <v>191</v>
      </c>
      <c r="S365" s="16">
        <f>ROUND(IF($L365=1,INDEX(新属性投放!L$14:L$34,卡牌属性!$M365),INDEX(新属性投放!L$40:L$60,卡牌属性!$M365))*VLOOKUP(J365,$A$4:$E$39,5),0)</f>
        <v>3750</v>
      </c>
      <c r="T365" s="31" t="s">
        <v>189</v>
      </c>
      <c r="U365" s="16">
        <f>ROUND(IF($L365=1,INDEX(新属性投放!D$14:D$34,卡牌属性!$M365),INDEX(新属性投放!D$40:D$60,卡牌属性!$M365))*VLOOKUP(J365,$A$4:$E$39,5),0)</f>
        <v>18</v>
      </c>
      <c r="V365" s="31" t="s">
        <v>190</v>
      </c>
      <c r="W365" s="16">
        <f>ROUND(IF($L365=1,INDEX(新属性投放!E$14:E$34,卡牌属性!$M365),INDEX(新属性投放!E$40:E$60,卡牌属性!$M365))*VLOOKUP(J365,$A$4:$E$39,5),0)</f>
        <v>9</v>
      </c>
      <c r="X365" s="31" t="s">
        <v>191</v>
      </c>
      <c r="Y365" s="16">
        <f>ROUND(IF($L365=1,INDEX(新属性投放!F$14:F$34,卡牌属性!$M365),INDEX(新属性投放!F$40:F$60,卡牌属性!$M365))*VLOOKUP(J365,$A$4:$E$39,5),0)</f>
        <v>154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686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ROUND(IF($L366=1,INDEX(新属性投放!J$14:J$34,卡牌属性!$M366),INDEX(新属性投放!J$40:J$60,卡牌属性!$M366))*VLOOKUP(J366,$A$4:$E$39,5),0)</f>
        <v>717</v>
      </c>
      <c r="P366" s="31" t="s">
        <v>190</v>
      </c>
      <c r="Q366" s="16">
        <f>ROUND(IF($L366=1,INDEX(新属性投放!K$14:K$34,卡牌属性!$M366),INDEX(新属性投放!K$40:K$60,卡牌属性!$M366))*VLOOKUP(J366,$A$4:$E$39,5),0)</f>
        <v>337</v>
      </c>
      <c r="R366" s="31" t="s">
        <v>191</v>
      </c>
      <c r="S366" s="16">
        <f>ROUND(IF($L366=1,INDEX(新属性投放!L$14:L$34,卡牌属性!$M366),INDEX(新属性投放!L$40:L$60,卡牌属性!$M366))*VLOOKUP(J366,$A$4:$E$39,5),0)</f>
        <v>5675</v>
      </c>
      <c r="T366" s="31" t="s">
        <v>189</v>
      </c>
      <c r="U366" s="16">
        <f>ROUND(IF($L366=1,INDEX(新属性投放!D$14:D$34,卡牌属性!$M366),INDEX(新属性投放!D$40:D$60,卡牌属性!$M366))*VLOOKUP(J366,$A$4:$E$39,5),0)</f>
        <v>22</v>
      </c>
      <c r="V366" s="31" t="s">
        <v>190</v>
      </c>
      <c r="W366" s="16">
        <f>ROUND(IF($L366=1,INDEX(新属性投放!E$14:E$34,卡牌属性!$M366),INDEX(新属性投放!E$40:E$60,卡牌属性!$M366))*VLOOKUP(J366,$A$4:$E$39,5),0)</f>
        <v>11</v>
      </c>
      <c r="X366" s="31" t="s">
        <v>191</v>
      </c>
      <c r="Y366" s="16">
        <f>ROUND(IF($L366=1,INDEX(新属性投放!F$14:F$34,卡牌属性!$M366),INDEX(新属性投放!F$40:F$60,卡牌属性!$M366))*VLOOKUP(J366,$A$4:$E$39,5),0)</f>
        <v>193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686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ROUND(IF($L367=1,INDEX(新属性投放!J$14:J$34,卡牌属性!$M367),INDEX(新属性投放!J$40:J$60,卡牌属性!$M367))*VLOOKUP(J367,$A$4:$E$39,5),0)</f>
        <v>990</v>
      </c>
      <c r="P367" s="31" t="s">
        <v>190</v>
      </c>
      <c r="Q367" s="16">
        <f>ROUND(IF($L367=1,INDEX(新属性投放!K$14:K$34,卡牌属性!$M367),INDEX(新属性投放!K$40:K$60,卡牌属性!$M367))*VLOOKUP(J367,$A$4:$E$39,5),0)</f>
        <v>473</v>
      </c>
      <c r="R367" s="31" t="s">
        <v>191</v>
      </c>
      <c r="S367" s="16">
        <f>ROUND(IF($L367=1,INDEX(新属性投放!L$14:L$34,卡牌属性!$M367),INDEX(新属性投放!L$40:L$60,卡牌属性!$M367))*VLOOKUP(J367,$A$4:$E$39,5),0)</f>
        <v>8062</v>
      </c>
      <c r="T367" s="31" t="s">
        <v>189</v>
      </c>
      <c r="U367" s="16">
        <f>ROUND(IF($L367=1,INDEX(新属性投放!D$14:D$34,卡牌属性!$M367),INDEX(新属性投放!D$40:D$60,卡牌属性!$M367))*VLOOKUP(J367,$A$4:$E$39,5),0)</f>
        <v>26</v>
      </c>
      <c r="V367" s="31" t="s">
        <v>190</v>
      </c>
      <c r="W367" s="16">
        <f>ROUND(IF($L367=1,INDEX(新属性投放!E$14:E$34,卡牌属性!$M367),INDEX(新属性投放!E$40:E$60,卡牌属性!$M367))*VLOOKUP(J367,$A$4:$E$39,5),0)</f>
        <v>13</v>
      </c>
      <c r="X367" s="31" t="s">
        <v>191</v>
      </c>
      <c r="Y367" s="16">
        <f>ROUND(IF($L367=1,INDEX(新属性投放!F$14:F$34,卡牌属性!$M367),INDEX(新属性投放!F$40:F$60,卡牌属性!$M367))*VLOOKUP(J367,$A$4:$E$39,5),0)</f>
        <v>231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686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ROUND(IF($L368=1,INDEX(新属性投放!J$14:J$34,卡牌属性!$M368),INDEX(新属性投放!J$40:J$60,卡牌属性!$M368))*VLOOKUP(J368,$A$4:$E$39,5),0)</f>
        <v>1320</v>
      </c>
      <c r="P368" s="31" t="s">
        <v>190</v>
      </c>
      <c r="Q368" s="16">
        <f>ROUND(IF($L368=1,INDEX(新属性投放!K$14:K$34,卡牌属性!$M368),INDEX(新属性投放!K$40:K$60,卡牌属性!$M368))*VLOOKUP(J368,$A$4:$E$39,5),0)</f>
        <v>638</v>
      </c>
      <c r="R368" s="31" t="s">
        <v>191</v>
      </c>
      <c r="S368" s="16">
        <f>ROUND(IF($L368=1,INDEX(新属性投放!L$14:L$34,卡牌属性!$M368),INDEX(新属性投放!L$40:L$60,卡牌属性!$M368))*VLOOKUP(J368,$A$4:$E$39,5),0)</f>
        <v>10948</v>
      </c>
      <c r="T368" s="31" t="s">
        <v>189</v>
      </c>
      <c r="U368" s="16">
        <f>ROUND(IF($L368=1,INDEX(新属性投放!D$14:D$34,卡牌属性!$M368),INDEX(新属性投放!D$40:D$60,卡牌属性!$M368))*VLOOKUP(J368,$A$4:$E$39,5),0)</f>
        <v>33</v>
      </c>
      <c r="V368" s="31" t="s">
        <v>190</v>
      </c>
      <c r="W368" s="16">
        <f>ROUND(IF($L368=1,INDEX(新属性投放!E$14:E$34,卡牌属性!$M368),INDEX(新属性投放!E$40:E$60,卡牌属性!$M368))*VLOOKUP(J368,$A$4:$E$39,5),0)</f>
        <v>17</v>
      </c>
      <c r="X368" s="31" t="s">
        <v>191</v>
      </c>
      <c r="Y368" s="16">
        <f>ROUND(IF($L368=1,INDEX(新属性投放!F$14:F$34,卡牌属性!$M368),INDEX(新属性投放!F$40:F$60,卡牌属性!$M368))*VLOOKUP(J368,$A$4:$E$39,5),0)</f>
        <v>288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686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ROUND(IF($L369=1,INDEX(新属性投放!J$14:J$34,卡牌属性!$M369),INDEX(新属性投放!J$40:J$60,卡牌属性!$M369))*VLOOKUP(J369,$A$4:$E$39,5),0)</f>
        <v>1725</v>
      </c>
      <c r="P369" s="31" t="s">
        <v>190</v>
      </c>
      <c r="Q369" s="16">
        <f>ROUND(IF($L369=1,INDEX(新属性投放!K$14:K$34,卡牌属性!$M369),INDEX(新属性投放!K$40:K$60,卡牌属性!$M369))*VLOOKUP(J369,$A$4:$E$39,5),0)</f>
        <v>840</v>
      </c>
      <c r="R369" s="31" t="s">
        <v>191</v>
      </c>
      <c r="S369" s="16">
        <f>ROUND(IF($L369=1,INDEX(新属性投放!L$14:L$34,卡牌属性!$M369),INDEX(新属性投放!L$40:L$60,卡牌属性!$M369))*VLOOKUP(J369,$A$4:$E$39,5),0)</f>
        <v>14484</v>
      </c>
      <c r="T369" s="31" t="s">
        <v>189</v>
      </c>
      <c r="U369" s="16">
        <f>ROUND(IF($L369=1,INDEX(新属性投放!D$14:D$34,卡牌属性!$M369),INDEX(新属性投放!D$40:D$60,卡牌属性!$M369))*VLOOKUP(J369,$A$4:$E$39,5),0)</f>
        <v>37</v>
      </c>
      <c r="V369" s="31" t="s">
        <v>190</v>
      </c>
      <c r="W369" s="16">
        <f>ROUND(IF($L369=1,INDEX(新属性投放!E$14:E$34,卡牌属性!$M369),INDEX(新属性投放!E$40:E$60,卡牌属性!$M369))*VLOOKUP(J369,$A$4:$E$39,5),0)</f>
        <v>19</v>
      </c>
      <c r="X369" s="31" t="s">
        <v>191</v>
      </c>
      <c r="Y369" s="16">
        <f>ROUND(IF($L369=1,INDEX(新属性投放!F$14:F$34,卡牌属性!$M369),INDEX(新属性投放!F$40:F$60,卡牌属性!$M369))*VLOOKUP(J369,$A$4:$E$39,5),0)</f>
        <v>327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686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ROUND(IF($L370=1,INDEX(新属性投放!J$14:J$34,卡牌属性!$M370),INDEX(新属性投放!J$40:J$60,卡牌属性!$M370))*VLOOKUP(J370,$A$4:$E$39,5),0)</f>
        <v>2143</v>
      </c>
      <c r="P370" s="31" t="s">
        <v>190</v>
      </c>
      <c r="Q370" s="16">
        <f>ROUND(IF($L370=1,INDEX(新属性投放!K$14:K$34,卡牌属性!$M370),INDEX(新属性投放!K$40:K$60,卡牌属性!$M370))*VLOOKUP(J370,$A$4:$E$39,5),0)</f>
        <v>1049</v>
      </c>
      <c r="R370" s="31" t="s">
        <v>191</v>
      </c>
      <c r="S370" s="16">
        <f>ROUND(IF($L370=1,INDEX(新属性投放!L$14:L$34,卡牌属性!$M370),INDEX(新属性投放!L$40:L$60,卡牌属性!$M370))*VLOOKUP(J370,$A$4:$E$39,5),0)</f>
        <v>18136</v>
      </c>
      <c r="T370" s="31" t="s">
        <v>189</v>
      </c>
      <c r="U370" s="16">
        <f>ROUND(IF($L370=1,INDEX(新属性投放!D$14:D$34,卡牌属性!$M370),INDEX(新属性投放!D$40:D$60,卡牌属性!$M370))*VLOOKUP(J370,$A$4:$E$39,5),0)</f>
        <v>44</v>
      </c>
      <c r="V370" s="31" t="s">
        <v>190</v>
      </c>
      <c r="W370" s="16">
        <f>ROUND(IF($L370=1,INDEX(新属性投放!E$14:E$34,卡牌属性!$M370),INDEX(新属性投放!E$40:E$60,卡牌属性!$M370))*VLOOKUP(J370,$A$4:$E$39,5),0)</f>
        <v>22</v>
      </c>
      <c r="X370" s="31" t="s">
        <v>191</v>
      </c>
      <c r="Y370" s="16">
        <f>ROUND(IF($L370=1,INDEX(新属性投放!F$14:F$34,卡牌属性!$M370),INDEX(新属性投放!F$40:F$60,卡牌属性!$M370))*VLOOKUP(J370,$A$4:$E$39,5),0)</f>
        <v>385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686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ROUND(IF($L371=1,INDEX(新属性投放!J$14:J$34,卡牌属性!$M371),INDEX(新属性投放!J$40:J$60,卡牌属性!$M371))*VLOOKUP(J371,$A$4:$E$39,5),0)</f>
        <v>2413</v>
      </c>
      <c r="P371" s="31" t="s">
        <v>190</v>
      </c>
      <c r="Q371" s="16">
        <f>ROUND(IF($L371=1,INDEX(新属性投放!K$14:K$34,卡牌属性!$M371),INDEX(新属性投放!K$40:K$60,卡牌属性!$M371))*VLOOKUP(J371,$A$4:$E$39,5),0)</f>
        <v>1185</v>
      </c>
      <c r="R371" s="31" t="s">
        <v>191</v>
      </c>
      <c r="S371" s="16">
        <f>ROUND(IF($L371=1,INDEX(新属性投放!L$14:L$34,卡牌属性!$M371),INDEX(新属性投放!L$40:L$60,卡牌属性!$M371))*VLOOKUP(J371,$A$4:$E$39,5),0)</f>
        <v>20503</v>
      </c>
      <c r="T371" s="31" t="s">
        <v>189</v>
      </c>
      <c r="U371" s="16">
        <f>ROUND(IF($L371=1,INDEX(新属性投放!D$14:D$34,卡牌属性!$M371),INDEX(新属性投放!D$40:D$60,卡牌属性!$M371))*VLOOKUP(J371,$A$4:$E$39,5),0)</f>
        <v>51</v>
      </c>
      <c r="V371" s="31" t="s">
        <v>190</v>
      </c>
      <c r="W371" s="16">
        <f>ROUND(IF($L371=1,INDEX(新属性投放!E$14:E$34,卡牌属性!$M371),INDEX(新属性投放!E$40:E$60,卡牌属性!$M371))*VLOOKUP(J371,$A$4:$E$39,5),0)</f>
        <v>25</v>
      </c>
      <c r="X371" s="31" t="s">
        <v>191</v>
      </c>
      <c r="Y371" s="16">
        <f>ROUND(IF($L371=1,INDEX(新属性投放!F$14:F$34,卡牌属性!$M371),INDEX(新属性投放!F$40:F$60,卡牌属性!$M371))*VLOOKUP(J371,$A$4:$E$39,5),0)</f>
        <v>442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686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ROUND(IF($L372=1,INDEX(新属性投放!J$14:J$34,卡牌属性!$M372),INDEX(新属性投放!J$40:J$60,卡牌属性!$M372))*VLOOKUP(J372,$A$4:$E$39,5),0)</f>
        <v>2724</v>
      </c>
      <c r="P372" s="31" t="s">
        <v>190</v>
      </c>
      <c r="Q372" s="16">
        <f>ROUND(IF($L372=1,INDEX(新属性投放!K$14:K$34,卡牌属性!$M372),INDEX(新属性投放!K$40:K$60,卡牌属性!$M372))*VLOOKUP(J372,$A$4:$E$39,5),0)</f>
        <v>1340</v>
      </c>
      <c r="R372" s="31" t="s">
        <v>191</v>
      </c>
      <c r="S372" s="16">
        <f>ROUND(IF($L372=1,INDEX(新属性投放!L$14:L$34,卡牌属性!$M372),INDEX(新属性投放!L$40:L$60,卡牌属性!$M372))*VLOOKUP(J372,$A$4:$E$39,5),0)</f>
        <v>23214</v>
      </c>
      <c r="T372" s="31" t="s">
        <v>189</v>
      </c>
      <c r="U372" s="16">
        <f>ROUND(IF($L372=1,INDEX(新属性投放!D$14:D$34,卡牌属性!$M372),INDEX(新属性投放!D$40:D$60,卡牌属性!$M372))*VLOOKUP(J372,$A$4:$E$39,5),0)</f>
        <v>57</v>
      </c>
      <c r="V372" s="31" t="s">
        <v>190</v>
      </c>
      <c r="W372" s="16">
        <f>ROUND(IF($L372=1,INDEX(新属性投放!E$14:E$34,卡牌属性!$M372),INDEX(新属性投放!E$40:E$60,卡牌属性!$M372))*VLOOKUP(J372,$A$4:$E$39,5),0)</f>
        <v>29</v>
      </c>
      <c r="X372" s="31" t="s">
        <v>191</v>
      </c>
      <c r="Y372" s="16">
        <f>ROUND(IF($L372=1,INDEX(新属性投放!F$14:F$34,卡牌属性!$M372),INDEX(新属性投放!F$40:F$60,卡牌属性!$M372))*VLOOKUP(J372,$A$4:$E$39,5),0)</f>
        <v>501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686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ROUND(IF($L373=1,INDEX(新属性投放!J$14:J$34,卡牌属性!$M373),INDEX(新属性投放!J$40:J$60,卡牌属性!$M373))*VLOOKUP(J373,$A$4:$E$39,5),0)</f>
        <v>3073</v>
      </c>
      <c r="P373" s="31" t="s">
        <v>190</v>
      </c>
      <c r="Q373" s="16">
        <f>ROUND(IF($L373=1,INDEX(新属性投放!K$14:K$34,卡牌属性!$M373),INDEX(新属性投放!K$40:K$60,卡牌属性!$M373))*VLOOKUP(J373,$A$4:$E$39,5),0)</f>
        <v>1515</v>
      </c>
      <c r="R373" s="31" t="s">
        <v>191</v>
      </c>
      <c r="S373" s="16">
        <f>ROUND(IF($L373=1,INDEX(新属性投放!L$14:L$34,卡牌属性!$M373),INDEX(新属性投放!L$40:L$60,卡牌属性!$M373))*VLOOKUP(J373,$A$4:$E$39,5),0)</f>
        <v>26275</v>
      </c>
      <c r="T373" s="31" t="s">
        <v>189</v>
      </c>
      <c r="U373" s="16">
        <f>ROUND(IF($L373=1,INDEX(新属性投放!D$14:D$34,卡牌属性!$M373),INDEX(新属性投放!D$40:D$60,卡牌属性!$M373))*VLOOKUP(J373,$A$4:$E$39,5),0)</f>
        <v>64</v>
      </c>
      <c r="V373" s="31" t="s">
        <v>190</v>
      </c>
      <c r="W373" s="16">
        <f>ROUND(IF($L373=1,INDEX(新属性投放!E$14:E$34,卡牌属性!$M373),INDEX(新属性投放!E$40:E$60,卡牌属性!$M373))*VLOOKUP(J373,$A$4:$E$39,5),0)</f>
        <v>32</v>
      </c>
      <c r="X373" s="31" t="s">
        <v>191</v>
      </c>
      <c r="Y373" s="16">
        <f>ROUND(IF($L373=1,INDEX(新属性投放!F$14:F$34,卡牌属性!$M373),INDEX(新属性投放!F$40:F$60,卡牌属性!$M373))*VLOOKUP(J373,$A$4:$E$39,5),0)</f>
        <v>558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686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ROUND(IF($L374=1,INDEX(新属性投放!J$14:J$34,卡牌属性!$M374),INDEX(新属性投放!J$40:J$60,卡牌属性!$M374))*VLOOKUP(J374,$A$4:$E$39,5),0)</f>
        <v>3463</v>
      </c>
      <c r="P374" s="31" t="s">
        <v>190</v>
      </c>
      <c r="Q374" s="16">
        <f>ROUND(IF($L374=1,INDEX(新属性投放!K$14:K$34,卡牌属性!$M374),INDEX(新属性投放!K$40:K$60,卡牌属性!$M374))*VLOOKUP(J374,$A$4:$E$39,5),0)</f>
        <v>1709</v>
      </c>
      <c r="R374" s="31" t="s">
        <v>191</v>
      </c>
      <c r="S374" s="16">
        <f>ROUND(IF($L374=1,INDEX(新属性投放!L$14:L$34,卡牌属性!$M374),INDEX(新属性投放!L$40:L$60,卡牌属性!$M374))*VLOOKUP(J374,$A$4:$E$39,5),0)</f>
        <v>29679</v>
      </c>
      <c r="T374" s="31" t="s">
        <v>189</v>
      </c>
      <c r="U374" s="16">
        <f>ROUND(IF($L374=1,INDEX(新属性投放!D$14:D$34,卡牌属性!$M374),INDEX(新属性投放!D$40:D$60,卡牌属性!$M374))*VLOOKUP(J374,$A$4:$E$39,5),0)</f>
        <v>70</v>
      </c>
      <c r="V374" s="31" t="s">
        <v>190</v>
      </c>
      <c r="W374" s="16">
        <f>ROUND(IF($L374=1,INDEX(新属性投放!E$14:E$34,卡牌属性!$M374),INDEX(新属性投放!E$40:E$60,卡牌属性!$M374))*VLOOKUP(J374,$A$4:$E$39,5),0)</f>
        <v>35</v>
      </c>
      <c r="X374" s="31" t="s">
        <v>191</v>
      </c>
      <c r="Y374" s="16">
        <f>ROUND(IF($L374=1,INDEX(新属性投放!F$14:F$34,卡牌属性!$M374),INDEX(新属性投放!F$40:F$60,卡牌属性!$M374))*VLOOKUP(J374,$A$4:$E$39,5),0)</f>
        <v>616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686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ROUND(IF($L375=1,INDEX(新属性投放!J$14:J$34,卡牌属性!$M375),INDEX(新属性投放!J$40:J$60,卡牌属性!$M375))*VLOOKUP(J375,$A$4:$E$39,5),0)</f>
        <v>3892</v>
      </c>
      <c r="P375" s="31" t="s">
        <v>190</v>
      </c>
      <c r="Q375" s="16">
        <f>ROUND(IF($L375=1,INDEX(新属性投放!K$14:K$34,卡牌属性!$M375),INDEX(新属性投放!K$40:K$60,卡牌属性!$M375))*VLOOKUP(J375,$A$4:$E$39,5),0)</f>
        <v>1924</v>
      </c>
      <c r="R375" s="31" t="s">
        <v>191</v>
      </c>
      <c r="S375" s="16">
        <f>ROUND(IF($L375=1,INDEX(新属性投放!L$14:L$34,卡牌属性!$M375),INDEX(新属性投放!L$40:L$60,卡牌属性!$M375))*VLOOKUP(J375,$A$4:$E$39,5),0)</f>
        <v>33432</v>
      </c>
      <c r="T375" s="31" t="s">
        <v>189</v>
      </c>
      <c r="U375" s="16">
        <f>ROUND(IF($L375=1,INDEX(新属性投放!D$14:D$34,卡牌属性!$M375),INDEX(新属性投放!D$40:D$60,卡牌属性!$M375))*VLOOKUP(J375,$A$4:$E$39,5),0)</f>
        <v>77</v>
      </c>
      <c r="V375" s="31" t="s">
        <v>190</v>
      </c>
      <c r="W375" s="16">
        <f>ROUND(IF($L375=1,INDEX(新属性投放!E$14:E$34,卡牌属性!$M375),INDEX(新属性投放!E$40:E$60,卡牌属性!$M375))*VLOOKUP(J375,$A$4:$E$39,5),0)</f>
        <v>39</v>
      </c>
      <c r="X375" s="31" t="s">
        <v>191</v>
      </c>
      <c r="Y375" s="16">
        <f>ROUND(IF($L375=1,INDEX(新属性投放!F$14:F$34,卡牌属性!$M375),INDEX(新属性投放!F$40:F$60,卡牌属性!$M375))*VLOOKUP(J375,$A$4:$E$39,5),0)</f>
        <v>673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686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ROUND(IF($L376=1,INDEX(新属性投放!J$14:J$34,卡牌属性!$M376),INDEX(新属性投放!J$40:J$60,卡牌属性!$M376))*VLOOKUP(J376,$A$4:$E$39,5),0)</f>
        <v>4365</v>
      </c>
      <c r="P376" s="31" t="s">
        <v>190</v>
      </c>
      <c r="Q376" s="16">
        <f>ROUND(IF($L376=1,INDEX(新属性投放!K$14:K$34,卡牌属性!$M376),INDEX(新属性投放!K$40:K$60,卡牌属性!$M376))*VLOOKUP(J376,$A$4:$E$39,5),0)</f>
        <v>2160</v>
      </c>
      <c r="R376" s="31" t="s">
        <v>191</v>
      </c>
      <c r="S376" s="16">
        <f>ROUND(IF($L376=1,INDEX(新属性投放!L$14:L$34,卡牌属性!$M376),INDEX(新属性投放!L$40:L$60,卡牌属性!$M376))*VLOOKUP(J376,$A$4:$E$39,5),0)</f>
        <v>37568</v>
      </c>
      <c r="T376" s="31" t="s">
        <v>189</v>
      </c>
      <c r="U376" s="16">
        <f>ROUND(IF($L376=1,INDEX(新属性投放!D$14:D$34,卡牌属性!$M376),INDEX(新属性投放!D$40:D$60,卡牌属性!$M376))*VLOOKUP(J376,$A$4:$E$39,5),0)</f>
        <v>88</v>
      </c>
      <c r="V376" s="31" t="s">
        <v>190</v>
      </c>
      <c r="W376" s="16">
        <f>ROUND(IF($L376=1,INDEX(新属性投放!E$14:E$34,卡牌属性!$M376),INDEX(新属性投放!E$40:E$60,卡牌属性!$M376))*VLOOKUP(J376,$A$4:$E$39,5),0)</f>
        <v>44</v>
      </c>
      <c r="X376" s="31" t="s">
        <v>191</v>
      </c>
      <c r="Y376" s="16">
        <f>ROUND(IF($L376=1,INDEX(新属性投放!F$14:F$34,卡牌属性!$M376),INDEX(新属性投放!F$40:F$60,卡牌属性!$M376))*VLOOKUP(J376,$A$4:$E$39,5),0)</f>
        <v>770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686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ROUND(IF($L377=1,INDEX(新属性投放!J$14:J$34,卡牌属性!$M377),INDEX(新属性投放!J$40:J$60,卡牌属性!$M377))*VLOOKUP(J377,$A$4:$E$39,5),0)</f>
        <v>4904</v>
      </c>
      <c r="P377" s="31" t="s">
        <v>190</v>
      </c>
      <c r="Q377" s="16">
        <f>ROUND(IF($L377=1,INDEX(新属性投放!K$14:K$34,卡牌属性!$M377),INDEX(新属性投放!K$40:K$60,卡牌属性!$M377))*VLOOKUP(J377,$A$4:$E$39,5),0)</f>
        <v>2430</v>
      </c>
      <c r="R377" s="31" t="s">
        <v>191</v>
      </c>
      <c r="S377" s="16">
        <f>ROUND(IF($L377=1,INDEX(新属性投放!L$14:L$34,卡牌属性!$M377),INDEX(新属性投放!L$40:L$60,卡牌属性!$M377))*VLOOKUP(J377,$A$4:$E$39,5),0)</f>
        <v>42284</v>
      </c>
      <c r="T377" s="31" t="s">
        <v>189</v>
      </c>
      <c r="U377" s="16">
        <f>ROUND(IF($L377=1,INDEX(新属性投放!D$14:D$34,卡牌属性!$M377),INDEX(新属性投放!D$40:D$60,卡牌属性!$M377))*VLOOKUP(J377,$A$4:$E$39,5),0)</f>
        <v>99</v>
      </c>
      <c r="V377" s="31" t="s">
        <v>190</v>
      </c>
      <c r="W377" s="16">
        <f>ROUND(IF($L377=1,INDEX(新属性投放!E$14:E$34,卡牌属性!$M377),INDEX(新属性投放!E$40:E$60,卡牌属性!$M377))*VLOOKUP(J377,$A$4:$E$39,5),0)</f>
        <v>50</v>
      </c>
      <c r="X377" s="31" t="s">
        <v>191</v>
      </c>
      <c r="Y377" s="16">
        <f>ROUND(IF($L377=1,INDEX(新属性投放!F$14:F$34,卡牌属性!$M377),INDEX(新属性投放!F$40:F$60,卡牌属性!$M377))*VLOOKUP(J377,$A$4:$E$39,5),0)</f>
        <v>866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686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ROUND(IF($L378=1,INDEX(新属性投放!J$14:J$34,卡牌属性!$M378),INDEX(新属性投放!J$40:J$60,卡牌属性!$M378))*VLOOKUP(J378,$A$4:$E$39,5),0)</f>
        <v>5509</v>
      </c>
      <c r="P378" s="31" t="s">
        <v>190</v>
      </c>
      <c r="Q378" s="16">
        <f>ROUND(IF($L378=1,INDEX(新属性投放!K$14:K$34,卡牌属性!$M378),INDEX(新属性投放!K$40:K$60,卡牌属性!$M378))*VLOOKUP(J378,$A$4:$E$39,5),0)</f>
        <v>2732</v>
      </c>
      <c r="R378" s="31" t="s">
        <v>191</v>
      </c>
      <c r="S378" s="16">
        <f>ROUND(IF($L378=1,INDEX(新属性投放!L$14:L$34,卡牌属性!$M378),INDEX(新属性投放!L$40:L$60,卡牌属性!$M378))*VLOOKUP(J378,$A$4:$E$39,5),0)</f>
        <v>47575</v>
      </c>
      <c r="T378" s="31" t="s">
        <v>189</v>
      </c>
      <c r="U378" s="16">
        <f>ROUND(IF($L378=1,INDEX(新属性投放!D$14:D$34,卡牌属性!$M378),INDEX(新属性投放!D$40:D$60,卡牌属性!$M378))*VLOOKUP(J378,$A$4:$E$39,5),0)</f>
        <v>110</v>
      </c>
      <c r="V378" s="31" t="s">
        <v>190</v>
      </c>
      <c r="W378" s="16">
        <f>ROUND(IF($L378=1,INDEX(新属性投放!E$14:E$34,卡牌属性!$M378),INDEX(新属性投放!E$40:E$60,卡牌属性!$M378))*VLOOKUP(J378,$A$4:$E$39,5),0)</f>
        <v>55</v>
      </c>
      <c r="X378" s="31" t="s">
        <v>191</v>
      </c>
      <c r="Y378" s="16">
        <f>ROUND(IF($L378=1,INDEX(新属性投放!F$14:F$34,卡牌属性!$M378),INDEX(新属性投放!F$40:F$60,卡牌属性!$M378))*VLOOKUP(J378,$A$4:$E$39,5),0)</f>
        <v>963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686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ROUND(IF($L379=1,INDEX(新属性投放!J$14:J$34,卡牌属性!$M379),INDEX(新属性投放!J$40:J$60,卡牌属性!$M379))*VLOOKUP(J379,$A$4:$E$39,5),0)</f>
        <v>6180</v>
      </c>
      <c r="P379" s="31" t="s">
        <v>190</v>
      </c>
      <c r="Q379" s="16">
        <f>ROUND(IF($L379=1,INDEX(新属性投放!K$14:K$34,卡牌属性!$M379),INDEX(新属性投放!K$40:K$60,卡牌属性!$M379))*VLOOKUP(J379,$A$4:$E$39,5),0)</f>
        <v>3068</v>
      </c>
      <c r="R379" s="31" t="s">
        <v>191</v>
      </c>
      <c r="S379" s="16">
        <f>ROUND(IF($L379=1,INDEX(新属性投放!L$14:L$34,卡牌属性!$M379),INDEX(新属性投放!L$40:L$60,卡牌属性!$M379))*VLOOKUP(J379,$A$4:$E$39,5),0)</f>
        <v>53446</v>
      </c>
      <c r="T379" s="31" t="s">
        <v>189</v>
      </c>
      <c r="U379" s="16">
        <f>ROUND(IF($L379=1,INDEX(新属性投放!D$14:D$34,卡牌属性!$M379),INDEX(新属性投放!D$40:D$60,卡牌属性!$M379))*VLOOKUP(J379,$A$4:$E$39,5),0)</f>
        <v>121</v>
      </c>
      <c r="V379" s="31" t="s">
        <v>190</v>
      </c>
      <c r="W379" s="16">
        <f>ROUND(IF($L379=1,INDEX(新属性投放!E$14:E$34,卡牌属性!$M379),INDEX(新属性投放!E$40:E$60,卡牌属性!$M379))*VLOOKUP(J379,$A$4:$E$39,5),0)</f>
        <v>61</v>
      </c>
      <c r="X379" s="31" t="s">
        <v>191</v>
      </c>
      <c r="Y379" s="16">
        <f>ROUND(IF($L379=1,INDEX(新属性投放!F$14:F$34,卡牌属性!$M379),INDEX(新属性投放!F$40:F$60,卡牌属性!$M379))*VLOOKUP(J379,$A$4:$E$39,5),0)</f>
        <v>1058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686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ROUND(IF($L380=1,INDEX(新属性投放!J$14:J$34,卡牌属性!$M380),INDEX(新属性投放!J$40:J$60,卡牌属性!$M380))*VLOOKUP(J380,$A$4:$E$39,5),0)</f>
        <v>6917</v>
      </c>
      <c r="P380" s="31" t="s">
        <v>190</v>
      </c>
      <c r="Q380" s="16">
        <f>ROUND(IF($L380=1,INDEX(新属性投放!K$14:K$34,卡牌属性!$M380),INDEX(新属性投放!K$40:K$60,卡牌属性!$M380))*VLOOKUP(J380,$A$4:$E$39,5),0)</f>
        <v>3436</v>
      </c>
      <c r="R380" s="31" t="s">
        <v>191</v>
      </c>
      <c r="S380" s="16">
        <f>ROUND(IF($L380=1,INDEX(新属性投放!L$14:L$34,卡牌属性!$M380),INDEX(新属性投放!L$40:L$60,卡牌属性!$M380))*VLOOKUP(J380,$A$4:$E$39,5),0)</f>
        <v>59892</v>
      </c>
      <c r="T380" s="31" t="s">
        <v>189</v>
      </c>
      <c r="U380" s="16">
        <f>ROUND(IF($L380=1,INDEX(新属性投放!D$14:D$34,卡牌属性!$M380),INDEX(新属性投放!D$40:D$60,卡牌属性!$M380))*VLOOKUP(J380,$A$4:$E$39,5),0)</f>
        <v>132</v>
      </c>
      <c r="V380" s="31" t="s">
        <v>190</v>
      </c>
      <c r="W380" s="16">
        <f>ROUND(IF($L380=1,INDEX(新属性投放!E$14:E$34,卡牌属性!$M380),INDEX(新属性投放!E$40:E$60,卡牌属性!$M380))*VLOOKUP(J380,$A$4:$E$39,5),0)</f>
        <v>66</v>
      </c>
      <c r="X380" s="31" t="s">
        <v>191</v>
      </c>
      <c r="Y380" s="16">
        <f>ROUND(IF($L380=1,INDEX(新属性投放!F$14:F$34,卡牌属性!$M380),INDEX(新属性投放!F$40:F$60,卡牌属性!$M380))*VLOOKUP(J380,$A$4:$E$39,5),0)</f>
        <v>1155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686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ROUND(IF($L381=1,INDEX(新属性投放!J$14:J$34,卡牌属性!$M381),INDEX(新属性投放!J$40:J$60,卡牌属性!$M381))*VLOOKUP(J381,$A$4:$E$39,5),0)</f>
        <v>7731</v>
      </c>
      <c r="P381" s="31" t="s">
        <v>190</v>
      </c>
      <c r="Q381" s="16">
        <f>ROUND(IF($L381=1,INDEX(新属性投放!K$14:K$34,卡牌属性!$M381),INDEX(新属性投放!K$40:K$60,卡牌属性!$M381))*VLOOKUP(J381,$A$4:$E$39,5),0)</f>
        <v>3843</v>
      </c>
      <c r="R381" s="31" t="s">
        <v>191</v>
      </c>
      <c r="S381" s="16">
        <f>ROUND(IF($L381=1,INDEX(新属性投放!L$14:L$34,卡牌属性!$M381),INDEX(新属性投放!L$40:L$60,卡牌属性!$M381))*VLOOKUP(J381,$A$4:$E$39,5),0)</f>
        <v>67014</v>
      </c>
      <c r="T381" s="31" t="s">
        <v>189</v>
      </c>
      <c r="U381" s="16">
        <f>ROUND(IF($L381=1,INDEX(新属性投放!D$14:D$34,卡牌属性!$M381),INDEX(新属性投放!D$40:D$60,卡牌属性!$M381))*VLOOKUP(J381,$A$4:$E$39,5),0)</f>
        <v>154</v>
      </c>
      <c r="V381" s="31" t="s">
        <v>190</v>
      </c>
      <c r="W381" s="16">
        <f>ROUND(IF($L381=1,INDEX(新属性投放!E$14:E$34,卡牌属性!$M381),INDEX(新属性投放!E$40:E$60,卡牌属性!$M381))*VLOOKUP(J381,$A$4:$E$39,5),0)</f>
        <v>77</v>
      </c>
      <c r="X381" s="31" t="s">
        <v>191</v>
      </c>
      <c r="Y381" s="16">
        <f>ROUND(IF($L381=1,INDEX(新属性投放!F$14:F$34,卡牌属性!$M381),INDEX(新属性投放!F$40:F$60,卡牌属性!$M381))*VLOOKUP(J381,$A$4:$E$39,5),0)</f>
        <v>1348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686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ROUND(IF($L382=1,INDEX(新属性投放!J$14:J$34,卡牌属性!$M382),INDEX(新属性投放!J$40:J$60,卡牌属性!$M382))*VLOOKUP(J382,$A$4:$E$39,5),0)</f>
        <v>80</v>
      </c>
      <c r="P382" s="31" t="s">
        <v>190</v>
      </c>
      <c r="Q382" s="16">
        <f>ROUND(IF($L382=1,INDEX(新属性投放!K$14:K$34,卡牌属性!$M382),INDEX(新属性投放!K$40:K$60,卡牌属性!$M382))*VLOOKUP(J382,$A$4:$E$39,5),0)</f>
        <v>20</v>
      </c>
      <c r="R382" s="31" t="s">
        <v>191</v>
      </c>
      <c r="S382" s="16">
        <f>ROUND(IF($L382=1,INDEX(新属性投放!L$14:L$34,卡牌属性!$M382),INDEX(新属性投放!L$40:L$60,卡牌属性!$M382))*VLOOKUP(J382,$A$4:$E$39,5),0)</f>
        <v>150</v>
      </c>
      <c r="T382" s="31" t="s">
        <v>189</v>
      </c>
      <c r="U382" s="16">
        <f>ROUND(IF($L382=1,INDEX(新属性投放!D$14:D$34,卡牌属性!$M382),INDEX(新属性投放!D$40:D$60,卡牌属性!$M382))*VLOOKUP(J382,$A$4:$E$39,5),0)</f>
        <v>4</v>
      </c>
      <c r="V382" s="31" t="s">
        <v>190</v>
      </c>
      <c r="W382" s="16">
        <f>ROUND(IF($L382=1,INDEX(新属性投放!E$14:E$34,卡牌属性!$M382),INDEX(新属性投放!E$40:E$60,卡牌属性!$M382))*VLOOKUP(J382,$A$4:$E$39,5),0)</f>
        <v>2</v>
      </c>
      <c r="X382" s="31" t="s">
        <v>191</v>
      </c>
      <c r="Y382" s="16">
        <f>ROUND(IF($L382=1,INDEX(新属性投放!F$14:F$34,卡牌属性!$M382),INDEX(新属性投放!F$40:F$60,卡牌属性!$M382))*VLOOKUP(J382,$A$4:$E$39,5),0)</f>
        <v>35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686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ROUND(IF($L383=1,INDEX(新属性投放!J$14:J$34,卡牌属性!$M383),INDEX(新属性投放!J$40:J$60,卡牌属性!$M383))*VLOOKUP(J383,$A$4:$E$39,5),0)</f>
        <v>84</v>
      </c>
      <c r="P383" s="31" t="s">
        <v>190</v>
      </c>
      <c r="Q383" s="16">
        <f>ROUND(IF($L383=1,INDEX(新属性投放!K$14:K$34,卡牌属性!$M383),INDEX(新属性投放!K$40:K$60,卡牌属性!$M383))*VLOOKUP(J383,$A$4:$E$39,5),0)</f>
        <v>22</v>
      </c>
      <c r="R383" s="31" t="s">
        <v>191</v>
      </c>
      <c r="S383" s="16">
        <f>ROUND(IF($L383=1,INDEX(新属性投放!L$14:L$34,卡牌属性!$M383),INDEX(新属性投放!L$40:L$60,卡牌属性!$M383))*VLOOKUP(J383,$A$4:$E$39,5),0)</f>
        <v>191</v>
      </c>
      <c r="T383" s="31" t="s">
        <v>189</v>
      </c>
      <c r="U383" s="16">
        <f>ROUND(IF($L383=1,INDEX(新属性投放!D$14:D$34,卡牌属性!$M383),INDEX(新属性投放!D$40:D$60,卡牌属性!$M383))*VLOOKUP(J383,$A$4:$E$39,5),0)</f>
        <v>6</v>
      </c>
      <c r="V383" s="31" t="s">
        <v>190</v>
      </c>
      <c r="W383" s="16">
        <f>ROUND(IF($L383=1,INDEX(新属性投放!E$14:E$34,卡牌属性!$M383),INDEX(新属性投放!E$40:E$60,卡牌属性!$M383))*VLOOKUP(J383,$A$4:$E$39,5),0)</f>
        <v>3</v>
      </c>
      <c r="X383" s="31" t="s">
        <v>191</v>
      </c>
      <c r="Y383" s="16">
        <f>ROUND(IF($L383=1,INDEX(新属性投放!F$14:F$34,卡牌属性!$M383),INDEX(新属性投放!F$40:F$60,卡牌属性!$M383))*VLOOKUP(J383,$A$4:$E$39,5),0)</f>
        <v>52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686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ROUND(IF($L384=1,INDEX(新属性投放!J$14:J$34,卡牌属性!$M384),INDEX(新属性投放!J$40:J$60,卡牌属性!$M384))*VLOOKUP(J384,$A$4:$E$39,5),0)</f>
        <v>124</v>
      </c>
      <c r="P384" s="31" t="s">
        <v>190</v>
      </c>
      <c r="Q384" s="16">
        <f>ROUND(IF($L384=1,INDEX(新属性投放!K$14:K$34,卡牌属性!$M384),INDEX(新属性投放!K$40:K$60,卡牌属性!$M384))*VLOOKUP(J384,$A$4:$E$39,5),0)</f>
        <v>42</v>
      </c>
      <c r="R384" s="31" t="s">
        <v>191</v>
      </c>
      <c r="S384" s="16">
        <f>ROUND(IF($L384=1,INDEX(新属性投放!L$14:L$34,卡牌属性!$M384),INDEX(新属性投放!L$40:L$60,卡牌属性!$M384))*VLOOKUP(J384,$A$4:$E$39,5),0)</f>
        <v>539</v>
      </c>
      <c r="T384" s="31" t="s">
        <v>189</v>
      </c>
      <c r="U384" s="16">
        <f>ROUND(IF($L384=1,INDEX(新属性投放!D$14:D$34,卡牌属性!$M384),INDEX(新属性投放!D$40:D$60,卡牌属性!$M384))*VLOOKUP(J384,$A$4:$E$39,5),0)</f>
        <v>8</v>
      </c>
      <c r="V384" s="31" t="s">
        <v>190</v>
      </c>
      <c r="W384" s="16">
        <f>ROUND(IF($L384=1,INDEX(新属性投放!E$14:E$34,卡牌属性!$M384),INDEX(新属性投放!E$40:E$60,卡牌属性!$M384))*VLOOKUP(J384,$A$4:$E$39,5),0)</f>
        <v>4</v>
      </c>
      <c r="X384" s="31" t="s">
        <v>191</v>
      </c>
      <c r="Y384" s="16">
        <f>ROUND(IF($L384=1,INDEX(新属性投放!F$14:F$34,卡牌属性!$M384),INDEX(新属性投放!F$40:F$60,卡牌属性!$M384))*VLOOKUP(J384,$A$4:$E$39,5),0)</f>
        <v>70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686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ROUND(IF($L385=1,INDEX(新属性投放!J$14:J$34,卡牌属性!$M385),INDEX(新属性投放!J$40:J$60,卡牌属性!$M385))*VLOOKUP(J385,$A$4:$E$39,5),0)</f>
        <v>240</v>
      </c>
      <c r="P385" s="31" t="s">
        <v>190</v>
      </c>
      <c r="Q385" s="16">
        <f>ROUND(IF($L385=1,INDEX(新属性投放!K$14:K$34,卡牌属性!$M385),INDEX(新属性投放!K$40:K$60,卡牌属性!$M385))*VLOOKUP(J385,$A$4:$E$39,5),0)</f>
        <v>100</v>
      </c>
      <c r="R385" s="31" t="s">
        <v>191</v>
      </c>
      <c r="S385" s="16">
        <f>ROUND(IF($L385=1,INDEX(新属性投放!L$14:L$34,卡牌属性!$M385),INDEX(新属性投放!L$40:L$60,卡牌属性!$M385))*VLOOKUP(J385,$A$4:$E$39,5),0)</f>
        <v>1554</v>
      </c>
      <c r="T385" s="31" t="s">
        <v>189</v>
      </c>
      <c r="U385" s="16">
        <f>ROUND(IF($L385=1,INDEX(新属性投放!D$14:D$34,卡牌属性!$M385),INDEX(新属性投放!D$40:D$60,卡牌属性!$M385))*VLOOKUP(J385,$A$4:$E$39,5),0)</f>
        <v>12</v>
      </c>
      <c r="V385" s="31" t="s">
        <v>190</v>
      </c>
      <c r="W385" s="16">
        <f>ROUND(IF($L385=1,INDEX(新属性投放!E$14:E$34,卡牌属性!$M385),INDEX(新属性投放!E$40:E$60,卡牌属性!$M385))*VLOOKUP(J385,$A$4:$E$39,5),0)</f>
        <v>6</v>
      </c>
      <c r="X385" s="31" t="s">
        <v>191</v>
      </c>
      <c r="Y385" s="16">
        <f>ROUND(IF($L385=1,INDEX(新属性投放!F$14:F$34,卡牌属性!$M385),INDEX(新属性投放!F$40:F$60,卡牌属性!$M385))*VLOOKUP(J385,$A$4:$E$39,5),0)</f>
        <v>105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686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ROUND(IF($L386=1,INDEX(新属性投放!J$14:J$34,卡牌属性!$M386),INDEX(新属性投放!J$40:J$60,卡牌属性!$M386))*VLOOKUP(J386,$A$4:$E$39,5),0)</f>
        <v>452</v>
      </c>
      <c r="P386" s="31" t="s">
        <v>190</v>
      </c>
      <c r="Q386" s="16">
        <f>ROUND(IF($L386=1,INDEX(新属性投放!K$14:K$34,卡牌属性!$M386),INDEX(新属性投放!K$40:K$60,卡牌属性!$M386))*VLOOKUP(J386,$A$4:$E$39,5),0)</f>
        <v>206</v>
      </c>
      <c r="R386" s="31" t="s">
        <v>191</v>
      </c>
      <c r="S386" s="16">
        <f>ROUND(IF($L386=1,INDEX(新属性投放!L$14:L$34,卡牌属性!$M386),INDEX(新属性投放!L$40:L$60,卡牌属性!$M386))*VLOOKUP(J386,$A$4:$E$39,5),0)</f>
        <v>3409</v>
      </c>
      <c r="T386" s="31" t="s">
        <v>189</v>
      </c>
      <c r="U386" s="16">
        <f>ROUND(IF($L386=1,INDEX(新属性投放!D$14:D$34,卡牌属性!$M386),INDEX(新属性投放!D$40:D$60,卡牌属性!$M386))*VLOOKUP(J386,$A$4:$E$39,5),0)</f>
        <v>16</v>
      </c>
      <c r="V386" s="31" t="s">
        <v>190</v>
      </c>
      <c r="W386" s="16">
        <f>ROUND(IF($L386=1,INDEX(新属性投放!E$14:E$34,卡牌属性!$M386),INDEX(新属性投放!E$40:E$60,卡牌属性!$M386))*VLOOKUP(J386,$A$4:$E$39,5),0)</f>
        <v>8</v>
      </c>
      <c r="X386" s="31" t="s">
        <v>191</v>
      </c>
      <c r="Y386" s="16">
        <f>ROUND(IF($L386=1,INDEX(新属性投放!F$14:F$34,卡牌属性!$M386),INDEX(新属性投放!F$40:F$60,卡牌属性!$M386))*VLOOKUP(J386,$A$4:$E$39,5),0)</f>
        <v>140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686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ROUND(IF($L387=1,INDEX(新属性投放!J$14:J$34,卡牌属性!$M387),INDEX(新属性投放!J$40:J$60,卡牌属性!$M387))*VLOOKUP(J387,$A$4:$E$39,5),0)</f>
        <v>652</v>
      </c>
      <c r="P387" s="31" t="s">
        <v>190</v>
      </c>
      <c r="Q387" s="16">
        <f>ROUND(IF($L387=1,INDEX(新属性投放!K$14:K$34,卡牌属性!$M387),INDEX(新属性投放!K$40:K$60,卡牌属性!$M387))*VLOOKUP(J387,$A$4:$E$39,5),0)</f>
        <v>306</v>
      </c>
      <c r="R387" s="31" t="s">
        <v>191</v>
      </c>
      <c r="S387" s="16">
        <f>ROUND(IF($L387=1,INDEX(新属性投放!L$14:L$34,卡牌属性!$M387),INDEX(新属性投放!L$40:L$60,卡牌属性!$M387))*VLOOKUP(J387,$A$4:$E$39,5),0)</f>
        <v>5159</v>
      </c>
      <c r="T387" s="31" t="s">
        <v>189</v>
      </c>
      <c r="U387" s="16">
        <f>ROUND(IF($L387=1,INDEX(新属性投放!D$14:D$34,卡牌属性!$M387),INDEX(新属性投放!D$40:D$60,卡牌属性!$M387))*VLOOKUP(J387,$A$4:$E$39,5),0)</f>
        <v>20</v>
      </c>
      <c r="V387" s="31" t="s">
        <v>190</v>
      </c>
      <c r="W387" s="16">
        <f>ROUND(IF($L387=1,INDEX(新属性投放!E$14:E$34,卡牌属性!$M387),INDEX(新属性投放!E$40:E$60,卡牌属性!$M387))*VLOOKUP(J387,$A$4:$E$39,5),0)</f>
        <v>10</v>
      </c>
      <c r="X387" s="31" t="s">
        <v>191</v>
      </c>
      <c r="Y387" s="16">
        <f>ROUND(IF($L387=1,INDEX(新属性投放!F$14:F$34,卡牌属性!$M387),INDEX(新属性投放!F$40:F$60,卡牌属性!$M387))*VLOOKUP(J387,$A$4:$E$39,5),0)</f>
        <v>175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686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ROUND(IF($L388=1,INDEX(新属性投放!J$14:J$34,卡牌属性!$M388),INDEX(新属性投放!J$40:J$60,卡牌属性!$M388))*VLOOKUP(J388,$A$4:$E$39,5),0)</f>
        <v>900</v>
      </c>
      <c r="P388" s="31" t="s">
        <v>190</v>
      </c>
      <c r="Q388" s="16">
        <f>ROUND(IF($L388=1,INDEX(新属性投放!K$14:K$34,卡牌属性!$M388),INDEX(新属性投放!K$40:K$60,卡牌属性!$M388))*VLOOKUP(J388,$A$4:$E$39,5),0)</f>
        <v>430</v>
      </c>
      <c r="R388" s="31" t="s">
        <v>191</v>
      </c>
      <c r="S388" s="16">
        <f>ROUND(IF($L388=1,INDEX(新属性投放!L$14:L$34,卡牌属性!$M388),INDEX(新属性投放!L$40:L$60,卡牌属性!$M388))*VLOOKUP(J388,$A$4:$E$39,5),0)</f>
        <v>7329</v>
      </c>
      <c r="T388" s="31" t="s">
        <v>189</v>
      </c>
      <c r="U388" s="16">
        <f>ROUND(IF($L388=1,INDEX(新属性投放!D$14:D$34,卡牌属性!$M388),INDEX(新属性投放!D$40:D$60,卡牌属性!$M388))*VLOOKUP(J388,$A$4:$E$39,5),0)</f>
        <v>24</v>
      </c>
      <c r="V388" s="31" t="s">
        <v>190</v>
      </c>
      <c r="W388" s="16">
        <f>ROUND(IF($L388=1,INDEX(新属性投放!E$14:E$34,卡牌属性!$M388),INDEX(新属性投放!E$40:E$60,卡牌属性!$M388))*VLOOKUP(J388,$A$4:$E$39,5),0)</f>
        <v>12</v>
      </c>
      <c r="X388" s="31" t="s">
        <v>191</v>
      </c>
      <c r="Y388" s="16">
        <f>ROUND(IF($L388=1,INDEX(新属性投放!F$14:F$34,卡牌属性!$M388),INDEX(新属性投放!F$40:F$60,卡牌属性!$M388))*VLOOKUP(J388,$A$4:$E$39,5),0)</f>
        <v>210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686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ROUND(IF($L389=1,INDEX(新属性投放!J$14:J$34,卡牌属性!$M389),INDEX(新属性投放!J$40:J$60,卡牌属性!$M389))*VLOOKUP(J389,$A$4:$E$39,5),0)</f>
        <v>1200</v>
      </c>
      <c r="P389" s="31" t="s">
        <v>190</v>
      </c>
      <c r="Q389" s="16">
        <f>ROUND(IF($L389=1,INDEX(新属性投放!K$14:K$34,卡牌属性!$M389),INDEX(新属性投放!K$40:K$60,卡牌属性!$M389))*VLOOKUP(J389,$A$4:$E$39,5),0)</f>
        <v>580</v>
      </c>
      <c r="R389" s="31" t="s">
        <v>191</v>
      </c>
      <c r="S389" s="16">
        <f>ROUND(IF($L389=1,INDEX(新属性投放!L$14:L$34,卡牌属性!$M389),INDEX(新属性投放!L$40:L$60,卡牌属性!$M389))*VLOOKUP(J389,$A$4:$E$39,5),0)</f>
        <v>9953</v>
      </c>
      <c r="T389" s="31" t="s">
        <v>189</v>
      </c>
      <c r="U389" s="16">
        <f>ROUND(IF($L389=1,INDEX(新属性投放!D$14:D$34,卡牌属性!$M389),INDEX(新属性投放!D$40:D$60,卡牌属性!$M389))*VLOOKUP(J389,$A$4:$E$39,5),0)</f>
        <v>30</v>
      </c>
      <c r="V389" s="31" t="s">
        <v>190</v>
      </c>
      <c r="W389" s="16">
        <f>ROUND(IF($L389=1,INDEX(新属性投放!E$14:E$34,卡牌属性!$M389),INDEX(新属性投放!E$40:E$60,卡牌属性!$M389))*VLOOKUP(J389,$A$4:$E$39,5),0)</f>
        <v>15</v>
      </c>
      <c r="X389" s="31" t="s">
        <v>191</v>
      </c>
      <c r="Y389" s="16">
        <f>ROUND(IF($L389=1,INDEX(新属性投放!F$14:F$34,卡牌属性!$M389),INDEX(新属性投放!F$40:F$60,卡牌属性!$M389))*VLOOKUP(J389,$A$4:$E$39,5),0)</f>
        <v>262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686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ROUND(IF($L390=1,INDEX(新属性投放!J$14:J$34,卡牌属性!$M390),INDEX(新属性投放!J$40:J$60,卡牌属性!$M390))*VLOOKUP(J390,$A$4:$E$39,5),0)</f>
        <v>1568</v>
      </c>
      <c r="P390" s="31" t="s">
        <v>190</v>
      </c>
      <c r="Q390" s="16">
        <f>ROUND(IF($L390=1,INDEX(新属性投放!K$14:K$34,卡牌属性!$M390),INDEX(新属性投放!K$40:K$60,卡牌属性!$M390))*VLOOKUP(J390,$A$4:$E$39,5),0)</f>
        <v>764</v>
      </c>
      <c r="R390" s="31" t="s">
        <v>191</v>
      </c>
      <c r="S390" s="16">
        <f>ROUND(IF($L390=1,INDEX(新属性投放!L$14:L$34,卡牌属性!$M390),INDEX(新属性投放!L$40:L$60,卡牌属性!$M390))*VLOOKUP(J390,$A$4:$E$39,5),0)</f>
        <v>13167</v>
      </c>
      <c r="T390" s="31" t="s">
        <v>189</v>
      </c>
      <c r="U390" s="16">
        <f>ROUND(IF($L390=1,INDEX(新属性投放!D$14:D$34,卡牌属性!$M390),INDEX(新属性投放!D$40:D$60,卡牌属性!$M390))*VLOOKUP(J390,$A$4:$E$39,5),0)</f>
        <v>34</v>
      </c>
      <c r="V390" s="31" t="s">
        <v>190</v>
      </c>
      <c r="W390" s="16">
        <f>ROUND(IF($L390=1,INDEX(新属性投放!E$14:E$34,卡牌属性!$M390),INDEX(新属性投放!E$40:E$60,卡牌属性!$M390))*VLOOKUP(J390,$A$4:$E$39,5),0)</f>
        <v>17</v>
      </c>
      <c r="X390" s="31" t="s">
        <v>191</v>
      </c>
      <c r="Y390" s="16">
        <f>ROUND(IF($L390=1,INDEX(新属性投放!F$14:F$34,卡牌属性!$M390),INDEX(新属性投放!F$40:F$60,卡牌属性!$M390))*VLOOKUP(J390,$A$4:$E$39,5),0)</f>
        <v>297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686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ROUND(IF($L391=1,INDEX(新属性投放!J$14:J$34,卡牌属性!$M391),INDEX(新属性投放!J$40:J$60,卡牌属性!$M391))*VLOOKUP(J391,$A$4:$E$39,5),0)</f>
        <v>1948</v>
      </c>
      <c r="P391" s="31" t="s">
        <v>190</v>
      </c>
      <c r="Q391" s="16">
        <f>ROUND(IF($L391=1,INDEX(新属性投放!K$14:K$34,卡牌属性!$M391),INDEX(新属性投放!K$40:K$60,卡牌属性!$M391))*VLOOKUP(J391,$A$4:$E$39,5),0)</f>
        <v>954</v>
      </c>
      <c r="R391" s="31" t="s">
        <v>191</v>
      </c>
      <c r="S391" s="16">
        <f>ROUND(IF($L391=1,INDEX(新属性投放!L$14:L$34,卡牌属性!$M391),INDEX(新属性投放!L$40:L$60,卡牌属性!$M391))*VLOOKUP(J391,$A$4:$E$39,5),0)</f>
        <v>16487</v>
      </c>
      <c r="T391" s="31" t="s">
        <v>189</v>
      </c>
      <c r="U391" s="16">
        <f>ROUND(IF($L391=1,INDEX(新属性投放!D$14:D$34,卡牌属性!$M391),INDEX(新属性投放!D$40:D$60,卡牌属性!$M391))*VLOOKUP(J391,$A$4:$E$39,5),0)</f>
        <v>40</v>
      </c>
      <c r="V391" s="31" t="s">
        <v>190</v>
      </c>
      <c r="W391" s="16">
        <f>ROUND(IF($L391=1,INDEX(新属性投放!E$14:E$34,卡牌属性!$M391),INDEX(新属性投放!E$40:E$60,卡牌属性!$M391))*VLOOKUP(J391,$A$4:$E$39,5),0)</f>
        <v>20</v>
      </c>
      <c r="X391" s="31" t="s">
        <v>191</v>
      </c>
      <c r="Y391" s="16">
        <f>ROUND(IF($L391=1,INDEX(新属性投放!F$14:F$34,卡牌属性!$M391),INDEX(新属性投放!F$40:F$60,卡牌属性!$M391))*VLOOKUP(J391,$A$4:$E$39,5),0)</f>
        <v>350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686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ROUND(IF($L392=1,INDEX(新属性投放!J$14:J$34,卡牌属性!$M392),INDEX(新属性投放!J$40:J$60,卡牌属性!$M392))*VLOOKUP(J392,$A$4:$E$39,5),0)</f>
        <v>2194</v>
      </c>
      <c r="P392" s="31" t="s">
        <v>190</v>
      </c>
      <c r="Q392" s="16">
        <f>ROUND(IF($L392=1,INDEX(新属性投放!K$14:K$34,卡牌属性!$M392),INDEX(新属性投放!K$40:K$60,卡牌属性!$M392))*VLOOKUP(J392,$A$4:$E$39,5),0)</f>
        <v>1077</v>
      </c>
      <c r="R392" s="31" t="s">
        <v>191</v>
      </c>
      <c r="S392" s="16">
        <f>ROUND(IF($L392=1,INDEX(新属性投放!L$14:L$34,卡牌属性!$M392),INDEX(新属性投放!L$40:L$60,卡牌属性!$M392))*VLOOKUP(J392,$A$4:$E$39,5),0)</f>
        <v>18639</v>
      </c>
      <c r="T392" s="31" t="s">
        <v>189</v>
      </c>
      <c r="U392" s="16">
        <f>ROUND(IF($L392=1,INDEX(新属性投放!D$14:D$34,卡牌属性!$M392),INDEX(新属性投放!D$40:D$60,卡牌属性!$M392))*VLOOKUP(J392,$A$4:$E$39,5),0)</f>
        <v>46</v>
      </c>
      <c r="V392" s="31" t="s">
        <v>190</v>
      </c>
      <c r="W392" s="16">
        <f>ROUND(IF($L392=1,INDEX(新属性投放!E$14:E$34,卡牌属性!$M392),INDEX(新属性投放!E$40:E$60,卡牌属性!$M392))*VLOOKUP(J392,$A$4:$E$39,5),0)</f>
        <v>23</v>
      </c>
      <c r="X392" s="31" t="s">
        <v>191</v>
      </c>
      <c r="Y392" s="16">
        <f>ROUND(IF($L392=1,INDEX(新属性投放!F$14:F$34,卡牌属性!$M392),INDEX(新属性投放!F$40:F$60,卡牌属性!$M392))*VLOOKUP(J392,$A$4:$E$39,5),0)</f>
        <v>402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686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ROUND(IF($L393=1,INDEX(新属性投放!J$14:J$34,卡牌属性!$M393),INDEX(新属性投放!J$40:J$60,卡牌属性!$M393))*VLOOKUP(J393,$A$4:$E$39,5),0)</f>
        <v>2476</v>
      </c>
      <c r="P393" s="31" t="s">
        <v>190</v>
      </c>
      <c r="Q393" s="16">
        <f>ROUND(IF($L393=1,INDEX(新属性投放!K$14:K$34,卡牌属性!$M393),INDEX(新属性投放!K$40:K$60,卡牌属性!$M393))*VLOOKUP(J393,$A$4:$E$39,5),0)</f>
        <v>1218</v>
      </c>
      <c r="R393" s="31" t="s">
        <v>191</v>
      </c>
      <c r="S393" s="16">
        <f>ROUND(IF($L393=1,INDEX(新属性投放!L$14:L$34,卡牌属性!$M393),INDEX(新属性投放!L$40:L$60,卡牌属性!$M393))*VLOOKUP(J393,$A$4:$E$39,5),0)</f>
        <v>21104</v>
      </c>
      <c r="T393" s="31" t="s">
        <v>189</v>
      </c>
      <c r="U393" s="16">
        <f>ROUND(IF($L393=1,INDEX(新属性投放!D$14:D$34,卡牌属性!$M393),INDEX(新属性投放!D$40:D$60,卡牌属性!$M393))*VLOOKUP(J393,$A$4:$E$39,5),0)</f>
        <v>52</v>
      </c>
      <c r="V393" s="31" t="s">
        <v>190</v>
      </c>
      <c r="W393" s="16">
        <f>ROUND(IF($L393=1,INDEX(新属性投放!E$14:E$34,卡牌属性!$M393),INDEX(新属性投放!E$40:E$60,卡牌属性!$M393))*VLOOKUP(J393,$A$4:$E$39,5),0)</f>
        <v>26</v>
      </c>
      <c r="X393" s="31" t="s">
        <v>191</v>
      </c>
      <c r="Y393" s="16">
        <f>ROUND(IF($L393=1,INDEX(新属性投放!F$14:F$34,卡牌属性!$M393),INDEX(新属性投放!F$40:F$60,卡牌属性!$M393))*VLOOKUP(J393,$A$4:$E$39,5),0)</f>
        <v>455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686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ROUND(IF($L394=1,INDEX(新属性投放!J$14:J$34,卡牌属性!$M394),INDEX(新属性投放!J$40:J$60,卡牌属性!$M394))*VLOOKUP(J394,$A$4:$E$39,5),0)</f>
        <v>2794</v>
      </c>
      <c r="P394" s="31" t="s">
        <v>190</v>
      </c>
      <c r="Q394" s="16">
        <f>ROUND(IF($L394=1,INDEX(新属性投放!K$14:K$34,卡牌属性!$M394),INDEX(新属性投放!K$40:K$60,卡牌属性!$M394))*VLOOKUP(J394,$A$4:$E$39,5),0)</f>
        <v>1377</v>
      </c>
      <c r="R394" s="31" t="s">
        <v>191</v>
      </c>
      <c r="S394" s="16">
        <f>ROUND(IF($L394=1,INDEX(新属性投放!L$14:L$34,卡牌属性!$M394),INDEX(新属性投放!L$40:L$60,卡牌属性!$M394))*VLOOKUP(J394,$A$4:$E$39,5),0)</f>
        <v>23886</v>
      </c>
      <c r="T394" s="31" t="s">
        <v>189</v>
      </c>
      <c r="U394" s="16">
        <f>ROUND(IF($L394=1,INDEX(新属性投放!D$14:D$34,卡牌属性!$M394),INDEX(新属性投放!D$40:D$60,卡牌属性!$M394))*VLOOKUP(J394,$A$4:$E$39,5),0)</f>
        <v>58</v>
      </c>
      <c r="V394" s="31" t="s">
        <v>190</v>
      </c>
      <c r="W394" s="16">
        <f>ROUND(IF($L394=1,INDEX(新属性投放!E$14:E$34,卡牌属性!$M394),INDEX(新属性投放!E$40:E$60,卡牌属性!$M394))*VLOOKUP(J394,$A$4:$E$39,5),0)</f>
        <v>29</v>
      </c>
      <c r="X394" s="31" t="s">
        <v>191</v>
      </c>
      <c r="Y394" s="16">
        <f>ROUND(IF($L394=1,INDEX(新属性投放!F$14:F$34,卡牌属性!$M394),INDEX(新属性投放!F$40:F$60,卡牌属性!$M394))*VLOOKUP(J394,$A$4:$E$39,5),0)</f>
        <v>507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686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ROUND(IF($L395=1,INDEX(新属性投放!J$14:J$34,卡牌属性!$M395),INDEX(新属性投放!J$40:J$60,卡牌属性!$M395))*VLOOKUP(J395,$A$4:$E$39,5),0)</f>
        <v>3148</v>
      </c>
      <c r="P395" s="31" t="s">
        <v>190</v>
      </c>
      <c r="Q395" s="16">
        <f>ROUND(IF($L395=1,INDEX(新属性投放!K$14:K$34,卡牌属性!$M395),INDEX(新属性投放!K$40:K$60,卡牌属性!$M395))*VLOOKUP(J395,$A$4:$E$39,5),0)</f>
        <v>1554</v>
      </c>
      <c r="R395" s="31" t="s">
        <v>191</v>
      </c>
      <c r="S395" s="16">
        <f>ROUND(IF($L395=1,INDEX(新属性投放!L$14:L$34,卡牌属性!$M395),INDEX(新属性投放!L$40:L$60,卡牌属性!$M395))*VLOOKUP(J395,$A$4:$E$39,5),0)</f>
        <v>26981</v>
      </c>
      <c r="T395" s="31" t="s">
        <v>189</v>
      </c>
      <c r="U395" s="16">
        <f>ROUND(IF($L395=1,INDEX(新属性投放!D$14:D$34,卡牌属性!$M395),INDEX(新属性投放!D$40:D$60,卡牌属性!$M395))*VLOOKUP(J395,$A$4:$E$39,5),0)</f>
        <v>64</v>
      </c>
      <c r="V395" s="31" t="s">
        <v>190</v>
      </c>
      <c r="W395" s="16">
        <f>ROUND(IF($L395=1,INDEX(新属性投放!E$14:E$34,卡牌属性!$M395),INDEX(新属性投放!E$40:E$60,卡牌属性!$M395))*VLOOKUP(J395,$A$4:$E$39,5),0)</f>
        <v>32</v>
      </c>
      <c r="X395" s="31" t="s">
        <v>191</v>
      </c>
      <c r="Y395" s="16">
        <f>ROUND(IF($L395=1,INDEX(新属性投放!F$14:F$34,卡牌属性!$M395),INDEX(新属性投放!F$40:F$60,卡牌属性!$M395))*VLOOKUP(J395,$A$4:$E$39,5),0)</f>
        <v>560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686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ROUND(IF($L396=1,INDEX(新属性投放!J$14:J$34,卡牌属性!$M396),INDEX(新属性投放!J$40:J$60,卡牌属性!$M396))*VLOOKUP(J396,$A$4:$E$39,5),0)</f>
        <v>3538</v>
      </c>
      <c r="P396" s="31" t="s">
        <v>190</v>
      </c>
      <c r="Q396" s="16">
        <f>ROUND(IF($L396=1,INDEX(新属性投放!K$14:K$34,卡牌属性!$M396),INDEX(新属性投放!K$40:K$60,卡牌属性!$M396))*VLOOKUP(J396,$A$4:$E$39,5),0)</f>
        <v>1749</v>
      </c>
      <c r="R396" s="31" t="s">
        <v>191</v>
      </c>
      <c r="S396" s="16">
        <f>ROUND(IF($L396=1,INDEX(新属性投放!L$14:L$34,卡牌属性!$M396),INDEX(新属性投放!L$40:L$60,卡牌属性!$M396))*VLOOKUP(J396,$A$4:$E$39,5),0)</f>
        <v>30393</v>
      </c>
      <c r="T396" s="31" t="s">
        <v>189</v>
      </c>
      <c r="U396" s="16">
        <f>ROUND(IF($L396=1,INDEX(新属性投放!D$14:D$34,卡牌属性!$M396),INDEX(新属性投放!D$40:D$60,卡牌属性!$M396))*VLOOKUP(J396,$A$4:$E$39,5),0)</f>
        <v>70</v>
      </c>
      <c r="V396" s="31" t="s">
        <v>190</v>
      </c>
      <c r="W396" s="16">
        <f>ROUND(IF($L396=1,INDEX(新属性投放!E$14:E$34,卡牌属性!$M396),INDEX(新属性投放!E$40:E$60,卡牌属性!$M396))*VLOOKUP(J396,$A$4:$E$39,5),0)</f>
        <v>35</v>
      </c>
      <c r="X396" s="31" t="s">
        <v>191</v>
      </c>
      <c r="Y396" s="16">
        <f>ROUND(IF($L396=1,INDEX(新属性投放!F$14:F$34,卡牌属性!$M396),INDEX(新属性投放!F$40:F$60,卡牌属性!$M396))*VLOOKUP(J396,$A$4:$E$39,5),0)</f>
        <v>612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686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ROUND(IF($L397=1,INDEX(新属性投放!J$14:J$34,卡牌属性!$M397),INDEX(新属性投放!J$40:J$60,卡牌属性!$M397))*VLOOKUP(J397,$A$4:$E$39,5),0)</f>
        <v>3968</v>
      </c>
      <c r="P397" s="31" t="s">
        <v>190</v>
      </c>
      <c r="Q397" s="16">
        <f>ROUND(IF($L397=1,INDEX(新属性投放!K$14:K$34,卡牌属性!$M397),INDEX(新属性投放!K$40:K$60,卡牌属性!$M397))*VLOOKUP(J397,$A$4:$E$39,5),0)</f>
        <v>1964</v>
      </c>
      <c r="R397" s="31" t="s">
        <v>191</v>
      </c>
      <c r="S397" s="16">
        <f>ROUND(IF($L397=1,INDEX(新属性投放!L$14:L$34,卡牌属性!$M397),INDEX(新属性投放!L$40:L$60,卡牌属性!$M397))*VLOOKUP(J397,$A$4:$E$39,5),0)</f>
        <v>34153</v>
      </c>
      <c r="T397" s="31" t="s">
        <v>189</v>
      </c>
      <c r="U397" s="16">
        <f>ROUND(IF($L397=1,INDEX(新属性投放!D$14:D$34,卡牌属性!$M397),INDEX(新属性投放!D$40:D$60,卡牌属性!$M397))*VLOOKUP(J397,$A$4:$E$39,5),0)</f>
        <v>80</v>
      </c>
      <c r="V397" s="31" t="s">
        <v>190</v>
      </c>
      <c r="W397" s="16">
        <f>ROUND(IF($L397=1,INDEX(新属性投放!E$14:E$34,卡牌属性!$M397),INDEX(新属性投放!E$40:E$60,卡牌属性!$M397))*VLOOKUP(J397,$A$4:$E$39,5),0)</f>
        <v>40</v>
      </c>
      <c r="X397" s="31" t="s">
        <v>191</v>
      </c>
      <c r="Y397" s="16">
        <f>ROUND(IF($L397=1,INDEX(新属性投放!F$14:F$34,卡牌属性!$M397),INDEX(新属性投放!F$40:F$60,卡牌属性!$M397))*VLOOKUP(J397,$A$4:$E$39,5),0)</f>
        <v>700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686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ROUND(IF($L398=1,INDEX(新属性投放!J$14:J$34,卡牌属性!$M398),INDEX(新属性投放!J$40:J$60,卡牌属性!$M398))*VLOOKUP(J398,$A$4:$E$39,5),0)</f>
        <v>4458</v>
      </c>
      <c r="P398" s="31" t="s">
        <v>190</v>
      </c>
      <c r="Q398" s="16">
        <f>ROUND(IF($L398=1,INDEX(新属性投放!K$14:K$34,卡牌属性!$M398),INDEX(新属性投放!K$40:K$60,卡牌属性!$M398))*VLOOKUP(J398,$A$4:$E$39,5),0)</f>
        <v>2209</v>
      </c>
      <c r="R398" s="31" t="s">
        <v>191</v>
      </c>
      <c r="S398" s="16">
        <f>ROUND(IF($L398=1,INDEX(新属性投放!L$14:L$34,卡牌属性!$M398),INDEX(新属性投放!L$40:L$60,卡牌属性!$M398))*VLOOKUP(J398,$A$4:$E$39,5),0)</f>
        <v>38440</v>
      </c>
      <c r="T398" s="31" t="s">
        <v>189</v>
      </c>
      <c r="U398" s="16">
        <f>ROUND(IF($L398=1,INDEX(新属性投放!D$14:D$34,卡牌属性!$M398),INDEX(新属性投放!D$40:D$60,卡牌属性!$M398))*VLOOKUP(J398,$A$4:$E$39,5),0)</f>
        <v>90</v>
      </c>
      <c r="V398" s="31" t="s">
        <v>190</v>
      </c>
      <c r="W398" s="16">
        <f>ROUND(IF($L398=1,INDEX(新属性投放!E$14:E$34,卡牌属性!$M398),INDEX(新属性投放!E$40:E$60,卡牌属性!$M398))*VLOOKUP(J398,$A$4:$E$39,5),0)</f>
        <v>45</v>
      </c>
      <c r="X398" s="31" t="s">
        <v>191</v>
      </c>
      <c r="Y398" s="16">
        <f>ROUND(IF($L398=1,INDEX(新属性投放!F$14:F$34,卡牌属性!$M398),INDEX(新属性投放!F$40:F$60,卡牌属性!$M398))*VLOOKUP(J398,$A$4:$E$39,5),0)</f>
        <v>787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686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ROUND(IF($L399=1,INDEX(新属性投放!J$14:J$34,卡牌属性!$M399),INDEX(新属性投放!J$40:J$60,卡牌属性!$M399))*VLOOKUP(J399,$A$4:$E$39,5),0)</f>
        <v>5008</v>
      </c>
      <c r="P399" s="31" t="s">
        <v>190</v>
      </c>
      <c r="Q399" s="16">
        <f>ROUND(IF($L399=1,INDEX(新属性投放!K$14:K$34,卡牌属性!$M399),INDEX(新属性投放!K$40:K$60,卡牌属性!$M399))*VLOOKUP(J399,$A$4:$E$39,5),0)</f>
        <v>2484</v>
      </c>
      <c r="R399" s="31" t="s">
        <v>191</v>
      </c>
      <c r="S399" s="16">
        <f>ROUND(IF($L399=1,INDEX(新属性投放!L$14:L$34,卡牌属性!$M399),INDEX(新属性投放!L$40:L$60,卡牌属性!$M399))*VLOOKUP(J399,$A$4:$E$39,5),0)</f>
        <v>43250</v>
      </c>
      <c r="T399" s="31" t="s">
        <v>189</v>
      </c>
      <c r="U399" s="16">
        <f>ROUND(IF($L399=1,INDEX(新属性投放!D$14:D$34,卡牌属性!$M399),INDEX(新属性投放!D$40:D$60,卡牌属性!$M399))*VLOOKUP(J399,$A$4:$E$39,5),0)</f>
        <v>100</v>
      </c>
      <c r="V399" s="31" t="s">
        <v>190</v>
      </c>
      <c r="W399" s="16">
        <f>ROUND(IF($L399=1,INDEX(新属性投放!E$14:E$34,卡牌属性!$M399),INDEX(新属性投放!E$40:E$60,卡牌属性!$M399))*VLOOKUP(J399,$A$4:$E$39,5),0)</f>
        <v>50</v>
      </c>
      <c r="X399" s="31" t="s">
        <v>191</v>
      </c>
      <c r="Y399" s="16">
        <f>ROUND(IF($L399=1,INDEX(新属性投放!F$14:F$34,卡牌属性!$M399),INDEX(新属性投放!F$40:F$60,卡牌属性!$M399))*VLOOKUP(J399,$A$4:$E$39,5),0)</f>
        <v>875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686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ROUND(IF($L400=1,INDEX(新属性投放!J$14:J$34,卡牌属性!$M400),INDEX(新属性投放!J$40:J$60,卡牌属性!$M400))*VLOOKUP(J400,$A$4:$E$39,5),0)</f>
        <v>5618</v>
      </c>
      <c r="P400" s="31" t="s">
        <v>190</v>
      </c>
      <c r="Q400" s="16">
        <f>ROUND(IF($L400=1,INDEX(新属性投放!K$14:K$34,卡牌属性!$M400),INDEX(新属性投放!K$40:K$60,卡牌属性!$M400))*VLOOKUP(J400,$A$4:$E$39,5),0)</f>
        <v>2789</v>
      </c>
      <c r="R400" s="31" t="s">
        <v>191</v>
      </c>
      <c r="S400" s="16">
        <f>ROUND(IF($L400=1,INDEX(新属性投放!L$14:L$34,卡牌属性!$M400),INDEX(新属性投放!L$40:L$60,卡牌属性!$M400))*VLOOKUP(J400,$A$4:$E$39,5),0)</f>
        <v>48587</v>
      </c>
      <c r="T400" s="31" t="s">
        <v>189</v>
      </c>
      <c r="U400" s="16">
        <f>ROUND(IF($L400=1,INDEX(新属性投放!D$14:D$34,卡牌属性!$M400),INDEX(新属性投放!D$40:D$60,卡牌属性!$M400))*VLOOKUP(J400,$A$4:$E$39,5),0)</f>
        <v>110</v>
      </c>
      <c r="V400" s="31" t="s">
        <v>190</v>
      </c>
      <c r="W400" s="16">
        <f>ROUND(IF($L400=1,INDEX(新属性投放!E$14:E$34,卡牌属性!$M400),INDEX(新属性投放!E$40:E$60,卡牌属性!$M400))*VLOOKUP(J400,$A$4:$E$39,5),0)</f>
        <v>55</v>
      </c>
      <c r="X400" s="31" t="s">
        <v>191</v>
      </c>
      <c r="Y400" s="16">
        <f>ROUND(IF($L400=1,INDEX(新属性投放!F$14:F$34,卡牌属性!$M400),INDEX(新属性投放!F$40:F$60,卡牌属性!$M400))*VLOOKUP(J400,$A$4:$E$39,5),0)</f>
        <v>962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686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ROUND(IF($L401=1,INDEX(新属性投放!J$14:J$34,卡牌属性!$M401),INDEX(新属性投放!J$40:J$60,卡牌属性!$M401))*VLOOKUP(J401,$A$4:$E$39,5),0)</f>
        <v>6288</v>
      </c>
      <c r="P401" s="31" t="s">
        <v>190</v>
      </c>
      <c r="Q401" s="16">
        <f>ROUND(IF($L401=1,INDEX(新属性投放!K$14:K$34,卡牌属性!$M401),INDEX(新属性投放!K$40:K$60,卡牌属性!$M401))*VLOOKUP(J401,$A$4:$E$39,5),0)</f>
        <v>3124</v>
      </c>
      <c r="R401" s="31" t="s">
        <v>191</v>
      </c>
      <c r="S401" s="16">
        <f>ROUND(IF($L401=1,INDEX(新属性投放!L$14:L$34,卡牌属性!$M401),INDEX(新属性投放!L$40:L$60,卡牌属性!$M401))*VLOOKUP(J401,$A$4:$E$39,5),0)</f>
        <v>54447</v>
      </c>
      <c r="T401" s="31" t="s">
        <v>189</v>
      </c>
      <c r="U401" s="16">
        <f>ROUND(IF($L401=1,INDEX(新属性投放!D$14:D$34,卡牌属性!$M401),INDEX(新属性投放!D$40:D$60,卡牌属性!$M401))*VLOOKUP(J401,$A$4:$E$39,5),0)</f>
        <v>120</v>
      </c>
      <c r="V401" s="31" t="s">
        <v>190</v>
      </c>
      <c r="W401" s="16">
        <f>ROUND(IF($L401=1,INDEX(新属性投放!E$14:E$34,卡牌属性!$M401),INDEX(新属性投放!E$40:E$60,卡牌属性!$M401))*VLOOKUP(J401,$A$4:$E$39,5),0)</f>
        <v>60</v>
      </c>
      <c r="X401" s="31" t="s">
        <v>191</v>
      </c>
      <c r="Y401" s="16">
        <f>ROUND(IF($L401=1,INDEX(新属性投放!F$14:F$34,卡牌属性!$M401),INDEX(新属性投放!F$40:F$60,卡牌属性!$M401))*VLOOKUP(J401,$A$4:$E$39,5),0)</f>
        <v>1050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686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ROUND(IF($L402=1,INDEX(新属性投放!J$14:J$34,卡牌属性!$M402),INDEX(新属性投放!J$40:J$60,卡牌属性!$M402))*VLOOKUP(J402,$A$4:$E$39,5),0)</f>
        <v>7028</v>
      </c>
      <c r="P402" s="31" t="s">
        <v>190</v>
      </c>
      <c r="Q402" s="16">
        <f>ROUND(IF($L402=1,INDEX(新属性投放!K$14:K$34,卡牌属性!$M402),INDEX(新属性投放!K$40:K$60,卡牌属性!$M402))*VLOOKUP(J402,$A$4:$E$39,5),0)</f>
        <v>3494</v>
      </c>
      <c r="R402" s="31" t="s">
        <v>191</v>
      </c>
      <c r="S402" s="16">
        <f>ROUND(IF($L402=1,INDEX(新属性投放!L$14:L$34,卡牌属性!$M402),INDEX(新属性投放!L$40:L$60,卡牌属性!$M402))*VLOOKUP(J402,$A$4:$E$39,5),0)</f>
        <v>60922</v>
      </c>
      <c r="T402" s="31" t="s">
        <v>189</v>
      </c>
      <c r="U402" s="16">
        <f>ROUND(IF($L402=1,INDEX(新属性投放!D$14:D$34,卡牌属性!$M402),INDEX(新属性投放!D$40:D$60,卡牌属性!$M402))*VLOOKUP(J402,$A$4:$E$39,5),0)</f>
        <v>140</v>
      </c>
      <c r="V402" s="31" t="s">
        <v>190</v>
      </c>
      <c r="W402" s="16">
        <f>ROUND(IF($L402=1,INDEX(新属性投放!E$14:E$34,卡牌属性!$M402),INDEX(新属性投放!E$40:E$60,卡牌属性!$M402))*VLOOKUP(J402,$A$4:$E$39,5),0)</f>
        <v>70</v>
      </c>
      <c r="X402" s="31" t="s">
        <v>191</v>
      </c>
      <c r="Y402" s="16">
        <f>ROUND(IF($L402=1,INDEX(新属性投放!F$14:F$34,卡牌属性!$M402),INDEX(新属性投放!F$40:F$60,卡牌属性!$M402))*VLOOKUP(J402,$A$4:$E$39,5),0)</f>
        <v>1225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686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ROUND(IF($L403=1,INDEX(新属性投放!J$14:J$34,卡牌属性!$M403),INDEX(新属性投放!J$40:J$60,卡牌属性!$M403))*VLOOKUP(J403,$A$4:$E$39,5),0)</f>
        <v>88</v>
      </c>
      <c r="P403" s="31" t="s">
        <v>190</v>
      </c>
      <c r="Q403" s="16">
        <f>ROUND(IF($L403=1,INDEX(新属性投放!K$14:K$34,卡牌属性!$M403),INDEX(新属性投放!K$40:K$60,卡牌属性!$M403))*VLOOKUP(J403,$A$4:$E$39,5),0)</f>
        <v>22</v>
      </c>
      <c r="R403" s="31" t="s">
        <v>191</v>
      </c>
      <c r="S403" s="16">
        <f>ROUND(IF($L403=1,INDEX(新属性投放!L$14:L$34,卡牌属性!$M403),INDEX(新属性投放!L$40:L$60,卡牌属性!$M403))*VLOOKUP(J403,$A$4:$E$39,5),0)</f>
        <v>165</v>
      </c>
      <c r="T403" s="31" t="s">
        <v>189</v>
      </c>
      <c r="U403" s="16">
        <f>ROUND(IF($L403=1,INDEX(新属性投放!D$14:D$34,卡牌属性!$M403),INDEX(新属性投放!D$40:D$60,卡牌属性!$M403))*VLOOKUP(J403,$A$4:$E$39,5),0)</f>
        <v>4</v>
      </c>
      <c r="V403" s="31" t="s">
        <v>190</v>
      </c>
      <c r="W403" s="16">
        <f>ROUND(IF($L403=1,INDEX(新属性投放!E$14:E$34,卡牌属性!$M403),INDEX(新属性投放!E$40:E$60,卡牌属性!$M403))*VLOOKUP(J403,$A$4:$E$39,5),0)</f>
        <v>2</v>
      </c>
      <c r="X403" s="31" t="s">
        <v>191</v>
      </c>
      <c r="Y403" s="16">
        <f>ROUND(IF($L403=1,INDEX(新属性投放!F$14:F$34,卡牌属性!$M403),INDEX(新属性投放!F$40:F$60,卡牌属性!$M403))*VLOOKUP(J403,$A$4:$E$39,5),0)</f>
        <v>39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686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ROUND(IF($L404=1,INDEX(新属性投放!J$14:J$34,卡牌属性!$M404),INDEX(新属性投放!J$40:J$60,卡牌属性!$M404))*VLOOKUP(J404,$A$4:$E$39,5),0)</f>
        <v>92</v>
      </c>
      <c r="P404" s="31" t="s">
        <v>190</v>
      </c>
      <c r="Q404" s="16">
        <f>ROUND(IF($L404=1,INDEX(新属性投放!K$14:K$34,卡牌属性!$M404),INDEX(新属性投放!K$40:K$60,卡牌属性!$M404))*VLOOKUP(J404,$A$4:$E$39,5),0)</f>
        <v>24</v>
      </c>
      <c r="R404" s="31" t="s">
        <v>191</v>
      </c>
      <c r="S404" s="16">
        <f>ROUND(IF($L404=1,INDEX(新属性投放!L$14:L$34,卡牌属性!$M404),INDEX(新属性投放!L$40:L$60,卡牌属性!$M404))*VLOOKUP(J404,$A$4:$E$39,5),0)</f>
        <v>210</v>
      </c>
      <c r="T404" s="31" t="s">
        <v>189</v>
      </c>
      <c r="U404" s="16">
        <f>ROUND(IF($L404=1,INDEX(新属性投放!D$14:D$34,卡牌属性!$M404),INDEX(新属性投放!D$40:D$60,卡牌属性!$M404))*VLOOKUP(J404,$A$4:$E$39,5),0)</f>
        <v>7</v>
      </c>
      <c r="V404" s="31" t="s">
        <v>190</v>
      </c>
      <c r="W404" s="16">
        <f>ROUND(IF($L404=1,INDEX(新属性投放!E$14:E$34,卡牌属性!$M404),INDEX(新属性投放!E$40:E$60,卡牌属性!$M404))*VLOOKUP(J404,$A$4:$E$39,5),0)</f>
        <v>3</v>
      </c>
      <c r="X404" s="31" t="s">
        <v>191</v>
      </c>
      <c r="Y404" s="16">
        <f>ROUND(IF($L404=1,INDEX(新属性投放!F$14:F$34,卡牌属性!$M404),INDEX(新属性投放!F$40:F$60,卡牌属性!$M404))*VLOOKUP(J404,$A$4:$E$39,5),0)</f>
        <v>57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686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ROUND(IF($L405=1,INDEX(新属性投放!J$14:J$34,卡牌属性!$M405),INDEX(新属性投放!J$40:J$60,卡牌属性!$M405))*VLOOKUP(J405,$A$4:$E$39,5),0)</f>
        <v>136</v>
      </c>
      <c r="P405" s="31" t="s">
        <v>190</v>
      </c>
      <c r="Q405" s="16">
        <f>ROUND(IF($L405=1,INDEX(新属性投放!K$14:K$34,卡牌属性!$M405),INDEX(新属性投放!K$40:K$60,卡牌属性!$M405))*VLOOKUP(J405,$A$4:$E$39,5),0)</f>
        <v>46</v>
      </c>
      <c r="R405" s="31" t="s">
        <v>191</v>
      </c>
      <c r="S405" s="16">
        <f>ROUND(IF($L405=1,INDEX(新属性投放!L$14:L$34,卡牌属性!$M405),INDEX(新属性投放!L$40:L$60,卡牌属性!$M405))*VLOOKUP(J405,$A$4:$E$39,5),0)</f>
        <v>593</v>
      </c>
      <c r="T405" s="31" t="s">
        <v>189</v>
      </c>
      <c r="U405" s="16">
        <f>ROUND(IF($L405=1,INDEX(新属性投放!D$14:D$34,卡牌属性!$M405),INDEX(新属性投放!D$40:D$60,卡牌属性!$M405))*VLOOKUP(J405,$A$4:$E$39,5),0)</f>
        <v>9</v>
      </c>
      <c r="V405" s="31" t="s">
        <v>190</v>
      </c>
      <c r="W405" s="16">
        <f>ROUND(IF($L405=1,INDEX(新属性投放!E$14:E$34,卡牌属性!$M405),INDEX(新属性投放!E$40:E$60,卡牌属性!$M405))*VLOOKUP(J405,$A$4:$E$39,5),0)</f>
        <v>4</v>
      </c>
      <c r="X405" s="31" t="s">
        <v>191</v>
      </c>
      <c r="Y405" s="16">
        <f>ROUND(IF($L405=1,INDEX(新属性投放!F$14:F$34,卡牌属性!$M405),INDEX(新属性投放!F$40:F$60,卡牌属性!$M405))*VLOOKUP(J405,$A$4:$E$39,5),0)</f>
        <v>77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686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ROUND(IF($L406=1,INDEX(新属性投放!J$14:J$34,卡牌属性!$M406),INDEX(新属性投放!J$40:J$60,卡牌属性!$M406))*VLOOKUP(J406,$A$4:$E$39,5),0)</f>
        <v>264</v>
      </c>
      <c r="P406" s="31" t="s">
        <v>190</v>
      </c>
      <c r="Q406" s="16">
        <f>ROUND(IF($L406=1,INDEX(新属性投放!K$14:K$34,卡牌属性!$M406),INDEX(新属性投放!K$40:K$60,卡牌属性!$M406))*VLOOKUP(J406,$A$4:$E$39,5),0)</f>
        <v>110</v>
      </c>
      <c r="R406" s="31" t="s">
        <v>191</v>
      </c>
      <c r="S406" s="16">
        <f>ROUND(IF($L406=1,INDEX(新属性投放!L$14:L$34,卡牌属性!$M406),INDEX(新属性投放!L$40:L$60,卡牌属性!$M406))*VLOOKUP(J406,$A$4:$E$39,5),0)</f>
        <v>1709</v>
      </c>
      <c r="T406" s="31" t="s">
        <v>189</v>
      </c>
      <c r="U406" s="16">
        <f>ROUND(IF($L406=1,INDEX(新属性投放!D$14:D$34,卡牌属性!$M406),INDEX(新属性投放!D$40:D$60,卡牌属性!$M406))*VLOOKUP(J406,$A$4:$E$39,5),0)</f>
        <v>13</v>
      </c>
      <c r="V406" s="31" t="s">
        <v>190</v>
      </c>
      <c r="W406" s="16">
        <f>ROUND(IF($L406=1,INDEX(新属性投放!E$14:E$34,卡牌属性!$M406),INDEX(新属性投放!E$40:E$60,卡牌属性!$M406))*VLOOKUP(J406,$A$4:$E$39,5),0)</f>
        <v>7</v>
      </c>
      <c r="X406" s="31" t="s">
        <v>191</v>
      </c>
      <c r="Y406" s="16">
        <f>ROUND(IF($L406=1,INDEX(新属性投放!F$14:F$34,卡牌属性!$M406),INDEX(新属性投放!F$40:F$60,卡牌属性!$M406))*VLOOKUP(J406,$A$4:$E$39,5),0)</f>
        <v>116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686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ROUND(IF($L407=1,INDEX(新属性投放!J$14:J$34,卡牌属性!$M407),INDEX(新属性投放!J$40:J$60,卡牌属性!$M407))*VLOOKUP(J407,$A$4:$E$39,5),0)</f>
        <v>497</v>
      </c>
      <c r="P407" s="31" t="s">
        <v>190</v>
      </c>
      <c r="Q407" s="16">
        <f>ROUND(IF($L407=1,INDEX(新属性投放!K$14:K$34,卡牌属性!$M407),INDEX(新属性投放!K$40:K$60,卡牌属性!$M407))*VLOOKUP(J407,$A$4:$E$39,5),0)</f>
        <v>227</v>
      </c>
      <c r="R407" s="31" t="s">
        <v>191</v>
      </c>
      <c r="S407" s="16">
        <f>ROUND(IF($L407=1,INDEX(新属性投放!L$14:L$34,卡牌属性!$M407),INDEX(新属性投放!L$40:L$60,卡牌属性!$M407))*VLOOKUP(J407,$A$4:$E$39,5),0)</f>
        <v>3750</v>
      </c>
      <c r="T407" s="31" t="s">
        <v>189</v>
      </c>
      <c r="U407" s="16">
        <f>ROUND(IF($L407=1,INDEX(新属性投放!D$14:D$34,卡牌属性!$M407),INDEX(新属性投放!D$40:D$60,卡牌属性!$M407))*VLOOKUP(J407,$A$4:$E$39,5),0)</f>
        <v>18</v>
      </c>
      <c r="V407" s="31" t="s">
        <v>190</v>
      </c>
      <c r="W407" s="16">
        <f>ROUND(IF($L407=1,INDEX(新属性投放!E$14:E$34,卡牌属性!$M407),INDEX(新属性投放!E$40:E$60,卡牌属性!$M407))*VLOOKUP(J407,$A$4:$E$39,5),0)</f>
        <v>9</v>
      </c>
      <c r="X407" s="31" t="s">
        <v>191</v>
      </c>
      <c r="Y407" s="16">
        <f>ROUND(IF($L407=1,INDEX(新属性投放!F$14:F$34,卡牌属性!$M407),INDEX(新属性投放!F$40:F$60,卡牌属性!$M407))*VLOOKUP(J407,$A$4:$E$39,5),0)</f>
        <v>154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686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ROUND(IF($L408=1,INDEX(新属性投放!J$14:J$34,卡牌属性!$M408),INDEX(新属性投放!J$40:J$60,卡牌属性!$M408))*VLOOKUP(J408,$A$4:$E$39,5),0)</f>
        <v>717</v>
      </c>
      <c r="P408" s="31" t="s">
        <v>190</v>
      </c>
      <c r="Q408" s="16">
        <f>ROUND(IF($L408=1,INDEX(新属性投放!K$14:K$34,卡牌属性!$M408),INDEX(新属性投放!K$40:K$60,卡牌属性!$M408))*VLOOKUP(J408,$A$4:$E$39,5),0)</f>
        <v>337</v>
      </c>
      <c r="R408" s="31" t="s">
        <v>191</v>
      </c>
      <c r="S408" s="16">
        <f>ROUND(IF($L408=1,INDEX(新属性投放!L$14:L$34,卡牌属性!$M408),INDEX(新属性投放!L$40:L$60,卡牌属性!$M408))*VLOOKUP(J408,$A$4:$E$39,5),0)</f>
        <v>5675</v>
      </c>
      <c r="T408" s="31" t="s">
        <v>189</v>
      </c>
      <c r="U408" s="16">
        <f>ROUND(IF($L408=1,INDEX(新属性投放!D$14:D$34,卡牌属性!$M408),INDEX(新属性投放!D$40:D$60,卡牌属性!$M408))*VLOOKUP(J408,$A$4:$E$39,5),0)</f>
        <v>22</v>
      </c>
      <c r="V408" s="31" t="s">
        <v>190</v>
      </c>
      <c r="W408" s="16">
        <f>ROUND(IF($L408=1,INDEX(新属性投放!E$14:E$34,卡牌属性!$M408),INDEX(新属性投放!E$40:E$60,卡牌属性!$M408))*VLOOKUP(J408,$A$4:$E$39,5),0)</f>
        <v>11</v>
      </c>
      <c r="X408" s="31" t="s">
        <v>191</v>
      </c>
      <c r="Y408" s="16">
        <f>ROUND(IF($L408=1,INDEX(新属性投放!F$14:F$34,卡牌属性!$M408),INDEX(新属性投放!F$40:F$60,卡牌属性!$M408))*VLOOKUP(J408,$A$4:$E$39,5),0)</f>
        <v>193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686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ROUND(IF($L409=1,INDEX(新属性投放!J$14:J$34,卡牌属性!$M409),INDEX(新属性投放!J$40:J$60,卡牌属性!$M409))*VLOOKUP(J409,$A$4:$E$39,5),0)</f>
        <v>990</v>
      </c>
      <c r="P409" s="31" t="s">
        <v>190</v>
      </c>
      <c r="Q409" s="16">
        <f>ROUND(IF($L409=1,INDEX(新属性投放!K$14:K$34,卡牌属性!$M409),INDEX(新属性投放!K$40:K$60,卡牌属性!$M409))*VLOOKUP(J409,$A$4:$E$39,5),0)</f>
        <v>473</v>
      </c>
      <c r="R409" s="31" t="s">
        <v>191</v>
      </c>
      <c r="S409" s="16">
        <f>ROUND(IF($L409=1,INDEX(新属性投放!L$14:L$34,卡牌属性!$M409),INDEX(新属性投放!L$40:L$60,卡牌属性!$M409))*VLOOKUP(J409,$A$4:$E$39,5),0)</f>
        <v>8062</v>
      </c>
      <c r="T409" s="31" t="s">
        <v>189</v>
      </c>
      <c r="U409" s="16">
        <f>ROUND(IF($L409=1,INDEX(新属性投放!D$14:D$34,卡牌属性!$M409),INDEX(新属性投放!D$40:D$60,卡牌属性!$M409))*VLOOKUP(J409,$A$4:$E$39,5),0)</f>
        <v>26</v>
      </c>
      <c r="V409" s="31" t="s">
        <v>190</v>
      </c>
      <c r="W409" s="16">
        <f>ROUND(IF($L409=1,INDEX(新属性投放!E$14:E$34,卡牌属性!$M409),INDEX(新属性投放!E$40:E$60,卡牌属性!$M409))*VLOOKUP(J409,$A$4:$E$39,5),0)</f>
        <v>13</v>
      </c>
      <c r="X409" s="31" t="s">
        <v>191</v>
      </c>
      <c r="Y409" s="16">
        <f>ROUND(IF($L409=1,INDEX(新属性投放!F$14:F$34,卡牌属性!$M409),INDEX(新属性投放!F$40:F$60,卡牌属性!$M409))*VLOOKUP(J409,$A$4:$E$39,5),0)</f>
        <v>231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686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ROUND(IF($L410=1,INDEX(新属性投放!J$14:J$34,卡牌属性!$M410),INDEX(新属性投放!J$40:J$60,卡牌属性!$M410))*VLOOKUP(J410,$A$4:$E$39,5),0)</f>
        <v>1320</v>
      </c>
      <c r="P410" s="31" t="s">
        <v>190</v>
      </c>
      <c r="Q410" s="16">
        <f>ROUND(IF($L410=1,INDEX(新属性投放!K$14:K$34,卡牌属性!$M410),INDEX(新属性投放!K$40:K$60,卡牌属性!$M410))*VLOOKUP(J410,$A$4:$E$39,5),0)</f>
        <v>638</v>
      </c>
      <c r="R410" s="31" t="s">
        <v>191</v>
      </c>
      <c r="S410" s="16">
        <f>ROUND(IF($L410=1,INDEX(新属性投放!L$14:L$34,卡牌属性!$M410),INDEX(新属性投放!L$40:L$60,卡牌属性!$M410))*VLOOKUP(J410,$A$4:$E$39,5),0)</f>
        <v>10948</v>
      </c>
      <c r="T410" s="31" t="s">
        <v>189</v>
      </c>
      <c r="U410" s="16">
        <f>ROUND(IF($L410=1,INDEX(新属性投放!D$14:D$34,卡牌属性!$M410),INDEX(新属性投放!D$40:D$60,卡牌属性!$M410))*VLOOKUP(J410,$A$4:$E$39,5),0)</f>
        <v>33</v>
      </c>
      <c r="V410" s="31" t="s">
        <v>190</v>
      </c>
      <c r="W410" s="16">
        <f>ROUND(IF($L410=1,INDEX(新属性投放!E$14:E$34,卡牌属性!$M410),INDEX(新属性投放!E$40:E$60,卡牌属性!$M410))*VLOOKUP(J410,$A$4:$E$39,5),0)</f>
        <v>17</v>
      </c>
      <c r="X410" s="31" t="s">
        <v>191</v>
      </c>
      <c r="Y410" s="16">
        <f>ROUND(IF($L410=1,INDEX(新属性投放!F$14:F$34,卡牌属性!$M410),INDEX(新属性投放!F$40:F$60,卡牌属性!$M410))*VLOOKUP(J410,$A$4:$E$39,5),0)</f>
        <v>288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686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ROUND(IF($L411=1,INDEX(新属性投放!J$14:J$34,卡牌属性!$M411),INDEX(新属性投放!J$40:J$60,卡牌属性!$M411))*VLOOKUP(J411,$A$4:$E$39,5),0)</f>
        <v>1725</v>
      </c>
      <c r="P411" s="31" t="s">
        <v>190</v>
      </c>
      <c r="Q411" s="16">
        <f>ROUND(IF($L411=1,INDEX(新属性投放!K$14:K$34,卡牌属性!$M411),INDEX(新属性投放!K$40:K$60,卡牌属性!$M411))*VLOOKUP(J411,$A$4:$E$39,5),0)</f>
        <v>840</v>
      </c>
      <c r="R411" s="31" t="s">
        <v>191</v>
      </c>
      <c r="S411" s="16">
        <f>ROUND(IF($L411=1,INDEX(新属性投放!L$14:L$34,卡牌属性!$M411),INDEX(新属性投放!L$40:L$60,卡牌属性!$M411))*VLOOKUP(J411,$A$4:$E$39,5),0)</f>
        <v>14484</v>
      </c>
      <c r="T411" s="31" t="s">
        <v>189</v>
      </c>
      <c r="U411" s="16">
        <f>ROUND(IF($L411=1,INDEX(新属性投放!D$14:D$34,卡牌属性!$M411),INDEX(新属性投放!D$40:D$60,卡牌属性!$M411))*VLOOKUP(J411,$A$4:$E$39,5),0)</f>
        <v>37</v>
      </c>
      <c r="V411" s="31" t="s">
        <v>190</v>
      </c>
      <c r="W411" s="16">
        <f>ROUND(IF($L411=1,INDEX(新属性投放!E$14:E$34,卡牌属性!$M411),INDEX(新属性投放!E$40:E$60,卡牌属性!$M411))*VLOOKUP(J411,$A$4:$E$39,5),0)</f>
        <v>19</v>
      </c>
      <c r="X411" s="31" t="s">
        <v>191</v>
      </c>
      <c r="Y411" s="16">
        <f>ROUND(IF($L411=1,INDEX(新属性投放!F$14:F$34,卡牌属性!$M411),INDEX(新属性投放!F$40:F$60,卡牌属性!$M411))*VLOOKUP(J411,$A$4:$E$39,5),0)</f>
        <v>327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686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ROUND(IF($L412=1,INDEX(新属性投放!J$14:J$34,卡牌属性!$M412),INDEX(新属性投放!J$40:J$60,卡牌属性!$M412))*VLOOKUP(J412,$A$4:$E$39,5),0)</f>
        <v>2143</v>
      </c>
      <c r="P412" s="31" t="s">
        <v>190</v>
      </c>
      <c r="Q412" s="16">
        <f>ROUND(IF($L412=1,INDEX(新属性投放!K$14:K$34,卡牌属性!$M412),INDEX(新属性投放!K$40:K$60,卡牌属性!$M412))*VLOOKUP(J412,$A$4:$E$39,5),0)</f>
        <v>1049</v>
      </c>
      <c r="R412" s="31" t="s">
        <v>191</v>
      </c>
      <c r="S412" s="16">
        <f>ROUND(IF($L412=1,INDEX(新属性投放!L$14:L$34,卡牌属性!$M412),INDEX(新属性投放!L$40:L$60,卡牌属性!$M412))*VLOOKUP(J412,$A$4:$E$39,5),0)</f>
        <v>18136</v>
      </c>
      <c r="T412" s="31" t="s">
        <v>189</v>
      </c>
      <c r="U412" s="16">
        <f>ROUND(IF($L412=1,INDEX(新属性投放!D$14:D$34,卡牌属性!$M412),INDEX(新属性投放!D$40:D$60,卡牌属性!$M412))*VLOOKUP(J412,$A$4:$E$39,5),0)</f>
        <v>44</v>
      </c>
      <c r="V412" s="31" t="s">
        <v>190</v>
      </c>
      <c r="W412" s="16">
        <f>ROUND(IF($L412=1,INDEX(新属性投放!E$14:E$34,卡牌属性!$M412),INDEX(新属性投放!E$40:E$60,卡牌属性!$M412))*VLOOKUP(J412,$A$4:$E$39,5),0)</f>
        <v>22</v>
      </c>
      <c r="X412" s="31" t="s">
        <v>191</v>
      </c>
      <c r="Y412" s="16">
        <f>ROUND(IF($L412=1,INDEX(新属性投放!F$14:F$34,卡牌属性!$M412),INDEX(新属性投放!F$40:F$60,卡牌属性!$M412))*VLOOKUP(J412,$A$4:$E$39,5),0)</f>
        <v>385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686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ROUND(IF($L413=1,INDEX(新属性投放!J$14:J$34,卡牌属性!$M413),INDEX(新属性投放!J$40:J$60,卡牌属性!$M413))*VLOOKUP(J413,$A$4:$E$39,5),0)</f>
        <v>2413</v>
      </c>
      <c r="P413" s="31" t="s">
        <v>190</v>
      </c>
      <c r="Q413" s="16">
        <f>ROUND(IF($L413=1,INDEX(新属性投放!K$14:K$34,卡牌属性!$M413),INDEX(新属性投放!K$40:K$60,卡牌属性!$M413))*VLOOKUP(J413,$A$4:$E$39,5),0)</f>
        <v>1185</v>
      </c>
      <c r="R413" s="31" t="s">
        <v>191</v>
      </c>
      <c r="S413" s="16">
        <f>ROUND(IF($L413=1,INDEX(新属性投放!L$14:L$34,卡牌属性!$M413),INDEX(新属性投放!L$40:L$60,卡牌属性!$M413))*VLOOKUP(J413,$A$4:$E$39,5),0)</f>
        <v>20503</v>
      </c>
      <c r="T413" s="31" t="s">
        <v>189</v>
      </c>
      <c r="U413" s="16">
        <f>ROUND(IF($L413=1,INDEX(新属性投放!D$14:D$34,卡牌属性!$M413),INDEX(新属性投放!D$40:D$60,卡牌属性!$M413))*VLOOKUP(J413,$A$4:$E$39,5),0)</f>
        <v>51</v>
      </c>
      <c r="V413" s="31" t="s">
        <v>190</v>
      </c>
      <c r="W413" s="16">
        <f>ROUND(IF($L413=1,INDEX(新属性投放!E$14:E$34,卡牌属性!$M413),INDEX(新属性投放!E$40:E$60,卡牌属性!$M413))*VLOOKUP(J413,$A$4:$E$39,5),0)</f>
        <v>25</v>
      </c>
      <c r="X413" s="31" t="s">
        <v>191</v>
      </c>
      <c r="Y413" s="16">
        <f>ROUND(IF($L413=1,INDEX(新属性投放!F$14:F$34,卡牌属性!$M413),INDEX(新属性投放!F$40:F$60,卡牌属性!$M413))*VLOOKUP(J413,$A$4:$E$39,5),0)</f>
        <v>442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686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ROUND(IF($L414=1,INDEX(新属性投放!J$14:J$34,卡牌属性!$M414),INDEX(新属性投放!J$40:J$60,卡牌属性!$M414))*VLOOKUP(J414,$A$4:$E$39,5),0)</f>
        <v>2724</v>
      </c>
      <c r="P414" s="31" t="s">
        <v>190</v>
      </c>
      <c r="Q414" s="16">
        <f>ROUND(IF($L414=1,INDEX(新属性投放!K$14:K$34,卡牌属性!$M414),INDEX(新属性投放!K$40:K$60,卡牌属性!$M414))*VLOOKUP(J414,$A$4:$E$39,5),0)</f>
        <v>1340</v>
      </c>
      <c r="R414" s="31" t="s">
        <v>191</v>
      </c>
      <c r="S414" s="16">
        <f>ROUND(IF($L414=1,INDEX(新属性投放!L$14:L$34,卡牌属性!$M414),INDEX(新属性投放!L$40:L$60,卡牌属性!$M414))*VLOOKUP(J414,$A$4:$E$39,5),0)</f>
        <v>23214</v>
      </c>
      <c r="T414" s="31" t="s">
        <v>189</v>
      </c>
      <c r="U414" s="16">
        <f>ROUND(IF($L414=1,INDEX(新属性投放!D$14:D$34,卡牌属性!$M414),INDEX(新属性投放!D$40:D$60,卡牌属性!$M414))*VLOOKUP(J414,$A$4:$E$39,5),0)</f>
        <v>57</v>
      </c>
      <c r="V414" s="31" t="s">
        <v>190</v>
      </c>
      <c r="W414" s="16">
        <f>ROUND(IF($L414=1,INDEX(新属性投放!E$14:E$34,卡牌属性!$M414),INDEX(新属性投放!E$40:E$60,卡牌属性!$M414))*VLOOKUP(J414,$A$4:$E$39,5),0)</f>
        <v>29</v>
      </c>
      <c r="X414" s="31" t="s">
        <v>191</v>
      </c>
      <c r="Y414" s="16">
        <f>ROUND(IF($L414=1,INDEX(新属性投放!F$14:F$34,卡牌属性!$M414),INDEX(新属性投放!F$40:F$60,卡牌属性!$M414))*VLOOKUP(J414,$A$4:$E$39,5),0)</f>
        <v>501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686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ROUND(IF($L415=1,INDEX(新属性投放!J$14:J$34,卡牌属性!$M415),INDEX(新属性投放!J$40:J$60,卡牌属性!$M415))*VLOOKUP(J415,$A$4:$E$39,5),0)</f>
        <v>3073</v>
      </c>
      <c r="P415" s="31" t="s">
        <v>190</v>
      </c>
      <c r="Q415" s="16">
        <f>ROUND(IF($L415=1,INDEX(新属性投放!K$14:K$34,卡牌属性!$M415),INDEX(新属性投放!K$40:K$60,卡牌属性!$M415))*VLOOKUP(J415,$A$4:$E$39,5),0)</f>
        <v>1515</v>
      </c>
      <c r="R415" s="31" t="s">
        <v>191</v>
      </c>
      <c r="S415" s="16">
        <f>ROUND(IF($L415=1,INDEX(新属性投放!L$14:L$34,卡牌属性!$M415),INDEX(新属性投放!L$40:L$60,卡牌属性!$M415))*VLOOKUP(J415,$A$4:$E$39,5),0)</f>
        <v>26275</v>
      </c>
      <c r="T415" s="31" t="s">
        <v>189</v>
      </c>
      <c r="U415" s="16">
        <f>ROUND(IF($L415=1,INDEX(新属性投放!D$14:D$34,卡牌属性!$M415),INDEX(新属性投放!D$40:D$60,卡牌属性!$M415))*VLOOKUP(J415,$A$4:$E$39,5),0)</f>
        <v>64</v>
      </c>
      <c r="V415" s="31" t="s">
        <v>190</v>
      </c>
      <c r="W415" s="16">
        <f>ROUND(IF($L415=1,INDEX(新属性投放!E$14:E$34,卡牌属性!$M415),INDEX(新属性投放!E$40:E$60,卡牌属性!$M415))*VLOOKUP(J415,$A$4:$E$39,5),0)</f>
        <v>32</v>
      </c>
      <c r="X415" s="31" t="s">
        <v>191</v>
      </c>
      <c r="Y415" s="16">
        <f>ROUND(IF($L415=1,INDEX(新属性投放!F$14:F$34,卡牌属性!$M415),INDEX(新属性投放!F$40:F$60,卡牌属性!$M415))*VLOOKUP(J415,$A$4:$E$39,5),0)</f>
        <v>558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686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ROUND(IF($L416=1,INDEX(新属性投放!J$14:J$34,卡牌属性!$M416),INDEX(新属性投放!J$40:J$60,卡牌属性!$M416))*VLOOKUP(J416,$A$4:$E$39,5),0)</f>
        <v>3463</v>
      </c>
      <c r="P416" s="31" t="s">
        <v>190</v>
      </c>
      <c r="Q416" s="16">
        <f>ROUND(IF($L416=1,INDEX(新属性投放!K$14:K$34,卡牌属性!$M416),INDEX(新属性投放!K$40:K$60,卡牌属性!$M416))*VLOOKUP(J416,$A$4:$E$39,5),0)</f>
        <v>1709</v>
      </c>
      <c r="R416" s="31" t="s">
        <v>191</v>
      </c>
      <c r="S416" s="16">
        <f>ROUND(IF($L416=1,INDEX(新属性投放!L$14:L$34,卡牌属性!$M416),INDEX(新属性投放!L$40:L$60,卡牌属性!$M416))*VLOOKUP(J416,$A$4:$E$39,5),0)</f>
        <v>29679</v>
      </c>
      <c r="T416" s="31" t="s">
        <v>189</v>
      </c>
      <c r="U416" s="16">
        <f>ROUND(IF($L416=1,INDEX(新属性投放!D$14:D$34,卡牌属性!$M416),INDEX(新属性投放!D$40:D$60,卡牌属性!$M416))*VLOOKUP(J416,$A$4:$E$39,5),0)</f>
        <v>70</v>
      </c>
      <c r="V416" s="31" t="s">
        <v>190</v>
      </c>
      <c r="W416" s="16">
        <f>ROUND(IF($L416=1,INDEX(新属性投放!E$14:E$34,卡牌属性!$M416),INDEX(新属性投放!E$40:E$60,卡牌属性!$M416))*VLOOKUP(J416,$A$4:$E$39,5),0)</f>
        <v>35</v>
      </c>
      <c r="X416" s="31" t="s">
        <v>191</v>
      </c>
      <c r="Y416" s="16">
        <f>ROUND(IF($L416=1,INDEX(新属性投放!F$14:F$34,卡牌属性!$M416),INDEX(新属性投放!F$40:F$60,卡牌属性!$M416))*VLOOKUP(J416,$A$4:$E$39,5),0)</f>
        <v>616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686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ROUND(IF($L417=1,INDEX(新属性投放!J$14:J$34,卡牌属性!$M417),INDEX(新属性投放!J$40:J$60,卡牌属性!$M417))*VLOOKUP(J417,$A$4:$E$39,5),0)</f>
        <v>3892</v>
      </c>
      <c r="P417" s="31" t="s">
        <v>190</v>
      </c>
      <c r="Q417" s="16">
        <f>ROUND(IF($L417=1,INDEX(新属性投放!K$14:K$34,卡牌属性!$M417),INDEX(新属性投放!K$40:K$60,卡牌属性!$M417))*VLOOKUP(J417,$A$4:$E$39,5),0)</f>
        <v>1924</v>
      </c>
      <c r="R417" s="31" t="s">
        <v>191</v>
      </c>
      <c r="S417" s="16">
        <f>ROUND(IF($L417=1,INDEX(新属性投放!L$14:L$34,卡牌属性!$M417),INDEX(新属性投放!L$40:L$60,卡牌属性!$M417))*VLOOKUP(J417,$A$4:$E$39,5),0)</f>
        <v>33432</v>
      </c>
      <c r="T417" s="31" t="s">
        <v>189</v>
      </c>
      <c r="U417" s="16">
        <f>ROUND(IF($L417=1,INDEX(新属性投放!D$14:D$34,卡牌属性!$M417),INDEX(新属性投放!D$40:D$60,卡牌属性!$M417))*VLOOKUP(J417,$A$4:$E$39,5),0)</f>
        <v>77</v>
      </c>
      <c r="V417" s="31" t="s">
        <v>190</v>
      </c>
      <c r="W417" s="16">
        <f>ROUND(IF($L417=1,INDEX(新属性投放!E$14:E$34,卡牌属性!$M417),INDEX(新属性投放!E$40:E$60,卡牌属性!$M417))*VLOOKUP(J417,$A$4:$E$39,5),0)</f>
        <v>39</v>
      </c>
      <c r="X417" s="31" t="s">
        <v>191</v>
      </c>
      <c r="Y417" s="16">
        <f>ROUND(IF($L417=1,INDEX(新属性投放!F$14:F$34,卡牌属性!$M417),INDEX(新属性投放!F$40:F$60,卡牌属性!$M417))*VLOOKUP(J417,$A$4:$E$39,5),0)</f>
        <v>673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686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ROUND(IF($L418=1,INDEX(新属性投放!J$14:J$34,卡牌属性!$M418),INDEX(新属性投放!J$40:J$60,卡牌属性!$M418))*VLOOKUP(J418,$A$4:$E$39,5),0)</f>
        <v>4365</v>
      </c>
      <c r="P418" s="31" t="s">
        <v>190</v>
      </c>
      <c r="Q418" s="16">
        <f>ROUND(IF($L418=1,INDEX(新属性投放!K$14:K$34,卡牌属性!$M418),INDEX(新属性投放!K$40:K$60,卡牌属性!$M418))*VLOOKUP(J418,$A$4:$E$39,5),0)</f>
        <v>2160</v>
      </c>
      <c r="R418" s="31" t="s">
        <v>191</v>
      </c>
      <c r="S418" s="16">
        <f>ROUND(IF($L418=1,INDEX(新属性投放!L$14:L$34,卡牌属性!$M418),INDEX(新属性投放!L$40:L$60,卡牌属性!$M418))*VLOOKUP(J418,$A$4:$E$39,5),0)</f>
        <v>37568</v>
      </c>
      <c r="T418" s="31" t="s">
        <v>189</v>
      </c>
      <c r="U418" s="16">
        <f>ROUND(IF($L418=1,INDEX(新属性投放!D$14:D$34,卡牌属性!$M418),INDEX(新属性投放!D$40:D$60,卡牌属性!$M418))*VLOOKUP(J418,$A$4:$E$39,5),0)</f>
        <v>88</v>
      </c>
      <c r="V418" s="31" t="s">
        <v>190</v>
      </c>
      <c r="W418" s="16">
        <f>ROUND(IF($L418=1,INDEX(新属性投放!E$14:E$34,卡牌属性!$M418),INDEX(新属性投放!E$40:E$60,卡牌属性!$M418))*VLOOKUP(J418,$A$4:$E$39,5),0)</f>
        <v>44</v>
      </c>
      <c r="X418" s="31" t="s">
        <v>191</v>
      </c>
      <c r="Y418" s="16">
        <f>ROUND(IF($L418=1,INDEX(新属性投放!F$14:F$34,卡牌属性!$M418),INDEX(新属性投放!F$40:F$60,卡牌属性!$M418))*VLOOKUP(J418,$A$4:$E$39,5),0)</f>
        <v>770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686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ROUND(IF($L419=1,INDEX(新属性投放!J$14:J$34,卡牌属性!$M419),INDEX(新属性投放!J$40:J$60,卡牌属性!$M419))*VLOOKUP(J419,$A$4:$E$39,5),0)</f>
        <v>4904</v>
      </c>
      <c r="P419" s="31" t="s">
        <v>190</v>
      </c>
      <c r="Q419" s="16">
        <f>ROUND(IF($L419=1,INDEX(新属性投放!K$14:K$34,卡牌属性!$M419),INDEX(新属性投放!K$40:K$60,卡牌属性!$M419))*VLOOKUP(J419,$A$4:$E$39,5),0)</f>
        <v>2430</v>
      </c>
      <c r="R419" s="31" t="s">
        <v>191</v>
      </c>
      <c r="S419" s="16">
        <f>ROUND(IF($L419=1,INDEX(新属性投放!L$14:L$34,卡牌属性!$M419),INDEX(新属性投放!L$40:L$60,卡牌属性!$M419))*VLOOKUP(J419,$A$4:$E$39,5),0)</f>
        <v>42284</v>
      </c>
      <c r="T419" s="31" t="s">
        <v>189</v>
      </c>
      <c r="U419" s="16">
        <f>ROUND(IF($L419=1,INDEX(新属性投放!D$14:D$34,卡牌属性!$M419),INDEX(新属性投放!D$40:D$60,卡牌属性!$M419))*VLOOKUP(J419,$A$4:$E$39,5),0)</f>
        <v>99</v>
      </c>
      <c r="V419" s="31" t="s">
        <v>190</v>
      </c>
      <c r="W419" s="16">
        <f>ROUND(IF($L419=1,INDEX(新属性投放!E$14:E$34,卡牌属性!$M419),INDEX(新属性投放!E$40:E$60,卡牌属性!$M419))*VLOOKUP(J419,$A$4:$E$39,5),0)</f>
        <v>50</v>
      </c>
      <c r="X419" s="31" t="s">
        <v>191</v>
      </c>
      <c r="Y419" s="16">
        <f>ROUND(IF($L419=1,INDEX(新属性投放!F$14:F$34,卡牌属性!$M419),INDEX(新属性投放!F$40:F$60,卡牌属性!$M419))*VLOOKUP(J419,$A$4:$E$39,5),0)</f>
        <v>866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686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ROUND(IF($L420=1,INDEX(新属性投放!J$14:J$34,卡牌属性!$M420),INDEX(新属性投放!J$40:J$60,卡牌属性!$M420))*VLOOKUP(J420,$A$4:$E$39,5),0)</f>
        <v>5509</v>
      </c>
      <c r="P420" s="31" t="s">
        <v>190</v>
      </c>
      <c r="Q420" s="16">
        <f>ROUND(IF($L420=1,INDEX(新属性投放!K$14:K$34,卡牌属性!$M420),INDEX(新属性投放!K$40:K$60,卡牌属性!$M420))*VLOOKUP(J420,$A$4:$E$39,5),0)</f>
        <v>2732</v>
      </c>
      <c r="R420" s="31" t="s">
        <v>191</v>
      </c>
      <c r="S420" s="16">
        <f>ROUND(IF($L420=1,INDEX(新属性投放!L$14:L$34,卡牌属性!$M420),INDEX(新属性投放!L$40:L$60,卡牌属性!$M420))*VLOOKUP(J420,$A$4:$E$39,5),0)</f>
        <v>47575</v>
      </c>
      <c r="T420" s="31" t="s">
        <v>189</v>
      </c>
      <c r="U420" s="16">
        <f>ROUND(IF($L420=1,INDEX(新属性投放!D$14:D$34,卡牌属性!$M420),INDEX(新属性投放!D$40:D$60,卡牌属性!$M420))*VLOOKUP(J420,$A$4:$E$39,5),0)</f>
        <v>110</v>
      </c>
      <c r="V420" s="31" t="s">
        <v>190</v>
      </c>
      <c r="W420" s="16">
        <f>ROUND(IF($L420=1,INDEX(新属性投放!E$14:E$34,卡牌属性!$M420),INDEX(新属性投放!E$40:E$60,卡牌属性!$M420))*VLOOKUP(J420,$A$4:$E$39,5),0)</f>
        <v>55</v>
      </c>
      <c r="X420" s="31" t="s">
        <v>191</v>
      </c>
      <c r="Y420" s="16">
        <f>ROUND(IF($L420=1,INDEX(新属性投放!F$14:F$34,卡牌属性!$M420),INDEX(新属性投放!F$40:F$60,卡牌属性!$M420))*VLOOKUP(J420,$A$4:$E$39,5),0)</f>
        <v>963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686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ROUND(IF($L421=1,INDEX(新属性投放!J$14:J$34,卡牌属性!$M421),INDEX(新属性投放!J$40:J$60,卡牌属性!$M421))*VLOOKUP(J421,$A$4:$E$39,5),0)</f>
        <v>6180</v>
      </c>
      <c r="P421" s="31" t="s">
        <v>190</v>
      </c>
      <c r="Q421" s="16">
        <f>ROUND(IF($L421=1,INDEX(新属性投放!K$14:K$34,卡牌属性!$M421),INDEX(新属性投放!K$40:K$60,卡牌属性!$M421))*VLOOKUP(J421,$A$4:$E$39,5),0)</f>
        <v>3068</v>
      </c>
      <c r="R421" s="31" t="s">
        <v>191</v>
      </c>
      <c r="S421" s="16">
        <f>ROUND(IF($L421=1,INDEX(新属性投放!L$14:L$34,卡牌属性!$M421),INDEX(新属性投放!L$40:L$60,卡牌属性!$M421))*VLOOKUP(J421,$A$4:$E$39,5),0)</f>
        <v>53446</v>
      </c>
      <c r="T421" s="31" t="s">
        <v>189</v>
      </c>
      <c r="U421" s="16">
        <f>ROUND(IF($L421=1,INDEX(新属性投放!D$14:D$34,卡牌属性!$M421),INDEX(新属性投放!D$40:D$60,卡牌属性!$M421))*VLOOKUP(J421,$A$4:$E$39,5),0)</f>
        <v>121</v>
      </c>
      <c r="V421" s="31" t="s">
        <v>190</v>
      </c>
      <c r="W421" s="16">
        <f>ROUND(IF($L421=1,INDEX(新属性投放!E$14:E$34,卡牌属性!$M421),INDEX(新属性投放!E$40:E$60,卡牌属性!$M421))*VLOOKUP(J421,$A$4:$E$39,5),0)</f>
        <v>61</v>
      </c>
      <c r="X421" s="31" t="s">
        <v>191</v>
      </c>
      <c r="Y421" s="16">
        <f>ROUND(IF($L421=1,INDEX(新属性投放!F$14:F$34,卡牌属性!$M421),INDEX(新属性投放!F$40:F$60,卡牌属性!$M421))*VLOOKUP(J421,$A$4:$E$39,5),0)</f>
        <v>1058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686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ROUND(IF($L422=1,INDEX(新属性投放!J$14:J$34,卡牌属性!$M422),INDEX(新属性投放!J$40:J$60,卡牌属性!$M422))*VLOOKUP(J422,$A$4:$E$39,5),0)</f>
        <v>6917</v>
      </c>
      <c r="P422" s="31" t="s">
        <v>190</v>
      </c>
      <c r="Q422" s="16">
        <f>ROUND(IF($L422=1,INDEX(新属性投放!K$14:K$34,卡牌属性!$M422),INDEX(新属性投放!K$40:K$60,卡牌属性!$M422))*VLOOKUP(J422,$A$4:$E$39,5),0)</f>
        <v>3436</v>
      </c>
      <c r="R422" s="31" t="s">
        <v>191</v>
      </c>
      <c r="S422" s="16">
        <f>ROUND(IF($L422=1,INDEX(新属性投放!L$14:L$34,卡牌属性!$M422),INDEX(新属性投放!L$40:L$60,卡牌属性!$M422))*VLOOKUP(J422,$A$4:$E$39,5),0)</f>
        <v>59892</v>
      </c>
      <c r="T422" s="31" t="s">
        <v>189</v>
      </c>
      <c r="U422" s="16">
        <f>ROUND(IF($L422=1,INDEX(新属性投放!D$14:D$34,卡牌属性!$M422),INDEX(新属性投放!D$40:D$60,卡牌属性!$M422))*VLOOKUP(J422,$A$4:$E$39,5),0)</f>
        <v>132</v>
      </c>
      <c r="V422" s="31" t="s">
        <v>190</v>
      </c>
      <c r="W422" s="16">
        <f>ROUND(IF($L422=1,INDEX(新属性投放!E$14:E$34,卡牌属性!$M422),INDEX(新属性投放!E$40:E$60,卡牌属性!$M422))*VLOOKUP(J422,$A$4:$E$39,5),0)</f>
        <v>66</v>
      </c>
      <c r="X422" s="31" t="s">
        <v>191</v>
      </c>
      <c r="Y422" s="16">
        <f>ROUND(IF($L422=1,INDEX(新属性投放!F$14:F$34,卡牌属性!$M422),INDEX(新属性投放!F$40:F$60,卡牌属性!$M422))*VLOOKUP(J422,$A$4:$E$39,5),0)</f>
        <v>1155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686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ROUND(IF($L423=1,INDEX(新属性投放!J$14:J$34,卡牌属性!$M423),INDEX(新属性投放!J$40:J$60,卡牌属性!$M423))*VLOOKUP(J423,$A$4:$E$39,5),0)</f>
        <v>7731</v>
      </c>
      <c r="P423" s="31" t="s">
        <v>190</v>
      </c>
      <c r="Q423" s="16">
        <f>ROUND(IF($L423=1,INDEX(新属性投放!K$14:K$34,卡牌属性!$M423),INDEX(新属性投放!K$40:K$60,卡牌属性!$M423))*VLOOKUP(J423,$A$4:$E$39,5),0)</f>
        <v>3843</v>
      </c>
      <c r="R423" s="31" t="s">
        <v>191</v>
      </c>
      <c r="S423" s="16">
        <f>ROUND(IF($L423=1,INDEX(新属性投放!L$14:L$34,卡牌属性!$M423),INDEX(新属性投放!L$40:L$60,卡牌属性!$M423))*VLOOKUP(J423,$A$4:$E$39,5),0)</f>
        <v>67014</v>
      </c>
      <c r="T423" s="31" t="s">
        <v>189</v>
      </c>
      <c r="U423" s="16">
        <f>ROUND(IF($L423=1,INDEX(新属性投放!D$14:D$34,卡牌属性!$M423),INDEX(新属性投放!D$40:D$60,卡牌属性!$M423))*VLOOKUP(J423,$A$4:$E$39,5),0)</f>
        <v>154</v>
      </c>
      <c r="V423" s="31" t="s">
        <v>190</v>
      </c>
      <c r="W423" s="16">
        <f>ROUND(IF($L423=1,INDEX(新属性投放!E$14:E$34,卡牌属性!$M423),INDEX(新属性投放!E$40:E$60,卡牌属性!$M423))*VLOOKUP(J423,$A$4:$E$39,5),0)</f>
        <v>77</v>
      </c>
      <c r="X423" s="31" t="s">
        <v>191</v>
      </c>
      <c r="Y423" s="16">
        <f>ROUND(IF($L423=1,INDEX(新属性投放!F$14:F$34,卡牌属性!$M423),INDEX(新属性投放!F$40:F$60,卡牌属性!$M423))*VLOOKUP(J423,$A$4:$E$39,5),0)</f>
        <v>1348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686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ROUND(IF($L424=1,INDEX(新属性投放!J$14:J$34,卡牌属性!$M424),INDEX(新属性投放!J$40:J$60,卡牌属性!$M424))*VLOOKUP(J424,$A$4:$E$39,5),0)</f>
        <v>100</v>
      </c>
      <c r="P424" s="31" t="s">
        <v>190</v>
      </c>
      <c r="Q424" s="16">
        <f>ROUND(IF($L424=1,INDEX(新属性投放!K$14:K$34,卡牌属性!$M424),INDEX(新属性投放!K$40:K$60,卡牌属性!$M424))*VLOOKUP(J424,$A$4:$E$39,5),0)</f>
        <v>25</v>
      </c>
      <c r="R424" s="31" t="s">
        <v>191</v>
      </c>
      <c r="S424" s="16">
        <f>ROUND(IF($L424=1,INDEX(新属性投放!L$14:L$34,卡牌属性!$M424),INDEX(新属性投放!L$40:L$60,卡牌属性!$M424))*VLOOKUP(J424,$A$4:$E$39,5),0)</f>
        <v>188</v>
      </c>
      <c r="T424" s="31" t="s">
        <v>189</v>
      </c>
      <c r="U424" s="16">
        <f>ROUND(IF($L424=1,INDEX(新属性投放!D$14:D$34,卡牌属性!$M424),INDEX(新属性投放!D$40:D$60,卡牌属性!$M424))*VLOOKUP(J424,$A$4:$E$39,5),0)</f>
        <v>5</v>
      </c>
      <c r="V424" s="31" t="s">
        <v>190</v>
      </c>
      <c r="W424" s="16">
        <f>ROUND(IF($L424=1,INDEX(新属性投放!E$14:E$34,卡牌属性!$M424),INDEX(新属性投放!E$40:E$60,卡牌属性!$M424))*VLOOKUP(J424,$A$4:$E$39,5),0)</f>
        <v>3</v>
      </c>
      <c r="X424" s="31" t="s">
        <v>191</v>
      </c>
      <c r="Y424" s="16">
        <f>ROUND(IF($L424=1,INDEX(新属性投放!F$14:F$34,卡牌属性!$M424),INDEX(新属性投放!F$40:F$60,卡牌属性!$M424))*VLOOKUP(J424,$A$4:$E$39,5),0)</f>
        <v>44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686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ROUND(IF($L425=1,INDEX(新属性投放!J$14:J$34,卡牌属性!$M425),INDEX(新属性投放!J$40:J$60,卡牌属性!$M425))*VLOOKUP(J425,$A$4:$E$39,5),0)</f>
        <v>105</v>
      </c>
      <c r="P425" s="31" t="s">
        <v>190</v>
      </c>
      <c r="Q425" s="16">
        <f>ROUND(IF($L425=1,INDEX(新属性投放!K$14:K$34,卡牌属性!$M425),INDEX(新属性投放!K$40:K$60,卡牌属性!$M425))*VLOOKUP(J425,$A$4:$E$39,5),0)</f>
        <v>28</v>
      </c>
      <c r="R425" s="31" t="s">
        <v>191</v>
      </c>
      <c r="S425" s="16">
        <f>ROUND(IF($L425=1,INDEX(新属性投放!L$14:L$34,卡牌属性!$M425),INDEX(新属性投放!L$40:L$60,卡牌属性!$M425))*VLOOKUP(J425,$A$4:$E$39,5),0)</f>
        <v>239</v>
      </c>
      <c r="T425" s="31" t="s">
        <v>189</v>
      </c>
      <c r="U425" s="16">
        <f>ROUND(IF($L425=1,INDEX(新属性投放!D$14:D$34,卡牌属性!$M425),INDEX(新属性投放!D$40:D$60,卡牌属性!$M425))*VLOOKUP(J425,$A$4:$E$39,5),0)</f>
        <v>8</v>
      </c>
      <c r="V425" s="31" t="s">
        <v>190</v>
      </c>
      <c r="W425" s="16">
        <f>ROUND(IF($L425=1,INDEX(新属性投放!E$14:E$34,卡牌属性!$M425),INDEX(新属性投放!E$40:E$60,卡牌属性!$M425))*VLOOKUP(J425,$A$4:$E$39,5),0)</f>
        <v>4</v>
      </c>
      <c r="X425" s="31" t="s">
        <v>191</v>
      </c>
      <c r="Y425" s="16">
        <f>ROUND(IF($L425=1,INDEX(新属性投放!F$14:F$34,卡牌属性!$M425),INDEX(新属性投放!F$40:F$60,卡牌属性!$M425))*VLOOKUP(J425,$A$4:$E$39,5),0)</f>
        <v>65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686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ROUND(IF($L426=1,INDEX(新属性投放!J$14:J$34,卡牌属性!$M426),INDEX(新属性投放!J$40:J$60,卡牌属性!$M426))*VLOOKUP(J426,$A$4:$E$39,5),0)</f>
        <v>155</v>
      </c>
      <c r="P426" s="31" t="s">
        <v>190</v>
      </c>
      <c r="Q426" s="16">
        <f>ROUND(IF($L426=1,INDEX(新属性投放!K$14:K$34,卡牌属性!$M426),INDEX(新属性投放!K$40:K$60,卡牌属性!$M426))*VLOOKUP(J426,$A$4:$E$39,5),0)</f>
        <v>53</v>
      </c>
      <c r="R426" s="31" t="s">
        <v>191</v>
      </c>
      <c r="S426" s="16">
        <f>ROUND(IF($L426=1,INDEX(新属性投放!L$14:L$34,卡牌属性!$M426),INDEX(新属性投放!L$40:L$60,卡牌属性!$M426))*VLOOKUP(J426,$A$4:$E$39,5),0)</f>
        <v>674</v>
      </c>
      <c r="T426" s="31" t="s">
        <v>189</v>
      </c>
      <c r="U426" s="16">
        <f>ROUND(IF($L426=1,INDEX(新属性投放!D$14:D$34,卡牌属性!$M426),INDEX(新属性投放!D$40:D$60,卡牌属性!$M426))*VLOOKUP(J426,$A$4:$E$39,5),0)</f>
        <v>10</v>
      </c>
      <c r="V426" s="31" t="s">
        <v>190</v>
      </c>
      <c r="W426" s="16">
        <f>ROUND(IF($L426=1,INDEX(新属性投放!E$14:E$34,卡牌属性!$M426),INDEX(新属性投放!E$40:E$60,卡牌属性!$M426))*VLOOKUP(J426,$A$4:$E$39,5),0)</f>
        <v>5</v>
      </c>
      <c r="X426" s="31" t="s">
        <v>191</v>
      </c>
      <c r="Y426" s="16">
        <f>ROUND(IF($L426=1,INDEX(新属性投放!F$14:F$34,卡牌属性!$M426),INDEX(新属性投放!F$40:F$60,卡牌属性!$M426))*VLOOKUP(J426,$A$4:$E$39,5),0)</f>
        <v>88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686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ROUND(IF($L427=1,INDEX(新属性投放!J$14:J$34,卡牌属性!$M427),INDEX(新属性投放!J$40:J$60,卡牌属性!$M427))*VLOOKUP(J427,$A$4:$E$39,5),0)</f>
        <v>300</v>
      </c>
      <c r="P427" s="31" t="s">
        <v>190</v>
      </c>
      <c r="Q427" s="16">
        <f>ROUND(IF($L427=1,INDEX(新属性投放!K$14:K$34,卡牌属性!$M427),INDEX(新属性投放!K$40:K$60,卡牌属性!$M427))*VLOOKUP(J427,$A$4:$E$39,5),0)</f>
        <v>125</v>
      </c>
      <c r="R427" s="31" t="s">
        <v>191</v>
      </c>
      <c r="S427" s="16">
        <f>ROUND(IF($L427=1,INDEX(新属性投放!L$14:L$34,卡牌属性!$M427),INDEX(新属性投放!L$40:L$60,卡牌属性!$M427))*VLOOKUP(J427,$A$4:$E$39,5),0)</f>
        <v>1943</v>
      </c>
      <c r="T427" s="31" t="s">
        <v>189</v>
      </c>
      <c r="U427" s="16">
        <f>ROUND(IF($L427=1,INDEX(新属性投放!D$14:D$34,卡牌属性!$M427),INDEX(新属性投放!D$40:D$60,卡牌属性!$M427))*VLOOKUP(J427,$A$4:$E$39,5),0)</f>
        <v>15</v>
      </c>
      <c r="V427" s="31" t="s">
        <v>190</v>
      </c>
      <c r="W427" s="16">
        <f>ROUND(IF($L427=1,INDEX(新属性投放!E$14:E$34,卡牌属性!$M427),INDEX(新属性投放!E$40:E$60,卡牌属性!$M427))*VLOOKUP(J427,$A$4:$E$39,5),0)</f>
        <v>8</v>
      </c>
      <c r="X427" s="31" t="s">
        <v>191</v>
      </c>
      <c r="Y427" s="16">
        <f>ROUND(IF($L427=1,INDEX(新属性投放!F$14:F$34,卡牌属性!$M427),INDEX(新属性投放!F$40:F$60,卡牌属性!$M427))*VLOOKUP(J427,$A$4:$E$39,5),0)</f>
        <v>131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686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ROUND(IF($L428=1,INDEX(新属性投放!J$14:J$34,卡牌属性!$M428),INDEX(新属性投放!J$40:J$60,卡牌属性!$M428))*VLOOKUP(J428,$A$4:$E$39,5),0)</f>
        <v>565</v>
      </c>
      <c r="P428" s="31" t="s">
        <v>190</v>
      </c>
      <c r="Q428" s="16">
        <f>ROUND(IF($L428=1,INDEX(新属性投放!K$14:K$34,卡牌属性!$M428),INDEX(新属性投放!K$40:K$60,卡牌属性!$M428))*VLOOKUP(J428,$A$4:$E$39,5),0)</f>
        <v>258</v>
      </c>
      <c r="R428" s="31" t="s">
        <v>191</v>
      </c>
      <c r="S428" s="16">
        <f>ROUND(IF($L428=1,INDEX(新属性投放!L$14:L$34,卡牌属性!$M428),INDEX(新属性投放!L$40:L$60,卡牌属性!$M428))*VLOOKUP(J428,$A$4:$E$39,5),0)</f>
        <v>4261</v>
      </c>
      <c r="T428" s="31" t="s">
        <v>189</v>
      </c>
      <c r="U428" s="16">
        <f>ROUND(IF($L428=1,INDEX(新属性投放!D$14:D$34,卡牌属性!$M428),INDEX(新属性投放!D$40:D$60,卡牌属性!$M428))*VLOOKUP(J428,$A$4:$E$39,5),0)</f>
        <v>20</v>
      </c>
      <c r="V428" s="31" t="s">
        <v>190</v>
      </c>
      <c r="W428" s="16">
        <f>ROUND(IF($L428=1,INDEX(新属性投放!E$14:E$34,卡牌属性!$M428),INDEX(新属性投放!E$40:E$60,卡牌属性!$M428))*VLOOKUP(J428,$A$4:$E$39,5),0)</f>
        <v>10</v>
      </c>
      <c r="X428" s="31" t="s">
        <v>191</v>
      </c>
      <c r="Y428" s="16">
        <f>ROUND(IF($L428=1,INDEX(新属性投放!F$14:F$34,卡牌属性!$M428),INDEX(新属性投放!F$40:F$60,卡牌属性!$M428))*VLOOKUP(J428,$A$4:$E$39,5),0)</f>
        <v>175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686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ROUND(IF($L429=1,INDEX(新属性投放!J$14:J$34,卡牌属性!$M429),INDEX(新属性投放!J$40:J$60,卡牌属性!$M429))*VLOOKUP(J429,$A$4:$E$39,5),0)</f>
        <v>815</v>
      </c>
      <c r="P429" s="31" t="s">
        <v>190</v>
      </c>
      <c r="Q429" s="16">
        <f>ROUND(IF($L429=1,INDEX(新属性投放!K$14:K$34,卡牌属性!$M429),INDEX(新属性投放!K$40:K$60,卡牌属性!$M429))*VLOOKUP(J429,$A$4:$E$39,5),0)</f>
        <v>383</v>
      </c>
      <c r="R429" s="31" t="s">
        <v>191</v>
      </c>
      <c r="S429" s="16">
        <f>ROUND(IF($L429=1,INDEX(新属性投放!L$14:L$34,卡牌属性!$M429),INDEX(新属性投放!L$40:L$60,卡牌属性!$M429))*VLOOKUP(J429,$A$4:$E$39,5),0)</f>
        <v>6449</v>
      </c>
      <c r="T429" s="31" t="s">
        <v>189</v>
      </c>
      <c r="U429" s="16">
        <f>ROUND(IF($L429=1,INDEX(新属性投放!D$14:D$34,卡牌属性!$M429),INDEX(新属性投放!D$40:D$60,卡牌属性!$M429))*VLOOKUP(J429,$A$4:$E$39,5),0)</f>
        <v>25</v>
      </c>
      <c r="V429" s="31" t="s">
        <v>190</v>
      </c>
      <c r="W429" s="16">
        <f>ROUND(IF($L429=1,INDEX(新属性投放!E$14:E$34,卡牌属性!$M429),INDEX(新属性投放!E$40:E$60,卡牌属性!$M429))*VLOOKUP(J429,$A$4:$E$39,5),0)</f>
        <v>13</v>
      </c>
      <c r="X429" s="31" t="s">
        <v>191</v>
      </c>
      <c r="Y429" s="16">
        <f>ROUND(IF($L429=1,INDEX(新属性投放!F$14:F$34,卡牌属性!$M429),INDEX(新属性投放!F$40:F$60,卡牌属性!$M429))*VLOOKUP(J429,$A$4:$E$39,5),0)</f>
        <v>219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686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ROUND(IF($L430=1,INDEX(新属性投放!J$14:J$34,卡牌属性!$M430),INDEX(新属性投放!J$40:J$60,卡牌属性!$M430))*VLOOKUP(J430,$A$4:$E$39,5),0)</f>
        <v>1125</v>
      </c>
      <c r="P430" s="31" t="s">
        <v>190</v>
      </c>
      <c r="Q430" s="16">
        <f>ROUND(IF($L430=1,INDEX(新属性投放!K$14:K$34,卡牌属性!$M430),INDEX(新属性投放!K$40:K$60,卡牌属性!$M430))*VLOOKUP(J430,$A$4:$E$39,5),0)</f>
        <v>538</v>
      </c>
      <c r="R430" s="31" t="s">
        <v>191</v>
      </c>
      <c r="S430" s="16">
        <f>ROUND(IF($L430=1,INDEX(新属性投放!L$14:L$34,卡牌属性!$M430),INDEX(新属性投放!L$40:L$60,卡牌属性!$M430))*VLOOKUP(J430,$A$4:$E$39,5),0)</f>
        <v>9161</v>
      </c>
      <c r="T430" s="31" t="s">
        <v>189</v>
      </c>
      <c r="U430" s="16">
        <f>ROUND(IF($L430=1,INDEX(新属性投放!D$14:D$34,卡牌属性!$M430),INDEX(新属性投放!D$40:D$60,卡牌属性!$M430))*VLOOKUP(J430,$A$4:$E$39,5),0)</f>
        <v>30</v>
      </c>
      <c r="V430" s="31" t="s">
        <v>190</v>
      </c>
      <c r="W430" s="16">
        <f>ROUND(IF($L430=1,INDEX(新属性投放!E$14:E$34,卡牌属性!$M430),INDEX(新属性投放!E$40:E$60,卡牌属性!$M430))*VLOOKUP(J430,$A$4:$E$39,5),0)</f>
        <v>15</v>
      </c>
      <c r="X430" s="31" t="s">
        <v>191</v>
      </c>
      <c r="Y430" s="16">
        <f>ROUND(IF($L430=1,INDEX(新属性投放!F$14:F$34,卡牌属性!$M430),INDEX(新属性投放!F$40:F$60,卡牌属性!$M430))*VLOOKUP(J430,$A$4:$E$39,5),0)</f>
        <v>263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686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ROUND(IF($L431=1,INDEX(新属性投放!J$14:J$34,卡牌属性!$M431),INDEX(新属性投放!J$40:J$60,卡牌属性!$M431))*VLOOKUP(J431,$A$4:$E$39,5),0)</f>
        <v>1500</v>
      </c>
      <c r="P431" s="31" t="s">
        <v>190</v>
      </c>
      <c r="Q431" s="16">
        <f>ROUND(IF($L431=1,INDEX(新属性投放!K$14:K$34,卡牌属性!$M431),INDEX(新属性投放!K$40:K$60,卡牌属性!$M431))*VLOOKUP(J431,$A$4:$E$39,5),0)</f>
        <v>725</v>
      </c>
      <c r="R431" s="31" t="s">
        <v>191</v>
      </c>
      <c r="S431" s="16">
        <f>ROUND(IF($L431=1,INDEX(新属性投放!L$14:L$34,卡牌属性!$M431),INDEX(新属性投放!L$40:L$60,卡牌属性!$M431))*VLOOKUP(J431,$A$4:$E$39,5),0)</f>
        <v>12441</v>
      </c>
      <c r="T431" s="31" t="s">
        <v>189</v>
      </c>
      <c r="U431" s="16">
        <f>ROUND(IF($L431=1,INDEX(新属性投放!D$14:D$34,卡牌属性!$M431),INDEX(新属性投放!D$40:D$60,卡牌属性!$M431))*VLOOKUP(J431,$A$4:$E$39,5),0)</f>
        <v>38</v>
      </c>
      <c r="V431" s="31" t="s">
        <v>190</v>
      </c>
      <c r="W431" s="16">
        <f>ROUND(IF($L431=1,INDEX(新属性投放!E$14:E$34,卡牌属性!$M431),INDEX(新属性投放!E$40:E$60,卡牌属性!$M431))*VLOOKUP(J431,$A$4:$E$39,5),0)</f>
        <v>19</v>
      </c>
      <c r="X431" s="31" t="s">
        <v>191</v>
      </c>
      <c r="Y431" s="16">
        <f>ROUND(IF($L431=1,INDEX(新属性投放!F$14:F$34,卡牌属性!$M431),INDEX(新属性投放!F$40:F$60,卡牌属性!$M431))*VLOOKUP(J431,$A$4:$E$39,5),0)</f>
        <v>328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686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ROUND(IF($L432=1,INDEX(新属性投放!J$14:J$34,卡牌属性!$M432),INDEX(新属性投放!J$40:J$60,卡牌属性!$M432))*VLOOKUP(J432,$A$4:$E$39,5),0)</f>
        <v>1960</v>
      </c>
      <c r="P432" s="31" t="s">
        <v>190</v>
      </c>
      <c r="Q432" s="16">
        <f>ROUND(IF($L432=1,INDEX(新属性投放!K$14:K$34,卡牌属性!$M432),INDEX(新属性投放!K$40:K$60,卡牌属性!$M432))*VLOOKUP(J432,$A$4:$E$39,5),0)</f>
        <v>955</v>
      </c>
      <c r="R432" s="31" t="s">
        <v>191</v>
      </c>
      <c r="S432" s="16">
        <f>ROUND(IF($L432=1,INDEX(新属性投放!L$14:L$34,卡牌属性!$M432),INDEX(新属性投放!L$40:L$60,卡牌属性!$M432))*VLOOKUP(J432,$A$4:$E$39,5),0)</f>
        <v>16459</v>
      </c>
      <c r="T432" s="31" t="s">
        <v>189</v>
      </c>
      <c r="U432" s="16">
        <f>ROUND(IF($L432=1,INDEX(新属性投放!D$14:D$34,卡牌属性!$M432),INDEX(新属性投放!D$40:D$60,卡牌属性!$M432))*VLOOKUP(J432,$A$4:$E$39,5),0)</f>
        <v>43</v>
      </c>
      <c r="V432" s="31" t="s">
        <v>190</v>
      </c>
      <c r="W432" s="16">
        <f>ROUND(IF($L432=1,INDEX(新属性投放!E$14:E$34,卡牌属性!$M432),INDEX(新属性投放!E$40:E$60,卡牌属性!$M432))*VLOOKUP(J432,$A$4:$E$39,5),0)</f>
        <v>21</v>
      </c>
      <c r="X432" s="31" t="s">
        <v>191</v>
      </c>
      <c r="Y432" s="16">
        <f>ROUND(IF($L432=1,INDEX(新属性投放!F$14:F$34,卡牌属性!$M432),INDEX(新属性投放!F$40:F$60,卡牌属性!$M432))*VLOOKUP(J432,$A$4:$E$39,5),0)</f>
        <v>371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686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ROUND(IF($L433=1,INDEX(新属性投放!J$14:J$34,卡牌属性!$M433),INDEX(新属性投放!J$40:J$60,卡牌属性!$M433))*VLOOKUP(J433,$A$4:$E$39,5),0)</f>
        <v>2435</v>
      </c>
      <c r="P433" s="31" t="s">
        <v>190</v>
      </c>
      <c r="Q433" s="16">
        <f>ROUND(IF($L433=1,INDEX(新属性投放!K$14:K$34,卡牌属性!$M433),INDEX(新属性投放!K$40:K$60,卡牌属性!$M433))*VLOOKUP(J433,$A$4:$E$39,5),0)</f>
        <v>1193</v>
      </c>
      <c r="R433" s="31" t="s">
        <v>191</v>
      </c>
      <c r="S433" s="16">
        <f>ROUND(IF($L433=1,INDEX(新属性投放!L$14:L$34,卡牌属性!$M433),INDEX(新属性投放!L$40:L$60,卡牌属性!$M433))*VLOOKUP(J433,$A$4:$E$39,5),0)</f>
        <v>20609</v>
      </c>
      <c r="T433" s="31" t="s">
        <v>189</v>
      </c>
      <c r="U433" s="16">
        <f>ROUND(IF($L433=1,INDEX(新属性投放!D$14:D$34,卡牌属性!$M433),INDEX(新属性投放!D$40:D$60,卡牌属性!$M433))*VLOOKUP(J433,$A$4:$E$39,5),0)</f>
        <v>50</v>
      </c>
      <c r="V433" s="31" t="s">
        <v>190</v>
      </c>
      <c r="W433" s="16">
        <f>ROUND(IF($L433=1,INDEX(新属性投放!E$14:E$34,卡牌属性!$M433),INDEX(新属性投放!E$40:E$60,卡牌属性!$M433))*VLOOKUP(J433,$A$4:$E$39,5),0)</f>
        <v>25</v>
      </c>
      <c r="X433" s="31" t="s">
        <v>191</v>
      </c>
      <c r="Y433" s="16">
        <f>ROUND(IF($L433=1,INDEX(新属性投放!F$14:F$34,卡牌属性!$M433),INDEX(新属性投放!F$40:F$60,卡牌属性!$M433))*VLOOKUP(J433,$A$4:$E$39,5),0)</f>
        <v>438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686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ROUND(IF($L434=1,INDEX(新属性投放!J$14:J$34,卡牌属性!$M434),INDEX(新属性投放!J$40:J$60,卡牌属性!$M434))*VLOOKUP(J434,$A$4:$E$39,5),0)</f>
        <v>2743</v>
      </c>
      <c r="P434" s="31" t="s">
        <v>190</v>
      </c>
      <c r="Q434" s="16">
        <f>ROUND(IF($L434=1,INDEX(新属性投放!K$14:K$34,卡牌属性!$M434),INDEX(新属性投放!K$40:K$60,卡牌属性!$M434))*VLOOKUP(J434,$A$4:$E$39,5),0)</f>
        <v>1346</v>
      </c>
      <c r="R434" s="31" t="s">
        <v>191</v>
      </c>
      <c r="S434" s="16">
        <f>ROUND(IF($L434=1,INDEX(新属性投放!L$14:L$34,卡牌属性!$M434),INDEX(新属性投放!L$40:L$60,卡牌属性!$M434))*VLOOKUP(J434,$A$4:$E$39,5),0)</f>
        <v>23299</v>
      </c>
      <c r="T434" s="31" t="s">
        <v>189</v>
      </c>
      <c r="U434" s="16">
        <f>ROUND(IF($L434=1,INDEX(新属性投放!D$14:D$34,卡牌属性!$M434),INDEX(新属性投放!D$40:D$60,卡牌属性!$M434))*VLOOKUP(J434,$A$4:$E$39,5),0)</f>
        <v>58</v>
      </c>
      <c r="V434" s="31" t="s">
        <v>190</v>
      </c>
      <c r="W434" s="16">
        <f>ROUND(IF($L434=1,INDEX(新属性投放!E$14:E$34,卡牌属性!$M434),INDEX(新属性投放!E$40:E$60,卡牌属性!$M434))*VLOOKUP(J434,$A$4:$E$39,5),0)</f>
        <v>29</v>
      </c>
      <c r="X434" s="31" t="s">
        <v>191</v>
      </c>
      <c r="Y434" s="16">
        <f>ROUND(IF($L434=1,INDEX(新属性投放!F$14:F$34,卡牌属性!$M434),INDEX(新属性投放!F$40:F$60,卡牌属性!$M434))*VLOOKUP(J434,$A$4:$E$39,5),0)</f>
        <v>503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686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ROUND(IF($L435=1,INDEX(新属性投放!J$14:J$34,卡牌属性!$M435),INDEX(新属性投放!J$40:J$60,卡牌属性!$M435))*VLOOKUP(J435,$A$4:$E$39,5),0)</f>
        <v>3095</v>
      </c>
      <c r="P435" s="31" t="s">
        <v>190</v>
      </c>
      <c r="Q435" s="16">
        <f>ROUND(IF($L435=1,INDEX(新属性投放!K$14:K$34,卡牌属性!$M435),INDEX(新属性投放!K$40:K$60,卡牌属性!$M435))*VLOOKUP(J435,$A$4:$E$39,5),0)</f>
        <v>1523</v>
      </c>
      <c r="R435" s="31" t="s">
        <v>191</v>
      </c>
      <c r="S435" s="16">
        <f>ROUND(IF($L435=1,INDEX(新属性投放!L$14:L$34,卡牌属性!$M435),INDEX(新属性投放!L$40:L$60,卡牌属性!$M435))*VLOOKUP(J435,$A$4:$E$39,5),0)</f>
        <v>26380</v>
      </c>
      <c r="T435" s="31" t="s">
        <v>189</v>
      </c>
      <c r="U435" s="16">
        <f>ROUND(IF($L435=1,INDEX(新属性投放!D$14:D$34,卡牌属性!$M435),INDEX(新属性投放!D$40:D$60,卡牌属性!$M435))*VLOOKUP(J435,$A$4:$E$39,5),0)</f>
        <v>65</v>
      </c>
      <c r="V435" s="31" t="s">
        <v>190</v>
      </c>
      <c r="W435" s="16">
        <f>ROUND(IF($L435=1,INDEX(新属性投放!E$14:E$34,卡牌属性!$M435),INDEX(新属性投放!E$40:E$60,卡牌属性!$M435))*VLOOKUP(J435,$A$4:$E$39,5),0)</f>
        <v>33</v>
      </c>
      <c r="X435" s="31" t="s">
        <v>191</v>
      </c>
      <c r="Y435" s="16">
        <f>ROUND(IF($L435=1,INDEX(新属性投放!F$14:F$34,卡牌属性!$M435),INDEX(新属性投放!F$40:F$60,卡牌属性!$M435))*VLOOKUP(J435,$A$4:$E$39,5),0)</f>
        <v>569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686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ROUND(IF($L436=1,INDEX(新属性投放!J$14:J$34,卡牌属性!$M436),INDEX(新属性投放!J$40:J$60,卡牌属性!$M436))*VLOOKUP(J436,$A$4:$E$39,5),0)</f>
        <v>3493</v>
      </c>
      <c r="P436" s="31" t="s">
        <v>190</v>
      </c>
      <c r="Q436" s="16">
        <f>ROUND(IF($L436=1,INDEX(新属性投放!K$14:K$34,卡牌属性!$M436),INDEX(新属性投放!K$40:K$60,卡牌属性!$M436))*VLOOKUP(J436,$A$4:$E$39,5),0)</f>
        <v>1721</v>
      </c>
      <c r="R436" s="31" t="s">
        <v>191</v>
      </c>
      <c r="S436" s="16">
        <f>ROUND(IF($L436=1,INDEX(新属性投放!L$14:L$34,卡牌属性!$M436),INDEX(新属性投放!L$40:L$60,卡牌属性!$M436))*VLOOKUP(J436,$A$4:$E$39,5),0)</f>
        <v>29858</v>
      </c>
      <c r="T436" s="31" t="s">
        <v>189</v>
      </c>
      <c r="U436" s="16">
        <f>ROUND(IF($L436=1,INDEX(新属性投放!D$14:D$34,卡牌属性!$M436),INDEX(新属性投放!D$40:D$60,卡牌属性!$M436))*VLOOKUP(J436,$A$4:$E$39,5),0)</f>
        <v>73</v>
      </c>
      <c r="V436" s="31" t="s">
        <v>190</v>
      </c>
      <c r="W436" s="16">
        <f>ROUND(IF($L436=1,INDEX(新属性投放!E$14:E$34,卡牌属性!$M436),INDEX(新属性投放!E$40:E$60,卡牌属性!$M436))*VLOOKUP(J436,$A$4:$E$39,5),0)</f>
        <v>36</v>
      </c>
      <c r="X436" s="31" t="s">
        <v>191</v>
      </c>
      <c r="Y436" s="16">
        <f>ROUND(IF($L436=1,INDEX(新属性投放!F$14:F$34,卡牌属性!$M436),INDEX(新属性投放!F$40:F$60,卡牌属性!$M436))*VLOOKUP(J436,$A$4:$E$39,5),0)</f>
        <v>634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686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ROUND(IF($L437=1,INDEX(新属性投放!J$14:J$34,卡牌属性!$M437),INDEX(新属性投放!J$40:J$60,卡牌属性!$M437))*VLOOKUP(J437,$A$4:$E$39,5),0)</f>
        <v>3935</v>
      </c>
      <c r="P437" s="31" t="s">
        <v>190</v>
      </c>
      <c r="Q437" s="16">
        <f>ROUND(IF($L437=1,INDEX(新属性投放!K$14:K$34,卡牌属性!$M437),INDEX(新属性投放!K$40:K$60,卡牌属性!$M437))*VLOOKUP(J437,$A$4:$E$39,5),0)</f>
        <v>1943</v>
      </c>
      <c r="R437" s="31" t="s">
        <v>191</v>
      </c>
      <c r="S437" s="16">
        <f>ROUND(IF($L437=1,INDEX(新属性投放!L$14:L$34,卡牌属性!$M437),INDEX(新属性投放!L$40:L$60,卡牌属性!$M437))*VLOOKUP(J437,$A$4:$E$39,5),0)</f>
        <v>33726</v>
      </c>
      <c r="T437" s="31" t="s">
        <v>189</v>
      </c>
      <c r="U437" s="16">
        <f>ROUND(IF($L437=1,INDEX(新属性投放!D$14:D$34,卡牌属性!$M437),INDEX(新属性投放!D$40:D$60,卡牌属性!$M437))*VLOOKUP(J437,$A$4:$E$39,5),0)</f>
        <v>80</v>
      </c>
      <c r="V437" s="31" t="s">
        <v>190</v>
      </c>
      <c r="W437" s="16">
        <f>ROUND(IF($L437=1,INDEX(新属性投放!E$14:E$34,卡牌属性!$M437),INDEX(新属性投放!E$40:E$60,卡牌属性!$M437))*VLOOKUP(J437,$A$4:$E$39,5),0)</f>
        <v>40</v>
      </c>
      <c r="X437" s="31" t="s">
        <v>191</v>
      </c>
      <c r="Y437" s="16">
        <f>ROUND(IF($L437=1,INDEX(新属性投放!F$14:F$34,卡牌属性!$M437),INDEX(新属性投放!F$40:F$60,卡牌属性!$M437))*VLOOKUP(J437,$A$4:$E$39,5),0)</f>
        <v>700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686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ROUND(IF($L438=1,INDEX(新属性投放!J$14:J$34,卡牌属性!$M438),INDEX(新属性投放!J$40:J$60,卡牌属性!$M438))*VLOOKUP(J438,$A$4:$E$39,5),0)</f>
        <v>4423</v>
      </c>
      <c r="P438" s="31" t="s">
        <v>190</v>
      </c>
      <c r="Q438" s="16">
        <f>ROUND(IF($L438=1,INDEX(新属性投放!K$14:K$34,卡牌属性!$M438),INDEX(新属性投放!K$40:K$60,卡牌属性!$M438))*VLOOKUP(J438,$A$4:$E$39,5),0)</f>
        <v>2186</v>
      </c>
      <c r="R438" s="31" t="s">
        <v>191</v>
      </c>
      <c r="S438" s="16">
        <f>ROUND(IF($L438=1,INDEX(新属性投放!L$14:L$34,卡牌属性!$M438),INDEX(新属性投放!L$40:L$60,卡牌属性!$M438))*VLOOKUP(J438,$A$4:$E$39,5),0)</f>
        <v>37991</v>
      </c>
      <c r="T438" s="31" t="s">
        <v>189</v>
      </c>
      <c r="U438" s="16">
        <f>ROUND(IF($L438=1,INDEX(新属性投放!D$14:D$34,卡牌属性!$M438),INDEX(新属性投放!D$40:D$60,卡牌属性!$M438))*VLOOKUP(J438,$A$4:$E$39,5),0)</f>
        <v>88</v>
      </c>
      <c r="V438" s="31" t="s">
        <v>190</v>
      </c>
      <c r="W438" s="16">
        <f>ROUND(IF($L438=1,INDEX(新属性投放!E$14:E$34,卡牌属性!$M438),INDEX(新属性投放!E$40:E$60,卡牌属性!$M438))*VLOOKUP(J438,$A$4:$E$39,5),0)</f>
        <v>44</v>
      </c>
      <c r="X438" s="31" t="s">
        <v>191</v>
      </c>
      <c r="Y438" s="16">
        <f>ROUND(IF($L438=1,INDEX(新属性投放!F$14:F$34,卡牌属性!$M438),INDEX(新属性投放!F$40:F$60,卡牌属性!$M438))*VLOOKUP(J438,$A$4:$E$39,5),0)</f>
        <v>765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686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ROUND(IF($L439=1,INDEX(新属性投放!J$14:J$34,卡牌属性!$M439),INDEX(新属性投放!J$40:J$60,卡牌属性!$M439))*VLOOKUP(J439,$A$4:$E$39,5),0)</f>
        <v>4960</v>
      </c>
      <c r="P439" s="31" t="s">
        <v>190</v>
      </c>
      <c r="Q439" s="16">
        <f>ROUND(IF($L439=1,INDEX(新属性投放!K$14:K$34,卡牌属性!$M439),INDEX(新属性投放!K$40:K$60,卡牌属性!$M439))*VLOOKUP(J439,$A$4:$E$39,5),0)</f>
        <v>2455</v>
      </c>
      <c r="R439" s="31" t="s">
        <v>191</v>
      </c>
      <c r="S439" s="16">
        <f>ROUND(IF($L439=1,INDEX(新属性投放!L$14:L$34,卡牌属性!$M439),INDEX(新属性投放!L$40:L$60,卡牌属性!$M439))*VLOOKUP(J439,$A$4:$E$39,5),0)</f>
        <v>42691</v>
      </c>
      <c r="T439" s="31" t="s">
        <v>189</v>
      </c>
      <c r="U439" s="16">
        <f>ROUND(IF($L439=1,INDEX(新属性投放!D$14:D$34,卡牌属性!$M439),INDEX(新属性投放!D$40:D$60,卡牌属性!$M439))*VLOOKUP(J439,$A$4:$E$39,5),0)</f>
        <v>100</v>
      </c>
      <c r="V439" s="31" t="s">
        <v>190</v>
      </c>
      <c r="W439" s="16">
        <f>ROUND(IF($L439=1,INDEX(新属性投放!E$14:E$34,卡牌属性!$M439),INDEX(新属性投放!E$40:E$60,卡牌属性!$M439))*VLOOKUP(J439,$A$4:$E$39,5),0)</f>
        <v>50</v>
      </c>
      <c r="X439" s="31" t="s">
        <v>191</v>
      </c>
      <c r="Y439" s="16">
        <f>ROUND(IF($L439=1,INDEX(新属性投放!F$14:F$34,卡牌属性!$M439),INDEX(新属性投放!F$40:F$60,卡牌属性!$M439))*VLOOKUP(J439,$A$4:$E$39,5),0)</f>
        <v>875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686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ROUND(IF($L440=1,INDEX(新属性投放!J$14:J$34,卡牌属性!$M440),INDEX(新属性投放!J$40:J$60,卡牌属性!$M440))*VLOOKUP(J440,$A$4:$E$39,5),0)</f>
        <v>5573</v>
      </c>
      <c r="P440" s="31" t="s">
        <v>190</v>
      </c>
      <c r="Q440" s="16">
        <f>ROUND(IF($L440=1,INDEX(新属性投放!K$14:K$34,卡牌属性!$M440),INDEX(新属性投放!K$40:K$60,卡牌属性!$M440))*VLOOKUP(J440,$A$4:$E$39,5),0)</f>
        <v>2761</v>
      </c>
      <c r="R440" s="31" t="s">
        <v>191</v>
      </c>
      <c r="S440" s="16">
        <f>ROUND(IF($L440=1,INDEX(新属性投放!L$14:L$34,卡牌属性!$M440),INDEX(新属性投放!L$40:L$60,卡牌属性!$M440))*VLOOKUP(J440,$A$4:$E$39,5),0)</f>
        <v>48050</v>
      </c>
      <c r="T440" s="31" t="s">
        <v>189</v>
      </c>
      <c r="U440" s="16">
        <f>ROUND(IF($L440=1,INDEX(新属性投放!D$14:D$34,卡牌属性!$M440),INDEX(新属性投放!D$40:D$60,卡牌属性!$M440))*VLOOKUP(J440,$A$4:$E$39,5),0)</f>
        <v>113</v>
      </c>
      <c r="V440" s="31" t="s">
        <v>190</v>
      </c>
      <c r="W440" s="16">
        <f>ROUND(IF($L440=1,INDEX(新属性投放!E$14:E$34,卡牌属性!$M440),INDEX(新属性投放!E$40:E$60,卡牌属性!$M440))*VLOOKUP(J440,$A$4:$E$39,5),0)</f>
        <v>56</v>
      </c>
      <c r="X440" s="31" t="s">
        <v>191</v>
      </c>
      <c r="Y440" s="16">
        <f>ROUND(IF($L440=1,INDEX(新属性投放!F$14:F$34,卡牌属性!$M440),INDEX(新属性投放!F$40:F$60,卡牌属性!$M440))*VLOOKUP(J440,$A$4:$E$39,5),0)</f>
        <v>984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686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ROUND(IF($L441=1,INDEX(新属性投放!J$14:J$34,卡牌属性!$M441),INDEX(新属性投放!J$40:J$60,卡牌属性!$M441))*VLOOKUP(J441,$A$4:$E$39,5),0)</f>
        <v>6260</v>
      </c>
      <c r="P441" s="31" t="s">
        <v>190</v>
      </c>
      <c r="Q441" s="16">
        <f>ROUND(IF($L441=1,INDEX(新属性投放!K$14:K$34,卡牌属性!$M441),INDEX(新属性投放!K$40:K$60,卡牌属性!$M441))*VLOOKUP(J441,$A$4:$E$39,5),0)</f>
        <v>3105</v>
      </c>
      <c r="R441" s="31" t="s">
        <v>191</v>
      </c>
      <c r="S441" s="16">
        <f>ROUND(IF($L441=1,INDEX(新属性投放!L$14:L$34,卡牌属性!$M441),INDEX(新属性投放!L$40:L$60,卡牌属性!$M441))*VLOOKUP(J441,$A$4:$E$39,5),0)</f>
        <v>54063</v>
      </c>
      <c r="T441" s="31" t="s">
        <v>189</v>
      </c>
      <c r="U441" s="16">
        <f>ROUND(IF($L441=1,INDEX(新属性投放!D$14:D$34,卡牌属性!$M441),INDEX(新属性投放!D$40:D$60,卡牌属性!$M441))*VLOOKUP(J441,$A$4:$E$39,5),0)</f>
        <v>125</v>
      </c>
      <c r="V441" s="31" t="s">
        <v>190</v>
      </c>
      <c r="W441" s="16">
        <f>ROUND(IF($L441=1,INDEX(新属性投放!E$14:E$34,卡牌属性!$M441),INDEX(新属性投放!E$40:E$60,卡牌属性!$M441))*VLOOKUP(J441,$A$4:$E$39,5),0)</f>
        <v>63</v>
      </c>
      <c r="X441" s="31" t="s">
        <v>191</v>
      </c>
      <c r="Y441" s="16">
        <f>ROUND(IF($L441=1,INDEX(新属性投放!F$14:F$34,卡牌属性!$M441),INDEX(新属性投放!F$40:F$60,卡牌属性!$M441))*VLOOKUP(J441,$A$4:$E$39,5),0)</f>
        <v>1094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686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ROUND(IF($L442=1,INDEX(新属性投放!J$14:J$34,卡牌属性!$M442),INDEX(新属性投放!J$40:J$60,卡牌属性!$M442))*VLOOKUP(J442,$A$4:$E$39,5),0)</f>
        <v>7023</v>
      </c>
      <c r="P442" s="31" t="s">
        <v>190</v>
      </c>
      <c r="Q442" s="16">
        <f>ROUND(IF($L442=1,INDEX(新属性投放!K$14:K$34,卡牌属性!$M442),INDEX(新属性投放!K$40:K$60,卡牌属性!$M442))*VLOOKUP(J442,$A$4:$E$39,5),0)</f>
        <v>3486</v>
      </c>
      <c r="R442" s="31" t="s">
        <v>191</v>
      </c>
      <c r="S442" s="16">
        <f>ROUND(IF($L442=1,INDEX(新属性投放!L$14:L$34,卡牌属性!$M442),INDEX(新属性投放!L$40:L$60,卡牌属性!$M442))*VLOOKUP(J442,$A$4:$E$39,5),0)</f>
        <v>60734</v>
      </c>
      <c r="T442" s="31" t="s">
        <v>189</v>
      </c>
      <c r="U442" s="16">
        <f>ROUND(IF($L442=1,INDEX(新属性投放!D$14:D$34,卡牌属性!$M442),INDEX(新属性投放!D$40:D$60,卡牌属性!$M442))*VLOOKUP(J442,$A$4:$E$39,5),0)</f>
        <v>138</v>
      </c>
      <c r="V442" s="31" t="s">
        <v>190</v>
      </c>
      <c r="W442" s="16">
        <f>ROUND(IF($L442=1,INDEX(新属性投放!E$14:E$34,卡牌属性!$M442),INDEX(新属性投放!E$40:E$60,卡牌属性!$M442))*VLOOKUP(J442,$A$4:$E$39,5),0)</f>
        <v>69</v>
      </c>
      <c r="X442" s="31" t="s">
        <v>191</v>
      </c>
      <c r="Y442" s="16">
        <f>ROUND(IF($L442=1,INDEX(新属性投放!F$14:F$34,卡牌属性!$M442),INDEX(新属性投放!F$40:F$60,卡牌属性!$M442))*VLOOKUP(J442,$A$4:$E$39,5),0)</f>
        <v>1203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686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ROUND(IF($L443=1,INDEX(新属性投放!J$14:J$34,卡牌属性!$M443),INDEX(新属性投放!J$40:J$60,卡牌属性!$M443))*VLOOKUP(J443,$A$4:$E$39,5),0)</f>
        <v>7860</v>
      </c>
      <c r="P443" s="31" t="s">
        <v>190</v>
      </c>
      <c r="Q443" s="16">
        <f>ROUND(IF($L443=1,INDEX(新属性投放!K$14:K$34,卡牌属性!$M443),INDEX(新属性投放!K$40:K$60,卡牌属性!$M443))*VLOOKUP(J443,$A$4:$E$39,5),0)</f>
        <v>3905</v>
      </c>
      <c r="R443" s="31" t="s">
        <v>191</v>
      </c>
      <c r="S443" s="16">
        <f>ROUND(IF($L443=1,INDEX(新属性投放!L$14:L$34,卡牌属性!$M443),INDEX(新属性投放!L$40:L$60,卡牌属性!$M443))*VLOOKUP(J443,$A$4:$E$39,5),0)</f>
        <v>68059</v>
      </c>
      <c r="T443" s="31" t="s">
        <v>189</v>
      </c>
      <c r="U443" s="16">
        <f>ROUND(IF($L443=1,INDEX(新属性投放!D$14:D$34,卡牌属性!$M443),INDEX(新属性投放!D$40:D$60,卡牌属性!$M443))*VLOOKUP(J443,$A$4:$E$39,5),0)</f>
        <v>150</v>
      </c>
      <c r="V443" s="31" t="s">
        <v>190</v>
      </c>
      <c r="W443" s="16">
        <f>ROUND(IF($L443=1,INDEX(新属性投放!E$14:E$34,卡牌属性!$M443),INDEX(新属性投放!E$40:E$60,卡牌属性!$M443))*VLOOKUP(J443,$A$4:$E$39,5),0)</f>
        <v>75</v>
      </c>
      <c r="X443" s="31" t="s">
        <v>191</v>
      </c>
      <c r="Y443" s="16">
        <f>ROUND(IF($L443=1,INDEX(新属性投放!F$14:F$34,卡牌属性!$M443),INDEX(新属性投放!F$40:F$60,卡牌属性!$M443))*VLOOKUP(J443,$A$4:$E$39,5),0)</f>
        <v>1313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686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ROUND(IF($L444=1,INDEX(新属性投放!J$14:J$34,卡牌属性!$M444),INDEX(新属性投放!J$40:J$60,卡牌属性!$M444))*VLOOKUP(J444,$A$4:$E$39,5),0)</f>
        <v>8785</v>
      </c>
      <c r="P444" s="31" t="s">
        <v>190</v>
      </c>
      <c r="Q444" s="16">
        <f>ROUND(IF($L444=1,INDEX(新属性投放!K$14:K$34,卡牌属性!$M444),INDEX(新属性投放!K$40:K$60,卡牌属性!$M444))*VLOOKUP(J444,$A$4:$E$39,5),0)</f>
        <v>4368</v>
      </c>
      <c r="R444" s="31" t="s">
        <v>191</v>
      </c>
      <c r="S444" s="16">
        <f>ROUND(IF($L444=1,INDEX(新属性投放!L$14:L$34,卡牌属性!$M444),INDEX(新属性投放!L$40:L$60,卡牌属性!$M444))*VLOOKUP(J444,$A$4:$E$39,5),0)</f>
        <v>76153</v>
      </c>
      <c r="T444" s="31" t="s">
        <v>189</v>
      </c>
      <c r="U444" s="16">
        <f>ROUND(IF($L444=1,INDEX(新属性投放!D$14:D$34,卡牌属性!$M444),INDEX(新属性投放!D$40:D$60,卡牌属性!$M444))*VLOOKUP(J444,$A$4:$E$39,5),0)</f>
        <v>175</v>
      </c>
      <c r="V444" s="31" t="s">
        <v>190</v>
      </c>
      <c r="W444" s="16">
        <f>ROUND(IF($L444=1,INDEX(新属性投放!E$14:E$34,卡牌属性!$M444),INDEX(新属性投放!E$40:E$60,卡牌属性!$M444))*VLOOKUP(J444,$A$4:$E$39,5),0)</f>
        <v>88</v>
      </c>
      <c r="X444" s="31" t="s">
        <v>191</v>
      </c>
      <c r="Y444" s="16">
        <f>ROUND(IF($L444=1,INDEX(新属性投放!F$14:F$34,卡牌属性!$M444),INDEX(新属性投放!F$40:F$60,卡牌属性!$M444))*VLOOKUP(J444,$A$4:$E$39,5),0)</f>
        <v>1531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686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ROUND(IF($L445=1,INDEX(新属性投放!J$14:J$34,卡牌属性!$M445),INDEX(新属性投放!J$40:J$60,卡牌属性!$M445))*VLOOKUP(J445,$A$4:$E$39,5),0)</f>
        <v>88</v>
      </c>
      <c r="P445" s="31" t="s">
        <v>190</v>
      </c>
      <c r="Q445" s="16">
        <f>ROUND(IF($L445=1,INDEX(新属性投放!K$14:K$34,卡牌属性!$M445),INDEX(新属性投放!K$40:K$60,卡牌属性!$M445))*VLOOKUP(J445,$A$4:$E$39,5),0)</f>
        <v>22</v>
      </c>
      <c r="R445" s="31" t="s">
        <v>191</v>
      </c>
      <c r="S445" s="16">
        <f>ROUND(IF($L445=1,INDEX(新属性投放!L$14:L$34,卡牌属性!$M445),INDEX(新属性投放!L$40:L$60,卡牌属性!$M445))*VLOOKUP(J445,$A$4:$E$39,5),0)</f>
        <v>165</v>
      </c>
      <c r="T445" s="31" t="s">
        <v>189</v>
      </c>
      <c r="U445" s="16">
        <f>ROUND(IF($L445=1,INDEX(新属性投放!D$14:D$34,卡牌属性!$M445),INDEX(新属性投放!D$40:D$60,卡牌属性!$M445))*VLOOKUP(J445,$A$4:$E$39,5),0)</f>
        <v>4</v>
      </c>
      <c r="V445" s="31" t="s">
        <v>190</v>
      </c>
      <c r="W445" s="16">
        <f>ROUND(IF($L445=1,INDEX(新属性投放!E$14:E$34,卡牌属性!$M445),INDEX(新属性投放!E$40:E$60,卡牌属性!$M445))*VLOOKUP(J445,$A$4:$E$39,5),0)</f>
        <v>2</v>
      </c>
      <c r="X445" s="31" t="s">
        <v>191</v>
      </c>
      <c r="Y445" s="16">
        <f>ROUND(IF($L445=1,INDEX(新属性投放!F$14:F$34,卡牌属性!$M445),INDEX(新属性投放!F$40:F$60,卡牌属性!$M445))*VLOOKUP(J445,$A$4:$E$39,5),0)</f>
        <v>39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686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ROUND(IF($L446=1,INDEX(新属性投放!J$14:J$34,卡牌属性!$M446),INDEX(新属性投放!J$40:J$60,卡牌属性!$M446))*VLOOKUP(J446,$A$4:$E$39,5),0)</f>
        <v>92</v>
      </c>
      <c r="P446" s="31" t="s">
        <v>190</v>
      </c>
      <c r="Q446" s="16">
        <f>ROUND(IF($L446=1,INDEX(新属性投放!K$14:K$34,卡牌属性!$M446),INDEX(新属性投放!K$40:K$60,卡牌属性!$M446))*VLOOKUP(J446,$A$4:$E$39,5),0)</f>
        <v>24</v>
      </c>
      <c r="R446" s="31" t="s">
        <v>191</v>
      </c>
      <c r="S446" s="16">
        <f>ROUND(IF($L446=1,INDEX(新属性投放!L$14:L$34,卡牌属性!$M446),INDEX(新属性投放!L$40:L$60,卡牌属性!$M446))*VLOOKUP(J446,$A$4:$E$39,5),0)</f>
        <v>210</v>
      </c>
      <c r="T446" s="31" t="s">
        <v>189</v>
      </c>
      <c r="U446" s="16">
        <f>ROUND(IF($L446=1,INDEX(新属性投放!D$14:D$34,卡牌属性!$M446),INDEX(新属性投放!D$40:D$60,卡牌属性!$M446))*VLOOKUP(J446,$A$4:$E$39,5),0)</f>
        <v>7</v>
      </c>
      <c r="V446" s="31" t="s">
        <v>190</v>
      </c>
      <c r="W446" s="16">
        <f>ROUND(IF($L446=1,INDEX(新属性投放!E$14:E$34,卡牌属性!$M446),INDEX(新属性投放!E$40:E$60,卡牌属性!$M446))*VLOOKUP(J446,$A$4:$E$39,5),0)</f>
        <v>3</v>
      </c>
      <c r="X446" s="31" t="s">
        <v>191</v>
      </c>
      <c r="Y446" s="16">
        <f>ROUND(IF($L446=1,INDEX(新属性投放!F$14:F$34,卡牌属性!$M446),INDEX(新属性投放!F$40:F$60,卡牌属性!$M446))*VLOOKUP(J446,$A$4:$E$39,5),0)</f>
        <v>57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686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ROUND(IF($L447=1,INDEX(新属性投放!J$14:J$34,卡牌属性!$M447),INDEX(新属性投放!J$40:J$60,卡牌属性!$M447))*VLOOKUP(J447,$A$4:$E$39,5),0)</f>
        <v>136</v>
      </c>
      <c r="P447" s="31" t="s">
        <v>190</v>
      </c>
      <c r="Q447" s="16">
        <f>ROUND(IF($L447=1,INDEX(新属性投放!K$14:K$34,卡牌属性!$M447),INDEX(新属性投放!K$40:K$60,卡牌属性!$M447))*VLOOKUP(J447,$A$4:$E$39,5),0)</f>
        <v>46</v>
      </c>
      <c r="R447" s="31" t="s">
        <v>191</v>
      </c>
      <c r="S447" s="16">
        <f>ROUND(IF($L447=1,INDEX(新属性投放!L$14:L$34,卡牌属性!$M447),INDEX(新属性投放!L$40:L$60,卡牌属性!$M447))*VLOOKUP(J447,$A$4:$E$39,5),0)</f>
        <v>593</v>
      </c>
      <c r="T447" s="31" t="s">
        <v>189</v>
      </c>
      <c r="U447" s="16">
        <f>ROUND(IF($L447=1,INDEX(新属性投放!D$14:D$34,卡牌属性!$M447),INDEX(新属性投放!D$40:D$60,卡牌属性!$M447))*VLOOKUP(J447,$A$4:$E$39,5),0)</f>
        <v>9</v>
      </c>
      <c r="V447" s="31" t="s">
        <v>190</v>
      </c>
      <c r="W447" s="16">
        <f>ROUND(IF($L447=1,INDEX(新属性投放!E$14:E$34,卡牌属性!$M447),INDEX(新属性投放!E$40:E$60,卡牌属性!$M447))*VLOOKUP(J447,$A$4:$E$39,5),0)</f>
        <v>4</v>
      </c>
      <c r="X447" s="31" t="s">
        <v>191</v>
      </c>
      <c r="Y447" s="16">
        <f>ROUND(IF($L447=1,INDEX(新属性投放!F$14:F$34,卡牌属性!$M447),INDEX(新属性投放!F$40:F$60,卡牌属性!$M447))*VLOOKUP(J447,$A$4:$E$39,5),0)</f>
        <v>77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686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ROUND(IF($L448=1,INDEX(新属性投放!J$14:J$34,卡牌属性!$M448),INDEX(新属性投放!J$40:J$60,卡牌属性!$M448))*VLOOKUP(J448,$A$4:$E$39,5),0)</f>
        <v>264</v>
      </c>
      <c r="P448" s="31" t="s">
        <v>190</v>
      </c>
      <c r="Q448" s="16">
        <f>ROUND(IF($L448=1,INDEX(新属性投放!K$14:K$34,卡牌属性!$M448),INDEX(新属性投放!K$40:K$60,卡牌属性!$M448))*VLOOKUP(J448,$A$4:$E$39,5),0)</f>
        <v>110</v>
      </c>
      <c r="R448" s="31" t="s">
        <v>191</v>
      </c>
      <c r="S448" s="16">
        <f>ROUND(IF($L448=1,INDEX(新属性投放!L$14:L$34,卡牌属性!$M448),INDEX(新属性投放!L$40:L$60,卡牌属性!$M448))*VLOOKUP(J448,$A$4:$E$39,5),0)</f>
        <v>1709</v>
      </c>
      <c r="T448" s="31" t="s">
        <v>189</v>
      </c>
      <c r="U448" s="16">
        <f>ROUND(IF($L448=1,INDEX(新属性投放!D$14:D$34,卡牌属性!$M448),INDEX(新属性投放!D$40:D$60,卡牌属性!$M448))*VLOOKUP(J448,$A$4:$E$39,5),0)</f>
        <v>13</v>
      </c>
      <c r="V448" s="31" t="s">
        <v>190</v>
      </c>
      <c r="W448" s="16">
        <f>ROUND(IF($L448=1,INDEX(新属性投放!E$14:E$34,卡牌属性!$M448),INDEX(新属性投放!E$40:E$60,卡牌属性!$M448))*VLOOKUP(J448,$A$4:$E$39,5),0)</f>
        <v>7</v>
      </c>
      <c r="X448" s="31" t="s">
        <v>191</v>
      </c>
      <c r="Y448" s="16">
        <f>ROUND(IF($L448=1,INDEX(新属性投放!F$14:F$34,卡牌属性!$M448),INDEX(新属性投放!F$40:F$60,卡牌属性!$M448))*VLOOKUP(J448,$A$4:$E$39,5),0)</f>
        <v>116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686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ROUND(IF($L449=1,INDEX(新属性投放!J$14:J$34,卡牌属性!$M449),INDEX(新属性投放!J$40:J$60,卡牌属性!$M449))*VLOOKUP(J449,$A$4:$E$39,5),0)</f>
        <v>497</v>
      </c>
      <c r="P449" s="31" t="s">
        <v>190</v>
      </c>
      <c r="Q449" s="16">
        <f>ROUND(IF($L449=1,INDEX(新属性投放!K$14:K$34,卡牌属性!$M449),INDEX(新属性投放!K$40:K$60,卡牌属性!$M449))*VLOOKUP(J449,$A$4:$E$39,5),0)</f>
        <v>227</v>
      </c>
      <c r="R449" s="31" t="s">
        <v>191</v>
      </c>
      <c r="S449" s="16">
        <f>ROUND(IF($L449=1,INDEX(新属性投放!L$14:L$34,卡牌属性!$M449),INDEX(新属性投放!L$40:L$60,卡牌属性!$M449))*VLOOKUP(J449,$A$4:$E$39,5),0)</f>
        <v>3750</v>
      </c>
      <c r="T449" s="31" t="s">
        <v>189</v>
      </c>
      <c r="U449" s="16">
        <f>ROUND(IF($L449=1,INDEX(新属性投放!D$14:D$34,卡牌属性!$M449),INDEX(新属性投放!D$40:D$60,卡牌属性!$M449))*VLOOKUP(J449,$A$4:$E$39,5),0)</f>
        <v>18</v>
      </c>
      <c r="V449" s="31" t="s">
        <v>190</v>
      </c>
      <c r="W449" s="16">
        <f>ROUND(IF($L449=1,INDEX(新属性投放!E$14:E$34,卡牌属性!$M449),INDEX(新属性投放!E$40:E$60,卡牌属性!$M449))*VLOOKUP(J449,$A$4:$E$39,5),0)</f>
        <v>9</v>
      </c>
      <c r="X449" s="31" t="s">
        <v>191</v>
      </c>
      <c r="Y449" s="16">
        <f>ROUND(IF($L449=1,INDEX(新属性投放!F$14:F$34,卡牌属性!$M449),INDEX(新属性投放!F$40:F$60,卡牌属性!$M449))*VLOOKUP(J449,$A$4:$E$39,5),0)</f>
        <v>154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686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ROUND(IF($L450=1,INDEX(新属性投放!J$14:J$34,卡牌属性!$M450),INDEX(新属性投放!J$40:J$60,卡牌属性!$M450))*VLOOKUP(J450,$A$4:$E$39,5),0)</f>
        <v>717</v>
      </c>
      <c r="P450" s="31" t="s">
        <v>190</v>
      </c>
      <c r="Q450" s="16">
        <f>ROUND(IF($L450=1,INDEX(新属性投放!K$14:K$34,卡牌属性!$M450),INDEX(新属性投放!K$40:K$60,卡牌属性!$M450))*VLOOKUP(J450,$A$4:$E$39,5),0)</f>
        <v>337</v>
      </c>
      <c r="R450" s="31" t="s">
        <v>191</v>
      </c>
      <c r="S450" s="16">
        <f>ROUND(IF($L450=1,INDEX(新属性投放!L$14:L$34,卡牌属性!$M450),INDEX(新属性投放!L$40:L$60,卡牌属性!$M450))*VLOOKUP(J450,$A$4:$E$39,5),0)</f>
        <v>5675</v>
      </c>
      <c r="T450" s="31" t="s">
        <v>189</v>
      </c>
      <c r="U450" s="16">
        <f>ROUND(IF($L450=1,INDEX(新属性投放!D$14:D$34,卡牌属性!$M450),INDEX(新属性投放!D$40:D$60,卡牌属性!$M450))*VLOOKUP(J450,$A$4:$E$39,5),0)</f>
        <v>22</v>
      </c>
      <c r="V450" s="31" t="s">
        <v>190</v>
      </c>
      <c r="W450" s="16">
        <f>ROUND(IF($L450=1,INDEX(新属性投放!E$14:E$34,卡牌属性!$M450),INDEX(新属性投放!E$40:E$60,卡牌属性!$M450))*VLOOKUP(J450,$A$4:$E$39,5),0)</f>
        <v>11</v>
      </c>
      <c r="X450" s="31" t="s">
        <v>191</v>
      </c>
      <c r="Y450" s="16">
        <f>ROUND(IF($L450=1,INDEX(新属性投放!F$14:F$34,卡牌属性!$M450),INDEX(新属性投放!F$40:F$60,卡牌属性!$M450))*VLOOKUP(J450,$A$4:$E$39,5),0)</f>
        <v>193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686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ROUND(IF($L451=1,INDEX(新属性投放!J$14:J$34,卡牌属性!$M451),INDEX(新属性投放!J$40:J$60,卡牌属性!$M451))*VLOOKUP(J451,$A$4:$E$39,5),0)</f>
        <v>990</v>
      </c>
      <c r="P451" s="31" t="s">
        <v>190</v>
      </c>
      <c r="Q451" s="16">
        <f>ROUND(IF($L451=1,INDEX(新属性投放!K$14:K$34,卡牌属性!$M451),INDEX(新属性投放!K$40:K$60,卡牌属性!$M451))*VLOOKUP(J451,$A$4:$E$39,5),0)</f>
        <v>473</v>
      </c>
      <c r="R451" s="31" t="s">
        <v>191</v>
      </c>
      <c r="S451" s="16">
        <f>ROUND(IF($L451=1,INDEX(新属性投放!L$14:L$34,卡牌属性!$M451),INDEX(新属性投放!L$40:L$60,卡牌属性!$M451))*VLOOKUP(J451,$A$4:$E$39,5),0)</f>
        <v>8062</v>
      </c>
      <c r="T451" s="31" t="s">
        <v>189</v>
      </c>
      <c r="U451" s="16">
        <f>ROUND(IF($L451=1,INDEX(新属性投放!D$14:D$34,卡牌属性!$M451),INDEX(新属性投放!D$40:D$60,卡牌属性!$M451))*VLOOKUP(J451,$A$4:$E$39,5),0)</f>
        <v>26</v>
      </c>
      <c r="V451" s="31" t="s">
        <v>190</v>
      </c>
      <c r="W451" s="16">
        <f>ROUND(IF($L451=1,INDEX(新属性投放!E$14:E$34,卡牌属性!$M451),INDEX(新属性投放!E$40:E$60,卡牌属性!$M451))*VLOOKUP(J451,$A$4:$E$39,5),0)</f>
        <v>13</v>
      </c>
      <c r="X451" s="31" t="s">
        <v>191</v>
      </c>
      <c r="Y451" s="16">
        <f>ROUND(IF($L451=1,INDEX(新属性投放!F$14:F$34,卡牌属性!$M451),INDEX(新属性投放!F$40:F$60,卡牌属性!$M451))*VLOOKUP(J451,$A$4:$E$39,5),0)</f>
        <v>231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686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ROUND(IF($L452=1,INDEX(新属性投放!J$14:J$34,卡牌属性!$M452),INDEX(新属性投放!J$40:J$60,卡牌属性!$M452))*VLOOKUP(J452,$A$4:$E$39,5),0)</f>
        <v>1320</v>
      </c>
      <c r="P452" s="31" t="s">
        <v>190</v>
      </c>
      <c r="Q452" s="16">
        <f>ROUND(IF($L452=1,INDEX(新属性投放!K$14:K$34,卡牌属性!$M452),INDEX(新属性投放!K$40:K$60,卡牌属性!$M452))*VLOOKUP(J452,$A$4:$E$39,5),0)</f>
        <v>638</v>
      </c>
      <c r="R452" s="31" t="s">
        <v>191</v>
      </c>
      <c r="S452" s="16">
        <f>ROUND(IF($L452=1,INDEX(新属性投放!L$14:L$34,卡牌属性!$M452),INDEX(新属性投放!L$40:L$60,卡牌属性!$M452))*VLOOKUP(J452,$A$4:$E$39,5),0)</f>
        <v>10948</v>
      </c>
      <c r="T452" s="31" t="s">
        <v>189</v>
      </c>
      <c r="U452" s="16">
        <f>ROUND(IF($L452=1,INDEX(新属性投放!D$14:D$34,卡牌属性!$M452),INDEX(新属性投放!D$40:D$60,卡牌属性!$M452))*VLOOKUP(J452,$A$4:$E$39,5),0)</f>
        <v>33</v>
      </c>
      <c r="V452" s="31" t="s">
        <v>190</v>
      </c>
      <c r="W452" s="16">
        <f>ROUND(IF($L452=1,INDEX(新属性投放!E$14:E$34,卡牌属性!$M452),INDEX(新属性投放!E$40:E$60,卡牌属性!$M452))*VLOOKUP(J452,$A$4:$E$39,5),0)</f>
        <v>17</v>
      </c>
      <c r="X452" s="31" t="s">
        <v>191</v>
      </c>
      <c r="Y452" s="16">
        <f>ROUND(IF($L452=1,INDEX(新属性投放!F$14:F$34,卡牌属性!$M452),INDEX(新属性投放!F$40:F$60,卡牌属性!$M452))*VLOOKUP(J452,$A$4:$E$39,5),0)</f>
        <v>288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686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ROUND(IF($L453=1,INDEX(新属性投放!J$14:J$34,卡牌属性!$M453),INDEX(新属性投放!J$40:J$60,卡牌属性!$M453))*VLOOKUP(J453,$A$4:$E$39,5),0)</f>
        <v>1725</v>
      </c>
      <c r="P453" s="31" t="s">
        <v>190</v>
      </c>
      <c r="Q453" s="16">
        <f>ROUND(IF($L453=1,INDEX(新属性投放!K$14:K$34,卡牌属性!$M453),INDEX(新属性投放!K$40:K$60,卡牌属性!$M453))*VLOOKUP(J453,$A$4:$E$39,5),0)</f>
        <v>840</v>
      </c>
      <c r="R453" s="31" t="s">
        <v>191</v>
      </c>
      <c r="S453" s="16">
        <f>ROUND(IF($L453=1,INDEX(新属性投放!L$14:L$34,卡牌属性!$M453),INDEX(新属性投放!L$40:L$60,卡牌属性!$M453))*VLOOKUP(J453,$A$4:$E$39,5),0)</f>
        <v>14484</v>
      </c>
      <c r="T453" s="31" t="s">
        <v>189</v>
      </c>
      <c r="U453" s="16">
        <f>ROUND(IF($L453=1,INDEX(新属性投放!D$14:D$34,卡牌属性!$M453),INDEX(新属性投放!D$40:D$60,卡牌属性!$M453))*VLOOKUP(J453,$A$4:$E$39,5),0)</f>
        <v>37</v>
      </c>
      <c r="V453" s="31" t="s">
        <v>190</v>
      </c>
      <c r="W453" s="16">
        <f>ROUND(IF($L453=1,INDEX(新属性投放!E$14:E$34,卡牌属性!$M453),INDEX(新属性投放!E$40:E$60,卡牌属性!$M453))*VLOOKUP(J453,$A$4:$E$39,5),0)</f>
        <v>19</v>
      </c>
      <c r="X453" s="31" t="s">
        <v>191</v>
      </c>
      <c r="Y453" s="16">
        <f>ROUND(IF($L453=1,INDEX(新属性投放!F$14:F$34,卡牌属性!$M453),INDEX(新属性投放!F$40:F$60,卡牌属性!$M453))*VLOOKUP(J453,$A$4:$E$39,5),0)</f>
        <v>327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686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ROUND(IF($L454=1,INDEX(新属性投放!J$14:J$34,卡牌属性!$M454),INDEX(新属性投放!J$40:J$60,卡牌属性!$M454))*VLOOKUP(J454,$A$4:$E$39,5),0)</f>
        <v>2143</v>
      </c>
      <c r="P454" s="31" t="s">
        <v>190</v>
      </c>
      <c r="Q454" s="16">
        <f>ROUND(IF($L454=1,INDEX(新属性投放!K$14:K$34,卡牌属性!$M454),INDEX(新属性投放!K$40:K$60,卡牌属性!$M454))*VLOOKUP(J454,$A$4:$E$39,5),0)</f>
        <v>1049</v>
      </c>
      <c r="R454" s="31" t="s">
        <v>191</v>
      </c>
      <c r="S454" s="16">
        <f>ROUND(IF($L454=1,INDEX(新属性投放!L$14:L$34,卡牌属性!$M454),INDEX(新属性投放!L$40:L$60,卡牌属性!$M454))*VLOOKUP(J454,$A$4:$E$39,5),0)</f>
        <v>18136</v>
      </c>
      <c r="T454" s="31" t="s">
        <v>189</v>
      </c>
      <c r="U454" s="16">
        <f>ROUND(IF($L454=1,INDEX(新属性投放!D$14:D$34,卡牌属性!$M454),INDEX(新属性投放!D$40:D$60,卡牌属性!$M454))*VLOOKUP(J454,$A$4:$E$39,5),0)</f>
        <v>44</v>
      </c>
      <c r="V454" s="31" t="s">
        <v>190</v>
      </c>
      <c r="W454" s="16">
        <f>ROUND(IF($L454=1,INDEX(新属性投放!E$14:E$34,卡牌属性!$M454),INDEX(新属性投放!E$40:E$60,卡牌属性!$M454))*VLOOKUP(J454,$A$4:$E$39,5),0)</f>
        <v>22</v>
      </c>
      <c r="X454" s="31" t="s">
        <v>191</v>
      </c>
      <c r="Y454" s="16">
        <f>ROUND(IF($L454=1,INDEX(新属性投放!F$14:F$34,卡牌属性!$M454),INDEX(新属性投放!F$40:F$60,卡牌属性!$M454))*VLOOKUP(J454,$A$4:$E$39,5),0)</f>
        <v>385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686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ROUND(IF($L455=1,INDEX(新属性投放!J$14:J$34,卡牌属性!$M455),INDEX(新属性投放!J$40:J$60,卡牌属性!$M455))*VLOOKUP(J455,$A$4:$E$39,5),0)</f>
        <v>2413</v>
      </c>
      <c r="P455" s="31" t="s">
        <v>190</v>
      </c>
      <c r="Q455" s="16">
        <f>ROUND(IF($L455=1,INDEX(新属性投放!K$14:K$34,卡牌属性!$M455),INDEX(新属性投放!K$40:K$60,卡牌属性!$M455))*VLOOKUP(J455,$A$4:$E$39,5),0)</f>
        <v>1185</v>
      </c>
      <c r="R455" s="31" t="s">
        <v>191</v>
      </c>
      <c r="S455" s="16">
        <f>ROUND(IF($L455=1,INDEX(新属性投放!L$14:L$34,卡牌属性!$M455),INDEX(新属性投放!L$40:L$60,卡牌属性!$M455))*VLOOKUP(J455,$A$4:$E$39,5),0)</f>
        <v>20503</v>
      </c>
      <c r="T455" s="31" t="s">
        <v>189</v>
      </c>
      <c r="U455" s="16">
        <f>ROUND(IF($L455=1,INDEX(新属性投放!D$14:D$34,卡牌属性!$M455),INDEX(新属性投放!D$40:D$60,卡牌属性!$M455))*VLOOKUP(J455,$A$4:$E$39,5),0)</f>
        <v>51</v>
      </c>
      <c r="V455" s="31" t="s">
        <v>190</v>
      </c>
      <c r="W455" s="16">
        <f>ROUND(IF($L455=1,INDEX(新属性投放!E$14:E$34,卡牌属性!$M455),INDEX(新属性投放!E$40:E$60,卡牌属性!$M455))*VLOOKUP(J455,$A$4:$E$39,5),0)</f>
        <v>25</v>
      </c>
      <c r="X455" s="31" t="s">
        <v>191</v>
      </c>
      <c r="Y455" s="16">
        <f>ROUND(IF($L455=1,INDEX(新属性投放!F$14:F$34,卡牌属性!$M455),INDEX(新属性投放!F$40:F$60,卡牌属性!$M455))*VLOOKUP(J455,$A$4:$E$39,5),0)</f>
        <v>442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686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ROUND(IF($L456=1,INDEX(新属性投放!J$14:J$34,卡牌属性!$M456),INDEX(新属性投放!J$40:J$60,卡牌属性!$M456))*VLOOKUP(J456,$A$4:$E$39,5),0)</f>
        <v>2724</v>
      </c>
      <c r="P456" s="31" t="s">
        <v>190</v>
      </c>
      <c r="Q456" s="16">
        <f>ROUND(IF($L456=1,INDEX(新属性投放!K$14:K$34,卡牌属性!$M456),INDEX(新属性投放!K$40:K$60,卡牌属性!$M456))*VLOOKUP(J456,$A$4:$E$39,5),0)</f>
        <v>1340</v>
      </c>
      <c r="R456" s="31" t="s">
        <v>191</v>
      </c>
      <c r="S456" s="16">
        <f>ROUND(IF($L456=1,INDEX(新属性投放!L$14:L$34,卡牌属性!$M456),INDEX(新属性投放!L$40:L$60,卡牌属性!$M456))*VLOOKUP(J456,$A$4:$E$39,5),0)</f>
        <v>23214</v>
      </c>
      <c r="T456" s="31" t="s">
        <v>189</v>
      </c>
      <c r="U456" s="16">
        <f>ROUND(IF($L456=1,INDEX(新属性投放!D$14:D$34,卡牌属性!$M456),INDEX(新属性投放!D$40:D$60,卡牌属性!$M456))*VLOOKUP(J456,$A$4:$E$39,5),0)</f>
        <v>57</v>
      </c>
      <c r="V456" s="31" t="s">
        <v>190</v>
      </c>
      <c r="W456" s="16">
        <f>ROUND(IF($L456=1,INDEX(新属性投放!E$14:E$34,卡牌属性!$M456),INDEX(新属性投放!E$40:E$60,卡牌属性!$M456))*VLOOKUP(J456,$A$4:$E$39,5),0)</f>
        <v>29</v>
      </c>
      <c r="X456" s="31" t="s">
        <v>191</v>
      </c>
      <c r="Y456" s="16">
        <f>ROUND(IF($L456=1,INDEX(新属性投放!F$14:F$34,卡牌属性!$M456),INDEX(新属性投放!F$40:F$60,卡牌属性!$M456))*VLOOKUP(J456,$A$4:$E$39,5),0)</f>
        <v>501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686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ROUND(IF($L457=1,INDEX(新属性投放!J$14:J$34,卡牌属性!$M457),INDEX(新属性投放!J$40:J$60,卡牌属性!$M457))*VLOOKUP(J457,$A$4:$E$39,5),0)</f>
        <v>3073</v>
      </c>
      <c r="P457" s="31" t="s">
        <v>190</v>
      </c>
      <c r="Q457" s="16">
        <f>ROUND(IF($L457=1,INDEX(新属性投放!K$14:K$34,卡牌属性!$M457),INDEX(新属性投放!K$40:K$60,卡牌属性!$M457))*VLOOKUP(J457,$A$4:$E$39,5),0)</f>
        <v>1515</v>
      </c>
      <c r="R457" s="31" t="s">
        <v>191</v>
      </c>
      <c r="S457" s="16">
        <f>ROUND(IF($L457=1,INDEX(新属性投放!L$14:L$34,卡牌属性!$M457),INDEX(新属性投放!L$40:L$60,卡牌属性!$M457))*VLOOKUP(J457,$A$4:$E$39,5),0)</f>
        <v>26275</v>
      </c>
      <c r="T457" s="31" t="s">
        <v>189</v>
      </c>
      <c r="U457" s="16">
        <f>ROUND(IF($L457=1,INDEX(新属性投放!D$14:D$34,卡牌属性!$M457),INDEX(新属性投放!D$40:D$60,卡牌属性!$M457))*VLOOKUP(J457,$A$4:$E$39,5),0)</f>
        <v>64</v>
      </c>
      <c r="V457" s="31" t="s">
        <v>190</v>
      </c>
      <c r="W457" s="16">
        <f>ROUND(IF($L457=1,INDEX(新属性投放!E$14:E$34,卡牌属性!$M457),INDEX(新属性投放!E$40:E$60,卡牌属性!$M457))*VLOOKUP(J457,$A$4:$E$39,5),0)</f>
        <v>32</v>
      </c>
      <c r="X457" s="31" t="s">
        <v>191</v>
      </c>
      <c r="Y457" s="16">
        <f>ROUND(IF($L457=1,INDEX(新属性投放!F$14:F$34,卡牌属性!$M457),INDEX(新属性投放!F$40:F$60,卡牌属性!$M457))*VLOOKUP(J457,$A$4:$E$39,5),0)</f>
        <v>558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686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ROUND(IF($L458=1,INDEX(新属性投放!J$14:J$34,卡牌属性!$M458),INDEX(新属性投放!J$40:J$60,卡牌属性!$M458))*VLOOKUP(J458,$A$4:$E$39,5),0)</f>
        <v>3463</v>
      </c>
      <c r="P458" s="31" t="s">
        <v>190</v>
      </c>
      <c r="Q458" s="16">
        <f>ROUND(IF($L458=1,INDEX(新属性投放!K$14:K$34,卡牌属性!$M458),INDEX(新属性投放!K$40:K$60,卡牌属性!$M458))*VLOOKUP(J458,$A$4:$E$39,5),0)</f>
        <v>1709</v>
      </c>
      <c r="R458" s="31" t="s">
        <v>191</v>
      </c>
      <c r="S458" s="16">
        <f>ROUND(IF($L458=1,INDEX(新属性投放!L$14:L$34,卡牌属性!$M458),INDEX(新属性投放!L$40:L$60,卡牌属性!$M458))*VLOOKUP(J458,$A$4:$E$39,5),0)</f>
        <v>29679</v>
      </c>
      <c r="T458" s="31" t="s">
        <v>189</v>
      </c>
      <c r="U458" s="16">
        <f>ROUND(IF($L458=1,INDEX(新属性投放!D$14:D$34,卡牌属性!$M458),INDEX(新属性投放!D$40:D$60,卡牌属性!$M458))*VLOOKUP(J458,$A$4:$E$39,5),0)</f>
        <v>70</v>
      </c>
      <c r="V458" s="31" t="s">
        <v>190</v>
      </c>
      <c r="W458" s="16">
        <f>ROUND(IF($L458=1,INDEX(新属性投放!E$14:E$34,卡牌属性!$M458),INDEX(新属性投放!E$40:E$60,卡牌属性!$M458))*VLOOKUP(J458,$A$4:$E$39,5),0)</f>
        <v>35</v>
      </c>
      <c r="X458" s="31" t="s">
        <v>191</v>
      </c>
      <c r="Y458" s="16">
        <f>ROUND(IF($L458=1,INDEX(新属性投放!F$14:F$34,卡牌属性!$M458),INDEX(新属性投放!F$40:F$60,卡牌属性!$M458))*VLOOKUP(J458,$A$4:$E$39,5),0)</f>
        <v>616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686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ROUND(IF($L459=1,INDEX(新属性投放!J$14:J$34,卡牌属性!$M459),INDEX(新属性投放!J$40:J$60,卡牌属性!$M459))*VLOOKUP(J459,$A$4:$E$39,5),0)</f>
        <v>3892</v>
      </c>
      <c r="P459" s="31" t="s">
        <v>190</v>
      </c>
      <c r="Q459" s="16">
        <f>ROUND(IF($L459=1,INDEX(新属性投放!K$14:K$34,卡牌属性!$M459),INDEX(新属性投放!K$40:K$60,卡牌属性!$M459))*VLOOKUP(J459,$A$4:$E$39,5),0)</f>
        <v>1924</v>
      </c>
      <c r="R459" s="31" t="s">
        <v>191</v>
      </c>
      <c r="S459" s="16">
        <f>ROUND(IF($L459=1,INDEX(新属性投放!L$14:L$34,卡牌属性!$M459),INDEX(新属性投放!L$40:L$60,卡牌属性!$M459))*VLOOKUP(J459,$A$4:$E$39,5),0)</f>
        <v>33432</v>
      </c>
      <c r="T459" s="31" t="s">
        <v>189</v>
      </c>
      <c r="U459" s="16">
        <f>ROUND(IF($L459=1,INDEX(新属性投放!D$14:D$34,卡牌属性!$M459),INDEX(新属性投放!D$40:D$60,卡牌属性!$M459))*VLOOKUP(J459,$A$4:$E$39,5),0)</f>
        <v>77</v>
      </c>
      <c r="V459" s="31" t="s">
        <v>190</v>
      </c>
      <c r="W459" s="16">
        <f>ROUND(IF($L459=1,INDEX(新属性投放!E$14:E$34,卡牌属性!$M459),INDEX(新属性投放!E$40:E$60,卡牌属性!$M459))*VLOOKUP(J459,$A$4:$E$39,5),0)</f>
        <v>39</v>
      </c>
      <c r="X459" s="31" t="s">
        <v>191</v>
      </c>
      <c r="Y459" s="16">
        <f>ROUND(IF($L459=1,INDEX(新属性投放!F$14:F$34,卡牌属性!$M459),INDEX(新属性投放!F$40:F$60,卡牌属性!$M459))*VLOOKUP(J459,$A$4:$E$39,5),0)</f>
        <v>673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686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ROUND(IF($L460=1,INDEX(新属性投放!J$14:J$34,卡牌属性!$M460),INDEX(新属性投放!J$40:J$60,卡牌属性!$M460))*VLOOKUP(J460,$A$4:$E$39,5),0)</f>
        <v>4365</v>
      </c>
      <c r="P460" s="31" t="s">
        <v>190</v>
      </c>
      <c r="Q460" s="16">
        <f>ROUND(IF($L460=1,INDEX(新属性投放!K$14:K$34,卡牌属性!$M460),INDEX(新属性投放!K$40:K$60,卡牌属性!$M460))*VLOOKUP(J460,$A$4:$E$39,5),0)</f>
        <v>2160</v>
      </c>
      <c r="R460" s="31" t="s">
        <v>191</v>
      </c>
      <c r="S460" s="16">
        <f>ROUND(IF($L460=1,INDEX(新属性投放!L$14:L$34,卡牌属性!$M460),INDEX(新属性投放!L$40:L$60,卡牌属性!$M460))*VLOOKUP(J460,$A$4:$E$39,5),0)</f>
        <v>37568</v>
      </c>
      <c r="T460" s="31" t="s">
        <v>189</v>
      </c>
      <c r="U460" s="16">
        <f>ROUND(IF($L460=1,INDEX(新属性投放!D$14:D$34,卡牌属性!$M460),INDEX(新属性投放!D$40:D$60,卡牌属性!$M460))*VLOOKUP(J460,$A$4:$E$39,5),0)</f>
        <v>88</v>
      </c>
      <c r="V460" s="31" t="s">
        <v>190</v>
      </c>
      <c r="W460" s="16">
        <f>ROUND(IF($L460=1,INDEX(新属性投放!E$14:E$34,卡牌属性!$M460),INDEX(新属性投放!E$40:E$60,卡牌属性!$M460))*VLOOKUP(J460,$A$4:$E$39,5),0)</f>
        <v>44</v>
      </c>
      <c r="X460" s="31" t="s">
        <v>191</v>
      </c>
      <c r="Y460" s="16">
        <f>ROUND(IF($L460=1,INDEX(新属性投放!F$14:F$34,卡牌属性!$M460),INDEX(新属性投放!F$40:F$60,卡牌属性!$M460))*VLOOKUP(J460,$A$4:$E$39,5),0)</f>
        <v>770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686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ROUND(IF($L461=1,INDEX(新属性投放!J$14:J$34,卡牌属性!$M461),INDEX(新属性投放!J$40:J$60,卡牌属性!$M461))*VLOOKUP(J461,$A$4:$E$39,5),0)</f>
        <v>4904</v>
      </c>
      <c r="P461" s="31" t="s">
        <v>190</v>
      </c>
      <c r="Q461" s="16">
        <f>ROUND(IF($L461=1,INDEX(新属性投放!K$14:K$34,卡牌属性!$M461),INDEX(新属性投放!K$40:K$60,卡牌属性!$M461))*VLOOKUP(J461,$A$4:$E$39,5),0)</f>
        <v>2430</v>
      </c>
      <c r="R461" s="31" t="s">
        <v>191</v>
      </c>
      <c r="S461" s="16">
        <f>ROUND(IF($L461=1,INDEX(新属性投放!L$14:L$34,卡牌属性!$M461),INDEX(新属性投放!L$40:L$60,卡牌属性!$M461))*VLOOKUP(J461,$A$4:$E$39,5),0)</f>
        <v>42284</v>
      </c>
      <c r="T461" s="31" t="s">
        <v>189</v>
      </c>
      <c r="U461" s="16">
        <f>ROUND(IF($L461=1,INDEX(新属性投放!D$14:D$34,卡牌属性!$M461),INDEX(新属性投放!D$40:D$60,卡牌属性!$M461))*VLOOKUP(J461,$A$4:$E$39,5),0)</f>
        <v>99</v>
      </c>
      <c r="V461" s="31" t="s">
        <v>190</v>
      </c>
      <c r="W461" s="16">
        <f>ROUND(IF($L461=1,INDEX(新属性投放!E$14:E$34,卡牌属性!$M461),INDEX(新属性投放!E$40:E$60,卡牌属性!$M461))*VLOOKUP(J461,$A$4:$E$39,5),0)</f>
        <v>50</v>
      </c>
      <c r="X461" s="31" t="s">
        <v>191</v>
      </c>
      <c r="Y461" s="16">
        <f>ROUND(IF($L461=1,INDEX(新属性投放!F$14:F$34,卡牌属性!$M461),INDEX(新属性投放!F$40:F$60,卡牌属性!$M461))*VLOOKUP(J461,$A$4:$E$39,5),0)</f>
        <v>866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686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ROUND(IF($L462=1,INDEX(新属性投放!J$14:J$34,卡牌属性!$M462),INDEX(新属性投放!J$40:J$60,卡牌属性!$M462))*VLOOKUP(J462,$A$4:$E$39,5),0)</f>
        <v>5509</v>
      </c>
      <c r="P462" s="31" t="s">
        <v>190</v>
      </c>
      <c r="Q462" s="16">
        <f>ROUND(IF($L462=1,INDEX(新属性投放!K$14:K$34,卡牌属性!$M462),INDEX(新属性投放!K$40:K$60,卡牌属性!$M462))*VLOOKUP(J462,$A$4:$E$39,5),0)</f>
        <v>2732</v>
      </c>
      <c r="R462" s="31" t="s">
        <v>191</v>
      </c>
      <c r="S462" s="16">
        <f>ROUND(IF($L462=1,INDEX(新属性投放!L$14:L$34,卡牌属性!$M462),INDEX(新属性投放!L$40:L$60,卡牌属性!$M462))*VLOOKUP(J462,$A$4:$E$39,5),0)</f>
        <v>47575</v>
      </c>
      <c r="T462" s="31" t="s">
        <v>189</v>
      </c>
      <c r="U462" s="16">
        <f>ROUND(IF($L462=1,INDEX(新属性投放!D$14:D$34,卡牌属性!$M462),INDEX(新属性投放!D$40:D$60,卡牌属性!$M462))*VLOOKUP(J462,$A$4:$E$39,5),0)</f>
        <v>110</v>
      </c>
      <c r="V462" s="31" t="s">
        <v>190</v>
      </c>
      <c r="W462" s="16">
        <f>ROUND(IF($L462=1,INDEX(新属性投放!E$14:E$34,卡牌属性!$M462),INDEX(新属性投放!E$40:E$60,卡牌属性!$M462))*VLOOKUP(J462,$A$4:$E$39,5),0)</f>
        <v>55</v>
      </c>
      <c r="X462" s="31" t="s">
        <v>191</v>
      </c>
      <c r="Y462" s="16">
        <f>ROUND(IF($L462=1,INDEX(新属性投放!F$14:F$34,卡牌属性!$M462),INDEX(新属性投放!F$40:F$60,卡牌属性!$M462))*VLOOKUP(J462,$A$4:$E$39,5),0)</f>
        <v>963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686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ROUND(IF($L463=1,INDEX(新属性投放!J$14:J$34,卡牌属性!$M463),INDEX(新属性投放!J$40:J$60,卡牌属性!$M463))*VLOOKUP(J463,$A$4:$E$39,5),0)</f>
        <v>6180</v>
      </c>
      <c r="P463" s="31" t="s">
        <v>190</v>
      </c>
      <c r="Q463" s="16">
        <f>ROUND(IF($L463=1,INDEX(新属性投放!K$14:K$34,卡牌属性!$M463),INDEX(新属性投放!K$40:K$60,卡牌属性!$M463))*VLOOKUP(J463,$A$4:$E$39,5),0)</f>
        <v>3068</v>
      </c>
      <c r="R463" s="31" t="s">
        <v>191</v>
      </c>
      <c r="S463" s="16">
        <f>ROUND(IF($L463=1,INDEX(新属性投放!L$14:L$34,卡牌属性!$M463),INDEX(新属性投放!L$40:L$60,卡牌属性!$M463))*VLOOKUP(J463,$A$4:$E$39,5),0)</f>
        <v>53446</v>
      </c>
      <c r="T463" s="31" t="s">
        <v>189</v>
      </c>
      <c r="U463" s="16">
        <f>ROUND(IF($L463=1,INDEX(新属性投放!D$14:D$34,卡牌属性!$M463),INDEX(新属性投放!D$40:D$60,卡牌属性!$M463))*VLOOKUP(J463,$A$4:$E$39,5),0)</f>
        <v>121</v>
      </c>
      <c r="V463" s="31" t="s">
        <v>190</v>
      </c>
      <c r="W463" s="16">
        <f>ROUND(IF($L463=1,INDEX(新属性投放!E$14:E$34,卡牌属性!$M463),INDEX(新属性投放!E$40:E$60,卡牌属性!$M463))*VLOOKUP(J463,$A$4:$E$39,5),0)</f>
        <v>61</v>
      </c>
      <c r="X463" s="31" t="s">
        <v>191</v>
      </c>
      <c r="Y463" s="16">
        <f>ROUND(IF($L463=1,INDEX(新属性投放!F$14:F$34,卡牌属性!$M463),INDEX(新属性投放!F$40:F$60,卡牌属性!$M463))*VLOOKUP(J463,$A$4:$E$39,5),0)</f>
        <v>1058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686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ROUND(IF($L464=1,INDEX(新属性投放!J$14:J$34,卡牌属性!$M464),INDEX(新属性投放!J$40:J$60,卡牌属性!$M464))*VLOOKUP(J464,$A$4:$E$39,5),0)</f>
        <v>6917</v>
      </c>
      <c r="P464" s="31" t="s">
        <v>190</v>
      </c>
      <c r="Q464" s="16">
        <f>ROUND(IF($L464=1,INDEX(新属性投放!K$14:K$34,卡牌属性!$M464),INDEX(新属性投放!K$40:K$60,卡牌属性!$M464))*VLOOKUP(J464,$A$4:$E$39,5),0)</f>
        <v>3436</v>
      </c>
      <c r="R464" s="31" t="s">
        <v>191</v>
      </c>
      <c r="S464" s="16">
        <f>ROUND(IF($L464=1,INDEX(新属性投放!L$14:L$34,卡牌属性!$M464),INDEX(新属性投放!L$40:L$60,卡牌属性!$M464))*VLOOKUP(J464,$A$4:$E$39,5),0)</f>
        <v>59892</v>
      </c>
      <c r="T464" s="31" t="s">
        <v>189</v>
      </c>
      <c r="U464" s="16">
        <f>ROUND(IF($L464=1,INDEX(新属性投放!D$14:D$34,卡牌属性!$M464),INDEX(新属性投放!D$40:D$60,卡牌属性!$M464))*VLOOKUP(J464,$A$4:$E$39,5),0)</f>
        <v>132</v>
      </c>
      <c r="V464" s="31" t="s">
        <v>190</v>
      </c>
      <c r="W464" s="16">
        <f>ROUND(IF($L464=1,INDEX(新属性投放!E$14:E$34,卡牌属性!$M464),INDEX(新属性投放!E$40:E$60,卡牌属性!$M464))*VLOOKUP(J464,$A$4:$E$39,5),0)</f>
        <v>66</v>
      </c>
      <c r="X464" s="31" t="s">
        <v>191</v>
      </c>
      <c r="Y464" s="16">
        <f>ROUND(IF($L464=1,INDEX(新属性投放!F$14:F$34,卡牌属性!$M464),INDEX(新属性投放!F$40:F$60,卡牌属性!$M464))*VLOOKUP(J464,$A$4:$E$39,5),0)</f>
        <v>1155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686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ROUND(IF($L465=1,INDEX(新属性投放!J$14:J$34,卡牌属性!$M465),INDEX(新属性投放!J$40:J$60,卡牌属性!$M465))*VLOOKUP(J465,$A$4:$E$39,5),0)</f>
        <v>7731</v>
      </c>
      <c r="P465" s="31" t="s">
        <v>190</v>
      </c>
      <c r="Q465" s="16">
        <f>ROUND(IF($L465=1,INDEX(新属性投放!K$14:K$34,卡牌属性!$M465),INDEX(新属性投放!K$40:K$60,卡牌属性!$M465))*VLOOKUP(J465,$A$4:$E$39,5),0)</f>
        <v>3843</v>
      </c>
      <c r="R465" s="31" t="s">
        <v>191</v>
      </c>
      <c r="S465" s="16">
        <f>ROUND(IF($L465=1,INDEX(新属性投放!L$14:L$34,卡牌属性!$M465),INDEX(新属性投放!L$40:L$60,卡牌属性!$M465))*VLOOKUP(J465,$A$4:$E$39,5),0)</f>
        <v>67014</v>
      </c>
      <c r="T465" s="31" t="s">
        <v>189</v>
      </c>
      <c r="U465" s="16">
        <f>ROUND(IF($L465=1,INDEX(新属性投放!D$14:D$34,卡牌属性!$M465),INDEX(新属性投放!D$40:D$60,卡牌属性!$M465))*VLOOKUP(J465,$A$4:$E$39,5),0)</f>
        <v>154</v>
      </c>
      <c r="V465" s="31" t="s">
        <v>190</v>
      </c>
      <c r="W465" s="16">
        <f>ROUND(IF($L465=1,INDEX(新属性投放!E$14:E$34,卡牌属性!$M465),INDEX(新属性投放!E$40:E$60,卡牌属性!$M465))*VLOOKUP(J465,$A$4:$E$39,5),0)</f>
        <v>77</v>
      </c>
      <c r="X465" s="31" t="s">
        <v>191</v>
      </c>
      <c r="Y465" s="16">
        <f>ROUND(IF($L465=1,INDEX(新属性投放!F$14:F$34,卡牌属性!$M465),INDEX(新属性投放!F$40:F$60,卡牌属性!$M465))*VLOOKUP(J465,$A$4:$E$39,5),0)</f>
        <v>1348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686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ROUND(IF($L466=1,INDEX(新属性投放!J$14:J$34,卡牌属性!$M466),INDEX(新属性投放!J$40:J$60,卡牌属性!$M466))*VLOOKUP(J466,$A$4:$E$39,5),0)</f>
        <v>100</v>
      </c>
      <c r="P466" s="31" t="s">
        <v>190</v>
      </c>
      <c r="Q466" s="16">
        <f>ROUND(IF($L466=1,INDEX(新属性投放!K$14:K$34,卡牌属性!$M466),INDEX(新属性投放!K$40:K$60,卡牌属性!$M466))*VLOOKUP(J466,$A$4:$E$39,5),0)</f>
        <v>25</v>
      </c>
      <c r="R466" s="31" t="s">
        <v>191</v>
      </c>
      <c r="S466" s="16">
        <f>ROUND(IF($L466=1,INDEX(新属性投放!L$14:L$34,卡牌属性!$M466),INDEX(新属性投放!L$40:L$60,卡牌属性!$M466))*VLOOKUP(J466,$A$4:$E$39,5),0)</f>
        <v>188</v>
      </c>
      <c r="T466" s="31" t="s">
        <v>189</v>
      </c>
      <c r="U466" s="16">
        <f>ROUND(IF($L466=1,INDEX(新属性投放!D$14:D$34,卡牌属性!$M466),INDEX(新属性投放!D$40:D$60,卡牌属性!$M466))*VLOOKUP(J466,$A$4:$E$39,5),0)</f>
        <v>5</v>
      </c>
      <c r="V466" s="31" t="s">
        <v>190</v>
      </c>
      <c r="W466" s="16">
        <f>ROUND(IF($L466=1,INDEX(新属性投放!E$14:E$34,卡牌属性!$M466),INDEX(新属性投放!E$40:E$60,卡牌属性!$M466))*VLOOKUP(J466,$A$4:$E$39,5),0)</f>
        <v>3</v>
      </c>
      <c r="X466" s="31" t="s">
        <v>191</v>
      </c>
      <c r="Y466" s="16">
        <f>ROUND(IF($L466=1,INDEX(新属性投放!F$14:F$34,卡牌属性!$M466),INDEX(新属性投放!F$40:F$60,卡牌属性!$M466))*VLOOKUP(J466,$A$4:$E$39,5),0)</f>
        <v>44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686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ROUND(IF($L467=1,INDEX(新属性投放!J$14:J$34,卡牌属性!$M467),INDEX(新属性投放!J$40:J$60,卡牌属性!$M467))*VLOOKUP(J467,$A$4:$E$39,5),0)</f>
        <v>105</v>
      </c>
      <c r="P467" s="31" t="s">
        <v>190</v>
      </c>
      <c r="Q467" s="16">
        <f>ROUND(IF($L467=1,INDEX(新属性投放!K$14:K$34,卡牌属性!$M467),INDEX(新属性投放!K$40:K$60,卡牌属性!$M467))*VLOOKUP(J467,$A$4:$E$39,5),0)</f>
        <v>28</v>
      </c>
      <c r="R467" s="31" t="s">
        <v>191</v>
      </c>
      <c r="S467" s="16">
        <f>ROUND(IF($L467=1,INDEX(新属性投放!L$14:L$34,卡牌属性!$M467),INDEX(新属性投放!L$40:L$60,卡牌属性!$M467))*VLOOKUP(J467,$A$4:$E$39,5),0)</f>
        <v>239</v>
      </c>
      <c r="T467" s="31" t="s">
        <v>189</v>
      </c>
      <c r="U467" s="16">
        <f>ROUND(IF($L467=1,INDEX(新属性投放!D$14:D$34,卡牌属性!$M467),INDEX(新属性投放!D$40:D$60,卡牌属性!$M467))*VLOOKUP(J467,$A$4:$E$39,5),0)</f>
        <v>8</v>
      </c>
      <c r="V467" s="31" t="s">
        <v>190</v>
      </c>
      <c r="W467" s="16">
        <f>ROUND(IF($L467=1,INDEX(新属性投放!E$14:E$34,卡牌属性!$M467),INDEX(新属性投放!E$40:E$60,卡牌属性!$M467))*VLOOKUP(J467,$A$4:$E$39,5),0)</f>
        <v>4</v>
      </c>
      <c r="X467" s="31" t="s">
        <v>191</v>
      </c>
      <c r="Y467" s="16">
        <f>ROUND(IF($L467=1,INDEX(新属性投放!F$14:F$34,卡牌属性!$M467),INDEX(新属性投放!F$40:F$60,卡牌属性!$M467))*VLOOKUP(J467,$A$4:$E$39,5),0)</f>
        <v>65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686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ROUND(IF($L468=1,INDEX(新属性投放!J$14:J$34,卡牌属性!$M468),INDEX(新属性投放!J$40:J$60,卡牌属性!$M468))*VLOOKUP(J468,$A$4:$E$39,5),0)</f>
        <v>155</v>
      </c>
      <c r="P468" s="31" t="s">
        <v>190</v>
      </c>
      <c r="Q468" s="16">
        <f>ROUND(IF($L468=1,INDEX(新属性投放!K$14:K$34,卡牌属性!$M468),INDEX(新属性投放!K$40:K$60,卡牌属性!$M468))*VLOOKUP(J468,$A$4:$E$39,5),0)</f>
        <v>53</v>
      </c>
      <c r="R468" s="31" t="s">
        <v>191</v>
      </c>
      <c r="S468" s="16">
        <f>ROUND(IF($L468=1,INDEX(新属性投放!L$14:L$34,卡牌属性!$M468),INDEX(新属性投放!L$40:L$60,卡牌属性!$M468))*VLOOKUP(J468,$A$4:$E$39,5),0)</f>
        <v>674</v>
      </c>
      <c r="T468" s="31" t="s">
        <v>189</v>
      </c>
      <c r="U468" s="16">
        <f>ROUND(IF($L468=1,INDEX(新属性投放!D$14:D$34,卡牌属性!$M468),INDEX(新属性投放!D$40:D$60,卡牌属性!$M468))*VLOOKUP(J468,$A$4:$E$39,5),0)</f>
        <v>10</v>
      </c>
      <c r="V468" s="31" t="s">
        <v>190</v>
      </c>
      <c r="W468" s="16">
        <f>ROUND(IF($L468=1,INDEX(新属性投放!E$14:E$34,卡牌属性!$M468),INDEX(新属性投放!E$40:E$60,卡牌属性!$M468))*VLOOKUP(J468,$A$4:$E$39,5),0)</f>
        <v>5</v>
      </c>
      <c r="X468" s="31" t="s">
        <v>191</v>
      </c>
      <c r="Y468" s="16">
        <f>ROUND(IF($L468=1,INDEX(新属性投放!F$14:F$34,卡牌属性!$M468),INDEX(新属性投放!F$40:F$60,卡牌属性!$M468))*VLOOKUP(J468,$A$4:$E$39,5),0)</f>
        <v>88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686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ROUND(IF($L469=1,INDEX(新属性投放!J$14:J$34,卡牌属性!$M469),INDEX(新属性投放!J$40:J$60,卡牌属性!$M469))*VLOOKUP(J469,$A$4:$E$39,5),0)</f>
        <v>300</v>
      </c>
      <c r="P469" s="31" t="s">
        <v>190</v>
      </c>
      <c r="Q469" s="16">
        <f>ROUND(IF($L469=1,INDEX(新属性投放!K$14:K$34,卡牌属性!$M469),INDEX(新属性投放!K$40:K$60,卡牌属性!$M469))*VLOOKUP(J469,$A$4:$E$39,5),0)</f>
        <v>125</v>
      </c>
      <c r="R469" s="31" t="s">
        <v>191</v>
      </c>
      <c r="S469" s="16">
        <f>ROUND(IF($L469=1,INDEX(新属性投放!L$14:L$34,卡牌属性!$M469),INDEX(新属性投放!L$40:L$60,卡牌属性!$M469))*VLOOKUP(J469,$A$4:$E$39,5),0)</f>
        <v>1943</v>
      </c>
      <c r="T469" s="31" t="s">
        <v>189</v>
      </c>
      <c r="U469" s="16">
        <f>ROUND(IF($L469=1,INDEX(新属性投放!D$14:D$34,卡牌属性!$M469),INDEX(新属性投放!D$40:D$60,卡牌属性!$M469))*VLOOKUP(J469,$A$4:$E$39,5),0)</f>
        <v>15</v>
      </c>
      <c r="V469" s="31" t="s">
        <v>190</v>
      </c>
      <c r="W469" s="16">
        <f>ROUND(IF($L469=1,INDEX(新属性投放!E$14:E$34,卡牌属性!$M469),INDEX(新属性投放!E$40:E$60,卡牌属性!$M469))*VLOOKUP(J469,$A$4:$E$39,5),0)</f>
        <v>8</v>
      </c>
      <c r="X469" s="31" t="s">
        <v>191</v>
      </c>
      <c r="Y469" s="16">
        <f>ROUND(IF($L469=1,INDEX(新属性投放!F$14:F$34,卡牌属性!$M469),INDEX(新属性投放!F$40:F$60,卡牌属性!$M469))*VLOOKUP(J469,$A$4:$E$39,5),0)</f>
        <v>131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686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ROUND(IF($L470=1,INDEX(新属性投放!J$14:J$34,卡牌属性!$M470),INDEX(新属性投放!J$40:J$60,卡牌属性!$M470))*VLOOKUP(J470,$A$4:$E$39,5),0)</f>
        <v>565</v>
      </c>
      <c r="P470" s="31" t="s">
        <v>190</v>
      </c>
      <c r="Q470" s="16">
        <f>ROUND(IF($L470=1,INDEX(新属性投放!K$14:K$34,卡牌属性!$M470),INDEX(新属性投放!K$40:K$60,卡牌属性!$M470))*VLOOKUP(J470,$A$4:$E$39,5),0)</f>
        <v>258</v>
      </c>
      <c r="R470" s="31" t="s">
        <v>191</v>
      </c>
      <c r="S470" s="16">
        <f>ROUND(IF($L470=1,INDEX(新属性投放!L$14:L$34,卡牌属性!$M470),INDEX(新属性投放!L$40:L$60,卡牌属性!$M470))*VLOOKUP(J470,$A$4:$E$39,5),0)</f>
        <v>4261</v>
      </c>
      <c r="T470" s="31" t="s">
        <v>189</v>
      </c>
      <c r="U470" s="16">
        <f>ROUND(IF($L470=1,INDEX(新属性投放!D$14:D$34,卡牌属性!$M470),INDEX(新属性投放!D$40:D$60,卡牌属性!$M470))*VLOOKUP(J470,$A$4:$E$39,5),0)</f>
        <v>20</v>
      </c>
      <c r="V470" s="31" t="s">
        <v>190</v>
      </c>
      <c r="W470" s="16">
        <f>ROUND(IF($L470=1,INDEX(新属性投放!E$14:E$34,卡牌属性!$M470),INDEX(新属性投放!E$40:E$60,卡牌属性!$M470))*VLOOKUP(J470,$A$4:$E$39,5),0)</f>
        <v>10</v>
      </c>
      <c r="X470" s="31" t="s">
        <v>191</v>
      </c>
      <c r="Y470" s="16">
        <f>ROUND(IF($L470=1,INDEX(新属性投放!F$14:F$34,卡牌属性!$M470),INDEX(新属性投放!F$40:F$60,卡牌属性!$M470))*VLOOKUP(J470,$A$4:$E$39,5),0)</f>
        <v>175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686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ROUND(IF($L471=1,INDEX(新属性投放!J$14:J$34,卡牌属性!$M471),INDEX(新属性投放!J$40:J$60,卡牌属性!$M471))*VLOOKUP(J471,$A$4:$E$39,5),0)</f>
        <v>815</v>
      </c>
      <c r="P471" s="31" t="s">
        <v>190</v>
      </c>
      <c r="Q471" s="16">
        <f>ROUND(IF($L471=1,INDEX(新属性投放!K$14:K$34,卡牌属性!$M471),INDEX(新属性投放!K$40:K$60,卡牌属性!$M471))*VLOOKUP(J471,$A$4:$E$39,5),0)</f>
        <v>383</v>
      </c>
      <c r="R471" s="31" t="s">
        <v>191</v>
      </c>
      <c r="S471" s="16">
        <f>ROUND(IF($L471=1,INDEX(新属性投放!L$14:L$34,卡牌属性!$M471),INDEX(新属性投放!L$40:L$60,卡牌属性!$M471))*VLOOKUP(J471,$A$4:$E$39,5),0)</f>
        <v>6449</v>
      </c>
      <c r="T471" s="31" t="s">
        <v>189</v>
      </c>
      <c r="U471" s="16">
        <f>ROUND(IF($L471=1,INDEX(新属性投放!D$14:D$34,卡牌属性!$M471),INDEX(新属性投放!D$40:D$60,卡牌属性!$M471))*VLOOKUP(J471,$A$4:$E$39,5),0)</f>
        <v>25</v>
      </c>
      <c r="V471" s="31" t="s">
        <v>190</v>
      </c>
      <c r="W471" s="16">
        <f>ROUND(IF($L471=1,INDEX(新属性投放!E$14:E$34,卡牌属性!$M471),INDEX(新属性投放!E$40:E$60,卡牌属性!$M471))*VLOOKUP(J471,$A$4:$E$39,5),0)</f>
        <v>13</v>
      </c>
      <c r="X471" s="31" t="s">
        <v>191</v>
      </c>
      <c r="Y471" s="16">
        <f>ROUND(IF($L471=1,INDEX(新属性投放!F$14:F$34,卡牌属性!$M471),INDEX(新属性投放!F$40:F$60,卡牌属性!$M471))*VLOOKUP(J471,$A$4:$E$39,5),0)</f>
        <v>219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686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ROUND(IF($L472=1,INDEX(新属性投放!J$14:J$34,卡牌属性!$M472),INDEX(新属性投放!J$40:J$60,卡牌属性!$M472))*VLOOKUP(J472,$A$4:$E$39,5),0)</f>
        <v>1125</v>
      </c>
      <c r="P472" s="31" t="s">
        <v>190</v>
      </c>
      <c r="Q472" s="16">
        <f>ROUND(IF($L472=1,INDEX(新属性投放!K$14:K$34,卡牌属性!$M472),INDEX(新属性投放!K$40:K$60,卡牌属性!$M472))*VLOOKUP(J472,$A$4:$E$39,5),0)</f>
        <v>538</v>
      </c>
      <c r="R472" s="31" t="s">
        <v>191</v>
      </c>
      <c r="S472" s="16">
        <f>ROUND(IF($L472=1,INDEX(新属性投放!L$14:L$34,卡牌属性!$M472),INDEX(新属性投放!L$40:L$60,卡牌属性!$M472))*VLOOKUP(J472,$A$4:$E$39,5),0)</f>
        <v>9161</v>
      </c>
      <c r="T472" s="31" t="s">
        <v>189</v>
      </c>
      <c r="U472" s="16">
        <f>ROUND(IF($L472=1,INDEX(新属性投放!D$14:D$34,卡牌属性!$M472),INDEX(新属性投放!D$40:D$60,卡牌属性!$M472))*VLOOKUP(J472,$A$4:$E$39,5),0)</f>
        <v>30</v>
      </c>
      <c r="V472" s="31" t="s">
        <v>190</v>
      </c>
      <c r="W472" s="16">
        <f>ROUND(IF($L472=1,INDEX(新属性投放!E$14:E$34,卡牌属性!$M472),INDEX(新属性投放!E$40:E$60,卡牌属性!$M472))*VLOOKUP(J472,$A$4:$E$39,5),0)</f>
        <v>15</v>
      </c>
      <c r="X472" s="31" t="s">
        <v>191</v>
      </c>
      <c r="Y472" s="16">
        <f>ROUND(IF($L472=1,INDEX(新属性投放!F$14:F$34,卡牌属性!$M472),INDEX(新属性投放!F$40:F$60,卡牌属性!$M472))*VLOOKUP(J472,$A$4:$E$39,5),0)</f>
        <v>263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686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ROUND(IF($L473=1,INDEX(新属性投放!J$14:J$34,卡牌属性!$M473),INDEX(新属性投放!J$40:J$60,卡牌属性!$M473))*VLOOKUP(J473,$A$4:$E$39,5),0)</f>
        <v>1500</v>
      </c>
      <c r="P473" s="31" t="s">
        <v>190</v>
      </c>
      <c r="Q473" s="16">
        <f>ROUND(IF($L473=1,INDEX(新属性投放!K$14:K$34,卡牌属性!$M473),INDEX(新属性投放!K$40:K$60,卡牌属性!$M473))*VLOOKUP(J473,$A$4:$E$39,5),0)</f>
        <v>725</v>
      </c>
      <c r="R473" s="31" t="s">
        <v>191</v>
      </c>
      <c r="S473" s="16">
        <f>ROUND(IF($L473=1,INDEX(新属性投放!L$14:L$34,卡牌属性!$M473),INDEX(新属性投放!L$40:L$60,卡牌属性!$M473))*VLOOKUP(J473,$A$4:$E$39,5),0)</f>
        <v>12441</v>
      </c>
      <c r="T473" s="31" t="s">
        <v>189</v>
      </c>
      <c r="U473" s="16">
        <f>ROUND(IF($L473=1,INDEX(新属性投放!D$14:D$34,卡牌属性!$M473),INDEX(新属性投放!D$40:D$60,卡牌属性!$M473))*VLOOKUP(J473,$A$4:$E$39,5),0)</f>
        <v>38</v>
      </c>
      <c r="V473" s="31" t="s">
        <v>190</v>
      </c>
      <c r="W473" s="16">
        <f>ROUND(IF($L473=1,INDEX(新属性投放!E$14:E$34,卡牌属性!$M473),INDEX(新属性投放!E$40:E$60,卡牌属性!$M473))*VLOOKUP(J473,$A$4:$E$39,5),0)</f>
        <v>19</v>
      </c>
      <c r="X473" s="31" t="s">
        <v>191</v>
      </c>
      <c r="Y473" s="16">
        <f>ROUND(IF($L473=1,INDEX(新属性投放!F$14:F$34,卡牌属性!$M473),INDEX(新属性投放!F$40:F$60,卡牌属性!$M473))*VLOOKUP(J473,$A$4:$E$39,5),0)</f>
        <v>328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686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ROUND(IF($L474=1,INDEX(新属性投放!J$14:J$34,卡牌属性!$M474),INDEX(新属性投放!J$40:J$60,卡牌属性!$M474))*VLOOKUP(J474,$A$4:$E$39,5),0)</f>
        <v>1960</v>
      </c>
      <c r="P474" s="31" t="s">
        <v>190</v>
      </c>
      <c r="Q474" s="16">
        <f>ROUND(IF($L474=1,INDEX(新属性投放!K$14:K$34,卡牌属性!$M474),INDEX(新属性投放!K$40:K$60,卡牌属性!$M474))*VLOOKUP(J474,$A$4:$E$39,5),0)</f>
        <v>955</v>
      </c>
      <c r="R474" s="31" t="s">
        <v>191</v>
      </c>
      <c r="S474" s="16">
        <f>ROUND(IF($L474=1,INDEX(新属性投放!L$14:L$34,卡牌属性!$M474),INDEX(新属性投放!L$40:L$60,卡牌属性!$M474))*VLOOKUP(J474,$A$4:$E$39,5),0)</f>
        <v>16459</v>
      </c>
      <c r="T474" s="31" t="s">
        <v>189</v>
      </c>
      <c r="U474" s="16">
        <f>ROUND(IF($L474=1,INDEX(新属性投放!D$14:D$34,卡牌属性!$M474),INDEX(新属性投放!D$40:D$60,卡牌属性!$M474))*VLOOKUP(J474,$A$4:$E$39,5),0)</f>
        <v>43</v>
      </c>
      <c r="V474" s="31" t="s">
        <v>190</v>
      </c>
      <c r="W474" s="16">
        <f>ROUND(IF($L474=1,INDEX(新属性投放!E$14:E$34,卡牌属性!$M474),INDEX(新属性投放!E$40:E$60,卡牌属性!$M474))*VLOOKUP(J474,$A$4:$E$39,5),0)</f>
        <v>21</v>
      </c>
      <c r="X474" s="31" t="s">
        <v>191</v>
      </c>
      <c r="Y474" s="16">
        <f>ROUND(IF($L474=1,INDEX(新属性投放!F$14:F$34,卡牌属性!$M474),INDEX(新属性投放!F$40:F$60,卡牌属性!$M474))*VLOOKUP(J474,$A$4:$E$39,5),0)</f>
        <v>371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686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ROUND(IF($L475=1,INDEX(新属性投放!J$14:J$34,卡牌属性!$M475),INDEX(新属性投放!J$40:J$60,卡牌属性!$M475))*VLOOKUP(J475,$A$4:$E$39,5),0)</f>
        <v>2435</v>
      </c>
      <c r="P475" s="31" t="s">
        <v>190</v>
      </c>
      <c r="Q475" s="16">
        <f>ROUND(IF($L475=1,INDEX(新属性投放!K$14:K$34,卡牌属性!$M475),INDEX(新属性投放!K$40:K$60,卡牌属性!$M475))*VLOOKUP(J475,$A$4:$E$39,5),0)</f>
        <v>1193</v>
      </c>
      <c r="R475" s="31" t="s">
        <v>191</v>
      </c>
      <c r="S475" s="16">
        <f>ROUND(IF($L475=1,INDEX(新属性投放!L$14:L$34,卡牌属性!$M475),INDEX(新属性投放!L$40:L$60,卡牌属性!$M475))*VLOOKUP(J475,$A$4:$E$39,5),0)</f>
        <v>20609</v>
      </c>
      <c r="T475" s="31" t="s">
        <v>189</v>
      </c>
      <c r="U475" s="16">
        <f>ROUND(IF($L475=1,INDEX(新属性投放!D$14:D$34,卡牌属性!$M475),INDEX(新属性投放!D$40:D$60,卡牌属性!$M475))*VLOOKUP(J475,$A$4:$E$39,5),0)</f>
        <v>50</v>
      </c>
      <c r="V475" s="31" t="s">
        <v>190</v>
      </c>
      <c r="W475" s="16">
        <f>ROUND(IF($L475=1,INDEX(新属性投放!E$14:E$34,卡牌属性!$M475),INDEX(新属性投放!E$40:E$60,卡牌属性!$M475))*VLOOKUP(J475,$A$4:$E$39,5),0)</f>
        <v>25</v>
      </c>
      <c r="X475" s="31" t="s">
        <v>191</v>
      </c>
      <c r="Y475" s="16">
        <f>ROUND(IF($L475=1,INDEX(新属性投放!F$14:F$34,卡牌属性!$M475),INDEX(新属性投放!F$40:F$60,卡牌属性!$M475))*VLOOKUP(J475,$A$4:$E$39,5),0)</f>
        <v>438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686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ROUND(IF($L476=1,INDEX(新属性投放!J$14:J$34,卡牌属性!$M476),INDEX(新属性投放!J$40:J$60,卡牌属性!$M476))*VLOOKUP(J476,$A$4:$E$39,5),0)</f>
        <v>2743</v>
      </c>
      <c r="P476" s="31" t="s">
        <v>190</v>
      </c>
      <c r="Q476" s="16">
        <f>ROUND(IF($L476=1,INDEX(新属性投放!K$14:K$34,卡牌属性!$M476),INDEX(新属性投放!K$40:K$60,卡牌属性!$M476))*VLOOKUP(J476,$A$4:$E$39,5),0)</f>
        <v>1346</v>
      </c>
      <c r="R476" s="31" t="s">
        <v>191</v>
      </c>
      <c r="S476" s="16">
        <f>ROUND(IF($L476=1,INDEX(新属性投放!L$14:L$34,卡牌属性!$M476),INDEX(新属性投放!L$40:L$60,卡牌属性!$M476))*VLOOKUP(J476,$A$4:$E$39,5),0)</f>
        <v>23299</v>
      </c>
      <c r="T476" s="31" t="s">
        <v>189</v>
      </c>
      <c r="U476" s="16">
        <f>ROUND(IF($L476=1,INDEX(新属性投放!D$14:D$34,卡牌属性!$M476),INDEX(新属性投放!D$40:D$60,卡牌属性!$M476))*VLOOKUP(J476,$A$4:$E$39,5),0)</f>
        <v>58</v>
      </c>
      <c r="V476" s="31" t="s">
        <v>190</v>
      </c>
      <c r="W476" s="16">
        <f>ROUND(IF($L476=1,INDEX(新属性投放!E$14:E$34,卡牌属性!$M476),INDEX(新属性投放!E$40:E$60,卡牌属性!$M476))*VLOOKUP(J476,$A$4:$E$39,5),0)</f>
        <v>29</v>
      </c>
      <c r="X476" s="31" t="s">
        <v>191</v>
      </c>
      <c r="Y476" s="16">
        <f>ROUND(IF($L476=1,INDEX(新属性投放!F$14:F$34,卡牌属性!$M476),INDEX(新属性投放!F$40:F$60,卡牌属性!$M476))*VLOOKUP(J476,$A$4:$E$39,5),0)</f>
        <v>503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686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ROUND(IF($L477=1,INDEX(新属性投放!J$14:J$34,卡牌属性!$M477),INDEX(新属性投放!J$40:J$60,卡牌属性!$M477))*VLOOKUP(J477,$A$4:$E$39,5),0)</f>
        <v>3095</v>
      </c>
      <c r="P477" s="31" t="s">
        <v>190</v>
      </c>
      <c r="Q477" s="16">
        <f>ROUND(IF($L477=1,INDEX(新属性投放!K$14:K$34,卡牌属性!$M477),INDEX(新属性投放!K$40:K$60,卡牌属性!$M477))*VLOOKUP(J477,$A$4:$E$39,5),0)</f>
        <v>1523</v>
      </c>
      <c r="R477" s="31" t="s">
        <v>191</v>
      </c>
      <c r="S477" s="16">
        <f>ROUND(IF($L477=1,INDEX(新属性投放!L$14:L$34,卡牌属性!$M477),INDEX(新属性投放!L$40:L$60,卡牌属性!$M477))*VLOOKUP(J477,$A$4:$E$39,5),0)</f>
        <v>26380</v>
      </c>
      <c r="T477" s="31" t="s">
        <v>189</v>
      </c>
      <c r="U477" s="16">
        <f>ROUND(IF($L477=1,INDEX(新属性投放!D$14:D$34,卡牌属性!$M477),INDEX(新属性投放!D$40:D$60,卡牌属性!$M477))*VLOOKUP(J477,$A$4:$E$39,5),0)</f>
        <v>65</v>
      </c>
      <c r="V477" s="31" t="s">
        <v>190</v>
      </c>
      <c r="W477" s="16">
        <f>ROUND(IF($L477=1,INDEX(新属性投放!E$14:E$34,卡牌属性!$M477),INDEX(新属性投放!E$40:E$60,卡牌属性!$M477))*VLOOKUP(J477,$A$4:$E$39,5),0)</f>
        <v>33</v>
      </c>
      <c r="X477" s="31" t="s">
        <v>191</v>
      </c>
      <c r="Y477" s="16">
        <f>ROUND(IF($L477=1,INDEX(新属性投放!F$14:F$34,卡牌属性!$M477),INDEX(新属性投放!F$40:F$60,卡牌属性!$M477))*VLOOKUP(J477,$A$4:$E$39,5),0)</f>
        <v>569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686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ROUND(IF($L478=1,INDEX(新属性投放!J$14:J$34,卡牌属性!$M478),INDEX(新属性投放!J$40:J$60,卡牌属性!$M478))*VLOOKUP(J478,$A$4:$E$39,5),0)</f>
        <v>3493</v>
      </c>
      <c r="P478" s="31" t="s">
        <v>190</v>
      </c>
      <c r="Q478" s="16">
        <f>ROUND(IF($L478=1,INDEX(新属性投放!K$14:K$34,卡牌属性!$M478),INDEX(新属性投放!K$40:K$60,卡牌属性!$M478))*VLOOKUP(J478,$A$4:$E$39,5),0)</f>
        <v>1721</v>
      </c>
      <c r="R478" s="31" t="s">
        <v>191</v>
      </c>
      <c r="S478" s="16">
        <f>ROUND(IF($L478=1,INDEX(新属性投放!L$14:L$34,卡牌属性!$M478),INDEX(新属性投放!L$40:L$60,卡牌属性!$M478))*VLOOKUP(J478,$A$4:$E$39,5),0)</f>
        <v>29858</v>
      </c>
      <c r="T478" s="31" t="s">
        <v>189</v>
      </c>
      <c r="U478" s="16">
        <f>ROUND(IF($L478=1,INDEX(新属性投放!D$14:D$34,卡牌属性!$M478),INDEX(新属性投放!D$40:D$60,卡牌属性!$M478))*VLOOKUP(J478,$A$4:$E$39,5),0)</f>
        <v>73</v>
      </c>
      <c r="V478" s="31" t="s">
        <v>190</v>
      </c>
      <c r="W478" s="16">
        <f>ROUND(IF($L478=1,INDEX(新属性投放!E$14:E$34,卡牌属性!$M478),INDEX(新属性投放!E$40:E$60,卡牌属性!$M478))*VLOOKUP(J478,$A$4:$E$39,5),0)</f>
        <v>36</v>
      </c>
      <c r="X478" s="31" t="s">
        <v>191</v>
      </c>
      <c r="Y478" s="16">
        <f>ROUND(IF($L478=1,INDEX(新属性投放!F$14:F$34,卡牌属性!$M478),INDEX(新属性投放!F$40:F$60,卡牌属性!$M478))*VLOOKUP(J478,$A$4:$E$39,5),0)</f>
        <v>634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686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ROUND(IF($L479=1,INDEX(新属性投放!J$14:J$34,卡牌属性!$M479),INDEX(新属性投放!J$40:J$60,卡牌属性!$M479))*VLOOKUP(J479,$A$4:$E$39,5),0)</f>
        <v>3935</v>
      </c>
      <c r="P479" s="31" t="s">
        <v>190</v>
      </c>
      <c r="Q479" s="16">
        <f>ROUND(IF($L479=1,INDEX(新属性投放!K$14:K$34,卡牌属性!$M479),INDEX(新属性投放!K$40:K$60,卡牌属性!$M479))*VLOOKUP(J479,$A$4:$E$39,5),0)</f>
        <v>1943</v>
      </c>
      <c r="R479" s="31" t="s">
        <v>191</v>
      </c>
      <c r="S479" s="16">
        <f>ROUND(IF($L479=1,INDEX(新属性投放!L$14:L$34,卡牌属性!$M479),INDEX(新属性投放!L$40:L$60,卡牌属性!$M479))*VLOOKUP(J479,$A$4:$E$39,5),0)</f>
        <v>33726</v>
      </c>
      <c r="T479" s="31" t="s">
        <v>189</v>
      </c>
      <c r="U479" s="16">
        <f>ROUND(IF($L479=1,INDEX(新属性投放!D$14:D$34,卡牌属性!$M479),INDEX(新属性投放!D$40:D$60,卡牌属性!$M479))*VLOOKUP(J479,$A$4:$E$39,5),0)</f>
        <v>80</v>
      </c>
      <c r="V479" s="31" t="s">
        <v>190</v>
      </c>
      <c r="W479" s="16">
        <f>ROUND(IF($L479=1,INDEX(新属性投放!E$14:E$34,卡牌属性!$M479),INDEX(新属性投放!E$40:E$60,卡牌属性!$M479))*VLOOKUP(J479,$A$4:$E$39,5),0)</f>
        <v>40</v>
      </c>
      <c r="X479" s="31" t="s">
        <v>191</v>
      </c>
      <c r="Y479" s="16">
        <f>ROUND(IF($L479=1,INDEX(新属性投放!F$14:F$34,卡牌属性!$M479),INDEX(新属性投放!F$40:F$60,卡牌属性!$M479))*VLOOKUP(J479,$A$4:$E$39,5),0)</f>
        <v>700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686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ROUND(IF($L480=1,INDEX(新属性投放!J$14:J$34,卡牌属性!$M480),INDEX(新属性投放!J$40:J$60,卡牌属性!$M480))*VLOOKUP(J480,$A$4:$E$39,5),0)</f>
        <v>4423</v>
      </c>
      <c r="P480" s="31" t="s">
        <v>190</v>
      </c>
      <c r="Q480" s="16">
        <f>ROUND(IF($L480=1,INDEX(新属性投放!K$14:K$34,卡牌属性!$M480),INDEX(新属性投放!K$40:K$60,卡牌属性!$M480))*VLOOKUP(J480,$A$4:$E$39,5),0)</f>
        <v>2186</v>
      </c>
      <c r="R480" s="31" t="s">
        <v>191</v>
      </c>
      <c r="S480" s="16">
        <f>ROUND(IF($L480=1,INDEX(新属性投放!L$14:L$34,卡牌属性!$M480),INDEX(新属性投放!L$40:L$60,卡牌属性!$M480))*VLOOKUP(J480,$A$4:$E$39,5),0)</f>
        <v>37991</v>
      </c>
      <c r="T480" s="31" t="s">
        <v>189</v>
      </c>
      <c r="U480" s="16">
        <f>ROUND(IF($L480=1,INDEX(新属性投放!D$14:D$34,卡牌属性!$M480),INDEX(新属性投放!D$40:D$60,卡牌属性!$M480))*VLOOKUP(J480,$A$4:$E$39,5),0)</f>
        <v>88</v>
      </c>
      <c r="V480" s="31" t="s">
        <v>190</v>
      </c>
      <c r="W480" s="16">
        <f>ROUND(IF($L480=1,INDEX(新属性投放!E$14:E$34,卡牌属性!$M480),INDEX(新属性投放!E$40:E$60,卡牌属性!$M480))*VLOOKUP(J480,$A$4:$E$39,5),0)</f>
        <v>44</v>
      </c>
      <c r="X480" s="31" t="s">
        <v>191</v>
      </c>
      <c r="Y480" s="16">
        <f>ROUND(IF($L480=1,INDEX(新属性投放!F$14:F$34,卡牌属性!$M480),INDEX(新属性投放!F$40:F$60,卡牌属性!$M480))*VLOOKUP(J480,$A$4:$E$39,5),0)</f>
        <v>765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686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ROUND(IF($L481=1,INDEX(新属性投放!J$14:J$34,卡牌属性!$M481),INDEX(新属性投放!J$40:J$60,卡牌属性!$M481))*VLOOKUP(J481,$A$4:$E$39,5),0)</f>
        <v>4960</v>
      </c>
      <c r="P481" s="31" t="s">
        <v>190</v>
      </c>
      <c r="Q481" s="16">
        <f>ROUND(IF($L481=1,INDEX(新属性投放!K$14:K$34,卡牌属性!$M481),INDEX(新属性投放!K$40:K$60,卡牌属性!$M481))*VLOOKUP(J481,$A$4:$E$39,5),0)</f>
        <v>2455</v>
      </c>
      <c r="R481" s="31" t="s">
        <v>191</v>
      </c>
      <c r="S481" s="16">
        <f>ROUND(IF($L481=1,INDEX(新属性投放!L$14:L$34,卡牌属性!$M481),INDEX(新属性投放!L$40:L$60,卡牌属性!$M481))*VLOOKUP(J481,$A$4:$E$39,5),0)</f>
        <v>42691</v>
      </c>
      <c r="T481" s="31" t="s">
        <v>189</v>
      </c>
      <c r="U481" s="16">
        <f>ROUND(IF($L481=1,INDEX(新属性投放!D$14:D$34,卡牌属性!$M481),INDEX(新属性投放!D$40:D$60,卡牌属性!$M481))*VLOOKUP(J481,$A$4:$E$39,5),0)</f>
        <v>100</v>
      </c>
      <c r="V481" s="31" t="s">
        <v>190</v>
      </c>
      <c r="W481" s="16">
        <f>ROUND(IF($L481=1,INDEX(新属性投放!E$14:E$34,卡牌属性!$M481),INDEX(新属性投放!E$40:E$60,卡牌属性!$M481))*VLOOKUP(J481,$A$4:$E$39,5),0)</f>
        <v>50</v>
      </c>
      <c r="X481" s="31" t="s">
        <v>191</v>
      </c>
      <c r="Y481" s="16">
        <f>ROUND(IF($L481=1,INDEX(新属性投放!F$14:F$34,卡牌属性!$M481),INDEX(新属性投放!F$40:F$60,卡牌属性!$M481))*VLOOKUP(J481,$A$4:$E$39,5),0)</f>
        <v>875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686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ROUND(IF($L482=1,INDEX(新属性投放!J$14:J$34,卡牌属性!$M482),INDEX(新属性投放!J$40:J$60,卡牌属性!$M482))*VLOOKUP(J482,$A$4:$E$39,5),0)</f>
        <v>5573</v>
      </c>
      <c r="P482" s="31" t="s">
        <v>190</v>
      </c>
      <c r="Q482" s="16">
        <f>ROUND(IF($L482=1,INDEX(新属性投放!K$14:K$34,卡牌属性!$M482),INDEX(新属性投放!K$40:K$60,卡牌属性!$M482))*VLOOKUP(J482,$A$4:$E$39,5),0)</f>
        <v>2761</v>
      </c>
      <c r="R482" s="31" t="s">
        <v>191</v>
      </c>
      <c r="S482" s="16">
        <f>ROUND(IF($L482=1,INDEX(新属性投放!L$14:L$34,卡牌属性!$M482),INDEX(新属性投放!L$40:L$60,卡牌属性!$M482))*VLOOKUP(J482,$A$4:$E$39,5),0)</f>
        <v>48050</v>
      </c>
      <c r="T482" s="31" t="s">
        <v>189</v>
      </c>
      <c r="U482" s="16">
        <f>ROUND(IF($L482=1,INDEX(新属性投放!D$14:D$34,卡牌属性!$M482),INDEX(新属性投放!D$40:D$60,卡牌属性!$M482))*VLOOKUP(J482,$A$4:$E$39,5),0)</f>
        <v>113</v>
      </c>
      <c r="V482" s="31" t="s">
        <v>190</v>
      </c>
      <c r="W482" s="16">
        <f>ROUND(IF($L482=1,INDEX(新属性投放!E$14:E$34,卡牌属性!$M482),INDEX(新属性投放!E$40:E$60,卡牌属性!$M482))*VLOOKUP(J482,$A$4:$E$39,5),0)</f>
        <v>56</v>
      </c>
      <c r="X482" s="31" t="s">
        <v>191</v>
      </c>
      <c r="Y482" s="16">
        <f>ROUND(IF($L482=1,INDEX(新属性投放!F$14:F$34,卡牌属性!$M482),INDEX(新属性投放!F$40:F$60,卡牌属性!$M482))*VLOOKUP(J482,$A$4:$E$39,5),0)</f>
        <v>984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686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ROUND(IF($L483=1,INDEX(新属性投放!J$14:J$34,卡牌属性!$M483),INDEX(新属性投放!J$40:J$60,卡牌属性!$M483))*VLOOKUP(J483,$A$4:$E$39,5),0)</f>
        <v>6260</v>
      </c>
      <c r="P483" s="31" t="s">
        <v>190</v>
      </c>
      <c r="Q483" s="16">
        <f>ROUND(IF($L483=1,INDEX(新属性投放!K$14:K$34,卡牌属性!$M483),INDEX(新属性投放!K$40:K$60,卡牌属性!$M483))*VLOOKUP(J483,$A$4:$E$39,5),0)</f>
        <v>3105</v>
      </c>
      <c r="R483" s="31" t="s">
        <v>191</v>
      </c>
      <c r="S483" s="16">
        <f>ROUND(IF($L483=1,INDEX(新属性投放!L$14:L$34,卡牌属性!$M483),INDEX(新属性投放!L$40:L$60,卡牌属性!$M483))*VLOOKUP(J483,$A$4:$E$39,5),0)</f>
        <v>54063</v>
      </c>
      <c r="T483" s="31" t="s">
        <v>189</v>
      </c>
      <c r="U483" s="16">
        <f>ROUND(IF($L483=1,INDEX(新属性投放!D$14:D$34,卡牌属性!$M483),INDEX(新属性投放!D$40:D$60,卡牌属性!$M483))*VLOOKUP(J483,$A$4:$E$39,5),0)</f>
        <v>125</v>
      </c>
      <c r="V483" s="31" t="s">
        <v>190</v>
      </c>
      <c r="W483" s="16">
        <f>ROUND(IF($L483=1,INDEX(新属性投放!E$14:E$34,卡牌属性!$M483),INDEX(新属性投放!E$40:E$60,卡牌属性!$M483))*VLOOKUP(J483,$A$4:$E$39,5),0)</f>
        <v>63</v>
      </c>
      <c r="X483" s="31" t="s">
        <v>191</v>
      </c>
      <c r="Y483" s="16">
        <f>ROUND(IF($L483=1,INDEX(新属性投放!F$14:F$34,卡牌属性!$M483),INDEX(新属性投放!F$40:F$60,卡牌属性!$M483))*VLOOKUP(J483,$A$4:$E$39,5),0)</f>
        <v>1094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686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ROUND(IF($L484=1,INDEX(新属性投放!J$14:J$34,卡牌属性!$M484),INDEX(新属性投放!J$40:J$60,卡牌属性!$M484))*VLOOKUP(J484,$A$4:$E$39,5),0)</f>
        <v>7023</v>
      </c>
      <c r="P484" s="31" t="s">
        <v>190</v>
      </c>
      <c r="Q484" s="16">
        <f>ROUND(IF($L484=1,INDEX(新属性投放!K$14:K$34,卡牌属性!$M484),INDEX(新属性投放!K$40:K$60,卡牌属性!$M484))*VLOOKUP(J484,$A$4:$E$39,5),0)</f>
        <v>3486</v>
      </c>
      <c r="R484" s="31" t="s">
        <v>191</v>
      </c>
      <c r="S484" s="16">
        <f>ROUND(IF($L484=1,INDEX(新属性投放!L$14:L$34,卡牌属性!$M484),INDEX(新属性投放!L$40:L$60,卡牌属性!$M484))*VLOOKUP(J484,$A$4:$E$39,5),0)</f>
        <v>60734</v>
      </c>
      <c r="T484" s="31" t="s">
        <v>189</v>
      </c>
      <c r="U484" s="16">
        <f>ROUND(IF($L484=1,INDEX(新属性投放!D$14:D$34,卡牌属性!$M484),INDEX(新属性投放!D$40:D$60,卡牌属性!$M484))*VLOOKUP(J484,$A$4:$E$39,5),0)</f>
        <v>138</v>
      </c>
      <c r="V484" s="31" t="s">
        <v>190</v>
      </c>
      <c r="W484" s="16">
        <f>ROUND(IF($L484=1,INDEX(新属性投放!E$14:E$34,卡牌属性!$M484),INDEX(新属性投放!E$40:E$60,卡牌属性!$M484))*VLOOKUP(J484,$A$4:$E$39,5),0)</f>
        <v>69</v>
      </c>
      <c r="X484" s="31" t="s">
        <v>191</v>
      </c>
      <c r="Y484" s="16">
        <f>ROUND(IF($L484=1,INDEX(新属性投放!F$14:F$34,卡牌属性!$M484),INDEX(新属性投放!F$40:F$60,卡牌属性!$M484))*VLOOKUP(J484,$A$4:$E$39,5),0)</f>
        <v>1203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686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ROUND(IF($L485=1,INDEX(新属性投放!J$14:J$34,卡牌属性!$M485),INDEX(新属性投放!J$40:J$60,卡牌属性!$M485))*VLOOKUP(J485,$A$4:$E$39,5),0)</f>
        <v>7860</v>
      </c>
      <c r="P485" s="31" t="s">
        <v>190</v>
      </c>
      <c r="Q485" s="16">
        <f>ROUND(IF($L485=1,INDEX(新属性投放!K$14:K$34,卡牌属性!$M485),INDEX(新属性投放!K$40:K$60,卡牌属性!$M485))*VLOOKUP(J485,$A$4:$E$39,5),0)</f>
        <v>3905</v>
      </c>
      <c r="R485" s="31" t="s">
        <v>191</v>
      </c>
      <c r="S485" s="16">
        <f>ROUND(IF($L485=1,INDEX(新属性投放!L$14:L$34,卡牌属性!$M485),INDEX(新属性投放!L$40:L$60,卡牌属性!$M485))*VLOOKUP(J485,$A$4:$E$39,5),0)</f>
        <v>68059</v>
      </c>
      <c r="T485" s="31" t="s">
        <v>189</v>
      </c>
      <c r="U485" s="16">
        <f>ROUND(IF($L485=1,INDEX(新属性投放!D$14:D$34,卡牌属性!$M485),INDEX(新属性投放!D$40:D$60,卡牌属性!$M485))*VLOOKUP(J485,$A$4:$E$39,5),0)</f>
        <v>150</v>
      </c>
      <c r="V485" s="31" t="s">
        <v>190</v>
      </c>
      <c r="W485" s="16">
        <f>ROUND(IF($L485=1,INDEX(新属性投放!E$14:E$34,卡牌属性!$M485),INDEX(新属性投放!E$40:E$60,卡牌属性!$M485))*VLOOKUP(J485,$A$4:$E$39,5),0)</f>
        <v>75</v>
      </c>
      <c r="X485" s="31" t="s">
        <v>191</v>
      </c>
      <c r="Y485" s="16">
        <f>ROUND(IF($L485=1,INDEX(新属性投放!F$14:F$34,卡牌属性!$M485),INDEX(新属性投放!F$40:F$60,卡牌属性!$M485))*VLOOKUP(J485,$A$4:$E$39,5),0)</f>
        <v>1313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686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ROUND(IF($L486=1,INDEX(新属性投放!J$14:J$34,卡牌属性!$M486),INDEX(新属性投放!J$40:J$60,卡牌属性!$M486))*VLOOKUP(J486,$A$4:$E$39,5),0)</f>
        <v>8785</v>
      </c>
      <c r="P486" s="31" t="s">
        <v>190</v>
      </c>
      <c r="Q486" s="16">
        <f>ROUND(IF($L486=1,INDEX(新属性投放!K$14:K$34,卡牌属性!$M486),INDEX(新属性投放!K$40:K$60,卡牌属性!$M486))*VLOOKUP(J486,$A$4:$E$39,5),0)</f>
        <v>4368</v>
      </c>
      <c r="R486" s="31" t="s">
        <v>191</v>
      </c>
      <c r="S486" s="16">
        <f>ROUND(IF($L486=1,INDEX(新属性投放!L$14:L$34,卡牌属性!$M486),INDEX(新属性投放!L$40:L$60,卡牌属性!$M486))*VLOOKUP(J486,$A$4:$E$39,5),0)</f>
        <v>76153</v>
      </c>
      <c r="T486" s="31" t="s">
        <v>189</v>
      </c>
      <c r="U486" s="16">
        <f>ROUND(IF($L486=1,INDEX(新属性投放!D$14:D$34,卡牌属性!$M486),INDEX(新属性投放!D$40:D$60,卡牌属性!$M486))*VLOOKUP(J486,$A$4:$E$39,5),0)</f>
        <v>175</v>
      </c>
      <c r="V486" s="31" t="s">
        <v>190</v>
      </c>
      <c r="W486" s="16">
        <f>ROUND(IF($L486=1,INDEX(新属性投放!E$14:E$34,卡牌属性!$M486),INDEX(新属性投放!E$40:E$60,卡牌属性!$M486))*VLOOKUP(J486,$A$4:$E$39,5),0)</f>
        <v>88</v>
      </c>
      <c r="X486" s="31" t="s">
        <v>191</v>
      </c>
      <c r="Y486" s="16">
        <f>ROUND(IF($L486=1,INDEX(新属性投放!F$14:F$34,卡牌属性!$M486),INDEX(新属性投放!F$40:F$60,卡牌属性!$M486))*VLOOKUP(J486,$A$4:$E$39,5),0)</f>
        <v>1531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686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ROUND(IF($L487=1,INDEX(新属性投放!J$14:J$34,卡牌属性!$M487),INDEX(新属性投放!J$40:J$60,卡牌属性!$M487))*VLOOKUP(J487,$A$4:$E$39,5),0)</f>
        <v>100</v>
      </c>
      <c r="P487" s="31" t="s">
        <v>190</v>
      </c>
      <c r="Q487" s="16">
        <f>ROUND(IF($L487=1,INDEX(新属性投放!K$14:K$34,卡牌属性!$M487),INDEX(新属性投放!K$40:K$60,卡牌属性!$M487))*VLOOKUP(J487,$A$4:$E$39,5),0)</f>
        <v>25</v>
      </c>
      <c r="R487" s="31" t="s">
        <v>191</v>
      </c>
      <c r="S487" s="16">
        <f>ROUND(IF($L487=1,INDEX(新属性投放!L$14:L$34,卡牌属性!$M487),INDEX(新属性投放!L$40:L$60,卡牌属性!$M487))*VLOOKUP(J487,$A$4:$E$39,5),0)</f>
        <v>188</v>
      </c>
      <c r="T487" s="31" t="s">
        <v>189</v>
      </c>
      <c r="U487" s="16">
        <f>ROUND(IF($L487=1,INDEX(新属性投放!D$14:D$34,卡牌属性!$M487),INDEX(新属性投放!D$40:D$60,卡牌属性!$M487))*VLOOKUP(J487,$A$4:$E$39,5),0)</f>
        <v>5</v>
      </c>
      <c r="V487" s="31" t="s">
        <v>190</v>
      </c>
      <c r="W487" s="16">
        <f>ROUND(IF($L487=1,INDEX(新属性投放!E$14:E$34,卡牌属性!$M487),INDEX(新属性投放!E$40:E$60,卡牌属性!$M487))*VLOOKUP(J487,$A$4:$E$39,5),0)</f>
        <v>3</v>
      </c>
      <c r="X487" s="31" t="s">
        <v>191</v>
      </c>
      <c r="Y487" s="16">
        <f>ROUND(IF($L487=1,INDEX(新属性投放!F$14:F$34,卡牌属性!$M487),INDEX(新属性投放!F$40:F$60,卡牌属性!$M487))*VLOOKUP(J487,$A$4:$E$39,5),0)</f>
        <v>44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686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ROUND(IF($L488=1,INDEX(新属性投放!J$14:J$34,卡牌属性!$M488),INDEX(新属性投放!J$40:J$60,卡牌属性!$M488))*VLOOKUP(J488,$A$4:$E$39,5),0)</f>
        <v>105</v>
      </c>
      <c r="P488" s="31" t="s">
        <v>190</v>
      </c>
      <c r="Q488" s="16">
        <f>ROUND(IF($L488=1,INDEX(新属性投放!K$14:K$34,卡牌属性!$M488),INDEX(新属性投放!K$40:K$60,卡牌属性!$M488))*VLOOKUP(J488,$A$4:$E$39,5),0)</f>
        <v>28</v>
      </c>
      <c r="R488" s="31" t="s">
        <v>191</v>
      </c>
      <c r="S488" s="16">
        <f>ROUND(IF($L488=1,INDEX(新属性投放!L$14:L$34,卡牌属性!$M488),INDEX(新属性投放!L$40:L$60,卡牌属性!$M488))*VLOOKUP(J488,$A$4:$E$39,5),0)</f>
        <v>239</v>
      </c>
      <c r="T488" s="31" t="s">
        <v>189</v>
      </c>
      <c r="U488" s="16">
        <f>ROUND(IF($L488=1,INDEX(新属性投放!D$14:D$34,卡牌属性!$M488),INDEX(新属性投放!D$40:D$60,卡牌属性!$M488))*VLOOKUP(J488,$A$4:$E$39,5),0)</f>
        <v>8</v>
      </c>
      <c r="V488" s="31" t="s">
        <v>190</v>
      </c>
      <c r="W488" s="16">
        <f>ROUND(IF($L488=1,INDEX(新属性投放!E$14:E$34,卡牌属性!$M488),INDEX(新属性投放!E$40:E$60,卡牌属性!$M488))*VLOOKUP(J488,$A$4:$E$39,5),0)</f>
        <v>4</v>
      </c>
      <c r="X488" s="31" t="s">
        <v>191</v>
      </c>
      <c r="Y488" s="16">
        <f>ROUND(IF($L488=1,INDEX(新属性投放!F$14:F$34,卡牌属性!$M488),INDEX(新属性投放!F$40:F$60,卡牌属性!$M488))*VLOOKUP(J488,$A$4:$E$39,5),0)</f>
        <v>65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686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ROUND(IF($L489=1,INDEX(新属性投放!J$14:J$34,卡牌属性!$M489),INDEX(新属性投放!J$40:J$60,卡牌属性!$M489))*VLOOKUP(J489,$A$4:$E$39,5),0)</f>
        <v>155</v>
      </c>
      <c r="P489" s="31" t="s">
        <v>190</v>
      </c>
      <c r="Q489" s="16">
        <f>ROUND(IF($L489=1,INDEX(新属性投放!K$14:K$34,卡牌属性!$M489),INDEX(新属性投放!K$40:K$60,卡牌属性!$M489))*VLOOKUP(J489,$A$4:$E$39,5),0)</f>
        <v>53</v>
      </c>
      <c r="R489" s="31" t="s">
        <v>191</v>
      </c>
      <c r="S489" s="16">
        <f>ROUND(IF($L489=1,INDEX(新属性投放!L$14:L$34,卡牌属性!$M489),INDEX(新属性投放!L$40:L$60,卡牌属性!$M489))*VLOOKUP(J489,$A$4:$E$39,5),0)</f>
        <v>674</v>
      </c>
      <c r="T489" s="31" t="s">
        <v>189</v>
      </c>
      <c r="U489" s="16">
        <f>ROUND(IF($L489=1,INDEX(新属性投放!D$14:D$34,卡牌属性!$M489),INDEX(新属性投放!D$40:D$60,卡牌属性!$M489))*VLOOKUP(J489,$A$4:$E$39,5),0)</f>
        <v>10</v>
      </c>
      <c r="V489" s="31" t="s">
        <v>190</v>
      </c>
      <c r="W489" s="16">
        <f>ROUND(IF($L489=1,INDEX(新属性投放!E$14:E$34,卡牌属性!$M489),INDEX(新属性投放!E$40:E$60,卡牌属性!$M489))*VLOOKUP(J489,$A$4:$E$39,5),0)</f>
        <v>5</v>
      </c>
      <c r="X489" s="31" t="s">
        <v>191</v>
      </c>
      <c r="Y489" s="16">
        <f>ROUND(IF($L489=1,INDEX(新属性投放!F$14:F$34,卡牌属性!$M489),INDEX(新属性投放!F$40:F$60,卡牌属性!$M489))*VLOOKUP(J489,$A$4:$E$39,5),0)</f>
        <v>88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686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ROUND(IF($L490=1,INDEX(新属性投放!J$14:J$34,卡牌属性!$M490),INDEX(新属性投放!J$40:J$60,卡牌属性!$M490))*VLOOKUP(J490,$A$4:$E$39,5),0)</f>
        <v>300</v>
      </c>
      <c r="P490" s="31" t="s">
        <v>190</v>
      </c>
      <c r="Q490" s="16">
        <f>ROUND(IF($L490=1,INDEX(新属性投放!K$14:K$34,卡牌属性!$M490),INDEX(新属性投放!K$40:K$60,卡牌属性!$M490))*VLOOKUP(J490,$A$4:$E$39,5),0)</f>
        <v>125</v>
      </c>
      <c r="R490" s="31" t="s">
        <v>191</v>
      </c>
      <c r="S490" s="16">
        <f>ROUND(IF($L490=1,INDEX(新属性投放!L$14:L$34,卡牌属性!$M490),INDEX(新属性投放!L$40:L$60,卡牌属性!$M490))*VLOOKUP(J490,$A$4:$E$39,5),0)</f>
        <v>1943</v>
      </c>
      <c r="T490" s="31" t="s">
        <v>189</v>
      </c>
      <c r="U490" s="16">
        <f>ROUND(IF($L490=1,INDEX(新属性投放!D$14:D$34,卡牌属性!$M490),INDEX(新属性投放!D$40:D$60,卡牌属性!$M490))*VLOOKUP(J490,$A$4:$E$39,5),0)</f>
        <v>15</v>
      </c>
      <c r="V490" s="31" t="s">
        <v>190</v>
      </c>
      <c r="W490" s="16">
        <f>ROUND(IF($L490=1,INDEX(新属性投放!E$14:E$34,卡牌属性!$M490),INDEX(新属性投放!E$40:E$60,卡牌属性!$M490))*VLOOKUP(J490,$A$4:$E$39,5),0)</f>
        <v>8</v>
      </c>
      <c r="X490" s="31" t="s">
        <v>191</v>
      </c>
      <c r="Y490" s="16">
        <f>ROUND(IF($L490=1,INDEX(新属性投放!F$14:F$34,卡牌属性!$M490),INDEX(新属性投放!F$40:F$60,卡牌属性!$M490))*VLOOKUP(J490,$A$4:$E$39,5),0)</f>
        <v>131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686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ROUND(IF($L491=1,INDEX(新属性投放!J$14:J$34,卡牌属性!$M491),INDEX(新属性投放!J$40:J$60,卡牌属性!$M491))*VLOOKUP(J491,$A$4:$E$39,5),0)</f>
        <v>565</v>
      </c>
      <c r="P491" s="31" t="s">
        <v>190</v>
      </c>
      <c r="Q491" s="16">
        <f>ROUND(IF($L491=1,INDEX(新属性投放!K$14:K$34,卡牌属性!$M491),INDEX(新属性投放!K$40:K$60,卡牌属性!$M491))*VLOOKUP(J491,$A$4:$E$39,5),0)</f>
        <v>258</v>
      </c>
      <c r="R491" s="31" t="s">
        <v>191</v>
      </c>
      <c r="S491" s="16">
        <f>ROUND(IF($L491=1,INDEX(新属性投放!L$14:L$34,卡牌属性!$M491),INDEX(新属性投放!L$40:L$60,卡牌属性!$M491))*VLOOKUP(J491,$A$4:$E$39,5),0)</f>
        <v>4261</v>
      </c>
      <c r="T491" s="31" t="s">
        <v>189</v>
      </c>
      <c r="U491" s="16">
        <f>ROUND(IF($L491=1,INDEX(新属性投放!D$14:D$34,卡牌属性!$M491),INDEX(新属性投放!D$40:D$60,卡牌属性!$M491))*VLOOKUP(J491,$A$4:$E$39,5),0)</f>
        <v>20</v>
      </c>
      <c r="V491" s="31" t="s">
        <v>190</v>
      </c>
      <c r="W491" s="16">
        <f>ROUND(IF($L491=1,INDEX(新属性投放!E$14:E$34,卡牌属性!$M491),INDEX(新属性投放!E$40:E$60,卡牌属性!$M491))*VLOOKUP(J491,$A$4:$E$39,5),0)</f>
        <v>10</v>
      </c>
      <c r="X491" s="31" t="s">
        <v>191</v>
      </c>
      <c r="Y491" s="16">
        <f>ROUND(IF($L491=1,INDEX(新属性投放!F$14:F$34,卡牌属性!$M491),INDEX(新属性投放!F$40:F$60,卡牌属性!$M491))*VLOOKUP(J491,$A$4:$E$39,5),0)</f>
        <v>175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686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ROUND(IF($L492=1,INDEX(新属性投放!J$14:J$34,卡牌属性!$M492),INDEX(新属性投放!J$40:J$60,卡牌属性!$M492))*VLOOKUP(J492,$A$4:$E$39,5),0)</f>
        <v>815</v>
      </c>
      <c r="P492" s="31" t="s">
        <v>190</v>
      </c>
      <c r="Q492" s="16">
        <f>ROUND(IF($L492=1,INDEX(新属性投放!K$14:K$34,卡牌属性!$M492),INDEX(新属性投放!K$40:K$60,卡牌属性!$M492))*VLOOKUP(J492,$A$4:$E$39,5),0)</f>
        <v>383</v>
      </c>
      <c r="R492" s="31" t="s">
        <v>191</v>
      </c>
      <c r="S492" s="16">
        <f>ROUND(IF($L492=1,INDEX(新属性投放!L$14:L$34,卡牌属性!$M492),INDEX(新属性投放!L$40:L$60,卡牌属性!$M492))*VLOOKUP(J492,$A$4:$E$39,5),0)</f>
        <v>6449</v>
      </c>
      <c r="T492" s="31" t="s">
        <v>189</v>
      </c>
      <c r="U492" s="16">
        <f>ROUND(IF($L492=1,INDEX(新属性投放!D$14:D$34,卡牌属性!$M492),INDEX(新属性投放!D$40:D$60,卡牌属性!$M492))*VLOOKUP(J492,$A$4:$E$39,5),0)</f>
        <v>25</v>
      </c>
      <c r="V492" s="31" t="s">
        <v>190</v>
      </c>
      <c r="W492" s="16">
        <f>ROUND(IF($L492=1,INDEX(新属性投放!E$14:E$34,卡牌属性!$M492),INDEX(新属性投放!E$40:E$60,卡牌属性!$M492))*VLOOKUP(J492,$A$4:$E$39,5),0)</f>
        <v>13</v>
      </c>
      <c r="X492" s="31" t="s">
        <v>191</v>
      </c>
      <c r="Y492" s="16">
        <f>ROUND(IF($L492=1,INDEX(新属性投放!F$14:F$34,卡牌属性!$M492),INDEX(新属性投放!F$40:F$60,卡牌属性!$M492))*VLOOKUP(J492,$A$4:$E$39,5),0)</f>
        <v>219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686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ROUND(IF($L493=1,INDEX(新属性投放!J$14:J$34,卡牌属性!$M493),INDEX(新属性投放!J$40:J$60,卡牌属性!$M493))*VLOOKUP(J493,$A$4:$E$39,5),0)</f>
        <v>1125</v>
      </c>
      <c r="P493" s="31" t="s">
        <v>190</v>
      </c>
      <c r="Q493" s="16">
        <f>ROUND(IF($L493=1,INDEX(新属性投放!K$14:K$34,卡牌属性!$M493),INDEX(新属性投放!K$40:K$60,卡牌属性!$M493))*VLOOKUP(J493,$A$4:$E$39,5),0)</f>
        <v>538</v>
      </c>
      <c r="R493" s="31" t="s">
        <v>191</v>
      </c>
      <c r="S493" s="16">
        <f>ROUND(IF($L493=1,INDEX(新属性投放!L$14:L$34,卡牌属性!$M493),INDEX(新属性投放!L$40:L$60,卡牌属性!$M493))*VLOOKUP(J493,$A$4:$E$39,5),0)</f>
        <v>9161</v>
      </c>
      <c r="T493" s="31" t="s">
        <v>189</v>
      </c>
      <c r="U493" s="16">
        <f>ROUND(IF($L493=1,INDEX(新属性投放!D$14:D$34,卡牌属性!$M493),INDEX(新属性投放!D$40:D$60,卡牌属性!$M493))*VLOOKUP(J493,$A$4:$E$39,5),0)</f>
        <v>30</v>
      </c>
      <c r="V493" s="31" t="s">
        <v>190</v>
      </c>
      <c r="W493" s="16">
        <f>ROUND(IF($L493=1,INDEX(新属性投放!E$14:E$34,卡牌属性!$M493),INDEX(新属性投放!E$40:E$60,卡牌属性!$M493))*VLOOKUP(J493,$A$4:$E$39,5),0)</f>
        <v>15</v>
      </c>
      <c r="X493" s="31" t="s">
        <v>191</v>
      </c>
      <c r="Y493" s="16">
        <f>ROUND(IF($L493=1,INDEX(新属性投放!F$14:F$34,卡牌属性!$M493),INDEX(新属性投放!F$40:F$60,卡牌属性!$M493))*VLOOKUP(J493,$A$4:$E$39,5),0)</f>
        <v>263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686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ROUND(IF($L494=1,INDEX(新属性投放!J$14:J$34,卡牌属性!$M494),INDEX(新属性投放!J$40:J$60,卡牌属性!$M494))*VLOOKUP(J494,$A$4:$E$39,5),0)</f>
        <v>1500</v>
      </c>
      <c r="P494" s="31" t="s">
        <v>190</v>
      </c>
      <c r="Q494" s="16">
        <f>ROUND(IF($L494=1,INDEX(新属性投放!K$14:K$34,卡牌属性!$M494),INDEX(新属性投放!K$40:K$60,卡牌属性!$M494))*VLOOKUP(J494,$A$4:$E$39,5),0)</f>
        <v>725</v>
      </c>
      <c r="R494" s="31" t="s">
        <v>191</v>
      </c>
      <c r="S494" s="16">
        <f>ROUND(IF($L494=1,INDEX(新属性投放!L$14:L$34,卡牌属性!$M494),INDEX(新属性投放!L$40:L$60,卡牌属性!$M494))*VLOOKUP(J494,$A$4:$E$39,5),0)</f>
        <v>12441</v>
      </c>
      <c r="T494" s="31" t="s">
        <v>189</v>
      </c>
      <c r="U494" s="16">
        <f>ROUND(IF($L494=1,INDEX(新属性投放!D$14:D$34,卡牌属性!$M494),INDEX(新属性投放!D$40:D$60,卡牌属性!$M494))*VLOOKUP(J494,$A$4:$E$39,5),0)</f>
        <v>38</v>
      </c>
      <c r="V494" s="31" t="s">
        <v>190</v>
      </c>
      <c r="W494" s="16">
        <f>ROUND(IF($L494=1,INDEX(新属性投放!E$14:E$34,卡牌属性!$M494),INDEX(新属性投放!E$40:E$60,卡牌属性!$M494))*VLOOKUP(J494,$A$4:$E$39,5),0)</f>
        <v>19</v>
      </c>
      <c r="X494" s="31" t="s">
        <v>191</v>
      </c>
      <c r="Y494" s="16">
        <f>ROUND(IF($L494=1,INDEX(新属性投放!F$14:F$34,卡牌属性!$M494),INDEX(新属性投放!F$40:F$60,卡牌属性!$M494))*VLOOKUP(J494,$A$4:$E$39,5),0)</f>
        <v>328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686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ROUND(IF($L495=1,INDEX(新属性投放!J$14:J$34,卡牌属性!$M495),INDEX(新属性投放!J$40:J$60,卡牌属性!$M495))*VLOOKUP(J495,$A$4:$E$39,5),0)</f>
        <v>1960</v>
      </c>
      <c r="P495" s="31" t="s">
        <v>190</v>
      </c>
      <c r="Q495" s="16">
        <f>ROUND(IF($L495=1,INDEX(新属性投放!K$14:K$34,卡牌属性!$M495),INDEX(新属性投放!K$40:K$60,卡牌属性!$M495))*VLOOKUP(J495,$A$4:$E$39,5),0)</f>
        <v>955</v>
      </c>
      <c r="R495" s="31" t="s">
        <v>191</v>
      </c>
      <c r="S495" s="16">
        <f>ROUND(IF($L495=1,INDEX(新属性投放!L$14:L$34,卡牌属性!$M495),INDEX(新属性投放!L$40:L$60,卡牌属性!$M495))*VLOOKUP(J495,$A$4:$E$39,5),0)</f>
        <v>16459</v>
      </c>
      <c r="T495" s="31" t="s">
        <v>189</v>
      </c>
      <c r="U495" s="16">
        <f>ROUND(IF($L495=1,INDEX(新属性投放!D$14:D$34,卡牌属性!$M495),INDEX(新属性投放!D$40:D$60,卡牌属性!$M495))*VLOOKUP(J495,$A$4:$E$39,5),0)</f>
        <v>43</v>
      </c>
      <c r="V495" s="31" t="s">
        <v>190</v>
      </c>
      <c r="W495" s="16">
        <f>ROUND(IF($L495=1,INDEX(新属性投放!E$14:E$34,卡牌属性!$M495),INDEX(新属性投放!E$40:E$60,卡牌属性!$M495))*VLOOKUP(J495,$A$4:$E$39,5),0)</f>
        <v>21</v>
      </c>
      <c r="X495" s="31" t="s">
        <v>191</v>
      </c>
      <c r="Y495" s="16">
        <f>ROUND(IF($L495=1,INDEX(新属性投放!F$14:F$34,卡牌属性!$M495),INDEX(新属性投放!F$40:F$60,卡牌属性!$M495))*VLOOKUP(J495,$A$4:$E$39,5),0)</f>
        <v>371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686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ROUND(IF($L496=1,INDEX(新属性投放!J$14:J$34,卡牌属性!$M496),INDEX(新属性投放!J$40:J$60,卡牌属性!$M496))*VLOOKUP(J496,$A$4:$E$39,5),0)</f>
        <v>2435</v>
      </c>
      <c r="P496" s="31" t="s">
        <v>190</v>
      </c>
      <c r="Q496" s="16">
        <f>ROUND(IF($L496=1,INDEX(新属性投放!K$14:K$34,卡牌属性!$M496),INDEX(新属性投放!K$40:K$60,卡牌属性!$M496))*VLOOKUP(J496,$A$4:$E$39,5),0)</f>
        <v>1193</v>
      </c>
      <c r="R496" s="31" t="s">
        <v>191</v>
      </c>
      <c r="S496" s="16">
        <f>ROUND(IF($L496=1,INDEX(新属性投放!L$14:L$34,卡牌属性!$M496),INDEX(新属性投放!L$40:L$60,卡牌属性!$M496))*VLOOKUP(J496,$A$4:$E$39,5),0)</f>
        <v>20609</v>
      </c>
      <c r="T496" s="31" t="s">
        <v>189</v>
      </c>
      <c r="U496" s="16">
        <f>ROUND(IF($L496=1,INDEX(新属性投放!D$14:D$34,卡牌属性!$M496),INDEX(新属性投放!D$40:D$60,卡牌属性!$M496))*VLOOKUP(J496,$A$4:$E$39,5),0)</f>
        <v>50</v>
      </c>
      <c r="V496" s="31" t="s">
        <v>190</v>
      </c>
      <c r="W496" s="16">
        <f>ROUND(IF($L496=1,INDEX(新属性投放!E$14:E$34,卡牌属性!$M496),INDEX(新属性投放!E$40:E$60,卡牌属性!$M496))*VLOOKUP(J496,$A$4:$E$39,5),0)</f>
        <v>25</v>
      </c>
      <c r="X496" s="31" t="s">
        <v>191</v>
      </c>
      <c r="Y496" s="16">
        <f>ROUND(IF($L496=1,INDEX(新属性投放!F$14:F$34,卡牌属性!$M496),INDEX(新属性投放!F$40:F$60,卡牌属性!$M496))*VLOOKUP(J496,$A$4:$E$39,5),0)</f>
        <v>438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686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ROUND(IF($L497=1,INDEX(新属性投放!J$14:J$34,卡牌属性!$M497),INDEX(新属性投放!J$40:J$60,卡牌属性!$M497))*VLOOKUP(J497,$A$4:$E$39,5),0)</f>
        <v>2743</v>
      </c>
      <c r="P497" s="31" t="s">
        <v>190</v>
      </c>
      <c r="Q497" s="16">
        <f>ROUND(IF($L497=1,INDEX(新属性投放!K$14:K$34,卡牌属性!$M497),INDEX(新属性投放!K$40:K$60,卡牌属性!$M497))*VLOOKUP(J497,$A$4:$E$39,5),0)</f>
        <v>1346</v>
      </c>
      <c r="R497" s="31" t="s">
        <v>191</v>
      </c>
      <c r="S497" s="16">
        <f>ROUND(IF($L497=1,INDEX(新属性投放!L$14:L$34,卡牌属性!$M497),INDEX(新属性投放!L$40:L$60,卡牌属性!$M497))*VLOOKUP(J497,$A$4:$E$39,5),0)</f>
        <v>23299</v>
      </c>
      <c r="T497" s="31" t="s">
        <v>189</v>
      </c>
      <c r="U497" s="16">
        <f>ROUND(IF($L497=1,INDEX(新属性投放!D$14:D$34,卡牌属性!$M497),INDEX(新属性投放!D$40:D$60,卡牌属性!$M497))*VLOOKUP(J497,$A$4:$E$39,5),0)</f>
        <v>58</v>
      </c>
      <c r="V497" s="31" t="s">
        <v>190</v>
      </c>
      <c r="W497" s="16">
        <f>ROUND(IF($L497=1,INDEX(新属性投放!E$14:E$34,卡牌属性!$M497),INDEX(新属性投放!E$40:E$60,卡牌属性!$M497))*VLOOKUP(J497,$A$4:$E$39,5),0)</f>
        <v>29</v>
      </c>
      <c r="X497" s="31" t="s">
        <v>191</v>
      </c>
      <c r="Y497" s="16">
        <f>ROUND(IF($L497=1,INDEX(新属性投放!F$14:F$34,卡牌属性!$M497),INDEX(新属性投放!F$40:F$60,卡牌属性!$M497))*VLOOKUP(J497,$A$4:$E$39,5),0)</f>
        <v>503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686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ROUND(IF($L498=1,INDEX(新属性投放!J$14:J$34,卡牌属性!$M498),INDEX(新属性投放!J$40:J$60,卡牌属性!$M498))*VLOOKUP(J498,$A$4:$E$39,5),0)</f>
        <v>3095</v>
      </c>
      <c r="P498" s="31" t="s">
        <v>190</v>
      </c>
      <c r="Q498" s="16">
        <f>ROUND(IF($L498=1,INDEX(新属性投放!K$14:K$34,卡牌属性!$M498),INDEX(新属性投放!K$40:K$60,卡牌属性!$M498))*VLOOKUP(J498,$A$4:$E$39,5),0)</f>
        <v>1523</v>
      </c>
      <c r="R498" s="31" t="s">
        <v>191</v>
      </c>
      <c r="S498" s="16">
        <f>ROUND(IF($L498=1,INDEX(新属性投放!L$14:L$34,卡牌属性!$M498),INDEX(新属性投放!L$40:L$60,卡牌属性!$M498))*VLOOKUP(J498,$A$4:$E$39,5),0)</f>
        <v>26380</v>
      </c>
      <c r="T498" s="31" t="s">
        <v>189</v>
      </c>
      <c r="U498" s="16">
        <f>ROUND(IF($L498=1,INDEX(新属性投放!D$14:D$34,卡牌属性!$M498),INDEX(新属性投放!D$40:D$60,卡牌属性!$M498))*VLOOKUP(J498,$A$4:$E$39,5),0)</f>
        <v>65</v>
      </c>
      <c r="V498" s="31" t="s">
        <v>190</v>
      </c>
      <c r="W498" s="16">
        <f>ROUND(IF($L498=1,INDEX(新属性投放!E$14:E$34,卡牌属性!$M498),INDEX(新属性投放!E$40:E$60,卡牌属性!$M498))*VLOOKUP(J498,$A$4:$E$39,5),0)</f>
        <v>33</v>
      </c>
      <c r="X498" s="31" t="s">
        <v>191</v>
      </c>
      <c r="Y498" s="16">
        <f>ROUND(IF($L498=1,INDEX(新属性投放!F$14:F$34,卡牌属性!$M498),INDEX(新属性投放!F$40:F$60,卡牌属性!$M498))*VLOOKUP(J498,$A$4:$E$39,5),0)</f>
        <v>569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686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ROUND(IF($L499=1,INDEX(新属性投放!J$14:J$34,卡牌属性!$M499),INDEX(新属性投放!J$40:J$60,卡牌属性!$M499))*VLOOKUP(J499,$A$4:$E$39,5),0)</f>
        <v>3493</v>
      </c>
      <c r="P499" s="31" t="s">
        <v>190</v>
      </c>
      <c r="Q499" s="16">
        <f>ROUND(IF($L499=1,INDEX(新属性投放!K$14:K$34,卡牌属性!$M499),INDEX(新属性投放!K$40:K$60,卡牌属性!$M499))*VLOOKUP(J499,$A$4:$E$39,5),0)</f>
        <v>1721</v>
      </c>
      <c r="R499" s="31" t="s">
        <v>191</v>
      </c>
      <c r="S499" s="16">
        <f>ROUND(IF($L499=1,INDEX(新属性投放!L$14:L$34,卡牌属性!$M499),INDEX(新属性投放!L$40:L$60,卡牌属性!$M499))*VLOOKUP(J499,$A$4:$E$39,5),0)</f>
        <v>29858</v>
      </c>
      <c r="T499" s="31" t="s">
        <v>189</v>
      </c>
      <c r="U499" s="16">
        <f>ROUND(IF($L499=1,INDEX(新属性投放!D$14:D$34,卡牌属性!$M499),INDEX(新属性投放!D$40:D$60,卡牌属性!$M499))*VLOOKUP(J499,$A$4:$E$39,5),0)</f>
        <v>73</v>
      </c>
      <c r="V499" s="31" t="s">
        <v>190</v>
      </c>
      <c r="W499" s="16">
        <f>ROUND(IF($L499=1,INDEX(新属性投放!E$14:E$34,卡牌属性!$M499),INDEX(新属性投放!E$40:E$60,卡牌属性!$M499))*VLOOKUP(J499,$A$4:$E$39,5),0)</f>
        <v>36</v>
      </c>
      <c r="X499" s="31" t="s">
        <v>191</v>
      </c>
      <c r="Y499" s="16">
        <f>ROUND(IF($L499=1,INDEX(新属性投放!F$14:F$34,卡牌属性!$M499),INDEX(新属性投放!F$40:F$60,卡牌属性!$M499))*VLOOKUP(J499,$A$4:$E$39,5),0)</f>
        <v>634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686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ROUND(IF($L500=1,INDEX(新属性投放!J$14:J$34,卡牌属性!$M500),INDEX(新属性投放!J$40:J$60,卡牌属性!$M500))*VLOOKUP(J500,$A$4:$E$39,5),0)</f>
        <v>3935</v>
      </c>
      <c r="P500" s="31" t="s">
        <v>190</v>
      </c>
      <c r="Q500" s="16">
        <f>ROUND(IF($L500=1,INDEX(新属性投放!K$14:K$34,卡牌属性!$M500),INDEX(新属性投放!K$40:K$60,卡牌属性!$M500))*VLOOKUP(J500,$A$4:$E$39,5),0)</f>
        <v>1943</v>
      </c>
      <c r="R500" s="31" t="s">
        <v>191</v>
      </c>
      <c r="S500" s="16">
        <f>ROUND(IF($L500=1,INDEX(新属性投放!L$14:L$34,卡牌属性!$M500),INDEX(新属性投放!L$40:L$60,卡牌属性!$M500))*VLOOKUP(J500,$A$4:$E$39,5),0)</f>
        <v>33726</v>
      </c>
      <c r="T500" s="31" t="s">
        <v>189</v>
      </c>
      <c r="U500" s="16">
        <f>ROUND(IF($L500=1,INDEX(新属性投放!D$14:D$34,卡牌属性!$M500),INDEX(新属性投放!D$40:D$60,卡牌属性!$M500))*VLOOKUP(J500,$A$4:$E$39,5),0)</f>
        <v>80</v>
      </c>
      <c r="V500" s="31" t="s">
        <v>190</v>
      </c>
      <c r="W500" s="16">
        <f>ROUND(IF($L500=1,INDEX(新属性投放!E$14:E$34,卡牌属性!$M500),INDEX(新属性投放!E$40:E$60,卡牌属性!$M500))*VLOOKUP(J500,$A$4:$E$39,5),0)</f>
        <v>40</v>
      </c>
      <c r="X500" s="31" t="s">
        <v>191</v>
      </c>
      <c r="Y500" s="16">
        <f>ROUND(IF($L500=1,INDEX(新属性投放!F$14:F$34,卡牌属性!$M500),INDEX(新属性投放!F$40:F$60,卡牌属性!$M500))*VLOOKUP(J500,$A$4:$E$39,5),0)</f>
        <v>700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686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ROUND(IF($L501=1,INDEX(新属性投放!J$14:J$34,卡牌属性!$M501),INDEX(新属性投放!J$40:J$60,卡牌属性!$M501))*VLOOKUP(J501,$A$4:$E$39,5),0)</f>
        <v>4423</v>
      </c>
      <c r="P501" s="31" t="s">
        <v>190</v>
      </c>
      <c r="Q501" s="16">
        <f>ROUND(IF($L501=1,INDEX(新属性投放!K$14:K$34,卡牌属性!$M501),INDEX(新属性投放!K$40:K$60,卡牌属性!$M501))*VLOOKUP(J501,$A$4:$E$39,5),0)</f>
        <v>2186</v>
      </c>
      <c r="R501" s="31" t="s">
        <v>191</v>
      </c>
      <c r="S501" s="16">
        <f>ROUND(IF($L501=1,INDEX(新属性投放!L$14:L$34,卡牌属性!$M501),INDEX(新属性投放!L$40:L$60,卡牌属性!$M501))*VLOOKUP(J501,$A$4:$E$39,5),0)</f>
        <v>37991</v>
      </c>
      <c r="T501" s="31" t="s">
        <v>189</v>
      </c>
      <c r="U501" s="16">
        <f>ROUND(IF($L501=1,INDEX(新属性投放!D$14:D$34,卡牌属性!$M501),INDEX(新属性投放!D$40:D$60,卡牌属性!$M501))*VLOOKUP(J501,$A$4:$E$39,5),0)</f>
        <v>88</v>
      </c>
      <c r="V501" s="31" t="s">
        <v>190</v>
      </c>
      <c r="W501" s="16">
        <f>ROUND(IF($L501=1,INDEX(新属性投放!E$14:E$34,卡牌属性!$M501),INDEX(新属性投放!E$40:E$60,卡牌属性!$M501))*VLOOKUP(J501,$A$4:$E$39,5),0)</f>
        <v>44</v>
      </c>
      <c r="X501" s="31" t="s">
        <v>191</v>
      </c>
      <c r="Y501" s="16">
        <f>ROUND(IF($L501=1,INDEX(新属性投放!F$14:F$34,卡牌属性!$M501),INDEX(新属性投放!F$40:F$60,卡牌属性!$M501))*VLOOKUP(J501,$A$4:$E$39,5),0)</f>
        <v>765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686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ROUND(IF($L502=1,INDEX(新属性投放!J$14:J$34,卡牌属性!$M502),INDEX(新属性投放!J$40:J$60,卡牌属性!$M502))*VLOOKUP(J502,$A$4:$E$39,5),0)</f>
        <v>4960</v>
      </c>
      <c r="P502" s="31" t="s">
        <v>190</v>
      </c>
      <c r="Q502" s="16">
        <f>ROUND(IF($L502=1,INDEX(新属性投放!K$14:K$34,卡牌属性!$M502),INDEX(新属性投放!K$40:K$60,卡牌属性!$M502))*VLOOKUP(J502,$A$4:$E$39,5),0)</f>
        <v>2455</v>
      </c>
      <c r="R502" s="31" t="s">
        <v>191</v>
      </c>
      <c r="S502" s="16">
        <f>ROUND(IF($L502=1,INDEX(新属性投放!L$14:L$34,卡牌属性!$M502),INDEX(新属性投放!L$40:L$60,卡牌属性!$M502))*VLOOKUP(J502,$A$4:$E$39,5),0)</f>
        <v>42691</v>
      </c>
      <c r="T502" s="31" t="s">
        <v>189</v>
      </c>
      <c r="U502" s="16">
        <f>ROUND(IF($L502=1,INDEX(新属性投放!D$14:D$34,卡牌属性!$M502),INDEX(新属性投放!D$40:D$60,卡牌属性!$M502))*VLOOKUP(J502,$A$4:$E$39,5),0)</f>
        <v>100</v>
      </c>
      <c r="V502" s="31" t="s">
        <v>190</v>
      </c>
      <c r="W502" s="16">
        <f>ROUND(IF($L502=1,INDEX(新属性投放!E$14:E$34,卡牌属性!$M502),INDEX(新属性投放!E$40:E$60,卡牌属性!$M502))*VLOOKUP(J502,$A$4:$E$39,5),0)</f>
        <v>50</v>
      </c>
      <c r="X502" s="31" t="s">
        <v>191</v>
      </c>
      <c r="Y502" s="16">
        <f>ROUND(IF($L502=1,INDEX(新属性投放!F$14:F$34,卡牌属性!$M502),INDEX(新属性投放!F$40:F$60,卡牌属性!$M502))*VLOOKUP(J502,$A$4:$E$39,5),0)</f>
        <v>875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686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ROUND(IF($L503=1,INDEX(新属性投放!J$14:J$34,卡牌属性!$M503),INDEX(新属性投放!J$40:J$60,卡牌属性!$M503))*VLOOKUP(J503,$A$4:$E$39,5),0)</f>
        <v>5573</v>
      </c>
      <c r="P503" s="31" t="s">
        <v>190</v>
      </c>
      <c r="Q503" s="16">
        <f>ROUND(IF($L503=1,INDEX(新属性投放!K$14:K$34,卡牌属性!$M503),INDEX(新属性投放!K$40:K$60,卡牌属性!$M503))*VLOOKUP(J503,$A$4:$E$39,5),0)</f>
        <v>2761</v>
      </c>
      <c r="R503" s="31" t="s">
        <v>191</v>
      </c>
      <c r="S503" s="16">
        <f>ROUND(IF($L503=1,INDEX(新属性投放!L$14:L$34,卡牌属性!$M503),INDEX(新属性投放!L$40:L$60,卡牌属性!$M503))*VLOOKUP(J503,$A$4:$E$39,5),0)</f>
        <v>48050</v>
      </c>
      <c r="T503" s="31" t="s">
        <v>189</v>
      </c>
      <c r="U503" s="16">
        <f>ROUND(IF($L503=1,INDEX(新属性投放!D$14:D$34,卡牌属性!$M503),INDEX(新属性投放!D$40:D$60,卡牌属性!$M503))*VLOOKUP(J503,$A$4:$E$39,5),0)</f>
        <v>113</v>
      </c>
      <c r="V503" s="31" t="s">
        <v>190</v>
      </c>
      <c r="W503" s="16">
        <f>ROUND(IF($L503=1,INDEX(新属性投放!E$14:E$34,卡牌属性!$M503),INDEX(新属性投放!E$40:E$60,卡牌属性!$M503))*VLOOKUP(J503,$A$4:$E$39,5),0)</f>
        <v>56</v>
      </c>
      <c r="X503" s="31" t="s">
        <v>191</v>
      </c>
      <c r="Y503" s="16">
        <f>ROUND(IF($L503=1,INDEX(新属性投放!F$14:F$34,卡牌属性!$M503),INDEX(新属性投放!F$40:F$60,卡牌属性!$M503))*VLOOKUP(J503,$A$4:$E$39,5),0)</f>
        <v>984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686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ROUND(IF($L504=1,INDEX(新属性投放!J$14:J$34,卡牌属性!$M504),INDEX(新属性投放!J$40:J$60,卡牌属性!$M504))*VLOOKUP(J504,$A$4:$E$39,5),0)</f>
        <v>6260</v>
      </c>
      <c r="P504" s="31" t="s">
        <v>190</v>
      </c>
      <c r="Q504" s="16">
        <f>ROUND(IF($L504=1,INDEX(新属性投放!K$14:K$34,卡牌属性!$M504),INDEX(新属性投放!K$40:K$60,卡牌属性!$M504))*VLOOKUP(J504,$A$4:$E$39,5),0)</f>
        <v>3105</v>
      </c>
      <c r="R504" s="31" t="s">
        <v>191</v>
      </c>
      <c r="S504" s="16">
        <f>ROUND(IF($L504=1,INDEX(新属性投放!L$14:L$34,卡牌属性!$M504),INDEX(新属性投放!L$40:L$60,卡牌属性!$M504))*VLOOKUP(J504,$A$4:$E$39,5),0)</f>
        <v>54063</v>
      </c>
      <c r="T504" s="31" t="s">
        <v>189</v>
      </c>
      <c r="U504" s="16">
        <f>ROUND(IF($L504=1,INDEX(新属性投放!D$14:D$34,卡牌属性!$M504),INDEX(新属性投放!D$40:D$60,卡牌属性!$M504))*VLOOKUP(J504,$A$4:$E$39,5),0)</f>
        <v>125</v>
      </c>
      <c r="V504" s="31" t="s">
        <v>190</v>
      </c>
      <c r="W504" s="16">
        <f>ROUND(IF($L504=1,INDEX(新属性投放!E$14:E$34,卡牌属性!$M504),INDEX(新属性投放!E$40:E$60,卡牌属性!$M504))*VLOOKUP(J504,$A$4:$E$39,5),0)</f>
        <v>63</v>
      </c>
      <c r="X504" s="31" t="s">
        <v>191</v>
      </c>
      <c r="Y504" s="16">
        <f>ROUND(IF($L504=1,INDEX(新属性投放!F$14:F$34,卡牌属性!$M504),INDEX(新属性投放!F$40:F$60,卡牌属性!$M504))*VLOOKUP(J504,$A$4:$E$39,5),0)</f>
        <v>1094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686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ROUND(IF($L505=1,INDEX(新属性投放!J$14:J$34,卡牌属性!$M505),INDEX(新属性投放!J$40:J$60,卡牌属性!$M505))*VLOOKUP(J505,$A$4:$E$39,5),0)</f>
        <v>7023</v>
      </c>
      <c r="P505" s="31" t="s">
        <v>190</v>
      </c>
      <c r="Q505" s="16">
        <f>ROUND(IF($L505=1,INDEX(新属性投放!K$14:K$34,卡牌属性!$M505),INDEX(新属性投放!K$40:K$60,卡牌属性!$M505))*VLOOKUP(J505,$A$4:$E$39,5),0)</f>
        <v>3486</v>
      </c>
      <c r="R505" s="31" t="s">
        <v>191</v>
      </c>
      <c r="S505" s="16">
        <f>ROUND(IF($L505=1,INDEX(新属性投放!L$14:L$34,卡牌属性!$M505),INDEX(新属性投放!L$40:L$60,卡牌属性!$M505))*VLOOKUP(J505,$A$4:$E$39,5),0)</f>
        <v>60734</v>
      </c>
      <c r="T505" s="31" t="s">
        <v>189</v>
      </c>
      <c r="U505" s="16">
        <f>ROUND(IF($L505=1,INDEX(新属性投放!D$14:D$34,卡牌属性!$M505),INDEX(新属性投放!D$40:D$60,卡牌属性!$M505))*VLOOKUP(J505,$A$4:$E$39,5),0)</f>
        <v>138</v>
      </c>
      <c r="V505" s="31" t="s">
        <v>190</v>
      </c>
      <c r="W505" s="16">
        <f>ROUND(IF($L505=1,INDEX(新属性投放!E$14:E$34,卡牌属性!$M505),INDEX(新属性投放!E$40:E$60,卡牌属性!$M505))*VLOOKUP(J505,$A$4:$E$39,5),0)</f>
        <v>69</v>
      </c>
      <c r="X505" s="31" t="s">
        <v>191</v>
      </c>
      <c r="Y505" s="16">
        <f>ROUND(IF($L505=1,INDEX(新属性投放!F$14:F$34,卡牌属性!$M505),INDEX(新属性投放!F$40:F$60,卡牌属性!$M505))*VLOOKUP(J505,$A$4:$E$39,5),0)</f>
        <v>1203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686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ROUND(IF($L506=1,INDEX(新属性投放!J$14:J$34,卡牌属性!$M506),INDEX(新属性投放!J$40:J$60,卡牌属性!$M506))*VLOOKUP(J506,$A$4:$E$39,5),0)</f>
        <v>7860</v>
      </c>
      <c r="P506" s="31" t="s">
        <v>190</v>
      </c>
      <c r="Q506" s="16">
        <f>ROUND(IF($L506=1,INDEX(新属性投放!K$14:K$34,卡牌属性!$M506),INDEX(新属性投放!K$40:K$60,卡牌属性!$M506))*VLOOKUP(J506,$A$4:$E$39,5),0)</f>
        <v>3905</v>
      </c>
      <c r="R506" s="31" t="s">
        <v>191</v>
      </c>
      <c r="S506" s="16">
        <f>ROUND(IF($L506=1,INDEX(新属性投放!L$14:L$34,卡牌属性!$M506),INDEX(新属性投放!L$40:L$60,卡牌属性!$M506))*VLOOKUP(J506,$A$4:$E$39,5),0)</f>
        <v>68059</v>
      </c>
      <c r="T506" s="31" t="s">
        <v>189</v>
      </c>
      <c r="U506" s="16">
        <f>ROUND(IF($L506=1,INDEX(新属性投放!D$14:D$34,卡牌属性!$M506),INDEX(新属性投放!D$40:D$60,卡牌属性!$M506))*VLOOKUP(J506,$A$4:$E$39,5),0)</f>
        <v>150</v>
      </c>
      <c r="V506" s="31" t="s">
        <v>190</v>
      </c>
      <c r="W506" s="16">
        <f>ROUND(IF($L506=1,INDEX(新属性投放!E$14:E$34,卡牌属性!$M506),INDEX(新属性投放!E$40:E$60,卡牌属性!$M506))*VLOOKUP(J506,$A$4:$E$39,5),0)</f>
        <v>75</v>
      </c>
      <c r="X506" s="31" t="s">
        <v>191</v>
      </c>
      <c r="Y506" s="16">
        <f>ROUND(IF($L506=1,INDEX(新属性投放!F$14:F$34,卡牌属性!$M506),INDEX(新属性投放!F$40:F$60,卡牌属性!$M506))*VLOOKUP(J506,$A$4:$E$39,5),0)</f>
        <v>1313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686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ROUND(IF($L507=1,INDEX(新属性投放!J$14:J$34,卡牌属性!$M507),INDEX(新属性投放!J$40:J$60,卡牌属性!$M507))*VLOOKUP(J507,$A$4:$E$39,5),0)</f>
        <v>8785</v>
      </c>
      <c r="P507" s="31" t="s">
        <v>190</v>
      </c>
      <c r="Q507" s="16">
        <f>ROUND(IF($L507=1,INDEX(新属性投放!K$14:K$34,卡牌属性!$M507),INDEX(新属性投放!K$40:K$60,卡牌属性!$M507))*VLOOKUP(J507,$A$4:$E$39,5),0)</f>
        <v>4368</v>
      </c>
      <c r="R507" s="31" t="s">
        <v>191</v>
      </c>
      <c r="S507" s="16">
        <f>ROUND(IF($L507=1,INDEX(新属性投放!L$14:L$34,卡牌属性!$M507),INDEX(新属性投放!L$40:L$60,卡牌属性!$M507))*VLOOKUP(J507,$A$4:$E$39,5),0)</f>
        <v>76153</v>
      </c>
      <c r="T507" s="31" t="s">
        <v>189</v>
      </c>
      <c r="U507" s="16">
        <f>ROUND(IF($L507=1,INDEX(新属性投放!D$14:D$34,卡牌属性!$M507),INDEX(新属性投放!D$40:D$60,卡牌属性!$M507))*VLOOKUP(J507,$A$4:$E$39,5),0)</f>
        <v>175</v>
      </c>
      <c r="V507" s="31" t="s">
        <v>190</v>
      </c>
      <c r="W507" s="16">
        <f>ROUND(IF($L507=1,INDEX(新属性投放!E$14:E$34,卡牌属性!$M507),INDEX(新属性投放!E$40:E$60,卡牌属性!$M507))*VLOOKUP(J507,$A$4:$E$39,5),0)</f>
        <v>88</v>
      </c>
      <c r="X507" s="31" t="s">
        <v>191</v>
      </c>
      <c r="Y507" s="16">
        <f>ROUND(IF($L507=1,INDEX(新属性投放!F$14:F$34,卡牌属性!$M507),INDEX(新属性投放!F$40:F$60,卡牌属性!$M507))*VLOOKUP(J507,$A$4:$E$39,5),0)</f>
        <v>1531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686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ROUND(IF($L508=1,INDEX(新属性投放!J$14:J$34,卡牌属性!$M508),INDEX(新属性投放!J$40:J$60,卡牌属性!$M508))*VLOOKUP(J508,$A$4:$E$39,5),0)</f>
        <v>100</v>
      </c>
      <c r="P508" s="31" t="s">
        <v>190</v>
      </c>
      <c r="Q508" s="16">
        <f>ROUND(IF($L508=1,INDEX(新属性投放!K$14:K$34,卡牌属性!$M508),INDEX(新属性投放!K$40:K$60,卡牌属性!$M508))*VLOOKUP(J508,$A$4:$E$39,5),0)</f>
        <v>25</v>
      </c>
      <c r="R508" s="31" t="s">
        <v>191</v>
      </c>
      <c r="S508" s="16">
        <f>ROUND(IF($L508=1,INDEX(新属性投放!L$14:L$34,卡牌属性!$M508),INDEX(新属性投放!L$40:L$60,卡牌属性!$M508))*VLOOKUP(J508,$A$4:$E$39,5),0)</f>
        <v>188</v>
      </c>
      <c r="T508" s="31" t="s">
        <v>189</v>
      </c>
      <c r="U508" s="16">
        <f>ROUND(IF($L508=1,INDEX(新属性投放!D$14:D$34,卡牌属性!$M508),INDEX(新属性投放!D$40:D$60,卡牌属性!$M508))*VLOOKUP(J508,$A$4:$E$39,5),0)</f>
        <v>5</v>
      </c>
      <c r="V508" s="31" t="s">
        <v>190</v>
      </c>
      <c r="W508" s="16">
        <f>ROUND(IF($L508=1,INDEX(新属性投放!E$14:E$34,卡牌属性!$M508),INDEX(新属性投放!E$40:E$60,卡牌属性!$M508))*VLOOKUP(J508,$A$4:$E$39,5),0)</f>
        <v>3</v>
      </c>
      <c r="X508" s="31" t="s">
        <v>191</v>
      </c>
      <c r="Y508" s="16">
        <f>ROUND(IF($L508=1,INDEX(新属性投放!F$14:F$34,卡牌属性!$M508),INDEX(新属性投放!F$40:F$60,卡牌属性!$M508))*VLOOKUP(J508,$A$4:$E$39,5),0)</f>
        <v>44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686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ROUND(IF($L509=1,INDEX(新属性投放!J$14:J$34,卡牌属性!$M509),INDEX(新属性投放!J$40:J$60,卡牌属性!$M509))*VLOOKUP(J509,$A$4:$E$39,5),0)</f>
        <v>105</v>
      </c>
      <c r="P509" s="31" t="s">
        <v>190</v>
      </c>
      <c r="Q509" s="16">
        <f>ROUND(IF($L509=1,INDEX(新属性投放!K$14:K$34,卡牌属性!$M509),INDEX(新属性投放!K$40:K$60,卡牌属性!$M509))*VLOOKUP(J509,$A$4:$E$39,5),0)</f>
        <v>28</v>
      </c>
      <c r="R509" s="31" t="s">
        <v>191</v>
      </c>
      <c r="S509" s="16">
        <f>ROUND(IF($L509=1,INDEX(新属性投放!L$14:L$34,卡牌属性!$M509),INDEX(新属性投放!L$40:L$60,卡牌属性!$M509))*VLOOKUP(J509,$A$4:$E$39,5),0)</f>
        <v>239</v>
      </c>
      <c r="T509" s="31" t="s">
        <v>189</v>
      </c>
      <c r="U509" s="16">
        <f>ROUND(IF($L509=1,INDEX(新属性投放!D$14:D$34,卡牌属性!$M509),INDEX(新属性投放!D$40:D$60,卡牌属性!$M509))*VLOOKUP(J509,$A$4:$E$39,5),0)</f>
        <v>8</v>
      </c>
      <c r="V509" s="31" t="s">
        <v>190</v>
      </c>
      <c r="W509" s="16">
        <f>ROUND(IF($L509=1,INDEX(新属性投放!E$14:E$34,卡牌属性!$M509),INDEX(新属性投放!E$40:E$60,卡牌属性!$M509))*VLOOKUP(J509,$A$4:$E$39,5),0)</f>
        <v>4</v>
      </c>
      <c r="X509" s="31" t="s">
        <v>191</v>
      </c>
      <c r="Y509" s="16">
        <f>ROUND(IF($L509=1,INDEX(新属性投放!F$14:F$34,卡牌属性!$M509),INDEX(新属性投放!F$40:F$60,卡牌属性!$M509))*VLOOKUP(J509,$A$4:$E$39,5),0)</f>
        <v>65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686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ROUND(IF($L510=1,INDEX(新属性投放!J$14:J$34,卡牌属性!$M510),INDEX(新属性投放!J$40:J$60,卡牌属性!$M510))*VLOOKUP(J510,$A$4:$E$39,5),0)</f>
        <v>155</v>
      </c>
      <c r="P510" s="31" t="s">
        <v>190</v>
      </c>
      <c r="Q510" s="16">
        <f>ROUND(IF($L510=1,INDEX(新属性投放!K$14:K$34,卡牌属性!$M510),INDEX(新属性投放!K$40:K$60,卡牌属性!$M510))*VLOOKUP(J510,$A$4:$E$39,5),0)</f>
        <v>53</v>
      </c>
      <c r="R510" s="31" t="s">
        <v>191</v>
      </c>
      <c r="S510" s="16">
        <f>ROUND(IF($L510=1,INDEX(新属性投放!L$14:L$34,卡牌属性!$M510),INDEX(新属性投放!L$40:L$60,卡牌属性!$M510))*VLOOKUP(J510,$A$4:$E$39,5),0)</f>
        <v>674</v>
      </c>
      <c r="T510" s="31" t="s">
        <v>189</v>
      </c>
      <c r="U510" s="16">
        <f>ROUND(IF($L510=1,INDEX(新属性投放!D$14:D$34,卡牌属性!$M510),INDEX(新属性投放!D$40:D$60,卡牌属性!$M510))*VLOOKUP(J510,$A$4:$E$39,5),0)</f>
        <v>10</v>
      </c>
      <c r="V510" s="31" t="s">
        <v>190</v>
      </c>
      <c r="W510" s="16">
        <f>ROUND(IF($L510=1,INDEX(新属性投放!E$14:E$34,卡牌属性!$M510),INDEX(新属性投放!E$40:E$60,卡牌属性!$M510))*VLOOKUP(J510,$A$4:$E$39,5),0)</f>
        <v>5</v>
      </c>
      <c r="X510" s="31" t="s">
        <v>191</v>
      </c>
      <c r="Y510" s="16">
        <f>ROUND(IF($L510=1,INDEX(新属性投放!F$14:F$34,卡牌属性!$M510),INDEX(新属性投放!F$40:F$60,卡牌属性!$M510))*VLOOKUP(J510,$A$4:$E$39,5),0)</f>
        <v>88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686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ROUND(IF($L511=1,INDEX(新属性投放!J$14:J$34,卡牌属性!$M511),INDEX(新属性投放!J$40:J$60,卡牌属性!$M511))*VLOOKUP(J511,$A$4:$E$39,5),0)</f>
        <v>300</v>
      </c>
      <c r="P511" s="31" t="s">
        <v>190</v>
      </c>
      <c r="Q511" s="16">
        <f>ROUND(IF($L511=1,INDEX(新属性投放!K$14:K$34,卡牌属性!$M511),INDEX(新属性投放!K$40:K$60,卡牌属性!$M511))*VLOOKUP(J511,$A$4:$E$39,5),0)</f>
        <v>125</v>
      </c>
      <c r="R511" s="31" t="s">
        <v>191</v>
      </c>
      <c r="S511" s="16">
        <f>ROUND(IF($L511=1,INDEX(新属性投放!L$14:L$34,卡牌属性!$M511),INDEX(新属性投放!L$40:L$60,卡牌属性!$M511))*VLOOKUP(J511,$A$4:$E$39,5),0)</f>
        <v>1943</v>
      </c>
      <c r="T511" s="31" t="s">
        <v>189</v>
      </c>
      <c r="U511" s="16">
        <f>ROUND(IF($L511=1,INDEX(新属性投放!D$14:D$34,卡牌属性!$M511),INDEX(新属性投放!D$40:D$60,卡牌属性!$M511))*VLOOKUP(J511,$A$4:$E$39,5),0)</f>
        <v>15</v>
      </c>
      <c r="V511" s="31" t="s">
        <v>190</v>
      </c>
      <c r="W511" s="16">
        <f>ROUND(IF($L511=1,INDEX(新属性投放!E$14:E$34,卡牌属性!$M511),INDEX(新属性投放!E$40:E$60,卡牌属性!$M511))*VLOOKUP(J511,$A$4:$E$39,5),0)</f>
        <v>8</v>
      </c>
      <c r="X511" s="31" t="s">
        <v>191</v>
      </c>
      <c r="Y511" s="16">
        <f>ROUND(IF($L511=1,INDEX(新属性投放!F$14:F$34,卡牌属性!$M511),INDEX(新属性投放!F$40:F$60,卡牌属性!$M511))*VLOOKUP(J511,$A$4:$E$39,5),0)</f>
        <v>131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686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ROUND(IF($L512=1,INDEX(新属性投放!J$14:J$34,卡牌属性!$M512),INDEX(新属性投放!J$40:J$60,卡牌属性!$M512))*VLOOKUP(J512,$A$4:$E$39,5),0)</f>
        <v>565</v>
      </c>
      <c r="P512" s="31" t="s">
        <v>190</v>
      </c>
      <c r="Q512" s="16">
        <f>ROUND(IF($L512=1,INDEX(新属性投放!K$14:K$34,卡牌属性!$M512),INDEX(新属性投放!K$40:K$60,卡牌属性!$M512))*VLOOKUP(J512,$A$4:$E$39,5),0)</f>
        <v>258</v>
      </c>
      <c r="R512" s="31" t="s">
        <v>191</v>
      </c>
      <c r="S512" s="16">
        <f>ROUND(IF($L512=1,INDEX(新属性投放!L$14:L$34,卡牌属性!$M512),INDEX(新属性投放!L$40:L$60,卡牌属性!$M512))*VLOOKUP(J512,$A$4:$E$39,5),0)</f>
        <v>4261</v>
      </c>
      <c r="T512" s="31" t="s">
        <v>189</v>
      </c>
      <c r="U512" s="16">
        <f>ROUND(IF($L512=1,INDEX(新属性投放!D$14:D$34,卡牌属性!$M512),INDEX(新属性投放!D$40:D$60,卡牌属性!$M512))*VLOOKUP(J512,$A$4:$E$39,5),0)</f>
        <v>20</v>
      </c>
      <c r="V512" s="31" t="s">
        <v>190</v>
      </c>
      <c r="W512" s="16">
        <f>ROUND(IF($L512=1,INDEX(新属性投放!E$14:E$34,卡牌属性!$M512),INDEX(新属性投放!E$40:E$60,卡牌属性!$M512))*VLOOKUP(J512,$A$4:$E$39,5),0)</f>
        <v>10</v>
      </c>
      <c r="X512" s="31" t="s">
        <v>191</v>
      </c>
      <c r="Y512" s="16">
        <f>ROUND(IF($L512=1,INDEX(新属性投放!F$14:F$34,卡牌属性!$M512),INDEX(新属性投放!F$40:F$60,卡牌属性!$M512))*VLOOKUP(J512,$A$4:$E$39,5),0)</f>
        <v>175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686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ROUND(IF($L513=1,INDEX(新属性投放!J$14:J$34,卡牌属性!$M513),INDEX(新属性投放!J$40:J$60,卡牌属性!$M513))*VLOOKUP(J513,$A$4:$E$39,5),0)</f>
        <v>815</v>
      </c>
      <c r="P513" s="31" t="s">
        <v>190</v>
      </c>
      <c r="Q513" s="16">
        <f>ROUND(IF($L513=1,INDEX(新属性投放!K$14:K$34,卡牌属性!$M513),INDEX(新属性投放!K$40:K$60,卡牌属性!$M513))*VLOOKUP(J513,$A$4:$E$39,5),0)</f>
        <v>383</v>
      </c>
      <c r="R513" s="31" t="s">
        <v>191</v>
      </c>
      <c r="S513" s="16">
        <f>ROUND(IF($L513=1,INDEX(新属性投放!L$14:L$34,卡牌属性!$M513),INDEX(新属性投放!L$40:L$60,卡牌属性!$M513))*VLOOKUP(J513,$A$4:$E$39,5),0)</f>
        <v>6449</v>
      </c>
      <c r="T513" s="31" t="s">
        <v>189</v>
      </c>
      <c r="U513" s="16">
        <f>ROUND(IF($L513=1,INDEX(新属性投放!D$14:D$34,卡牌属性!$M513),INDEX(新属性投放!D$40:D$60,卡牌属性!$M513))*VLOOKUP(J513,$A$4:$E$39,5),0)</f>
        <v>25</v>
      </c>
      <c r="V513" s="31" t="s">
        <v>190</v>
      </c>
      <c r="W513" s="16">
        <f>ROUND(IF($L513=1,INDEX(新属性投放!E$14:E$34,卡牌属性!$M513),INDEX(新属性投放!E$40:E$60,卡牌属性!$M513))*VLOOKUP(J513,$A$4:$E$39,5),0)</f>
        <v>13</v>
      </c>
      <c r="X513" s="31" t="s">
        <v>191</v>
      </c>
      <c r="Y513" s="16">
        <f>ROUND(IF($L513=1,INDEX(新属性投放!F$14:F$34,卡牌属性!$M513),INDEX(新属性投放!F$40:F$60,卡牌属性!$M513))*VLOOKUP(J513,$A$4:$E$39,5),0)</f>
        <v>219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686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ROUND(IF($L514=1,INDEX(新属性投放!J$14:J$34,卡牌属性!$M514),INDEX(新属性投放!J$40:J$60,卡牌属性!$M514))*VLOOKUP(J514,$A$4:$E$39,5),0)</f>
        <v>1125</v>
      </c>
      <c r="P514" s="31" t="s">
        <v>190</v>
      </c>
      <c r="Q514" s="16">
        <f>ROUND(IF($L514=1,INDEX(新属性投放!K$14:K$34,卡牌属性!$M514),INDEX(新属性投放!K$40:K$60,卡牌属性!$M514))*VLOOKUP(J514,$A$4:$E$39,5),0)</f>
        <v>538</v>
      </c>
      <c r="R514" s="31" t="s">
        <v>191</v>
      </c>
      <c r="S514" s="16">
        <f>ROUND(IF($L514=1,INDEX(新属性投放!L$14:L$34,卡牌属性!$M514),INDEX(新属性投放!L$40:L$60,卡牌属性!$M514))*VLOOKUP(J514,$A$4:$E$39,5),0)</f>
        <v>9161</v>
      </c>
      <c r="T514" s="31" t="s">
        <v>189</v>
      </c>
      <c r="U514" s="16">
        <f>ROUND(IF($L514=1,INDEX(新属性投放!D$14:D$34,卡牌属性!$M514),INDEX(新属性投放!D$40:D$60,卡牌属性!$M514))*VLOOKUP(J514,$A$4:$E$39,5),0)</f>
        <v>30</v>
      </c>
      <c r="V514" s="31" t="s">
        <v>190</v>
      </c>
      <c r="W514" s="16">
        <f>ROUND(IF($L514=1,INDEX(新属性投放!E$14:E$34,卡牌属性!$M514),INDEX(新属性投放!E$40:E$60,卡牌属性!$M514))*VLOOKUP(J514,$A$4:$E$39,5),0)</f>
        <v>15</v>
      </c>
      <c r="X514" s="31" t="s">
        <v>191</v>
      </c>
      <c r="Y514" s="16">
        <f>ROUND(IF($L514=1,INDEX(新属性投放!F$14:F$34,卡牌属性!$M514),INDEX(新属性投放!F$40:F$60,卡牌属性!$M514))*VLOOKUP(J514,$A$4:$E$39,5),0)</f>
        <v>263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686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ROUND(IF($L515=1,INDEX(新属性投放!J$14:J$34,卡牌属性!$M515),INDEX(新属性投放!J$40:J$60,卡牌属性!$M515))*VLOOKUP(J515,$A$4:$E$39,5),0)</f>
        <v>1500</v>
      </c>
      <c r="P515" s="31" t="s">
        <v>190</v>
      </c>
      <c r="Q515" s="16">
        <f>ROUND(IF($L515=1,INDEX(新属性投放!K$14:K$34,卡牌属性!$M515),INDEX(新属性投放!K$40:K$60,卡牌属性!$M515))*VLOOKUP(J515,$A$4:$E$39,5),0)</f>
        <v>725</v>
      </c>
      <c r="R515" s="31" t="s">
        <v>191</v>
      </c>
      <c r="S515" s="16">
        <f>ROUND(IF($L515=1,INDEX(新属性投放!L$14:L$34,卡牌属性!$M515),INDEX(新属性投放!L$40:L$60,卡牌属性!$M515))*VLOOKUP(J515,$A$4:$E$39,5),0)</f>
        <v>12441</v>
      </c>
      <c r="T515" s="31" t="s">
        <v>189</v>
      </c>
      <c r="U515" s="16">
        <f>ROUND(IF($L515=1,INDEX(新属性投放!D$14:D$34,卡牌属性!$M515),INDEX(新属性投放!D$40:D$60,卡牌属性!$M515))*VLOOKUP(J515,$A$4:$E$39,5),0)</f>
        <v>38</v>
      </c>
      <c r="V515" s="31" t="s">
        <v>190</v>
      </c>
      <c r="W515" s="16">
        <f>ROUND(IF($L515=1,INDEX(新属性投放!E$14:E$34,卡牌属性!$M515),INDEX(新属性投放!E$40:E$60,卡牌属性!$M515))*VLOOKUP(J515,$A$4:$E$39,5),0)</f>
        <v>19</v>
      </c>
      <c r="X515" s="31" t="s">
        <v>191</v>
      </c>
      <c r="Y515" s="16">
        <f>ROUND(IF($L515=1,INDEX(新属性投放!F$14:F$34,卡牌属性!$M515),INDEX(新属性投放!F$40:F$60,卡牌属性!$M515))*VLOOKUP(J515,$A$4:$E$39,5),0)</f>
        <v>328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686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ROUND(IF($L516=1,INDEX(新属性投放!J$14:J$34,卡牌属性!$M516),INDEX(新属性投放!J$40:J$60,卡牌属性!$M516))*VLOOKUP(J516,$A$4:$E$39,5),0)</f>
        <v>1960</v>
      </c>
      <c r="P516" s="31" t="s">
        <v>190</v>
      </c>
      <c r="Q516" s="16">
        <f>ROUND(IF($L516=1,INDEX(新属性投放!K$14:K$34,卡牌属性!$M516),INDEX(新属性投放!K$40:K$60,卡牌属性!$M516))*VLOOKUP(J516,$A$4:$E$39,5),0)</f>
        <v>955</v>
      </c>
      <c r="R516" s="31" t="s">
        <v>191</v>
      </c>
      <c r="S516" s="16">
        <f>ROUND(IF($L516=1,INDEX(新属性投放!L$14:L$34,卡牌属性!$M516),INDEX(新属性投放!L$40:L$60,卡牌属性!$M516))*VLOOKUP(J516,$A$4:$E$39,5),0)</f>
        <v>16459</v>
      </c>
      <c r="T516" s="31" t="s">
        <v>189</v>
      </c>
      <c r="U516" s="16">
        <f>ROUND(IF($L516=1,INDEX(新属性投放!D$14:D$34,卡牌属性!$M516),INDEX(新属性投放!D$40:D$60,卡牌属性!$M516))*VLOOKUP(J516,$A$4:$E$39,5),0)</f>
        <v>43</v>
      </c>
      <c r="V516" s="31" t="s">
        <v>190</v>
      </c>
      <c r="W516" s="16">
        <f>ROUND(IF($L516=1,INDEX(新属性投放!E$14:E$34,卡牌属性!$M516),INDEX(新属性投放!E$40:E$60,卡牌属性!$M516))*VLOOKUP(J516,$A$4:$E$39,5),0)</f>
        <v>21</v>
      </c>
      <c r="X516" s="31" t="s">
        <v>191</v>
      </c>
      <c r="Y516" s="16">
        <f>ROUND(IF($L516=1,INDEX(新属性投放!F$14:F$34,卡牌属性!$M516),INDEX(新属性投放!F$40:F$60,卡牌属性!$M516))*VLOOKUP(J516,$A$4:$E$39,5),0)</f>
        <v>371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686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ROUND(IF($L517=1,INDEX(新属性投放!J$14:J$34,卡牌属性!$M517),INDEX(新属性投放!J$40:J$60,卡牌属性!$M517))*VLOOKUP(J517,$A$4:$E$39,5),0)</f>
        <v>2435</v>
      </c>
      <c r="P517" s="31" t="s">
        <v>190</v>
      </c>
      <c r="Q517" s="16">
        <f>ROUND(IF($L517=1,INDEX(新属性投放!K$14:K$34,卡牌属性!$M517),INDEX(新属性投放!K$40:K$60,卡牌属性!$M517))*VLOOKUP(J517,$A$4:$E$39,5),0)</f>
        <v>1193</v>
      </c>
      <c r="R517" s="31" t="s">
        <v>191</v>
      </c>
      <c r="S517" s="16">
        <f>ROUND(IF($L517=1,INDEX(新属性投放!L$14:L$34,卡牌属性!$M517),INDEX(新属性投放!L$40:L$60,卡牌属性!$M517))*VLOOKUP(J517,$A$4:$E$39,5),0)</f>
        <v>20609</v>
      </c>
      <c r="T517" s="31" t="s">
        <v>189</v>
      </c>
      <c r="U517" s="16">
        <f>ROUND(IF($L517=1,INDEX(新属性投放!D$14:D$34,卡牌属性!$M517),INDEX(新属性投放!D$40:D$60,卡牌属性!$M517))*VLOOKUP(J517,$A$4:$E$39,5),0)</f>
        <v>50</v>
      </c>
      <c r="V517" s="31" t="s">
        <v>190</v>
      </c>
      <c r="W517" s="16">
        <f>ROUND(IF($L517=1,INDEX(新属性投放!E$14:E$34,卡牌属性!$M517),INDEX(新属性投放!E$40:E$60,卡牌属性!$M517))*VLOOKUP(J517,$A$4:$E$39,5),0)</f>
        <v>25</v>
      </c>
      <c r="X517" s="31" t="s">
        <v>191</v>
      </c>
      <c r="Y517" s="16">
        <f>ROUND(IF($L517=1,INDEX(新属性投放!F$14:F$34,卡牌属性!$M517),INDEX(新属性投放!F$40:F$60,卡牌属性!$M517))*VLOOKUP(J517,$A$4:$E$39,5),0)</f>
        <v>438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686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ROUND(IF($L518=1,INDEX(新属性投放!J$14:J$34,卡牌属性!$M518),INDEX(新属性投放!J$40:J$60,卡牌属性!$M518))*VLOOKUP(J518,$A$4:$E$39,5),0)</f>
        <v>2743</v>
      </c>
      <c r="P518" s="31" t="s">
        <v>190</v>
      </c>
      <c r="Q518" s="16">
        <f>ROUND(IF($L518=1,INDEX(新属性投放!K$14:K$34,卡牌属性!$M518),INDEX(新属性投放!K$40:K$60,卡牌属性!$M518))*VLOOKUP(J518,$A$4:$E$39,5),0)</f>
        <v>1346</v>
      </c>
      <c r="R518" s="31" t="s">
        <v>191</v>
      </c>
      <c r="S518" s="16">
        <f>ROUND(IF($L518=1,INDEX(新属性投放!L$14:L$34,卡牌属性!$M518),INDEX(新属性投放!L$40:L$60,卡牌属性!$M518))*VLOOKUP(J518,$A$4:$E$39,5),0)</f>
        <v>23299</v>
      </c>
      <c r="T518" s="31" t="s">
        <v>189</v>
      </c>
      <c r="U518" s="16">
        <f>ROUND(IF($L518=1,INDEX(新属性投放!D$14:D$34,卡牌属性!$M518),INDEX(新属性投放!D$40:D$60,卡牌属性!$M518))*VLOOKUP(J518,$A$4:$E$39,5),0)</f>
        <v>58</v>
      </c>
      <c r="V518" s="31" t="s">
        <v>190</v>
      </c>
      <c r="W518" s="16">
        <f>ROUND(IF($L518=1,INDEX(新属性投放!E$14:E$34,卡牌属性!$M518),INDEX(新属性投放!E$40:E$60,卡牌属性!$M518))*VLOOKUP(J518,$A$4:$E$39,5),0)</f>
        <v>29</v>
      </c>
      <c r="X518" s="31" t="s">
        <v>191</v>
      </c>
      <c r="Y518" s="16">
        <f>ROUND(IF($L518=1,INDEX(新属性投放!F$14:F$34,卡牌属性!$M518),INDEX(新属性投放!F$40:F$60,卡牌属性!$M518))*VLOOKUP(J518,$A$4:$E$39,5),0)</f>
        <v>503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686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ROUND(IF($L519=1,INDEX(新属性投放!J$14:J$34,卡牌属性!$M519),INDEX(新属性投放!J$40:J$60,卡牌属性!$M519))*VLOOKUP(J519,$A$4:$E$39,5),0)</f>
        <v>3095</v>
      </c>
      <c r="P519" s="31" t="s">
        <v>190</v>
      </c>
      <c r="Q519" s="16">
        <f>ROUND(IF($L519=1,INDEX(新属性投放!K$14:K$34,卡牌属性!$M519),INDEX(新属性投放!K$40:K$60,卡牌属性!$M519))*VLOOKUP(J519,$A$4:$E$39,5),0)</f>
        <v>1523</v>
      </c>
      <c r="R519" s="31" t="s">
        <v>191</v>
      </c>
      <c r="S519" s="16">
        <f>ROUND(IF($L519=1,INDEX(新属性投放!L$14:L$34,卡牌属性!$M519),INDEX(新属性投放!L$40:L$60,卡牌属性!$M519))*VLOOKUP(J519,$A$4:$E$39,5),0)</f>
        <v>26380</v>
      </c>
      <c r="T519" s="31" t="s">
        <v>189</v>
      </c>
      <c r="U519" s="16">
        <f>ROUND(IF($L519=1,INDEX(新属性投放!D$14:D$34,卡牌属性!$M519),INDEX(新属性投放!D$40:D$60,卡牌属性!$M519))*VLOOKUP(J519,$A$4:$E$39,5),0)</f>
        <v>65</v>
      </c>
      <c r="V519" s="31" t="s">
        <v>190</v>
      </c>
      <c r="W519" s="16">
        <f>ROUND(IF($L519=1,INDEX(新属性投放!E$14:E$34,卡牌属性!$M519),INDEX(新属性投放!E$40:E$60,卡牌属性!$M519))*VLOOKUP(J519,$A$4:$E$39,5),0)</f>
        <v>33</v>
      </c>
      <c r="X519" s="31" t="s">
        <v>191</v>
      </c>
      <c r="Y519" s="16">
        <f>ROUND(IF($L519=1,INDEX(新属性投放!F$14:F$34,卡牌属性!$M519),INDEX(新属性投放!F$40:F$60,卡牌属性!$M519))*VLOOKUP(J519,$A$4:$E$39,5),0)</f>
        <v>569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686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ROUND(IF($L520=1,INDEX(新属性投放!J$14:J$34,卡牌属性!$M520),INDEX(新属性投放!J$40:J$60,卡牌属性!$M520))*VLOOKUP(J520,$A$4:$E$39,5),0)</f>
        <v>3493</v>
      </c>
      <c r="P520" s="31" t="s">
        <v>190</v>
      </c>
      <c r="Q520" s="16">
        <f>ROUND(IF($L520=1,INDEX(新属性投放!K$14:K$34,卡牌属性!$M520),INDEX(新属性投放!K$40:K$60,卡牌属性!$M520))*VLOOKUP(J520,$A$4:$E$39,5),0)</f>
        <v>1721</v>
      </c>
      <c r="R520" s="31" t="s">
        <v>191</v>
      </c>
      <c r="S520" s="16">
        <f>ROUND(IF($L520=1,INDEX(新属性投放!L$14:L$34,卡牌属性!$M520),INDEX(新属性投放!L$40:L$60,卡牌属性!$M520))*VLOOKUP(J520,$A$4:$E$39,5),0)</f>
        <v>29858</v>
      </c>
      <c r="T520" s="31" t="s">
        <v>189</v>
      </c>
      <c r="U520" s="16">
        <f>ROUND(IF($L520=1,INDEX(新属性投放!D$14:D$34,卡牌属性!$M520),INDEX(新属性投放!D$40:D$60,卡牌属性!$M520))*VLOOKUP(J520,$A$4:$E$39,5),0)</f>
        <v>73</v>
      </c>
      <c r="V520" s="31" t="s">
        <v>190</v>
      </c>
      <c r="W520" s="16">
        <f>ROUND(IF($L520=1,INDEX(新属性投放!E$14:E$34,卡牌属性!$M520),INDEX(新属性投放!E$40:E$60,卡牌属性!$M520))*VLOOKUP(J520,$A$4:$E$39,5),0)</f>
        <v>36</v>
      </c>
      <c r="X520" s="31" t="s">
        <v>191</v>
      </c>
      <c r="Y520" s="16">
        <f>ROUND(IF($L520=1,INDEX(新属性投放!F$14:F$34,卡牌属性!$M520),INDEX(新属性投放!F$40:F$60,卡牌属性!$M520))*VLOOKUP(J520,$A$4:$E$39,5),0)</f>
        <v>634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686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ROUND(IF($L521=1,INDEX(新属性投放!J$14:J$34,卡牌属性!$M521),INDEX(新属性投放!J$40:J$60,卡牌属性!$M521))*VLOOKUP(J521,$A$4:$E$39,5),0)</f>
        <v>3935</v>
      </c>
      <c r="P521" s="31" t="s">
        <v>190</v>
      </c>
      <c r="Q521" s="16">
        <f>ROUND(IF($L521=1,INDEX(新属性投放!K$14:K$34,卡牌属性!$M521),INDEX(新属性投放!K$40:K$60,卡牌属性!$M521))*VLOOKUP(J521,$A$4:$E$39,5),0)</f>
        <v>1943</v>
      </c>
      <c r="R521" s="31" t="s">
        <v>191</v>
      </c>
      <c r="S521" s="16">
        <f>ROUND(IF($L521=1,INDEX(新属性投放!L$14:L$34,卡牌属性!$M521),INDEX(新属性投放!L$40:L$60,卡牌属性!$M521))*VLOOKUP(J521,$A$4:$E$39,5),0)</f>
        <v>33726</v>
      </c>
      <c r="T521" s="31" t="s">
        <v>189</v>
      </c>
      <c r="U521" s="16">
        <f>ROUND(IF($L521=1,INDEX(新属性投放!D$14:D$34,卡牌属性!$M521),INDEX(新属性投放!D$40:D$60,卡牌属性!$M521))*VLOOKUP(J521,$A$4:$E$39,5),0)</f>
        <v>80</v>
      </c>
      <c r="V521" s="31" t="s">
        <v>190</v>
      </c>
      <c r="W521" s="16">
        <f>ROUND(IF($L521=1,INDEX(新属性投放!E$14:E$34,卡牌属性!$M521),INDEX(新属性投放!E$40:E$60,卡牌属性!$M521))*VLOOKUP(J521,$A$4:$E$39,5),0)</f>
        <v>40</v>
      </c>
      <c r="X521" s="31" t="s">
        <v>191</v>
      </c>
      <c r="Y521" s="16">
        <f>ROUND(IF($L521=1,INDEX(新属性投放!F$14:F$34,卡牌属性!$M521),INDEX(新属性投放!F$40:F$60,卡牌属性!$M521))*VLOOKUP(J521,$A$4:$E$39,5),0)</f>
        <v>700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686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ROUND(IF($L522=1,INDEX(新属性投放!J$14:J$34,卡牌属性!$M522),INDEX(新属性投放!J$40:J$60,卡牌属性!$M522))*VLOOKUP(J522,$A$4:$E$39,5),0)</f>
        <v>4423</v>
      </c>
      <c r="P522" s="31" t="s">
        <v>190</v>
      </c>
      <c r="Q522" s="16">
        <f>ROUND(IF($L522=1,INDEX(新属性投放!K$14:K$34,卡牌属性!$M522),INDEX(新属性投放!K$40:K$60,卡牌属性!$M522))*VLOOKUP(J522,$A$4:$E$39,5),0)</f>
        <v>2186</v>
      </c>
      <c r="R522" s="31" t="s">
        <v>191</v>
      </c>
      <c r="S522" s="16">
        <f>ROUND(IF($L522=1,INDEX(新属性投放!L$14:L$34,卡牌属性!$M522),INDEX(新属性投放!L$40:L$60,卡牌属性!$M522))*VLOOKUP(J522,$A$4:$E$39,5),0)</f>
        <v>37991</v>
      </c>
      <c r="T522" s="31" t="s">
        <v>189</v>
      </c>
      <c r="U522" s="16">
        <f>ROUND(IF($L522=1,INDEX(新属性投放!D$14:D$34,卡牌属性!$M522),INDEX(新属性投放!D$40:D$60,卡牌属性!$M522))*VLOOKUP(J522,$A$4:$E$39,5),0)</f>
        <v>88</v>
      </c>
      <c r="V522" s="31" t="s">
        <v>190</v>
      </c>
      <c r="W522" s="16">
        <f>ROUND(IF($L522=1,INDEX(新属性投放!E$14:E$34,卡牌属性!$M522),INDEX(新属性投放!E$40:E$60,卡牌属性!$M522))*VLOOKUP(J522,$A$4:$E$39,5),0)</f>
        <v>44</v>
      </c>
      <c r="X522" s="31" t="s">
        <v>191</v>
      </c>
      <c r="Y522" s="16">
        <f>ROUND(IF($L522=1,INDEX(新属性投放!F$14:F$34,卡牌属性!$M522),INDEX(新属性投放!F$40:F$60,卡牌属性!$M522))*VLOOKUP(J522,$A$4:$E$39,5),0)</f>
        <v>765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686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ROUND(IF($L523=1,INDEX(新属性投放!J$14:J$34,卡牌属性!$M523),INDEX(新属性投放!J$40:J$60,卡牌属性!$M523))*VLOOKUP(J523,$A$4:$E$39,5),0)</f>
        <v>4960</v>
      </c>
      <c r="P523" s="31" t="s">
        <v>190</v>
      </c>
      <c r="Q523" s="16">
        <f>ROUND(IF($L523=1,INDEX(新属性投放!K$14:K$34,卡牌属性!$M523),INDEX(新属性投放!K$40:K$60,卡牌属性!$M523))*VLOOKUP(J523,$A$4:$E$39,5),0)</f>
        <v>2455</v>
      </c>
      <c r="R523" s="31" t="s">
        <v>191</v>
      </c>
      <c r="S523" s="16">
        <f>ROUND(IF($L523=1,INDEX(新属性投放!L$14:L$34,卡牌属性!$M523),INDEX(新属性投放!L$40:L$60,卡牌属性!$M523))*VLOOKUP(J523,$A$4:$E$39,5),0)</f>
        <v>42691</v>
      </c>
      <c r="T523" s="31" t="s">
        <v>189</v>
      </c>
      <c r="U523" s="16">
        <f>ROUND(IF($L523=1,INDEX(新属性投放!D$14:D$34,卡牌属性!$M523),INDEX(新属性投放!D$40:D$60,卡牌属性!$M523))*VLOOKUP(J523,$A$4:$E$39,5),0)</f>
        <v>100</v>
      </c>
      <c r="V523" s="31" t="s">
        <v>190</v>
      </c>
      <c r="W523" s="16">
        <f>ROUND(IF($L523=1,INDEX(新属性投放!E$14:E$34,卡牌属性!$M523),INDEX(新属性投放!E$40:E$60,卡牌属性!$M523))*VLOOKUP(J523,$A$4:$E$39,5),0)</f>
        <v>50</v>
      </c>
      <c r="X523" s="31" t="s">
        <v>191</v>
      </c>
      <c r="Y523" s="16">
        <f>ROUND(IF($L523=1,INDEX(新属性投放!F$14:F$34,卡牌属性!$M523),INDEX(新属性投放!F$40:F$60,卡牌属性!$M523))*VLOOKUP(J523,$A$4:$E$39,5),0)</f>
        <v>875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686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ROUND(IF($L524=1,INDEX(新属性投放!J$14:J$34,卡牌属性!$M524),INDEX(新属性投放!J$40:J$60,卡牌属性!$M524))*VLOOKUP(J524,$A$4:$E$39,5),0)</f>
        <v>5573</v>
      </c>
      <c r="P524" s="31" t="s">
        <v>190</v>
      </c>
      <c r="Q524" s="16">
        <f>ROUND(IF($L524=1,INDEX(新属性投放!K$14:K$34,卡牌属性!$M524),INDEX(新属性投放!K$40:K$60,卡牌属性!$M524))*VLOOKUP(J524,$A$4:$E$39,5),0)</f>
        <v>2761</v>
      </c>
      <c r="R524" s="31" t="s">
        <v>191</v>
      </c>
      <c r="S524" s="16">
        <f>ROUND(IF($L524=1,INDEX(新属性投放!L$14:L$34,卡牌属性!$M524),INDEX(新属性投放!L$40:L$60,卡牌属性!$M524))*VLOOKUP(J524,$A$4:$E$39,5),0)</f>
        <v>48050</v>
      </c>
      <c r="T524" s="31" t="s">
        <v>189</v>
      </c>
      <c r="U524" s="16">
        <f>ROUND(IF($L524=1,INDEX(新属性投放!D$14:D$34,卡牌属性!$M524),INDEX(新属性投放!D$40:D$60,卡牌属性!$M524))*VLOOKUP(J524,$A$4:$E$39,5),0)</f>
        <v>113</v>
      </c>
      <c r="V524" s="31" t="s">
        <v>190</v>
      </c>
      <c r="W524" s="16">
        <f>ROUND(IF($L524=1,INDEX(新属性投放!E$14:E$34,卡牌属性!$M524),INDEX(新属性投放!E$40:E$60,卡牌属性!$M524))*VLOOKUP(J524,$A$4:$E$39,5),0)</f>
        <v>56</v>
      </c>
      <c r="X524" s="31" t="s">
        <v>191</v>
      </c>
      <c r="Y524" s="16">
        <f>ROUND(IF($L524=1,INDEX(新属性投放!F$14:F$34,卡牌属性!$M524),INDEX(新属性投放!F$40:F$60,卡牌属性!$M524))*VLOOKUP(J524,$A$4:$E$39,5),0)</f>
        <v>984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686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ROUND(IF($L525=1,INDEX(新属性投放!J$14:J$34,卡牌属性!$M525),INDEX(新属性投放!J$40:J$60,卡牌属性!$M525))*VLOOKUP(J525,$A$4:$E$39,5),0)</f>
        <v>6260</v>
      </c>
      <c r="P525" s="31" t="s">
        <v>190</v>
      </c>
      <c r="Q525" s="16">
        <f>ROUND(IF($L525=1,INDEX(新属性投放!K$14:K$34,卡牌属性!$M525),INDEX(新属性投放!K$40:K$60,卡牌属性!$M525))*VLOOKUP(J525,$A$4:$E$39,5),0)</f>
        <v>3105</v>
      </c>
      <c r="R525" s="31" t="s">
        <v>191</v>
      </c>
      <c r="S525" s="16">
        <f>ROUND(IF($L525=1,INDEX(新属性投放!L$14:L$34,卡牌属性!$M525),INDEX(新属性投放!L$40:L$60,卡牌属性!$M525))*VLOOKUP(J525,$A$4:$E$39,5),0)</f>
        <v>54063</v>
      </c>
      <c r="T525" s="31" t="s">
        <v>189</v>
      </c>
      <c r="U525" s="16">
        <f>ROUND(IF($L525=1,INDEX(新属性投放!D$14:D$34,卡牌属性!$M525),INDEX(新属性投放!D$40:D$60,卡牌属性!$M525))*VLOOKUP(J525,$A$4:$E$39,5),0)</f>
        <v>125</v>
      </c>
      <c r="V525" s="31" t="s">
        <v>190</v>
      </c>
      <c r="W525" s="16">
        <f>ROUND(IF($L525=1,INDEX(新属性投放!E$14:E$34,卡牌属性!$M525),INDEX(新属性投放!E$40:E$60,卡牌属性!$M525))*VLOOKUP(J525,$A$4:$E$39,5),0)</f>
        <v>63</v>
      </c>
      <c r="X525" s="31" t="s">
        <v>191</v>
      </c>
      <c r="Y525" s="16">
        <f>ROUND(IF($L525=1,INDEX(新属性投放!F$14:F$34,卡牌属性!$M525),INDEX(新属性投放!F$40:F$60,卡牌属性!$M525))*VLOOKUP(J525,$A$4:$E$39,5),0)</f>
        <v>1094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686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ROUND(IF($L526=1,INDEX(新属性投放!J$14:J$34,卡牌属性!$M526),INDEX(新属性投放!J$40:J$60,卡牌属性!$M526))*VLOOKUP(J526,$A$4:$E$39,5),0)</f>
        <v>7023</v>
      </c>
      <c r="P526" s="31" t="s">
        <v>190</v>
      </c>
      <c r="Q526" s="16">
        <f>ROUND(IF($L526=1,INDEX(新属性投放!K$14:K$34,卡牌属性!$M526),INDEX(新属性投放!K$40:K$60,卡牌属性!$M526))*VLOOKUP(J526,$A$4:$E$39,5),0)</f>
        <v>3486</v>
      </c>
      <c r="R526" s="31" t="s">
        <v>191</v>
      </c>
      <c r="S526" s="16">
        <f>ROUND(IF($L526=1,INDEX(新属性投放!L$14:L$34,卡牌属性!$M526),INDEX(新属性投放!L$40:L$60,卡牌属性!$M526))*VLOOKUP(J526,$A$4:$E$39,5),0)</f>
        <v>60734</v>
      </c>
      <c r="T526" s="31" t="s">
        <v>189</v>
      </c>
      <c r="U526" s="16">
        <f>ROUND(IF($L526=1,INDEX(新属性投放!D$14:D$34,卡牌属性!$M526),INDEX(新属性投放!D$40:D$60,卡牌属性!$M526))*VLOOKUP(J526,$A$4:$E$39,5),0)</f>
        <v>138</v>
      </c>
      <c r="V526" s="31" t="s">
        <v>190</v>
      </c>
      <c r="W526" s="16">
        <f>ROUND(IF($L526=1,INDEX(新属性投放!E$14:E$34,卡牌属性!$M526),INDEX(新属性投放!E$40:E$60,卡牌属性!$M526))*VLOOKUP(J526,$A$4:$E$39,5),0)</f>
        <v>69</v>
      </c>
      <c r="X526" s="31" t="s">
        <v>191</v>
      </c>
      <c r="Y526" s="16">
        <f>ROUND(IF($L526=1,INDEX(新属性投放!F$14:F$34,卡牌属性!$M526),INDEX(新属性投放!F$40:F$60,卡牌属性!$M526))*VLOOKUP(J526,$A$4:$E$39,5),0)</f>
        <v>1203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686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ROUND(IF($L527=1,INDEX(新属性投放!J$14:J$34,卡牌属性!$M527),INDEX(新属性投放!J$40:J$60,卡牌属性!$M527))*VLOOKUP(J527,$A$4:$E$39,5),0)</f>
        <v>7860</v>
      </c>
      <c r="P527" s="31" t="s">
        <v>190</v>
      </c>
      <c r="Q527" s="16">
        <f>ROUND(IF($L527=1,INDEX(新属性投放!K$14:K$34,卡牌属性!$M527),INDEX(新属性投放!K$40:K$60,卡牌属性!$M527))*VLOOKUP(J527,$A$4:$E$39,5),0)</f>
        <v>3905</v>
      </c>
      <c r="R527" s="31" t="s">
        <v>191</v>
      </c>
      <c r="S527" s="16">
        <f>ROUND(IF($L527=1,INDEX(新属性投放!L$14:L$34,卡牌属性!$M527),INDEX(新属性投放!L$40:L$60,卡牌属性!$M527))*VLOOKUP(J527,$A$4:$E$39,5),0)</f>
        <v>68059</v>
      </c>
      <c r="T527" s="31" t="s">
        <v>189</v>
      </c>
      <c r="U527" s="16">
        <f>ROUND(IF($L527=1,INDEX(新属性投放!D$14:D$34,卡牌属性!$M527),INDEX(新属性投放!D$40:D$60,卡牌属性!$M527))*VLOOKUP(J527,$A$4:$E$39,5),0)</f>
        <v>150</v>
      </c>
      <c r="V527" s="31" t="s">
        <v>190</v>
      </c>
      <c r="W527" s="16">
        <f>ROUND(IF($L527=1,INDEX(新属性投放!E$14:E$34,卡牌属性!$M527),INDEX(新属性投放!E$40:E$60,卡牌属性!$M527))*VLOOKUP(J527,$A$4:$E$39,5),0)</f>
        <v>75</v>
      </c>
      <c r="X527" s="31" t="s">
        <v>191</v>
      </c>
      <c r="Y527" s="16">
        <f>ROUND(IF($L527=1,INDEX(新属性投放!F$14:F$34,卡牌属性!$M527),INDEX(新属性投放!F$40:F$60,卡牌属性!$M527))*VLOOKUP(J527,$A$4:$E$39,5),0)</f>
        <v>1313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686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ROUND(IF($L528=1,INDEX(新属性投放!J$14:J$34,卡牌属性!$M528),INDEX(新属性投放!J$40:J$60,卡牌属性!$M528))*VLOOKUP(J528,$A$4:$E$39,5),0)</f>
        <v>8785</v>
      </c>
      <c r="P528" s="31" t="s">
        <v>190</v>
      </c>
      <c r="Q528" s="16">
        <f>ROUND(IF($L528=1,INDEX(新属性投放!K$14:K$34,卡牌属性!$M528),INDEX(新属性投放!K$40:K$60,卡牌属性!$M528))*VLOOKUP(J528,$A$4:$E$39,5),0)</f>
        <v>4368</v>
      </c>
      <c r="R528" s="31" t="s">
        <v>191</v>
      </c>
      <c r="S528" s="16">
        <f>ROUND(IF($L528=1,INDEX(新属性投放!L$14:L$34,卡牌属性!$M528),INDEX(新属性投放!L$40:L$60,卡牌属性!$M528))*VLOOKUP(J528,$A$4:$E$39,5),0)</f>
        <v>76153</v>
      </c>
      <c r="T528" s="31" t="s">
        <v>189</v>
      </c>
      <c r="U528" s="16">
        <f>ROUND(IF($L528=1,INDEX(新属性投放!D$14:D$34,卡牌属性!$M528),INDEX(新属性投放!D$40:D$60,卡牌属性!$M528))*VLOOKUP(J528,$A$4:$E$39,5),0)</f>
        <v>175</v>
      </c>
      <c r="V528" s="31" t="s">
        <v>190</v>
      </c>
      <c r="W528" s="16">
        <f>ROUND(IF($L528=1,INDEX(新属性投放!E$14:E$34,卡牌属性!$M528),INDEX(新属性投放!E$40:E$60,卡牌属性!$M528))*VLOOKUP(J528,$A$4:$E$39,5),0)</f>
        <v>88</v>
      </c>
      <c r="X528" s="31" t="s">
        <v>191</v>
      </c>
      <c r="Y528" s="16">
        <f>ROUND(IF($L528=1,INDEX(新属性投放!F$14:F$34,卡牌属性!$M528),INDEX(新属性投放!F$40:F$60,卡牌属性!$M528))*VLOOKUP(J528,$A$4:$E$39,5),0)</f>
        <v>1531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686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ROUND(IF($L529=1,INDEX(新属性投放!J$14:J$34,卡牌属性!$M529),INDEX(新属性投放!J$40:J$60,卡牌属性!$M529))*VLOOKUP(J529,$A$4:$E$39,5),0)</f>
        <v>100</v>
      </c>
      <c r="P529" s="31" t="s">
        <v>190</v>
      </c>
      <c r="Q529" s="16">
        <f>ROUND(IF($L529=1,INDEX(新属性投放!K$14:K$34,卡牌属性!$M529),INDEX(新属性投放!K$40:K$60,卡牌属性!$M529))*VLOOKUP(J529,$A$4:$E$39,5),0)</f>
        <v>25</v>
      </c>
      <c r="R529" s="31" t="s">
        <v>191</v>
      </c>
      <c r="S529" s="16">
        <f>ROUND(IF($L529=1,INDEX(新属性投放!L$14:L$34,卡牌属性!$M529),INDEX(新属性投放!L$40:L$60,卡牌属性!$M529))*VLOOKUP(J529,$A$4:$E$39,5),0)</f>
        <v>188</v>
      </c>
      <c r="T529" s="31" t="s">
        <v>189</v>
      </c>
      <c r="U529" s="16">
        <f>ROUND(IF($L529=1,INDEX(新属性投放!D$14:D$34,卡牌属性!$M529),INDEX(新属性投放!D$40:D$60,卡牌属性!$M529))*VLOOKUP(J529,$A$4:$E$39,5),0)</f>
        <v>5</v>
      </c>
      <c r="V529" s="31" t="s">
        <v>190</v>
      </c>
      <c r="W529" s="16">
        <f>ROUND(IF($L529=1,INDEX(新属性投放!E$14:E$34,卡牌属性!$M529),INDEX(新属性投放!E$40:E$60,卡牌属性!$M529))*VLOOKUP(J529,$A$4:$E$39,5),0)</f>
        <v>3</v>
      </c>
      <c r="X529" s="31" t="s">
        <v>191</v>
      </c>
      <c r="Y529" s="16">
        <f>ROUND(IF($L529=1,INDEX(新属性投放!F$14:F$34,卡牌属性!$M529),INDEX(新属性投放!F$40:F$60,卡牌属性!$M529))*VLOOKUP(J529,$A$4:$E$39,5),0)</f>
        <v>44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686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ROUND(IF($L530=1,INDEX(新属性投放!J$14:J$34,卡牌属性!$M530),INDEX(新属性投放!J$40:J$60,卡牌属性!$M530))*VLOOKUP(J530,$A$4:$E$39,5),0)</f>
        <v>105</v>
      </c>
      <c r="P530" s="31" t="s">
        <v>190</v>
      </c>
      <c r="Q530" s="16">
        <f>ROUND(IF($L530=1,INDEX(新属性投放!K$14:K$34,卡牌属性!$M530),INDEX(新属性投放!K$40:K$60,卡牌属性!$M530))*VLOOKUP(J530,$A$4:$E$39,5),0)</f>
        <v>28</v>
      </c>
      <c r="R530" s="31" t="s">
        <v>191</v>
      </c>
      <c r="S530" s="16">
        <f>ROUND(IF($L530=1,INDEX(新属性投放!L$14:L$34,卡牌属性!$M530),INDEX(新属性投放!L$40:L$60,卡牌属性!$M530))*VLOOKUP(J530,$A$4:$E$39,5),0)</f>
        <v>239</v>
      </c>
      <c r="T530" s="31" t="s">
        <v>189</v>
      </c>
      <c r="U530" s="16">
        <f>ROUND(IF($L530=1,INDEX(新属性投放!D$14:D$34,卡牌属性!$M530),INDEX(新属性投放!D$40:D$60,卡牌属性!$M530))*VLOOKUP(J530,$A$4:$E$39,5),0)</f>
        <v>8</v>
      </c>
      <c r="V530" s="31" t="s">
        <v>190</v>
      </c>
      <c r="W530" s="16">
        <f>ROUND(IF($L530=1,INDEX(新属性投放!E$14:E$34,卡牌属性!$M530),INDEX(新属性投放!E$40:E$60,卡牌属性!$M530))*VLOOKUP(J530,$A$4:$E$39,5),0)</f>
        <v>4</v>
      </c>
      <c r="X530" s="31" t="s">
        <v>191</v>
      </c>
      <c r="Y530" s="16">
        <f>ROUND(IF($L530=1,INDEX(新属性投放!F$14:F$34,卡牌属性!$M530),INDEX(新属性投放!F$40:F$60,卡牌属性!$M530))*VLOOKUP(J530,$A$4:$E$39,5),0)</f>
        <v>65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686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ROUND(IF($L531=1,INDEX(新属性投放!J$14:J$34,卡牌属性!$M531),INDEX(新属性投放!J$40:J$60,卡牌属性!$M531))*VLOOKUP(J531,$A$4:$E$39,5),0)</f>
        <v>155</v>
      </c>
      <c r="P531" s="31" t="s">
        <v>190</v>
      </c>
      <c r="Q531" s="16">
        <f>ROUND(IF($L531=1,INDEX(新属性投放!K$14:K$34,卡牌属性!$M531),INDEX(新属性投放!K$40:K$60,卡牌属性!$M531))*VLOOKUP(J531,$A$4:$E$39,5),0)</f>
        <v>53</v>
      </c>
      <c r="R531" s="31" t="s">
        <v>191</v>
      </c>
      <c r="S531" s="16">
        <f>ROUND(IF($L531=1,INDEX(新属性投放!L$14:L$34,卡牌属性!$M531),INDEX(新属性投放!L$40:L$60,卡牌属性!$M531))*VLOOKUP(J531,$A$4:$E$39,5),0)</f>
        <v>674</v>
      </c>
      <c r="T531" s="31" t="s">
        <v>189</v>
      </c>
      <c r="U531" s="16">
        <f>ROUND(IF($L531=1,INDEX(新属性投放!D$14:D$34,卡牌属性!$M531),INDEX(新属性投放!D$40:D$60,卡牌属性!$M531))*VLOOKUP(J531,$A$4:$E$39,5),0)</f>
        <v>10</v>
      </c>
      <c r="V531" s="31" t="s">
        <v>190</v>
      </c>
      <c r="W531" s="16">
        <f>ROUND(IF($L531=1,INDEX(新属性投放!E$14:E$34,卡牌属性!$M531),INDEX(新属性投放!E$40:E$60,卡牌属性!$M531))*VLOOKUP(J531,$A$4:$E$39,5),0)</f>
        <v>5</v>
      </c>
      <c r="X531" s="31" t="s">
        <v>191</v>
      </c>
      <c r="Y531" s="16">
        <f>ROUND(IF($L531=1,INDEX(新属性投放!F$14:F$34,卡牌属性!$M531),INDEX(新属性投放!F$40:F$60,卡牌属性!$M531))*VLOOKUP(J531,$A$4:$E$39,5),0)</f>
        <v>88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686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ROUND(IF($L532=1,INDEX(新属性投放!J$14:J$34,卡牌属性!$M532),INDEX(新属性投放!J$40:J$60,卡牌属性!$M532))*VLOOKUP(J532,$A$4:$E$39,5),0)</f>
        <v>300</v>
      </c>
      <c r="P532" s="31" t="s">
        <v>190</v>
      </c>
      <c r="Q532" s="16">
        <f>ROUND(IF($L532=1,INDEX(新属性投放!K$14:K$34,卡牌属性!$M532),INDEX(新属性投放!K$40:K$60,卡牌属性!$M532))*VLOOKUP(J532,$A$4:$E$39,5),0)</f>
        <v>125</v>
      </c>
      <c r="R532" s="31" t="s">
        <v>191</v>
      </c>
      <c r="S532" s="16">
        <f>ROUND(IF($L532=1,INDEX(新属性投放!L$14:L$34,卡牌属性!$M532),INDEX(新属性投放!L$40:L$60,卡牌属性!$M532))*VLOOKUP(J532,$A$4:$E$39,5),0)</f>
        <v>1943</v>
      </c>
      <c r="T532" s="31" t="s">
        <v>189</v>
      </c>
      <c r="U532" s="16">
        <f>ROUND(IF($L532=1,INDEX(新属性投放!D$14:D$34,卡牌属性!$M532),INDEX(新属性投放!D$40:D$60,卡牌属性!$M532))*VLOOKUP(J532,$A$4:$E$39,5),0)</f>
        <v>15</v>
      </c>
      <c r="V532" s="31" t="s">
        <v>190</v>
      </c>
      <c r="W532" s="16">
        <f>ROUND(IF($L532=1,INDEX(新属性投放!E$14:E$34,卡牌属性!$M532),INDEX(新属性投放!E$40:E$60,卡牌属性!$M532))*VLOOKUP(J532,$A$4:$E$39,5),0)</f>
        <v>8</v>
      </c>
      <c r="X532" s="31" t="s">
        <v>191</v>
      </c>
      <c r="Y532" s="16">
        <f>ROUND(IF($L532=1,INDEX(新属性投放!F$14:F$34,卡牌属性!$M532),INDEX(新属性投放!F$40:F$60,卡牌属性!$M532))*VLOOKUP(J532,$A$4:$E$39,5),0)</f>
        <v>131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686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ROUND(IF($L533=1,INDEX(新属性投放!J$14:J$34,卡牌属性!$M533),INDEX(新属性投放!J$40:J$60,卡牌属性!$M533))*VLOOKUP(J533,$A$4:$E$39,5),0)</f>
        <v>565</v>
      </c>
      <c r="P533" s="31" t="s">
        <v>190</v>
      </c>
      <c r="Q533" s="16">
        <f>ROUND(IF($L533=1,INDEX(新属性投放!K$14:K$34,卡牌属性!$M533),INDEX(新属性投放!K$40:K$60,卡牌属性!$M533))*VLOOKUP(J533,$A$4:$E$39,5),0)</f>
        <v>258</v>
      </c>
      <c r="R533" s="31" t="s">
        <v>191</v>
      </c>
      <c r="S533" s="16">
        <f>ROUND(IF($L533=1,INDEX(新属性投放!L$14:L$34,卡牌属性!$M533),INDEX(新属性投放!L$40:L$60,卡牌属性!$M533))*VLOOKUP(J533,$A$4:$E$39,5),0)</f>
        <v>4261</v>
      </c>
      <c r="T533" s="31" t="s">
        <v>189</v>
      </c>
      <c r="U533" s="16">
        <f>ROUND(IF($L533=1,INDEX(新属性投放!D$14:D$34,卡牌属性!$M533),INDEX(新属性投放!D$40:D$60,卡牌属性!$M533))*VLOOKUP(J533,$A$4:$E$39,5),0)</f>
        <v>20</v>
      </c>
      <c r="V533" s="31" t="s">
        <v>190</v>
      </c>
      <c r="W533" s="16">
        <f>ROUND(IF($L533=1,INDEX(新属性投放!E$14:E$34,卡牌属性!$M533),INDEX(新属性投放!E$40:E$60,卡牌属性!$M533))*VLOOKUP(J533,$A$4:$E$39,5),0)</f>
        <v>10</v>
      </c>
      <c r="X533" s="31" t="s">
        <v>191</v>
      </c>
      <c r="Y533" s="16">
        <f>ROUND(IF($L533=1,INDEX(新属性投放!F$14:F$34,卡牌属性!$M533),INDEX(新属性投放!F$40:F$60,卡牌属性!$M533))*VLOOKUP(J533,$A$4:$E$39,5),0)</f>
        <v>175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686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ROUND(IF($L534=1,INDEX(新属性投放!J$14:J$34,卡牌属性!$M534),INDEX(新属性投放!J$40:J$60,卡牌属性!$M534))*VLOOKUP(J534,$A$4:$E$39,5),0)</f>
        <v>815</v>
      </c>
      <c r="P534" s="31" t="s">
        <v>190</v>
      </c>
      <c r="Q534" s="16">
        <f>ROUND(IF($L534=1,INDEX(新属性投放!K$14:K$34,卡牌属性!$M534),INDEX(新属性投放!K$40:K$60,卡牌属性!$M534))*VLOOKUP(J534,$A$4:$E$39,5),0)</f>
        <v>383</v>
      </c>
      <c r="R534" s="31" t="s">
        <v>191</v>
      </c>
      <c r="S534" s="16">
        <f>ROUND(IF($L534=1,INDEX(新属性投放!L$14:L$34,卡牌属性!$M534),INDEX(新属性投放!L$40:L$60,卡牌属性!$M534))*VLOOKUP(J534,$A$4:$E$39,5),0)</f>
        <v>6449</v>
      </c>
      <c r="T534" s="31" t="s">
        <v>189</v>
      </c>
      <c r="U534" s="16">
        <f>ROUND(IF($L534=1,INDEX(新属性投放!D$14:D$34,卡牌属性!$M534),INDEX(新属性投放!D$40:D$60,卡牌属性!$M534))*VLOOKUP(J534,$A$4:$E$39,5),0)</f>
        <v>25</v>
      </c>
      <c r="V534" s="31" t="s">
        <v>190</v>
      </c>
      <c r="W534" s="16">
        <f>ROUND(IF($L534=1,INDEX(新属性投放!E$14:E$34,卡牌属性!$M534),INDEX(新属性投放!E$40:E$60,卡牌属性!$M534))*VLOOKUP(J534,$A$4:$E$39,5),0)</f>
        <v>13</v>
      </c>
      <c r="X534" s="31" t="s">
        <v>191</v>
      </c>
      <c r="Y534" s="16">
        <f>ROUND(IF($L534=1,INDEX(新属性投放!F$14:F$34,卡牌属性!$M534),INDEX(新属性投放!F$40:F$60,卡牌属性!$M534))*VLOOKUP(J534,$A$4:$E$39,5),0)</f>
        <v>219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686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ROUND(IF($L535=1,INDEX(新属性投放!J$14:J$34,卡牌属性!$M535),INDEX(新属性投放!J$40:J$60,卡牌属性!$M535))*VLOOKUP(J535,$A$4:$E$39,5),0)</f>
        <v>1125</v>
      </c>
      <c r="P535" s="31" t="s">
        <v>190</v>
      </c>
      <c r="Q535" s="16">
        <f>ROUND(IF($L535=1,INDEX(新属性投放!K$14:K$34,卡牌属性!$M535),INDEX(新属性投放!K$40:K$60,卡牌属性!$M535))*VLOOKUP(J535,$A$4:$E$39,5),0)</f>
        <v>538</v>
      </c>
      <c r="R535" s="31" t="s">
        <v>191</v>
      </c>
      <c r="S535" s="16">
        <f>ROUND(IF($L535=1,INDEX(新属性投放!L$14:L$34,卡牌属性!$M535),INDEX(新属性投放!L$40:L$60,卡牌属性!$M535))*VLOOKUP(J535,$A$4:$E$39,5),0)</f>
        <v>9161</v>
      </c>
      <c r="T535" s="31" t="s">
        <v>189</v>
      </c>
      <c r="U535" s="16">
        <f>ROUND(IF($L535=1,INDEX(新属性投放!D$14:D$34,卡牌属性!$M535),INDEX(新属性投放!D$40:D$60,卡牌属性!$M535))*VLOOKUP(J535,$A$4:$E$39,5),0)</f>
        <v>30</v>
      </c>
      <c r="V535" s="31" t="s">
        <v>190</v>
      </c>
      <c r="W535" s="16">
        <f>ROUND(IF($L535=1,INDEX(新属性投放!E$14:E$34,卡牌属性!$M535),INDEX(新属性投放!E$40:E$60,卡牌属性!$M535))*VLOOKUP(J535,$A$4:$E$39,5),0)</f>
        <v>15</v>
      </c>
      <c r="X535" s="31" t="s">
        <v>191</v>
      </c>
      <c r="Y535" s="16">
        <f>ROUND(IF($L535=1,INDEX(新属性投放!F$14:F$34,卡牌属性!$M535),INDEX(新属性投放!F$40:F$60,卡牌属性!$M535))*VLOOKUP(J535,$A$4:$E$39,5),0)</f>
        <v>263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686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ROUND(IF($L536=1,INDEX(新属性投放!J$14:J$34,卡牌属性!$M536),INDEX(新属性投放!J$40:J$60,卡牌属性!$M536))*VLOOKUP(J536,$A$4:$E$39,5),0)</f>
        <v>1500</v>
      </c>
      <c r="P536" s="31" t="s">
        <v>190</v>
      </c>
      <c r="Q536" s="16">
        <f>ROUND(IF($L536=1,INDEX(新属性投放!K$14:K$34,卡牌属性!$M536),INDEX(新属性投放!K$40:K$60,卡牌属性!$M536))*VLOOKUP(J536,$A$4:$E$39,5),0)</f>
        <v>725</v>
      </c>
      <c r="R536" s="31" t="s">
        <v>191</v>
      </c>
      <c r="S536" s="16">
        <f>ROUND(IF($L536=1,INDEX(新属性投放!L$14:L$34,卡牌属性!$M536),INDEX(新属性投放!L$40:L$60,卡牌属性!$M536))*VLOOKUP(J536,$A$4:$E$39,5),0)</f>
        <v>12441</v>
      </c>
      <c r="T536" s="31" t="s">
        <v>189</v>
      </c>
      <c r="U536" s="16">
        <f>ROUND(IF($L536=1,INDEX(新属性投放!D$14:D$34,卡牌属性!$M536),INDEX(新属性投放!D$40:D$60,卡牌属性!$M536))*VLOOKUP(J536,$A$4:$E$39,5),0)</f>
        <v>38</v>
      </c>
      <c r="V536" s="31" t="s">
        <v>190</v>
      </c>
      <c r="W536" s="16">
        <f>ROUND(IF($L536=1,INDEX(新属性投放!E$14:E$34,卡牌属性!$M536),INDEX(新属性投放!E$40:E$60,卡牌属性!$M536))*VLOOKUP(J536,$A$4:$E$39,5),0)</f>
        <v>19</v>
      </c>
      <c r="X536" s="31" t="s">
        <v>191</v>
      </c>
      <c r="Y536" s="16">
        <f>ROUND(IF($L536=1,INDEX(新属性投放!F$14:F$34,卡牌属性!$M536),INDEX(新属性投放!F$40:F$60,卡牌属性!$M536))*VLOOKUP(J536,$A$4:$E$39,5),0)</f>
        <v>328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686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ROUND(IF($L537=1,INDEX(新属性投放!J$14:J$34,卡牌属性!$M537),INDEX(新属性投放!J$40:J$60,卡牌属性!$M537))*VLOOKUP(J537,$A$4:$E$39,5),0)</f>
        <v>1960</v>
      </c>
      <c r="P537" s="31" t="s">
        <v>190</v>
      </c>
      <c r="Q537" s="16">
        <f>ROUND(IF($L537=1,INDEX(新属性投放!K$14:K$34,卡牌属性!$M537),INDEX(新属性投放!K$40:K$60,卡牌属性!$M537))*VLOOKUP(J537,$A$4:$E$39,5),0)</f>
        <v>955</v>
      </c>
      <c r="R537" s="31" t="s">
        <v>191</v>
      </c>
      <c r="S537" s="16">
        <f>ROUND(IF($L537=1,INDEX(新属性投放!L$14:L$34,卡牌属性!$M537),INDEX(新属性投放!L$40:L$60,卡牌属性!$M537))*VLOOKUP(J537,$A$4:$E$39,5),0)</f>
        <v>16459</v>
      </c>
      <c r="T537" s="31" t="s">
        <v>189</v>
      </c>
      <c r="U537" s="16">
        <f>ROUND(IF($L537=1,INDEX(新属性投放!D$14:D$34,卡牌属性!$M537),INDEX(新属性投放!D$40:D$60,卡牌属性!$M537))*VLOOKUP(J537,$A$4:$E$39,5),0)</f>
        <v>43</v>
      </c>
      <c r="V537" s="31" t="s">
        <v>190</v>
      </c>
      <c r="W537" s="16">
        <f>ROUND(IF($L537=1,INDEX(新属性投放!E$14:E$34,卡牌属性!$M537),INDEX(新属性投放!E$40:E$60,卡牌属性!$M537))*VLOOKUP(J537,$A$4:$E$39,5),0)</f>
        <v>21</v>
      </c>
      <c r="X537" s="31" t="s">
        <v>191</v>
      </c>
      <c r="Y537" s="16">
        <f>ROUND(IF($L537=1,INDEX(新属性投放!F$14:F$34,卡牌属性!$M537),INDEX(新属性投放!F$40:F$60,卡牌属性!$M537))*VLOOKUP(J537,$A$4:$E$39,5),0)</f>
        <v>371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686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ROUND(IF($L538=1,INDEX(新属性投放!J$14:J$34,卡牌属性!$M538),INDEX(新属性投放!J$40:J$60,卡牌属性!$M538))*VLOOKUP(J538,$A$4:$E$39,5),0)</f>
        <v>2435</v>
      </c>
      <c r="P538" s="31" t="s">
        <v>190</v>
      </c>
      <c r="Q538" s="16">
        <f>ROUND(IF($L538=1,INDEX(新属性投放!K$14:K$34,卡牌属性!$M538),INDEX(新属性投放!K$40:K$60,卡牌属性!$M538))*VLOOKUP(J538,$A$4:$E$39,5),0)</f>
        <v>1193</v>
      </c>
      <c r="R538" s="31" t="s">
        <v>191</v>
      </c>
      <c r="S538" s="16">
        <f>ROUND(IF($L538=1,INDEX(新属性投放!L$14:L$34,卡牌属性!$M538),INDEX(新属性投放!L$40:L$60,卡牌属性!$M538))*VLOOKUP(J538,$A$4:$E$39,5),0)</f>
        <v>20609</v>
      </c>
      <c r="T538" s="31" t="s">
        <v>189</v>
      </c>
      <c r="U538" s="16">
        <f>ROUND(IF($L538=1,INDEX(新属性投放!D$14:D$34,卡牌属性!$M538),INDEX(新属性投放!D$40:D$60,卡牌属性!$M538))*VLOOKUP(J538,$A$4:$E$39,5),0)</f>
        <v>50</v>
      </c>
      <c r="V538" s="31" t="s">
        <v>190</v>
      </c>
      <c r="W538" s="16">
        <f>ROUND(IF($L538=1,INDEX(新属性投放!E$14:E$34,卡牌属性!$M538),INDEX(新属性投放!E$40:E$60,卡牌属性!$M538))*VLOOKUP(J538,$A$4:$E$39,5),0)</f>
        <v>25</v>
      </c>
      <c r="X538" s="31" t="s">
        <v>191</v>
      </c>
      <c r="Y538" s="16">
        <f>ROUND(IF($L538=1,INDEX(新属性投放!F$14:F$34,卡牌属性!$M538),INDEX(新属性投放!F$40:F$60,卡牌属性!$M538))*VLOOKUP(J538,$A$4:$E$39,5),0)</f>
        <v>438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686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ROUND(IF($L539=1,INDEX(新属性投放!J$14:J$34,卡牌属性!$M539),INDEX(新属性投放!J$40:J$60,卡牌属性!$M539))*VLOOKUP(J539,$A$4:$E$39,5),0)</f>
        <v>2743</v>
      </c>
      <c r="P539" s="31" t="s">
        <v>190</v>
      </c>
      <c r="Q539" s="16">
        <f>ROUND(IF($L539=1,INDEX(新属性投放!K$14:K$34,卡牌属性!$M539),INDEX(新属性投放!K$40:K$60,卡牌属性!$M539))*VLOOKUP(J539,$A$4:$E$39,5),0)</f>
        <v>1346</v>
      </c>
      <c r="R539" s="31" t="s">
        <v>191</v>
      </c>
      <c r="S539" s="16">
        <f>ROUND(IF($L539=1,INDEX(新属性投放!L$14:L$34,卡牌属性!$M539),INDEX(新属性投放!L$40:L$60,卡牌属性!$M539))*VLOOKUP(J539,$A$4:$E$39,5),0)</f>
        <v>23299</v>
      </c>
      <c r="T539" s="31" t="s">
        <v>189</v>
      </c>
      <c r="U539" s="16">
        <f>ROUND(IF($L539=1,INDEX(新属性投放!D$14:D$34,卡牌属性!$M539),INDEX(新属性投放!D$40:D$60,卡牌属性!$M539))*VLOOKUP(J539,$A$4:$E$39,5),0)</f>
        <v>58</v>
      </c>
      <c r="V539" s="31" t="s">
        <v>190</v>
      </c>
      <c r="W539" s="16">
        <f>ROUND(IF($L539=1,INDEX(新属性投放!E$14:E$34,卡牌属性!$M539),INDEX(新属性投放!E$40:E$60,卡牌属性!$M539))*VLOOKUP(J539,$A$4:$E$39,5),0)</f>
        <v>29</v>
      </c>
      <c r="X539" s="31" t="s">
        <v>191</v>
      </c>
      <c r="Y539" s="16">
        <f>ROUND(IF($L539=1,INDEX(新属性投放!F$14:F$34,卡牌属性!$M539),INDEX(新属性投放!F$40:F$60,卡牌属性!$M539))*VLOOKUP(J539,$A$4:$E$39,5),0)</f>
        <v>503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686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ROUND(IF($L540=1,INDEX(新属性投放!J$14:J$34,卡牌属性!$M540),INDEX(新属性投放!J$40:J$60,卡牌属性!$M540))*VLOOKUP(J540,$A$4:$E$39,5),0)</f>
        <v>3095</v>
      </c>
      <c r="P540" s="31" t="s">
        <v>190</v>
      </c>
      <c r="Q540" s="16">
        <f>ROUND(IF($L540=1,INDEX(新属性投放!K$14:K$34,卡牌属性!$M540),INDEX(新属性投放!K$40:K$60,卡牌属性!$M540))*VLOOKUP(J540,$A$4:$E$39,5),0)</f>
        <v>1523</v>
      </c>
      <c r="R540" s="31" t="s">
        <v>191</v>
      </c>
      <c r="S540" s="16">
        <f>ROUND(IF($L540=1,INDEX(新属性投放!L$14:L$34,卡牌属性!$M540),INDEX(新属性投放!L$40:L$60,卡牌属性!$M540))*VLOOKUP(J540,$A$4:$E$39,5),0)</f>
        <v>26380</v>
      </c>
      <c r="T540" s="31" t="s">
        <v>189</v>
      </c>
      <c r="U540" s="16">
        <f>ROUND(IF($L540=1,INDEX(新属性投放!D$14:D$34,卡牌属性!$M540),INDEX(新属性投放!D$40:D$60,卡牌属性!$M540))*VLOOKUP(J540,$A$4:$E$39,5),0)</f>
        <v>65</v>
      </c>
      <c r="V540" s="31" t="s">
        <v>190</v>
      </c>
      <c r="W540" s="16">
        <f>ROUND(IF($L540=1,INDEX(新属性投放!E$14:E$34,卡牌属性!$M540),INDEX(新属性投放!E$40:E$60,卡牌属性!$M540))*VLOOKUP(J540,$A$4:$E$39,5),0)</f>
        <v>33</v>
      </c>
      <c r="X540" s="31" t="s">
        <v>191</v>
      </c>
      <c r="Y540" s="16">
        <f>ROUND(IF($L540=1,INDEX(新属性投放!F$14:F$34,卡牌属性!$M540),INDEX(新属性投放!F$40:F$60,卡牌属性!$M540))*VLOOKUP(J540,$A$4:$E$39,5),0)</f>
        <v>569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686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ROUND(IF($L541=1,INDEX(新属性投放!J$14:J$34,卡牌属性!$M541),INDEX(新属性投放!J$40:J$60,卡牌属性!$M541))*VLOOKUP(J541,$A$4:$E$39,5),0)</f>
        <v>3493</v>
      </c>
      <c r="P541" s="31" t="s">
        <v>190</v>
      </c>
      <c r="Q541" s="16">
        <f>ROUND(IF($L541=1,INDEX(新属性投放!K$14:K$34,卡牌属性!$M541),INDEX(新属性投放!K$40:K$60,卡牌属性!$M541))*VLOOKUP(J541,$A$4:$E$39,5),0)</f>
        <v>1721</v>
      </c>
      <c r="R541" s="31" t="s">
        <v>191</v>
      </c>
      <c r="S541" s="16">
        <f>ROUND(IF($L541=1,INDEX(新属性投放!L$14:L$34,卡牌属性!$M541),INDEX(新属性投放!L$40:L$60,卡牌属性!$M541))*VLOOKUP(J541,$A$4:$E$39,5),0)</f>
        <v>29858</v>
      </c>
      <c r="T541" s="31" t="s">
        <v>189</v>
      </c>
      <c r="U541" s="16">
        <f>ROUND(IF($L541=1,INDEX(新属性投放!D$14:D$34,卡牌属性!$M541),INDEX(新属性投放!D$40:D$60,卡牌属性!$M541))*VLOOKUP(J541,$A$4:$E$39,5),0)</f>
        <v>73</v>
      </c>
      <c r="V541" s="31" t="s">
        <v>190</v>
      </c>
      <c r="W541" s="16">
        <f>ROUND(IF($L541=1,INDEX(新属性投放!E$14:E$34,卡牌属性!$M541),INDEX(新属性投放!E$40:E$60,卡牌属性!$M541))*VLOOKUP(J541,$A$4:$E$39,5),0)</f>
        <v>36</v>
      </c>
      <c r="X541" s="31" t="s">
        <v>191</v>
      </c>
      <c r="Y541" s="16">
        <f>ROUND(IF($L541=1,INDEX(新属性投放!F$14:F$34,卡牌属性!$M541),INDEX(新属性投放!F$40:F$60,卡牌属性!$M541))*VLOOKUP(J541,$A$4:$E$39,5),0)</f>
        <v>634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686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ROUND(IF($L542=1,INDEX(新属性投放!J$14:J$34,卡牌属性!$M542),INDEX(新属性投放!J$40:J$60,卡牌属性!$M542))*VLOOKUP(J542,$A$4:$E$39,5),0)</f>
        <v>3935</v>
      </c>
      <c r="P542" s="31" t="s">
        <v>190</v>
      </c>
      <c r="Q542" s="16">
        <f>ROUND(IF($L542=1,INDEX(新属性投放!K$14:K$34,卡牌属性!$M542),INDEX(新属性投放!K$40:K$60,卡牌属性!$M542))*VLOOKUP(J542,$A$4:$E$39,5),0)</f>
        <v>1943</v>
      </c>
      <c r="R542" s="31" t="s">
        <v>191</v>
      </c>
      <c r="S542" s="16">
        <f>ROUND(IF($L542=1,INDEX(新属性投放!L$14:L$34,卡牌属性!$M542),INDEX(新属性投放!L$40:L$60,卡牌属性!$M542))*VLOOKUP(J542,$A$4:$E$39,5),0)</f>
        <v>33726</v>
      </c>
      <c r="T542" s="31" t="s">
        <v>189</v>
      </c>
      <c r="U542" s="16">
        <f>ROUND(IF($L542=1,INDEX(新属性投放!D$14:D$34,卡牌属性!$M542),INDEX(新属性投放!D$40:D$60,卡牌属性!$M542))*VLOOKUP(J542,$A$4:$E$39,5),0)</f>
        <v>80</v>
      </c>
      <c r="V542" s="31" t="s">
        <v>190</v>
      </c>
      <c r="W542" s="16">
        <f>ROUND(IF($L542=1,INDEX(新属性投放!E$14:E$34,卡牌属性!$M542),INDEX(新属性投放!E$40:E$60,卡牌属性!$M542))*VLOOKUP(J542,$A$4:$E$39,5),0)</f>
        <v>40</v>
      </c>
      <c r="X542" s="31" t="s">
        <v>191</v>
      </c>
      <c r="Y542" s="16">
        <f>ROUND(IF($L542=1,INDEX(新属性投放!F$14:F$34,卡牌属性!$M542),INDEX(新属性投放!F$40:F$60,卡牌属性!$M542))*VLOOKUP(J542,$A$4:$E$39,5),0)</f>
        <v>700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686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ROUND(IF($L543=1,INDEX(新属性投放!J$14:J$34,卡牌属性!$M543),INDEX(新属性投放!J$40:J$60,卡牌属性!$M543))*VLOOKUP(J543,$A$4:$E$39,5),0)</f>
        <v>4423</v>
      </c>
      <c r="P543" s="31" t="s">
        <v>190</v>
      </c>
      <c r="Q543" s="16">
        <f>ROUND(IF($L543=1,INDEX(新属性投放!K$14:K$34,卡牌属性!$M543),INDEX(新属性投放!K$40:K$60,卡牌属性!$M543))*VLOOKUP(J543,$A$4:$E$39,5),0)</f>
        <v>2186</v>
      </c>
      <c r="R543" s="31" t="s">
        <v>191</v>
      </c>
      <c r="S543" s="16">
        <f>ROUND(IF($L543=1,INDEX(新属性投放!L$14:L$34,卡牌属性!$M543),INDEX(新属性投放!L$40:L$60,卡牌属性!$M543))*VLOOKUP(J543,$A$4:$E$39,5),0)</f>
        <v>37991</v>
      </c>
      <c r="T543" s="31" t="s">
        <v>189</v>
      </c>
      <c r="U543" s="16">
        <f>ROUND(IF($L543=1,INDEX(新属性投放!D$14:D$34,卡牌属性!$M543),INDEX(新属性投放!D$40:D$60,卡牌属性!$M543))*VLOOKUP(J543,$A$4:$E$39,5),0)</f>
        <v>88</v>
      </c>
      <c r="V543" s="31" t="s">
        <v>190</v>
      </c>
      <c r="W543" s="16">
        <f>ROUND(IF($L543=1,INDEX(新属性投放!E$14:E$34,卡牌属性!$M543),INDEX(新属性投放!E$40:E$60,卡牌属性!$M543))*VLOOKUP(J543,$A$4:$E$39,5),0)</f>
        <v>44</v>
      </c>
      <c r="X543" s="31" t="s">
        <v>191</v>
      </c>
      <c r="Y543" s="16">
        <f>ROUND(IF($L543=1,INDEX(新属性投放!F$14:F$34,卡牌属性!$M543),INDEX(新属性投放!F$40:F$60,卡牌属性!$M543))*VLOOKUP(J543,$A$4:$E$39,5),0)</f>
        <v>765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686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ROUND(IF($L544=1,INDEX(新属性投放!J$14:J$34,卡牌属性!$M544),INDEX(新属性投放!J$40:J$60,卡牌属性!$M544))*VLOOKUP(J544,$A$4:$E$39,5),0)</f>
        <v>4960</v>
      </c>
      <c r="P544" s="31" t="s">
        <v>190</v>
      </c>
      <c r="Q544" s="16">
        <f>ROUND(IF($L544=1,INDEX(新属性投放!K$14:K$34,卡牌属性!$M544),INDEX(新属性投放!K$40:K$60,卡牌属性!$M544))*VLOOKUP(J544,$A$4:$E$39,5),0)</f>
        <v>2455</v>
      </c>
      <c r="R544" s="31" t="s">
        <v>191</v>
      </c>
      <c r="S544" s="16">
        <f>ROUND(IF($L544=1,INDEX(新属性投放!L$14:L$34,卡牌属性!$M544),INDEX(新属性投放!L$40:L$60,卡牌属性!$M544))*VLOOKUP(J544,$A$4:$E$39,5),0)</f>
        <v>42691</v>
      </c>
      <c r="T544" s="31" t="s">
        <v>189</v>
      </c>
      <c r="U544" s="16">
        <f>ROUND(IF($L544=1,INDEX(新属性投放!D$14:D$34,卡牌属性!$M544),INDEX(新属性投放!D$40:D$60,卡牌属性!$M544))*VLOOKUP(J544,$A$4:$E$39,5),0)</f>
        <v>100</v>
      </c>
      <c r="V544" s="31" t="s">
        <v>190</v>
      </c>
      <c r="W544" s="16">
        <f>ROUND(IF($L544=1,INDEX(新属性投放!E$14:E$34,卡牌属性!$M544),INDEX(新属性投放!E$40:E$60,卡牌属性!$M544))*VLOOKUP(J544,$A$4:$E$39,5),0)</f>
        <v>50</v>
      </c>
      <c r="X544" s="31" t="s">
        <v>191</v>
      </c>
      <c r="Y544" s="16">
        <f>ROUND(IF($L544=1,INDEX(新属性投放!F$14:F$34,卡牌属性!$M544),INDEX(新属性投放!F$40:F$60,卡牌属性!$M544))*VLOOKUP(J544,$A$4:$E$39,5),0)</f>
        <v>875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686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ROUND(IF($L545=1,INDEX(新属性投放!J$14:J$34,卡牌属性!$M545),INDEX(新属性投放!J$40:J$60,卡牌属性!$M545))*VLOOKUP(J545,$A$4:$E$39,5),0)</f>
        <v>5573</v>
      </c>
      <c r="P545" s="31" t="s">
        <v>190</v>
      </c>
      <c r="Q545" s="16">
        <f>ROUND(IF($L545=1,INDEX(新属性投放!K$14:K$34,卡牌属性!$M545),INDEX(新属性投放!K$40:K$60,卡牌属性!$M545))*VLOOKUP(J545,$A$4:$E$39,5),0)</f>
        <v>2761</v>
      </c>
      <c r="R545" s="31" t="s">
        <v>191</v>
      </c>
      <c r="S545" s="16">
        <f>ROUND(IF($L545=1,INDEX(新属性投放!L$14:L$34,卡牌属性!$M545),INDEX(新属性投放!L$40:L$60,卡牌属性!$M545))*VLOOKUP(J545,$A$4:$E$39,5),0)</f>
        <v>48050</v>
      </c>
      <c r="T545" s="31" t="s">
        <v>189</v>
      </c>
      <c r="U545" s="16">
        <f>ROUND(IF($L545=1,INDEX(新属性投放!D$14:D$34,卡牌属性!$M545),INDEX(新属性投放!D$40:D$60,卡牌属性!$M545))*VLOOKUP(J545,$A$4:$E$39,5),0)</f>
        <v>113</v>
      </c>
      <c r="V545" s="31" t="s">
        <v>190</v>
      </c>
      <c r="W545" s="16">
        <f>ROUND(IF($L545=1,INDEX(新属性投放!E$14:E$34,卡牌属性!$M545),INDEX(新属性投放!E$40:E$60,卡牌属性!$M545))*VLOOKUP(J545,$A$4:$E$39,5),0)</f>
        <v>56</v>
      </c>
      <c r="X545" s="31" t="s">
        <v>191</v>
      </c>
      <c r="Y545" s="16">
        <f>ROUND(IF($L545=1,INDEX(新属性投放!F$14:F$34,卡牌属性!$M545),INDEX(新属性投放!F$40:F$60,卡牌属性!$M545))*VLOOKUP(J545,$A$4:$E$39,5),0)</f>
        <v>984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686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ROUND(IF($L546=1,INDEX(新属性投放!J$14:J$34,卡牌属性!$M546),INDEX(新属性投放!J$40:J$60,卡牌属性!$M546))*VLOOKUP(J546,$A$4:$E$39,5),0)</f>
        <v>6260</v>
      </c>
      <c r="P546" s="31" t="s">
        <v>190</v>
      </c>
      <c r="Q546" s="16">
        <f>ROUND(IF($L546=1,INDEX(新属性投放!K$14:K$34,卡牌属性!$M546),INDEX(新属性投放!K$40:K$60,卡牌属性!$M546))*VLOOKUP(J546,$A$4:$E$39,5),0)</f>
        <v>3105</v>
      </c>
      <c r="R546" s="31" t="s">
        <v>191</v>
      </c>
      <c r="S546" s="16">
        <f>ROUND(IF($L546=1,INDEX(新属性投放!L$14:L$34,卡牌属性!$M546),INDEX(新属性投放!L$40:L$60,卡牌属性!$M546))*VLOOKUP(J546,$A$4:$E$39,5),0)</f>
        <v>54063</v>
      </c>
      <c r="T546" s="31" t="s">
        <v>189</v>
      </c>
      <c r="U546" s="16">
        <f>ROUND(IF($L546=1,INDEX(新属性投放!D$14:D$34,卡牌属性!$M546),INDEX(新属性投放!D$40:D$60,卡牌属性!$M546))*VLOOKUP(J546,$A$4:$E$39,5),0)</f>
        <v>125</v>
      </c>
      <c r="V546" s="31" t="s">
        <v>190</v>
      </c>
      <c r="W546" s="16">
        <f>ROUND(IF($L546=1,INDEX(新属性投放!E$14:E$34,卡牌属性!$M546),INDEX(新属性投放!E$40:E$60,卡牌属性!$M546))*VLOOKUP(J546,$A$4:$E$39,5),0)</f>
        <v>63</v>
      </c>
      <c r="X546" s="31" t="s">
        <v>191</v>
      </c>
      <c r="Y546" s="16">
        <f>ROUND(IF($L546=1,INDEX(新属性投放!F$14:F$34,卡牌属性!$M546),INDEX(新属性投放!F$40:F$60,卡牌属性!$M546))*VLOOKUP(J546,$A$4:$E$39,5),0)</f>
        <v>1094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686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ROUND(IF($L547=1,INDEX(新属性投放!J$14:J$34,卡牌属性!$M547),INDEX(新属性投放!J$40:J$60,卡牌属性!$M547))*VLOOKUP(J547,$A$4:$E$39,5),0)</f>
        <v>7023</v>
      </c>
      <c r="P547" s="31" t="s">
        <v>190</v>
      </c>
      <c r="Q547" s="16">
        <f>ROUND(IF($L547=1,INDEX(新属性投放!K$14:K$34,卡牌属性!$M547),INDEX(新属性投放!K$40:K$60,卡牌属性!$M547))*VLOOKUP(J547,$A$4:$E$39,5),0)</f>
        <v>3486</v>
      </c>
      <c r="R547" s="31" t="s">
        <v>191</v>
      </c>
      <c r="S547" s="16">
        <f>ROUND(IF($L547=1,INDEX(新属性投放!L$14:L$34,卡牌属性!$M547),INDEX(新属性投放!L$40:L$60,卡牌属性!$M547))*VLOOKUP(J547,$A$4:$E$39,5),0)</f>
        <v>60734</v>
      </c>
      <c r="T547" s="31" t="s">
        <v>189</v>
      </c>
      <c r="U547" s="16">
        <f>ROUND(IF($L547=1,INDEX(新属性投放!D$14:D$34,卡牌属性!$M547),INDEX(新属性投放!D$40:D$60,卡牌属性!$M547))*VLOOKUP(J547,$A$4:$E$39,5),0)</f>
        <v>138</v>
      </c>
      <c r="V547" s="31" t="s">
        <v>190</v>
      </c>
      <c r="W547" s="16">
        <f>ROUND(IF($L547=1,INDEX(新属性投放!E$14:E$34,卡牌属性!$M547),INDEX(新属性投放!E$40:E$60,卡牌属性!$M547))*VLOOKUP(J547,$A$4:$E$39,5),0)</f>
        <v>69</v>
      </c>
      <c r="X547" s="31" t="s">
        <v>191</v>
      </c>
      <c r="Y547" s="16">
        <f>ROUND(IF($L547=1,INDEX(新属性投放!F$14:F$34,卡牌属性!$M547),INDEX(新属性投放!F$40:F$60,卡牌属性!$M547))*VLOOKUP(J547,$A$4:$E$39,5),0)</f>
        <v>1203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686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ROUND(IF($L548=1,INDEX(新属性投放!J$14:J$34,卡牌属性!$M548),INDEX(新属性投放!J$40:J$60,卡牌属性!$M548))*VLOOKUP(J548,$A$4:$E$39,5),0)</f>
        <v>7860</v>
      </c>
      <c r="P548" s="31" t="s">
        <v>190</v>
      </c>
      <c r="Q548" s="16">
        <f>ROUND(IF($L548=1,INDEX(新属性投放!K$14:K$34,卡牌属性!$M548),INDEX(新属性投放!K$40:K$60,卡牌属性!$M548))*VLOOKUP(J548,$A$4:$E$39,5),0)</f>
        <v>3905</v>
      </c>
      <c r="R548" s="31" t="s">
        <v>191</v>
      </c>
      <c r="S548" s="16">
        <f>ROUND(IF($L548=1,INDEX(新属性投放!L$14:L$34,卡牌属性!$M548),INDEX(新属性投放!L$40:L$60,卡牌属性!$M548))*VLOOKUP(J548,$A$4:$E$39,5),0)</f>
        <v>68059</v>
      </c>
      <c r="T548" s="31" t="s">
        <v>189</v>
      </c>
      <c r="U548" s="16">
        <f>ROUND(IF($L548=1,INDEX(新属性投放!D$14:D$34,卡牌属性!$M548),INDEX(新属性投放!D$40:D$60,卡牌属性!$M548))*VLOOKUP(J548,$A$4:$E$39,5),0)</f>
        <v>150</v>
      </c>
      <c r="V548" s="31" t="s">
        <v>190</v>
      </c>
      <c r="W548" s="16">
        <f>ROUND(IF($L548=1,INDEX(新属性投放!E$14:E$34,卡牌属性!$M548),INDEX(新属性投放!E$40:E$60,卡牌属性!$M548))*VLOOKUP(J548,$A$4:$E$39,5),0)</f>
        <v>75</v>
      </c>
      <c r="X548" s="31" t="s">
        <v>191</v>
      </c>
      <c r="Y548" s="16">
        <f>ROUND(IF($L548=1,INDEX(新属性投放!F$14:F$34,卡牌属性!$M548),INDEX(新属性投放!F$40:F$60,卡牌属性!$M548))*VLOOKUP(J548,$A$4:$E$39,5),0)</f>
        <v>1313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686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ROUND(IF($L549=1,INDEX(新属性投放!J$14:J$34,卡牌属性!$M549),INDEX(新属性投放!J$40:J$60,卡牌属性!$M549))*VLOOKUP(J549,$A$4:$E$39,5),0)</f>
        <v>8785</v>
      </c>
      <c r="P549" s="31" t="s">
        <v>190</v>
      </c>
      <c r="Q549" s="16">
        <f>ROUND(IF($L549=1,INDEX(新属性投放!K$14:K$34,卡牌属性!$M549),INDEX(新属性投放!K$40:K$60,卡牌属性!$M549))*VLOOKUP(J549,$A$4:$E$39,5),0)</f>
        <v>4368</v>
      </c>
      <c r="R549" s="31" t="s">
        <v>191</v>
      </c>
      <c r="S549" s="16">
        <f>ROUND(IF($L549=1,INDEX(新属性投放!L$14:L$34,卡牌属性!$M549),INDEX(新属性投放!L$40:L$60,卡牌属性!$M549))*VLOOKUP(J549,$A$4:$E$39,5),0)</f>
        <v>76153</v>
      </c>
      <c r="T549" s="31" t="s">
        <v>189</v>
      </c>
      <c r="U549" s="16">
        <f>ROUND(IF($L549=1,INDEX(新属性投放!D$14:D$34,卡牌属性!$M549),INDEX(新属性投放!D$40:D$60,卡牌属性!$M549))*VLOOKUP(J549,$A$4:$E$39,5),0)</f>
        <v>175</v>
      </c>
      <c r="V549" s="31" t="s">
        <v>190</v>
      </c>
      <c r="W549" s="16">
        <f>ROUND(IF($L549=1,INDEX(新属性投放!E$14:E$34,卡牌属性!$M549),INDEX(新属性投放!E$40:E$60,卡牌属性!$M549))*VLOOKUP(J549,$A$4:$E$39,5),0)</f>
        <v>88</v>
      </c>
      <c r="X549" s="31" t="s">
        <v>191</v>
      </c>
      <c r="Y549" s="16">
        <f>ROUND(IF($L549=1,INDEX(新属性投放!F$14:F$34,卡牌属性!$M549),INDEX(新属性投放!F$40:F$60,卡牌属性!$M549))*VLOOKUP(J549,$A$4:$E$39,5),0)</f>
        <v>1531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686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ROUND(IF($L550=1,INDEX(新属性投放!J$14:J$34,卡牌属性!$M550),INDEX(新属性投放!J$40:J$60,卡牌属性!$M550))*VLOOKUP(J550,$A$4:$E$39,5),0)</f>
        <v>100</v>
      </c>
      <c r="P550" s="31" t="s">
        <v>190</v>
      </c>
      <c r="Q550" s="16">
        <f>ROUND(IF($L550=1,INDEX(新属性投放!K$14:K$34,卡牌属性!$M550),INDEX(新属性投放!K$40:K$60,卡牌属性!$M550))*VLOOKUP(J550,$A$4:$E$39,5),0)</f>
        <v>25</v>
      </c>
      <c r="R550" s="31" t="s">
        <v>191</v>
      </c>
      <c r="S550" s="16">
        <f>ROUND(IF($L550=1,INDEX(新属性投放!L$14:L$34,卡牌属性!$M550),INDEX(新属性投放!L$40:L$60,卡牌属性!$M550))*VLOOKUP(J550,$A$4:$E$39,5),0)</f>
        <v>188</v>
      </c>
      <c r="T550" s="31" t="s">
        <v>189</v>
      </c>
      <c r="U550" s="16">
        <f>ROUND(IF($L550=1,INDEX(新属性投放!D$14:D$34,卡牌属性!$M550),INDEX(新属性投放!D$40:D$60,卡牌属性!$M550))*VLOOKUP(J550,$A$4:$E$39,5),0)</f>
        <v>5</v>
      </c>
      <c r="V550" s="31" t="s">
        <v>190</v>
      </c>
      <c r="W550" s="16">
        <f>ROUND(IF($L550=1,INDEX(新属性投放!E$14:E$34,卡牌属性!$M550),INDEX(新属性投放!E$40:E$60,卡牌属性!$M550))*VLOOKUP(J550,$A$4:$E$39,5),0)</f>
        <v>3</v>
      </c>
      <c r="X550" s="31" t="s">
        <v>191</v>
      </c>
      <c r="Y550" s="16">
        <f>ROUND(IF($L550=1,INDEX(新属性投放!F$14:F$34,卡牌属性!$M550),INDEX(新属性投放!F$40:F$60,卡牌属性!$M550))*VLOOKUP(J550,$A$4:$E$39,5),0)</f>
        <v>44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686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ROUND(IF($L551=1,INDEX(新属性投放!J$14:J$34,卡牌属性!$M551),INDEX(新属性投放!J$40:J$60,卡牌属性!$M551))*VLOOKUP(J551,$A$4:$E$39,5),0)</f>
        <v>105</v>
      </c>
      <c r="P551" s="31" t="s">
        <v>190</v>
      </c>
      <c r="Q551" s="16">
        <f>ROUND(IF($L551=1,INDEX(新属性投放!K$14:K$34,卡牌属性!$M551),INDEX(新属性投放!K$40:K$60,卡牌属性!$M551))*VLOOKUP(J551,$A$4:$E$39,5),0)</f>
        <v>28</v>
      </c>
      <c r="R551" s="31" t="s">
        <v>191</v>
      </c>
      <c r="S551" s="16">
        <f>ROUND(IF($L551=1,INDEX(新属性投放!L$14:L$34,卡牌属性!$M551),INDEX(新属性投放!L$40:L$60,卡牌属性!$M551))*VLOOKUP(J551,$A$4:$E$39,5),0)</f>
        <v>239</v>
      </c>
      <c r="T551" s="31" t="s">
        <v>189</v>
      </c>
      <c r="U551" s="16">
        <f>ROUND(IF($L551=1,INDEX(新属性投放!D$14:D$34,卡牌属性!$M551),INDEX(新属性投放!D$40:D$60,卡牌属性!$M551))*VLOOKUP(J551,$A$4:$E$39,5),0)</f>
        <v>8</v>
      </c>
      <c r="V551" s="31" t="s">
        <v>190</v>
      </c>
      <c r="W551" s="16">
        <f>ROUND(IF($L551=1,INDEX(新属性投放!E$14:E$34,卡牌属性!$M551),INDEX(新属性投放!E$40:E$60,卡牌属性!$M551))*VLOOKUP(J551,$A$4:$E$39,5),0)</f>
        <v>4</v>
      </c>
      <c r="X551" s="31" t="s">
        <v>191</v>
      </c>
      <c r="Y551" s="16">
        <f>ROUND(IF($L551=1,INDEX(新属性投放!F$14:F$34,卡牌属性!$M551),INDEX(新属性投放!F$40:F$60,卡牌属性!$M551))*VLOOKUP(J551,$A$4:$E$39,5),0)</f>
        <v>65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686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ROUND(IF($L552=1,INDEX(新属性投放!J$14:J$34,卡牌属性!$M552),INDEX(新属性投放!J$40:J$60,卡牌属性!$M552))*VLOOKUP(J552,$A$4:$E$39,5),0)</f>
        <v>155</v>
      </c>
      <c r="P552" s="31" t="s">
        <v>190</v>
      </c>
      <c r="Q552" s="16">
        <f>ROUND(IF($L552=1,INDEX(新属性投放!K$14:K$34,卡牌属性!$M552),INDEX(新属性投放!K$40:K$60,卡牌属性!$M552))*VLOOKUP(J552,$A$4:$E$39,5),0)</f>
        <v>53</v>
      </c>
      <c r="R552" s="31" t="s">
        <v>191</v>
      </c>
      <c r="S552" s="16">
        <f>ROUND(IF($L552=1,INDEX(新属性投放!L$14:L$34,卡牌属性!$M552),INDEX(新属性投放!L$40:L$60,卡牌属性!$M552))*VLOOKUP(J552,$A$4:$E$39,5),0)</f>
        <v>674</v>
      </c>
      <c r="T552" s="31" t="s">
        <v>189</v>
      </c>
      <c r="U552" s="16">
        <f>ROUND(IF($L552=1,INDEX(新属性投放!D$14:D$34,卡牌属性!$M552),INDEX(新属性投放!D$40:D$60,卡牌属性!$M552))*VLOOKUP(J552,$A$4:$E$39,5),0)</f>
        <v>10</v>
      </c>
      <c r="V552" s="31" t="s">
        <v>190</v>
      </c>
      <c r="W552" s="16">
        <f>ROUND(IF($L552=1,INDEX(新属性投放!E$14:E$34,卡牌属性!$M552),INDEX(新属性投放!E$40:E$60,卡牌属性!$M552))*VLOOKUP(J552,$A$4:$E$39,5),0)</f>
        <v>5</v>
      </c>
      <c r="X552" s="31" t="s">
        <v>191</v>
      </c>
      <c r="Y552" s="16">
        <f>ROUND(IF($L552=1,INDEX(新属性投放!F$14:F$34,卡牌属性!$M552),INDEX(新属性投放!F$40:F$60,卡牌属性!$M552))*VLOOKUP(J552,$A$4:$E$39,5),0)</f>
        <v>88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686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ROUND(IF($L553=1,INDEX(新属性投放!J$14:J$34,卡牌属性!$M553),INDEX(新属性投放!J$40:J$60,卡牌属性!$M553))*VLOOKUP(J553,$A$4:$E$39,5),0)</f>
        <v>300</v>
      </c>
      <c r="P553" s="31" t="s">
        <v>190</v>
      </c>
      <c r="Q553" s="16">
        <f>ROUND(IF($L553=1,INDEX(新属性投放!K$14:K$34,卡牌属性!$M553),INDEX(新属性投放!K$40:K$60,卡牌属性!$M553))*VLOOKUP(J553,$A$4:$E$39,5),0)</f>
        <v>125</v>
      </c>
      <c r="R553" s="31" t="s">
        <v>191</v>
      </c>
      <c r="S553" s="16">
        <f>ROUND(IF($L553=1,INDEX(新属性投放!L$14:L$34,卡牌属性!$M553),INDEX(新属性投放!L$40:L$60,卡牌属性!$M553))*VLOOKUP(J553,$A$4:$E$39,5),0)</f>
        <v>1943</v>
      </c>
      <c r="T553" s="31" t="s">
        <v>189</v>
      </c>
      <c r="U553" s="16">
        <f>ROUND(IF($L553=1,INDEX(新属性投放!D$14:D$34,卡牌属性!$M553),INDEX(新属性投放!D$40:D$60,卡牌属性!$M553))*VLOOKUP(J553,$A$4:$E$39,5),0)</f>
        <v>15</v>
      </c>
      <c r="V553" s="31" t="s">
        <v>190</v>
      </c>
      <c r="W553" s="16">
        <f>ROUND(IF($L553=1,INDEX(新属性投放!E$14:E$34,卡牌属性!$M553),INDEX(新属性投放!E$40:E$60,卡牌属性!$M553))*VLOOKUP(J553,$A$4:$E$39,5),0)</f>
        <v>8</v>
      </c>
      <c r="X553" s="31" t="s">
        <v>191</v>
      </c>
      <c r="Y553" s="16">
        <f>ROUND(IF($L553=1,INDEX(新属性投放!F$14:F$34,卡牌属性!$M553),INDEX(新属性投放!F$40:F$60,卡牌属性!$M553))*VLOOKUP(J553,$A$4:$E$39,5),0)</f>
        <v>131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686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ROUND(IF($L554=1,INDEX(新属性投放!J$14:J$34,卡牌属性!$M554),INDEX(新属性投放!J$40:J$60,卡牌属性!$M554))*VLOOKUP(J554,$A$4:$E$39,5),0)</f>
        <v>565</v>
      </c>
      <c r="P554" s="31" t="s">
        <v>190</v>
      </c>
      <c r="Q554" s="16">
        <f>ROUND(IF($L554=1,INDEX(新属性投放!K$14:K$34,卡牌属性!$M554),INDEX(新属性投放!K$40:K$60,卡牌属性!$M554))*VLOOKUP(J554,$A$4:$E$39,5),0)</f>
        <v>258</v>
      </c>
      <c r="R554" s="31" t="s">
        <v>191</v>
      </c>
      <c r="S554" s="16">
        <f>ROUND(IF($L554=1,INDEX(新属性投放!L$14:L$34,卡牌属性!$M554),INDEX(新属性投放!L$40:L$60,卡牌属性!$M554))*VLOOKUP(J554,$A$4:$E$39,5),0)</f>
        <v>4261</v>
      </c>
      <c r="T554" s="31" t="s">
        <v>189</v>
      </c>
      <c r="U554" s="16">
        <f>ROUND(IF($L554=1,INDEX(新属性投放!D$14:D$34,卡牌属性!$M554),INDEX(新属性投放!D$40:D$60,卡牌属性!$M554))*VLOOKUP(J554,$A$4:$E$39,5),0)</f>
        <v>20</v>
      </c>
      <c r="V554" s="31" t="s">
        <v>190</v>
      </c>
      <c r="W554" s="16">
        <f>ROUND(IF($L554=1,INDEX(新属性投放!E$14:E$34,卡牌属性!$M554),INDEX(新属性投放!E$40:E$60,卡牌属性!$M554))*VLOOKUP(J554,$A$4:$E$39,5),0)</f>
        <v>10</v>
      </c>
      <c r="X554" s="31" t="s">
        <v>191</v>
      </c>
      <c r="Y554" s="16">
        <f>ROUND(IF($L554=1,INDEX(新属性投放!F$14:F$34,卡牌属性!$M554),INDEX(新属性投放!F$40:F$60,卡牌属性!$M554))*VLOOKUP(J554,$A$4:$E$39,5),0)</f>
        <v>175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686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ROUND(IF($L555=1,INDEX(新属性投放!J$14:J$34,卡牌属性!$M555),INDEX(新属性投放!J$40:J$60,卡牌属性!$M555))*VLOOKUP(J555,$A$4:$E$39,5),0)</f>
        <v>815</v>
      </c>
      <c r="P555" s="31" t="s">
        <v>190</v>
      </c>
      <c r="Q555" s="16">
        <f>ROUND(IF($L555=1,INDEX(新属性投放!K$14:K$34,卡牌属性!$M555),INDEX(新属性投放!K$40:K$60,卡牌属性!$M555))*VLOOKUP(J555,$A$4:$E$39,5),0)</f>
        <v>383</v>
      </c>
      <c r="R555" s="31" t="s">
        <v>191</v>
      </c>
      <c r="S555" s="16">
        <f>ROUND(IF($L555=1,INDEX(新属性投放!L$14:L$34,卡牌属性!$M555),INDEX(新属性投放!L$40:L$60,卡牌属性!$M555))*VLOOKUP(J555,$A$4:$E$39,5),0)</f>
        <v>6449</v>
      </c>
      <c r="T555" s="31" t="s">
        <v>189</v>
      </c>
      <c r="U555" s="16">
        <f>ROUND(IF($L555=1,INDEX(新属性投放!D$14:D$34,卡牌属性!$M555),INDEX(新属性投放!D$40:D$60,卡牌属性!$M555))*VLOOKUP(J555,$A$4:$E$39,5),0)</f>
        <v>25</v>
      </c>
      <c r="V555" s="31" t="s">
        <v>190</v>
      </c>
      <c r="W555" s="16">
        <f>ROUND(IF($L555=1,INDEX(新属性投放!E$14:E$34,卡牌属性!$M555),INDEX(新属性投放!E$40:E$60,卡牌属性!$M555))*VLOOKUP(J555,$A$4:$E$39,5),0)</f>
        <v>13</v>
      </c>
      <c r="X555" s="31" t="s">
        <v>191</v>
      </c>
      <c r="Y555" s="16">
        <f>ROUND(IF($L555=1,INDEX(新属性投放!F$14:F$34,卡牌属性!$M555),INDEX(新属性投放!F$40:F$60,卡牌属性!$M555))*VLOOKUP(J555,$A$4:$E$39,5),0)</f>
        <v>219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686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ROUND(IF($L556=1,INDEX(新属性投放!J$14:J$34,卡牌属性!$M556),INDEX(新属性投放!J$40:J$60,卡牌属性!$M556))*VLOOKUP(J556,$A$4:$E$39,5),0)</f>
        <v>1125</v>
      </c>
      <c r="P556" s="31" t="s">
        <v>190</v>
      </c>
      <c r="Q556" s="16">
        <f>ROUND(IF($L556=1,INDEX(新属性投放!K$14:K$34,卡牌属性!$M556),INDEX(新属性投放!K$40:K$60,卡牌属性!$M556))*VLOOKUP(J556,$A$4:$E$39,5),0)</f>
        <v>538</v>
      </c>
      <c r="R556" s="31" t="s">
        <v>191</v>
      </c>
      <c r="S556" s="16">
        <f>ROUND(IF($L556=1,INDEX(新属性投放!L$14:L$34,卡牌属性!$M556),INDEX(新属性投放!L$40:L$60,卡牌属性!$M556))*VLOOKUP(J556,$A$4:$E$39,5),0)</f>
        <v>9161</v>
      </c>
      <c r="T556" s="31" t="s">
        <v>189</v>
      </c>
      <c r="U556" s="16">
        <f>ROUND(IF($L556=1,INDEX(新属性投放!D$14:D$34,卡牌属性!$M556),INDEX(新属性投放!D$40:D$60,卡牌属性!$M556))*VLOOKUP(J556,$A$4:$E$39,5),0)</f>
        <v>30</v>
      </c>
      <c r="V556" s="31" t="s">
        <v>190</v>
      </c>
      <c r="W556" s="16">
        <f>ROUND(IF($L556=1,INDEX(新属性投放!E$14:E$34,卡牌属性!$M556),INDEX(新属性投放!E$40:E$60,卡牌属性!$M556))*VLOOKUP(J556,$A$4:$E$39,5),0)</f>
        <v>15</v>
      </c>
      <c r="X556" s="31" t="s">
        <v>191</v>
      </c>
      <c r="Y556" s="16">
        <f>ROUND(IF($L556=1,INDEX(新属性投放!F$14:F$34,卡牌属性!$M556),INDEX(新属性投放!F$40:F$60,卡牌属性!$M556))*VLOOKUP(J556,$A$4:$E$39,5),0)</f>
        <v>263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686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ROUND(IF($L557=1,INDEX(新属性投放!J$14:J$34,卡牌属性!$M557),INDEX(新属性投放!J$40:J$60,卡牌属性!$M557))*VLOOKUP(J557,$A$4:$E$39,5),0)</f>
        <v>1500</v>
      </c>
      <c r="P557" s="31" t="s">
        <v>190</v>
      </c>
      <c r="Q557" s="16">
        <f>ROUND(IF($L557=1,INDEX(新属性投放!K$14:K$34,卡牌属性!$M557),INDEX(新属性投放!K$40:K$60,卡牌属性!$M557))*VLOOKUP(J557,$A$4:$E$39,5),0)</f>
        <v>725</v>
      </c>
      <c r="R557" s="31" t="s">
        <v>191</v>
      </c>
      <c r="S557" s="16">
        <f>ROUND(IF($L557=1,INDEX(新属性投放!L$14:L$34,卡牌属性!$M557),INDEX(新属性投放!L$40:L$60,卡牌属性!$M557))*VLOOKUP(J557,$A$4:$E$39,5),0)</f>
        <v>12441</v>
      </c>
      <c r="T557" s="31" t="s">
        <v>189</v>
      </c>
      <c r="U557" s="16">
        <f>ROUND(IF($L557=1,INDEX(新属性投放!D$14:D$34,卡牌属性!$M557),INDEX(新属性投放!D$40:D$60,卡牌属性!$M557))*VLOOKUP(J557,$A$4:$E$39,5),0)</f>
        <v>38</v>
      </c>
      <c r="V557" s="31" t="s">
        <v>190</v>
      </c>
      <c r="W557" s="16">
        <f>ROUND(IF($L557=1,INDEX(新属性投放!E$14:E$34,卡牌属性!$M557),INDEX(新属性投放!E$40:E$60,卡牌属性!$M557))*VLOOKUP(J557,$A$4:$E$39,5),0)</f>
        <v>19</v>
      </c>
      <c r="X557" s="31" t="s">
        <v>191</v>
      </c>
      <c r="Y557" s="16">
        <f>ROUND(IF($L557=1,INDEX(新属性投放!F$14:F$34,卡牌属性!$M557),INDEX(新属性投放!F$40:F$60,卡牌属性!$M557))*VLOOKUP(J557,$A$4:$E$39,5),0)</f>
        <v>328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686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ROUND(IF($L558=1,INDEX(新属性投放!J$14:J$34,卡牌属性!$M558),INDEX(新属性投放!J$40:J$60,卡牌属性!$M558))*VLOOKUP(J558,$A$4:$E$39,5),0)</f>
        <v>1960</v>
      </c>
      <c r="P558" s="31" t="s">
        <v>190</v>
      </c>
      <c r="Q558" s="16">
        <f>ROUND(IF($L558=1,INDEX(新属性投放!K$14:K$34,卡牌属性!$M558),INDEX(新属性投放!K$40:K$60,卡牌属性!$M558))*VLOOKUP(J558,$A$4:$E$39,5),0)</f>
        <v>955</v>
      </c>
      <c r="R558" s="31" t="s">
        <v>191</v>
      </c>
      <c r="S558" s="16">
        <f>ROUND(IF($L558=1,INDEX(新属性投放!L$14:L$34,卡牌属性!$M558),INDEX(新属性投放!L$40:L$60,卡牌属性!$M558))*VLOOKUP(J558,$A$4:$E$39,5),0)</f>
        <v>16459</v>
      </c>
      <c r="T558" s="31" t="s">
        <v>189</v>
      </c>
      <c r="U558" s="16">
        <f>ROUND(IF($L558=1,INDEX(新属性投放!D$14:D$34,卡牌属性!$M558),INDEX(新属性投放!D$40:D$60,卡牌属性!$M558))*VLOOKUP(J558,$A$4:$E$39,5),0)</f>
        <v>43</v>
      </c>
      <c r="V558" s="31" t="s">
        <v>190</v>
      </c>
      <c r="W558" s="16">
        <f>ROUND(IF($L558=1,INDEX(新属性投放!E$14:E$34,卡牌属性!$M558),INDEX(新属性投放!E$40:E$60,卡牌属性!$M558))*VLOOKUP(J558,$A$4:$E$39,5),0)</f>
        <v>21</v>
      </c>
      <c r="X558" s="31" t="s">
        <v>191</v>
      </c>
      <c r="Y558" s="16">
        <f>ROUND(IF($L558=1,INDEX(新属性投放!F$14:F$34,卡牌属性!$M558),INDEX(新属性投放!F$40:F$60,卡牌属性!$M558))*VLOOKUP(J558,$A$4:$E$39,5),0)</f>
        <v>371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686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ROUND(IF($L559=1,INDEX(新属性投放!J$14:J$34,卡牌属性!$M559),INDEX(新属性投放!J$40:J$60,卡牌属性!$M559))*VLOOKUP(J559,$A$4:$E$39,5),0)</f>
        <v>2435</v>
      </c>
      <c r="P559" s="31" t="s">
        <v>190</v>
      </c>
      <c r="Q559" s="16">
        <f>ROUND(IF($L559=1,INDEX(新属性投放!K$14:K$34,卡牌属性!$M559),INDEX(新属性投放!K$40:K$60,卡牌属性!$M559))*VLOOKUP(J559,$A$4:$E$39,5),0)</f>
        <v>1193</v>
      </c>
      <c r="R559" s="31" t="s">
        <v>191</v>
      </c>
      <c r="S559" s="16">
        <f>ROUND(IF($L559=1,INDEX(新属性投放!L$14:L$34,卡牌属性!$M559),INDEX(新属性投放!L$40:L$60,卡牌属性!$M559))*VLOOKUP(J559,$A$4:$E$39,5),0)</f>
        <v>20609</v>
      </c>
      <c r="T559" s="31" t="s">
        <v>189</v>
      </c>
      <c r="U559" s="16">
        <f>ROUND(IF($L559=1,INDEX(新属性投放!D$14:D$34,卡牌属性!$M559),INDEX(新属性投放!D$40:D$60,卡牌属性!$M559))*VLOOKUP(J559,$A$4:$E$39,5),0)</f>
        <v>50</v>
      </c>
      <c r="V559" s="31" t="s">
        <v>190</v>
      </c>
      <c r="W559" s="16">
        <f>ROUND(IF($L559=1,INDEX(新属性投放!E$14:E$34,卡牌属性!$M559),INDEX(新属性投放!E$40:E$60,卡牌属性!$M559))*VLOOKUP(J559,$A$4:$E$39,5),0)</f>
        <v>25</v>
      </c>
      <c r="X559" s="31" t="s">
        <v>191</v>
      </c>
      <c r="Y559" s="16">
        <f>ROUND(IF($L559=1,INDEX(新属性投放!F$14:F$34,卡牌属性!$M559),INDEX(新属性投放!F$40:F$60,卡牌属性!$M559))*VLOOKUP(J559,$A$4:$E$39,5),0)</f>
        <v>438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686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ROUND(IF($L560=1,INDEX(新属性投放!J$14:J$34,卡牌属性!$M560),INDEX(新属性投放!J$40:J$60,卡牌属性!$M560))*VLOOKUP(J560,$A$4:$E$39,5),0)</f>
        <v>2743</v>
      </c>
      <c r="P560" s="31" t="s">
        <v>190</v>
      </c>
      <c r="Q560" s="16">
        <f>ROUND(IF($L560=1,INDEX(新属性投放!K$14:K$34,卡牌属性!$M560),INDEX(新属性投放!K$40:K$60,卡牌属性!$M560))*VLOOKUP(J560,$A$4:$E$39,5),0)</f>
        <v>1346</v>
      </c>
      <c r="R560" s="31" t="s">
        <v>191</v>
      </c>
      <c r="S560" s="16">
        <f>ROUND(IF($L560=1,INDEX(新属性投放!L$14:L$34,卡牌属性!$M560),INDEX(新属性投放!L$40:L$60,卡牌属性!$M560))*VLOOKUP(J560,$A$4:$E$39,5),0)</f>
        <v>23299</v>
      </c>
      <c r="T560" s="31" t="s">
        <v>189</v>
      </c>
      <c r="U560" s="16">
        <f>ROUND(IF($L560=1,INDEX(新属性投放!D$14:D$34,卡牌属性!$M560),INDEX(新属性投放!D$40:D$60,卡牌属性!$M560))*VLOOKUP(J560,$A$4:$E$39,5),0)</f>
        <v>58</v>
      </c>
      <c r="V560" s="31" t="s">
        <v>190</v>
      </c>
      <c r="W560" s="16">
        <f>ROUND(IF($L560=1,INDEX(新属性投放!E$14:E$34,卡牌属性!$M560),INDEX(新属性投放!E$40:E$60,卡牌属性!$M560))*VLOOKUP(J560,$A$4:$E$39,5),0)</f>
        <v>29</v>
      </c>
      <c r="X560" s="31" t="s">
        <v>191</v>
      </c>
      <c r="Y560" s="16">
        <f>ROUND(IF($L560=1,INDEX(新属性投放!F$14:F$34,卡牌属性!$M560),INDEX(新属性投放!F$40:F$60,卡牌属性!$M560))*VLOOKUP(J560,$A$4:$E$39,5),0)</f>
        <v>503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686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ROUND(IF($L561=1,INDEX(新属性投放!J$14:J$34,卡牌属性!$M561),INDEX(新属性投放!J$40:J$60,卡牌属性!$M561))*VLOOKUP(J561,$A$4:$E$39,5),0)</f>
        <v>3095</v>
      </c>
      <c r="P561" s="31" t="s">
        <v>190</v>
      </c>
      <c r="Q561" s="16">
        <f>ROUND(IF($L561=1,INDEX(新属性投放!K$14:K$34,卡牌属性!$M561),INDEX(新属性投放!K$40:K$60,卡牌属性!$M561))*VLOOKUP(J561,$A$4:$E$39,5),0)</f>
        <v>1523</v>
      </c>
      <c r="R561" s="31" t="s">
        <v>191</v>
      </c>
      <c r="S561" s="16">
        <f>ROUND(IF($L561=1,INDEX(新属性投放!L$14:L$34,卡牌属性!$M561),INDEX(新属性投放!L$40:L$60,卡牌属性!$M561))*VLOOKUP(J561,$A$4:$E$39,5),0)</f>
        <v>26380</v>
      </c>
      <c r="T561" s="31" t="s">
        <v>189</v>
      </c>
      <c r="U561" s="16">
        <f>ROUND(IF($L561=1,INDEX(新属性投放!D$14:D$34,卡牌属性!$M561),INDEX(新属性投放!D$40:D$60,卡牌属性!$M561))*VLOOKUP(J561,$A$4:$E$39,5),0)</f>
        <v>65</v>
      </c>
      <c r="V561" s="31" t="s">
        <v>190</v>
      </c>
      <c r="W561" s="16">
        <f>ROUND(IF($L561=1,INDEX(新属性投放!E$14:E$34,卡牌属性!$M561),INDEX(新属性投放!E$40:E$60,卡牌属性!$M561))*VLOOKUP(J561,$A$4:$E$39,5),0)</f>
        <v>33</v>
      </c>
      <c r="X561" s="31" t="s">
        <v>191</v>
      </c>
      <c r="Y561" s="16">
        <f>ROUND(IF($L561=1,INDEX(新属性投放!F$14:F$34,卡牌属性!$M561),INDEX(新属性投放!F$40:F$60,卡牌属性!$M561))*VLOOKUP(J561,$A$4:$E$39,5),0)</f>
        <v>569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686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ROUND(IF($L562=1,INDEX(新属性投放!J$14:J$34,卡牌属性!$M562),INDEX(新属性投放!J$40:J$60,卡牌属性!$M562))*VLOOKUP(J562,$A$4:$E$39,5),0)</f>
        <v>3493</v>
      </c>
      <c r="P562" s="31" t="s">
        <v>190</v>
      </c>
      <c r="Q562" s="16">
        <f>ROUND(IF($L562=1,INDEX(新属性投放!K$14:K$34,卡牌属性!$M562),INDEX(新属性投放!K$40:K$60,卡牌属性!$M562))*VLOOKUP(J562,$A$4:$E$39,5),0)</f>
        <v>1721</v>
      </c>
      <c r="R562" s="31" t="s">
        <v>191</v>
      </c>
      <c r="S562" s="16">
        <f>ROUND(IF($L562=1,INDEX(新属性投放!L$14:L$34,卡牌属性!$M562),INDEX(新属性投放!L$40:L$60,卡牌属性!$M562))*VLOOKUP(J562,$A$4:$E$39,5),0)</f>
        <v>29858</v>
      </c>
      <c r="T562" s="31" t="s">
        <v>189</v>
      </c>
      <c r="U562" s="16">
        <f>ROUND(IF($L562=1,INDEX(新属性投放!D$14:D$34,卡牌属性!$M562),INDEX(新属性投放!D$40:D$60,卡牌属性!$M562))*VLOOKUP(J562,$A$4:$E$39,5),0)</f>
        <v>73</v>
      </c>
      <c r="V562" s="31" t="s">
        <v>190</v>
      </c>
      <c r="W562" s="16">
        <f>ROUND(IF($L562=1,INDEX(新属性投放!E$14:E$34,卡牌属性!$M562),INDEX(新属性投放!E$40:E$60,卡牌属性!$M562))*VLOOKUP(J562,$A$4:$E$39,5),0)</f>
        <v>36</v>
      </c>
      <c r="X562" s="31" t="s">
        <v>191</v>
      </c>
      <c r="Y562" s="16">
        <f>ROUND(IF($L562=1,INDEX(新属性投放!F$14:F$34,卡牌属性!$M562),INDEX(新属性投放!F$40:F$60,卡牌属性!$M562))*VLOOKUP(J562,$A$4:$E$39,5),0)</f>
        <v>634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686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ROUND(IF($L563=1,INDEX(新属性投放!J$14:J$34,卡牌属性!$M563),INDEX(新属性投放!J$40:J$60,卡牌属性!$M563))*VLOOKUP(J563,$A$4:$E$39,5),0)</f>
        <v>3935</v>
      </c>
      <c r="P563" s="31" t="s">
        <v>190</v>
      </c>
      <c r="Q563" s="16">
        <f>ROUND(IF($L563=1,INDEX(新属性投放!K$14:K$34,卡牌属性!$M563),INDEX(新属性投放!K$40:K$60,卡牌属性!$M563))*VLOOKUP(J563,$A$4:$E$39,5),0)</f>
        <v>1943</v>
      </c>
      <c r="R563" s="31" t="s">
        <v>191</v>
      </c>
      <c r="S563" s="16">
        <f>ROUND(IF($L563=1,INDEX(新属性投放!L$14:L$34,卡牌属性!$M563),INDEX(新属性投放!L$40:L$60,卡牌属性!$M563))*VLOOKUP(J563,$A$4:$E$39,5),0)</f>
        <v>33726</v>
      </c>
      <c r="T563" s="31" t="s">
        <v>189</v>
      </c>
      <c r="U563" s="16">
        <f>ROUND(IF($L563=1,INDEX(新属性投放!D$14:D$34,卡牌属性!$M563),INDEX(新属性投放!D$40:D$60,卡牌属性!$M563))*VLOOKUP(J563,$A$4:$E$39,5),0)</f>
        <v>80</v>
      </c>
      <c r="V563" s="31" t="s">
        <v>190</v>
      </c>
      <c r="W563" s="16">
        <f>ROUND(IF($L563=1,INDEX(新属性投放!E$14:E$34,卡牌属性!$M563),INDEX(新属性投放!E$40:E$60,卡牌属性!$M563))*VLOOKUP(J563,$A$4:$E$39,5),0)</f>
        <v>40</v>
      </c>
      <c r="X563" s="31" t="s">
        <v>191</v>
      </c>
      <c r="Y563" s="16">
        <f>ROUND(IF($L563=1,INDEX(新属性投放!F$14:F$34,卡牌属性!$M563),INDEX(新属性投放!F$40:F$60,卡牌属性!$M563))*VLOOKUP(J563,$A$4:$E$39,5),0)</f>
        <v>700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686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ROUND(IF($L564=1,INDEX(新属性投放!J$14:J$34,卡牌属性!$M564),INDEX(新属性投放!J$40:J$60,卡牌属性!$M564))*VLOOKUP(J564,$A$4:$E$39,5),0)</f>
        <v>4423</v>
      </c>
      <c r="P564" s="31" t="s">
        <v>190</v>
      </c>
      <c r="Q564" s="16">
        <f>ROUND(IF($L564=1,INDEX(新属性投放!K$14:K$34,卡牌属性!$M564),INDEX(新属性投放!K$40:K$60,卡牌属性!$M564))*VLOOKUP(J564,$A$4:$E$39,5),0)</f>
        <v>2186</v>
      </c>
      <c r="R564" s="31" t="s">
        <v>191</v>
      </c>
      <c r="S564" s="16">
        <f>ROUND(IF($L564=1,INDEX(新属性投放!L$14:L$34,卡牌属性!$M564),INDEX(新属性投放!L$40:L$60,卡牌属性!$M564))*VLOOKUP(J564,$A$4:$E$39,5),0)</f>
        <v>37991</v>
      </c>
      <c r="T564" s="31" t="s">
        <v>189</v>
      </c>
      <c r="U564" s="16">
        <f>ROUND(IF($L564=1,INDEX(新属性投放!D$14:D$34,卡牌属性!$M564),INDEX(新属性投放!D$40:D$60,卡牌属性!$M564))*VLOOKUP(J564,$A$4:$E$39,5),0)</f>
        <v>88</v>
      </c>
      <c r="V564" s="31" t="s">
        <v>190</v>
      </c>
      <c r="W564" s="16">
        <f>ROUND(IF($L564=1,INDEX(新属性投放!E$14:E$34,卡牌属性!$M564),INDEX(新属性投放!E$40:E$60,卡牌属性!$M564))*VLOOKUP(J564,$A$4:$E$39,5),0)</f>
        <v>44</v>
      </c>
      <c r="X564" s="31" t="s">
        <v>191</v>
      </c>
      <c r="Y564" s="16">
        <f>ROUND(IF($L564=1,INDEX(新属性投放!F$14:F$34,卡牌属性!$M564),INDEX(新属性投放!F$40:F$60,卡牌属性!$M564))*VLOOKUP(J564,$A$4:$E$39,5),0)</f>
        <v>765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686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ROUND(IF($L565=1,INDEX(新属性投放!J$14:J$34,卡牌属性!$M565),INDEX(新属性投放!J$40:J$60,卡牌属性!$M565))*VLOOKUP(J565,$A$4:$E$39,5),0)</f>
        <v>4960</v>
      </c>
      <c r="P565" s="31" t="s">
        <v>190</v>
      </c>
      <c r="Q565" s="16">
        <f>ROUND(IF($L565=1,INDEX(新属性投放!K$14:K$34,卡牌属性!$M565),INDEX(新属性投放!K$40:K$60,卡牌属性!$M565))*VLOOKUP(J565,$A$4:$E$39,5),0)</f>
        <v>2455</v>
      </c>
      <c r="R565" s="31" t="s">
        <v>191</v>
      </c>
      <c r="S565" s="16">
        <f>ROUND(IF($L565=1,INDEX(新属性投放!L$14:L$34,卡牌属性!$M565),INDEX(新属性投放!L$40:L$60,卡牌属性!$M565))*VLOOKUP(J565,$A$4:$E$39,5),0)</f>
        <v>42691</v>
      </c>
      <c r="T565" s="31" t="s">
        <v>189</v>
      </c>
      <c r="U565" s="16">
        <f>ROUND(IF($L565=1,INDEX(新属性投放!D$14:D$34,卡牌属性!$M565),INDEX(新属性投放!D$40:D$60,卡牌属性!$M565))*VLOOKUP(J565,$A$4:$E$39,5),0)</f>
        <v>100</v>
      </c>
      <c r="V565" s="31" t="s">
        <v>190</v>
      </c>
      <c r="W565" s="16">
        <f>ROUND(IF($L565=1,INDEX(新属性投放!E$14:E$34,卡牌属性!$M565),INDEX(新属性投放!E$40:E$60,卡牌属性!$M565))*VLOOKUP(J565,$A$4:$E$39,5),0)</f>
        <v>50</v>
      </c>
      <c r="X565" s="31" t="s">
        <v>191</v>
      </c>
      <c r="Y565" s="16">
        <f>ROUND(IF($L565=1,INDEX(新属性投放!F$14:F$34,卡牌属性!$M565),INDEX(新属性投放!F$40:F$60,卡牌属性!$M565))*VLOOKUP(J565,$A$4:$E$39,5),0)</f>
        <v>875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686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ROUND(IF($L566=1,INDEX(新属性投放!J$14:J$34,卡牌属性!$M566),INDEX(新属性投放!J$40:J$60,卡牌属性!$M566))*VLOOKUP(J566,$A$4:$E$39,5),0)</f>
        <v>5573</v>
      </c>
      <c r="P566" s="31" t="s">
        <v>190</v>
      </c>
      <c r="Q566" s="16">
        <f>ROUND(IF($L566=1,INDEX(新属性投放!K$14:K$34,卡牌属性!$M566),INDEX(新属性投放!K$40:K$60,卡牌属性!$M566))*VLOOKUP(J566,$A$4:$E$39,5),0)</f>
        <v>2761</v>
      </c>
      <c r="R566" s="31" t="s">
        <v>191</v>
      </c>
      <c r="S566" s="16">
        <f>ROUND(IF($L566=1,INDEX(新属性投放!L$14:L$34,卡牌属性!$M566),INDEX(新属性投放!L$40:L$60,卡牌属性!$M566))*VLOOKUP(J566,$A$4:$E$39,5),0)</f>
        <v>48050</v>
      </c>
      <c r="T566" s="31" t="s">
        <v>189</v>
      </c>
      <c r="U566" s="16">
        <f>ROUND(IF($L566=1,INDEX(新属性投放!D$14:D$34,卡牌属性!$M566),INDEX(新属性投放!D$40:D$60,卡牌属性!$M566))*VLOOKUP(J566,$A$4:$E$39,5),0)</f>
        <v>113</v>
      </c>
      <c r="V566" s="31" t="s">
        <v>190</v>
      </c>
      <c r="W566" s="16">
        <f>ROUND(IF($L566=1,INDEX(新属性投放!E$14:E$34,卡牌属性!$M566),INDEX(新属性投放!E$40:E$60,卡牌属性!$M566))*VLOOKUP(J566,$A$4:$E$39,5),0)</f>
        <v>56</v>
      </c>
      <c r="X566" s="31" t="s">
        <v>191</v>
      </c>
      <c r="Y566" s="16">
        <f>ROUND(IF($L566=1,INDEX(新属性投放!F$14:F$34,卡牌属性!$M566),INDEX(新属性投放!F$40:F$60,卡牌属性!$M566))*VLOOKUP(J566,$A$4:$E$39,5),0)</f>
        <v>984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686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ROUND(IF($L567=1,INDEX(新属性投放!J$14:J$34,卡牌属性!$M567),INDEX(新属性投放!J$40:J$60,卡牌属性!$M567))*VLOOKUP(J567,$A$4:$E$39,5),0)</f>
        <v>6260</v>
      </c>
      <c r="P567" s="31" t="s">
        <v>190</v>
      </c>
      <c r="Q567" s="16">
        <f>ROUND(IF($L567=1,INDEX(新属性投放!K$14:K$34,卡牌属性!$M567),INDEX(新属性投放!K$40:K$60,卡牌属性!$M567))*VLOOKUP(J567,$A$4:$E$39,5),0)</f>
        <v>3105</v>
      </c>
      <c r="R567" s="31" t="s">
        <v>191</v>
      </c>
      <c r="S567" s="16">
        <f>ROUND(IF($L567=1,INDEX(新属性投放!L$14:L$34,卡牌属性!$M567),INDEX(新属性投放!L$40:L$60,卡牌属性!$M567))*VLOOKUP(J567,$A$4:$E$39,5),0)</f>
        <v>54063</v>
      </c>
      <c r="T567" s="31" t="s">
        <v>189</v>
      </c>
      <c r="U567" s="16">
        <f>ROUND(IF($L567=1,INDEX(新属性投放!D$14:D$34,卡牌属性!$M567),INDEX(新属性投放!D$40:D$60,卡牌属性!$M567))*VLOOKUP(J567,$A$4:$E$39,5),0)</f>
        <v>125</v>
      </c>
      <c r="V567" s="31" t="s">
        <v>190</v>
      </c>
      <c r="W567" s="16">
        <f>ROUND(IF($L567=1,INDEX(新属性投放!E$14:E$34,卡牌属性!$M567),INDEX(新属性投放!E$40:E$60,卡牌属性!$M567))*VLOOKUP(J567,$A$4:$E$39,5),0)</f>
        <v>63</v>
      </c>
      <c r="X567" s="31" t="s">
        <v>191</v>
      </c>
      <c r="Y567" s="16">
        <f>ROUND(IF($L567=1,INDEX(新属性投放!F$14:F$34,卡牌属性!$M567),INDEX(新属性投放!F$40:F$60,卡牌属性!$M567))*VLOOKUP(J567,$A$4:$E$39,5),0)</f>
        <v>1094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686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ROUND(IF($L568=1,INDEX(新属性投放!J$14:J$34,卡牌属性!$M568),INDEX(新属性投放!J$40:J$60,卡牌属性!$M568))*VLOOKUP(J568,$A$4:$E$39,5),0)</f>
        <v>7023</v>
      </c>
      <c r="P568" s="31" t="s">
        <v>190</v>
      </c>
      <c r="Q568" s="16">
        <f>ROUND(IF($L568=1,INDEX(新属性投放!K$14:K$34,卡牌属性!$M568),INDEX(新属性投放!K$40:K$60,卡牌属性!$M568))*VLOOKUP(J568,$A$4:$E$39,5),0)</f>
        <v>3486</v>
      </c>
      <c r="R568" s="31" t="s">
        <v>191</v>
      </c>
      <c r="S568" s="16">
        <f>ROUND(IF($L568=1,INDEX(新属性投放!L$14:L$34,卡牌属性!$M568),INDEX(新属性投放!L$40:L$60,卡牌属性!$M568))*VLOOKUP(J568,$A$4:$E$39,5),0)</f>
        <v>60734</v>
      </c>
      <c r="T568" s="31" t="s">
        <v>189</v>
      </c>
      <c r="U568" s="16">
        <f>ROUND(IF($L568=1,INDEX(新属性投放!D$14:D$34,卡牌属性!$M568),INDEX(新属性投放!D$40:D$60,卡牌属性!$M568))*VLOOKUP(J568,$A$4:$E$39,5),0)</f>
        <v>138</v>
      </c>
      <c r="V568" s="31" t="s">
        <v>190</v>
      </c>
      <c r="W568" s="16">
        <f>ROUND(IF($L568=1,INDEX(新属性投放!E$14:E$34,卡牌属性!$M568),INDEX(新属性投放!E$40:E$60,卡牌属性!$M568))*VLOOKUP(J568,$A$4:$E$39,5),0)</f>
        <v>69</v>
      </c>
      <c r="X568" s="31" t="s">
        <v>191</v>
      </c>
      <c r="Y568" s="16">
        <f>ROUND(IF($L568=1,INDEX(新属性投放!F$14:F$34,卡牌属性!$M568),INDEX(新属性投放!F$40:F$60,卡牌属性!$M568))*VLOOKUP(J568,$A$4:$E$39,5),0)</f>
        <v>1203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686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ROUND(IF($L569=1,INDEX(新属性投放!J$14:J$34,卡牌属性!$M569),INDEX(新属性投放!J$40:J$60,卡牌属性!$M569))*VLOOKUP(J569,$A$4:$E$39,5),0)</f>
        <v>7860</v>
      </c>
      <c r="P569" s="31" t="s">
        <v>190</v>
      </c>
      <c r="Q569" s="16">
        <f>ROUND(IF($L569=1,INDEX(新属性投放!K$14:K$34,卡牌属性!$M569),INDEX(新属性投放!K$40:K$60,卡牌属性!$M569))*VLOOKUP(J569,$A$4:$E$39,5),0)</f>
        <v>3905</v>
      </c>
      <c r="R569" s="31" t="s">
        <v>191</v>
      </c>
      <c r="S569" s="16">
        <f>ROUND(IF($L569=1,INDEX(新属性投放!L$14:L$34,卡牌属性!$M569),INDEX(新属性投放!L$40:L$60,卡牌属性!$M569))*VLOOKUP(J569,$A$4:$E$39,5),0)</f>
        <v>68059</v>
      </c>
      <c r="T569" s="31" t="s">
        <v>189</v>
      </c>
      <c r="U569" s="16">
        <f>ROUND(IF($L569=1,INDEX(新属性投放!D$14:D$34,卡牌属性!$M569),INDEX(新属性投放!D$40:D$60,卡牌属性!$M569))*VLOOKUP(J569,$A$4:$E$39,5),0)</f>
        <v>150</v>
      </c>
      <c r="V569" s="31" t="s">
        <v>190</v>
      </c>
      <c r="W569" s="16">
        <f>ROUND(IF($L569=1,INDEX(新属性投放!E$14:E$34,卡牌属性!$M569),INDEX(新属性投放!E$40:E$60,卡牌属性!$M569))*VLOOKUP(J569,$A$4:$E$39,5),0)</f>
        <v>75</v>
      </c>
      <c r="X569" s="31" t="s">
        <v>191</v>
      </c>
      <c r="Y569" s="16">
        <f>ROUND(IF($L569=1,INDEX(新属性投放!F$14:F$34,卡牌属性!$M569),INDEX(新属性投放!F$40:F$60,卡牌属性!$M569))*VLOOKUP(J569,$A$4:$E$39,5),0)</f>
        <v>1313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686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ROUND(IF($L570=1,INDEX(新属性投放!J$14:J$34,卡牌属性!$M570),INDEX(新属性投放!J$40:J$60,卡牌属性!$M570))*VLOOKUP(J570,$A$4:$E$39,5),0)</f>
        <v>8785</v>
      </c>
      <c r="P570" s="31" t="s">
        <v>190</v>
      </c>
      <c r="Q570" s="16">
        <f>ROUND(IF($L570=1,INDEX(新属性投放!K$14:K$34,卡牌属性!$M570),INDEX(新属性投放!K$40:K$60,卡牌属性!$M570))*VLOOKUP(J570,$A$4:$E$39,5),0)</f>
        <v>4368</v>
      </c>
      <c r="R570" s="31" t="s">
        <v>191</v>
      </c>
      <c r="S570" s="16">
        <f>ROUND(IF($L570=1,INDEX(新属性投放!L$14:L$34,卡牌属性!$M570),INDEX(新属性投放!L$40:L$60,卡牌属性!$M570))*VLOOKUP(J570,$A$4:$E$39,5),0)</f>
        <v>76153</v>
      </c>
      <c r="T570" s="31" t="s">
        <v>189</v>
      </c>
      <c r="U570" s="16">
        <f>ROUND(IF($L570=1,INDEX(新属性投放!D$14:D$34,卡牌属性!$M570),INDEX(新属性投放!D$40:D$60,卡牌属性!$M570))*VLOOKUP(J570,$A$4:$E$39,5),0)</f>
        <v>175</v>
      </c>
      <c r="V570" s="31" t="s">
        <v>190</v>
      </c>
      <c r="W570" s="16">
        <f>ROUND(IF($L570=1,INDEX(新属性投放!E$14:E$34,卡牌属性!$M570),INDEX(新属性投放!E$40:E$60,卡牌属性!$M570))*VLOOKUP(J570,$A$4:$E$39,5),0)</f>
        <v>88</v>
      </c>
      <c r="X570" s="31" t="s">
        <v>191</v>
      </c>
      <c r="Y570" s="16">
        <f>ROUND(IF($L570=1,INDEX(新属性投放!F$14:F$34,卡牌属性!$M570),INDEX(新属性投放!F$40:F$60,卡牌属性!$M570))*VLOOKUP(J570,$A$4:$E$39,5),0)</f>
        <v>1531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686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ROUND(IF($L571=1,INDEX(新属性投放!J$14:J$34,卡牌属性!$M571),INDEX(新属性投放!J$40:J$60,卡牌属性!$M571))*VLOOKUP(J571,$A$4:$E$39,5),0)</f>
        <v>80</v>
      </c>
      <c r="P571" s="31" t="s">
        <v>190</v>
      </c>
      <c r="Q571" s="16">
        <f>ROUND(IF($L571=1,INDEX(新属性投放!K$14:K$34,卡牌属性!$M571),INDEX(新属性投放!K$40:K$60,卡牌属性!$M571))*VLOOKUP(J571,$A$4:$E$39,5),0)</f>
        <v>20</v>
      </c>
      <c r="R571" s="31" t="s">
        <v>191</v>
      </c>
      <c r="S571" s="16">
        <f>ROUND(IF($L571=1,INDEX(新属性投放!L$14:L$34,卡牌属性!$M571),INDEX(新属性投放!L$40:L$60,卡牌属性!$M571))*VLOOKUP(J571,$A$4:$E$39,5),0)</f>
        <v>150</v>
      </c>
      <c r="T571" s="31" t="s">
        <v>189</v>
      </c>
      <c r="U571" s="16">
        <f>ROUND(IF($L571=1,INDEX(新属性投放!D$14:D$34,卡牌属性!$M571),INDEX(新属性投放!D$40:D$60,卡牌属性!$M571))*VLOOKUP(J571,$A$4:$E$39,5),0)</f>
        <v>4</v>
      </c>
      <c r="V571" s="31" t="s">
        <v>190</v>
      </c>
      <c r="W571" s="16">
        <f>ROUND(IF($L571=1,INDEX(新属性投放!E$14:E$34,卡牌属性!$M571),INDEX(新属性投放!E$40:E$60,卡牌属性!$M571))*VLOOKUP(J571,$A$4:$E$39,5),0)</f>
        <v>2</v>
      </c>
      <c r="X571" s="31" t="s">
        <v>191</v>
      </c>
      <c r="Y571" s="16">
        <f>ROUND(IF($L571=1,INDEX(新属性投放!F$14:F$34,卡牌属性!$M571),INDEX(新属性投放!F$40:F$60,卡牌属性!$M571))*VLOOKUP(J571,$A$4:$E$39,5),0)</f>
        <v>35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686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ROUND(IF($L572=1,INDEX(新属性投放!J$14:J$34,卡牌属性!$M572),INDEX(新属性投放!J$40:J$60,卡牌属性!$M572))*VLOOKUP(J572,$A$4:$E$39,5),0)</f>
        <v>84</v>
      </c>
      <c r="P572" s="31" t="s">
        <v>190</v>
      </c>
      <c r="Q572" s="16">
        <f>ROUND(IF($L572=1,INDEX(新属性投放!K$14:K$34,卡牌属性!$M572),INDEX(新属性投放!K$40:K$60,卡牌属性!$M572))*VLOOKUP(J572,$A$4:$E$39,5),0)</f>
        <v>22</v>
      </c>
      <c r="R572" s="31" t="s">
        <v>191</v>
      </c>
      <c r="S572" s="16">
        <f>ROUND(IF($L572=1,INDEX(新属性投放!L$14:L$34,卡牌属性!$M572),INDEX(新属性投放!L$40:L$60,卡牌属性!$M572))*VLOOKUP(J572,$A$4:$E$39,5),0)</f>
        <v>191</v>
      </c>
      <c r="T572" s="31" t="s">
        <v>189</v>
      </c>
      <c r="U572" s="16">
        <f>ROUND(IF($L572=1,INDEX(新属性投放!D$14:D$34,卡牌属性!$M572),INDEX(新属性投放!D$40:D$60,卡牌属性!$M572))*VLOOKUP(J572,$A$4:$E$39,5),0)</f>
        <v>6</v>
      </c>
      <c r="V572" s="31" t="s">
        <v>190</v>
      </c>
      <c r="W572" s="16">
        <f>ROUND(IF($L572=1,INDEX(新属性投放!E$14:E$34,卡牌属性!$M572),INDEX(新属性投放!E$40:E$60,卡牌属性!$M572))*VLOOKUP(J572,$A$4:$E$39,5),0)</f>
        <v>3</v>
      </c>
      <c r="X572" s="31" t="s">
        <v>191</v>
      </c>
      <c r="Y572" s="16">
        <f>ROUND(IF($L572=1,INDEX(新属性投放!F$14:F$34,卡牌属性!$M572),INDEX(新属性投放!F$40:F$60,卡牌属性!$M572))*VLOOKUP(J572,$A$4:$E$39,5),0)</f>
        <v>52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686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ROUND(IF($L573=1,INDEX(新属性投放!J$14:J$34,卡牌属性!$M573),INDEX(新属性投放!J$40:J$60,卡牌属性!$M573))*VLOOKUP(J573,$A$4:$E$39,5),0)</f>
        <v>124</v>
      </c>
      <c r="P573" s="31" t="s">
        <v>190</v>
      </c>
      <c r="Q573" s="16">
        <f>ROUND(IF($L573=1,INDEX(新属性投放!K$14:K$34,卡牌属性!$M573),INDEX(新属性投放!K$40:K$60,卡牌属性!$M573))*VLOOKUP(J573,$A$4:$E$39,5),0)</f>
        <v>42</v>
      </c>
      <c r="R573" s="31" t="s">
        <v>191</v>
      </c>
      <c r="S573" s="16">
        <f>ROUND(IF($L573=1,INDEX(新属性投放!L$14:L$34,卡牌属性!$M573),INDEX(新属性投放!L$40:L$60,卡牌属性!$M573))*VLOOKUP(J573,$A$4:$E$39,5),0)</f>
        <v>539</v>
      </c>
      <c r="T573" s="31" t="s">
        <v>189</v>
      </c>
      <c r="U573" s="16">
        <f>ROUND(IF($L573=1,INDEX(新属性投放!D$14:D$34,卡牌属性!$M573),INDEX(新属性投放!D$40:D$60,卡牌属性!$M573))*VLOOKUP(J573,$A$4:$E$39,5),0)</f>
        <v>8</v>
      </c>
      <c r="V573" s="31" t="s">
        <v>190</v>
      </c>
      <c r="W573" s="16">
        <f>ROUND(IF($L573=1,INDEX(新属性投放!E$14:E$34,卡牌属性!$M573),INDEX(新属性投放!E$40:E$60,卡牌属性!$M573))*VLOOKUP(J573,$A$4:$E$39,5),0)</f>
        <v>4</v>
      </c>
      <c r="X573" s="31" t="s">
        <v>191</v>
      </c>
      <c r="Y573" s="16">
        <f>ROUND(IF($L573=1,INDEX(新属性投放!F$14:F$34,卡牌属性!$M573),INDEX(新属性投放!F$40:F$60,卡牌属性!$M573))*VLOOKUP(J573,$A$4:$E$39,5),0)</f>
        <v>70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686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ROUND(IF($L574=1,INDEX(新属性投放!J$14:J$34,卡牌属性!$M574),INDEX(新属性投放!J$40:J$60,卡牌属性!$M574))*VLOOKUP(J574,$A$4:$E$39,5),0)</f>
        <v>240</v>
      </c>
      <c r="P574" s="31" t="s">
        <v>190</v>
      </c>
      <c r="Q574" s="16">
        <f>ROUND(IF($L574=1,INDEX(新属性投放!K$14:K$34,卡牌属性!$M574),INDEX(新属性投放!K$40:K$60,卡牌属性!$M574))*VLOOKUP(J574,$A$4:$E$39,5),0)</f>
        <v>100</v>
      </c>
      <c r="R574" s="31" t="s">
        <v>191</v>
      </c>
      <c r="S574" s="16">
        <f>ROUND(IF($L574=1,INDEX(新属性投放!L$14:L$34,卡牌属性!$M574),INDEX(新属性投放!L$40:L$60,卡牌属性!$M574))*VLOOKUP(J574,$A$4:$E$39,5),0)</f>
        <v>1554</v>
      </c>
      <c r="T574" s="31" t="s">
        <v>189</v>
      </c>
      <c r="U574" s="16">
        <f>ROUND(IF($L574=1,INDEX(新属性投放!D$14:D$34,卡牌属性!$M574),INDEX(新属性投放!D$40:D$60,卡牌属性!$M574))*VLOOKUP(J574,$A$4:$E$39,5),0)</f>
        <v>12</v>
      </c>
      <c r="V574" s="31" t="s">
        <v>190</v>
      </c>
      <c r="W574" s="16">
        <f>ROUND(IF($L574=1,INDEX(新属性投放!E$14:E$34,卡牌属性!$M574),INDEX(新属性投放!E$40:E$60,卡牌属性!$M574))*VLOOKUP(J574,$A$4:$E$39,5),0)</f>
        <v>6</v>
      </c>
      <c r="X574" s="31" t="s">
        <v>191</v>
      </c>
      <c r="Y574" s="16">
        <f>ROUND(IF($L574=1,INDEX(新属性投放!F$14:F$34,卡牌属性!$M574),INDEX(新属性投放!F$40:F$60,卡牌属性!$M574))*VLOOKUP(J574,$A$4:$E$39,5),0)</f>
        <v>105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686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ROUND(IF($L575=1,INDEX(新属性投放!J$14:J$34,卡牌属性!$M575),INDEX(新属性投放!J$40:J$60,卡牌属性!$M575))*VLOOKUP(J575,$A$4:$E$39,5),0)</f>
        <v>452</v>
      </c>
      <c r="P575" s="31" t="s">
        <v>190</v>
      </c>
      <c r="Q575" s="16">
        <f>ROUND(IF($L575=1,INDEX(新属性投放!K$14:K$34,卡牌属性!$M575),INDEX(新属性投放!K$40:K$60,卡牌属性!$M575))*VLOOKUP(J575,$A$4:$E$39,5),0)</f>
        <v>206</v>
      </c>
      <c r="R575" s="31" t="s">
        <v>191</v>
      </c>
      <c r="S575" s="16">
        <f>ROUND(IF($L575=1,INDEX(新属性投放!L$14:L$34,卡牌属性!$M575),INDEX(新属性投放!L$40:L$60,卡牌属性!$M575))*VLOOKUP(J575,$A$4:$E$39,5),0)</f>
        <v>3409</v>
      </c>
      <c r="T575" s="31" t="s">
        <v>189</v>
      </c>
      <c r="U575" s="16">
        <f>ROUND(IF($L575=1,INDEX(新属性投放!D$14:D$34,卡牌属性!$M575),INDEX(新属性投放!D$40:D$60,卡牌属性!$M575))*VLOOKUP(J575,$A$4:$E$39,5),0)</f>
        <v>16</v>
      </c>
      <c r="V575" s="31" t="s">
        <v>190</v>
      </c>
      <c r="W575" s="16">
        <f>ROUND(IF($L575=1,INDEX(新属性投放!E$14:E$34,卡牌属性!$M575),INDEX(新属性投放!E$40:E$60,卡牌属性!$M575))*VLOOKUP(J575,$A$4:$E$39,5),0)</f>
        <v>8</v>
      </c>
      <c r="X575" s="31" t="s">
        <v>191</v>
      </c>
      <c r="Y575" s="16">
        <f>ROUND(IF($L575=1,INDEX(新属性投放!F$14:F$34,卡牌属性!$M575),INDEX(新属性投放!F$40:F$60,卡牌属性!$M575))*VLOOKUP(J575,$A$4:$E$39,5),0)</f>
        <v>140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686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ROUND(IF($L576=1,INDEX(新属性投放!J$14:J$34,卡牌属性!$M576),INDEX(新属性投放!J$40:J$60,卡牌属性!$M576))*VLOOKUP(J576,$A$4:$E$39,5),0)</f>
        <v>652</v>
      </c>
      <c r="P576" s="31" t="s">
        <v>190</v>
      </c>
      <c r="Q576" s="16">
        <f>ROUND(IF($L576=1,INDEX(新属性投放!K$14:K$34,卡牌属性!$M576),INDEX(新属性投放!K$40:K$60,卡牌属性!$M576))*VLOOKUP(J576,$A$4:$E$39,5),0)</f>
        <v>306</v>
      </c>
      <c r="R576" s="31" t="s">
        <v>191</v>
      </c>
      <c r="S576" s="16">
        <f>ROUND(IF($L576=1,INDEX(新属性投放!L$14:L$34,卡牌属性!$M576),INDEX(新属性投放!L$40:L$60,卡牌属性!$M576))*VLOOKUP(J576,$A$4:$E$39,5),0)</f>
        <v>5159</v>
      </c>
      <c r="T576" s="31" t="s">
        <v>189</v>
      </c>
      <c r="U576" s="16">
        <f>ROUND(IF($L576=1,INDEX(新属性投放!D$14:D$34,卡牌属性!$M576),INDEX(新属性投放!D$40:D$60,卡牌属性!$M576))*VLOOKUP(J576,$A$4:$E$39,5),0)</f>
        <v>20</v>
      </c>
      <c r="V576" s="31" t="s">
        <v>190</v>
      </c>
      <c r="W576" s="16">
        <f>ROUND(IF($L576=1,INDEX(新属性投放!E$14:E$34,卡牌属性!$M576),INDEX(新属性投放!E$40:E$60,卡牌属性!$M576))*VLOOKUP(J576,$A$4:$E$39,5),0)</f>
        <v>10</v>
      </c>
      <c r="X576" s="31" t="s">
        <v>191</v>
      </c>
      <c r="Y576" s="16">
        <f>ROUND(IF($L576=1,INDEX(新属性投放!F$14:F$34,卡牌属性!$M576),INDEX(新属性投放!F$40:F$60,卡牌属性!$M576))*VLOOKUP(J576,$A$4:$E$39,5),0)</f>
        <v>175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686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ROUND(IF($L577=1,INDEX(新属性投放!J$14:J$34,卡牌属性!$M577),INDEX(新属性投放!J$40:J$60,卡牌属性!$M577))*VLOOKUP(J577,$A$4:$E$39,5),0)</f>
        <v>900</v>
      </c>
      <c r="P577" s="31" t="s">
        <v>190</v>
      </c>
      <c r="Q577" s="16">
        <f>ROUND(IF($L577=1,INDEX(新属性投放!K$14:K$34,卡牌属性!$M577),INDEX(新属性投放!K$40:K$60,卡牌属性!$M577))*VLOOKUP(J577,$A$4:$E$39,5),0)</f>
        <v>430</v>
      </c>
      <c r="R577" s="31" t="s">
        <v>191</v>
      </c>
      <c r="S577" s="16">
        <f>ROUND(IF($L577=1,INDEX(新属性投放!L$14:L$34,卡牌属性!$M577),INDEX(新属性投放!L$40:L$60,卡牌属性!$M577))*VLOOKUP(J577,$A$4:$E$39,5),0)</f>
        <v>7329</v>
      </c>
      <c r="T577" s="31" t="s">
        <v>189</v>
      </c>
      <c r="U577" s="16">
        <f>ROUND(IF($L577=1,INDEX(新属性投放!D$14:D$34,卡牌属性!$M577),INDEX(新属性投放!D$40:D$60,卡牌属性!$M577))*VLOOKUP(J577,$A$4:$E$39,5),0)</f>
        <v>24</v>
      </c>
      <c r="V577" s="31" t="s">
        <v>190</v>
      </c>
      <c r="W577" s="16">
        <f>ROUND(IF($L577=1,INDEX(新属性投放!E$14:E$34,卡牌属性!$M577),INDEX(新属性投放!E$40:E$60,卡牌属性!$M577))*VLOOKUP(J577,$A$4:$E$39,5),0)</f>
        <v>12</v>
      </c>
      <c r="X577" s="31" t="s">
        <v>191</v>
      </c>
      <c r="Y577" s="16">
        <f>ROUND(IF($L577=1,INDEX(新属性投放!F$14:F$34,卡牌属性!$M577),INDEX(新属性投放!F$40:F$60,卡牌属性!$M577))*VLOOKUP(J577,$A$4:$E$39,5),0)</f>
        <v>210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686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ROUND(IF($L578=1,INDEX(新属性投放!J$14:J$34,卡牌属性!$M578),INDEX(新属性投放!J$40:J$60,卡牌属性!$M578))*VLOOKUP(J578,$A$4:$E$39,5),0)</f>
        <v>1200</v>
      </c>
      <c r="P578" s="31" t="s">
        <v>190</v>
      </c>
      <c r="Q578" s="16">
        <f>ROUND(IF($L578=1,INDEX(新属性投放!K$14:K$34,卡牌属性!$M578),INDEX(新属性投放!K$40:K$60,卡牌属性!$M578))*VLOOKUP(J578,$A$4:$E$39,5),0)</f>
        <v>580</v>
      </c>
      <c r="R578" s="31" t="s">
        <v>191</v>
      </c>
      <c r="S578" s="16">
        <f>ROUND(IF($L578=1,INDEX(新属性投放!L$14:L$34,卡牌属性!$M578),INDEX(新属性投放!L$40:L$60,卡牌属性!$M578))*VLOOKUP(J578,$A$4:$E$39,5),0)</f>
        <v>9953</v>
      </c>
      <c r="T578" s="31" t="s">
        <v>189</v>
      </c>
      <c r="U578" s="16">
        <f>ROUND(IF($L578=1,INDEX(新属性投放!D$14:D$34,卡牌属性!$M578),INDEX(新属性投放!D$40:D$60,卡牌属性!$M578))*VLOOKUP(J578,$A$4:$E$39,5),0)</f>
        <v>30</v>
      </c>
      <c r="V578" s="31" t="s">
        <v>190</v>
      </c>
      <c r="W578" s="16">
        <f>ROUND(IF($L578=1,INDEX(新属性投放!E$14:E$34,卡牌属性!$M578),INDEX(新属性投放!E$40:E$60,卡牌属性!$M578))*VLOOKUP(J578,$A$4:$E$39,5),0)</f>
        <v>15</v>
      </c>
      <c r="X578" s="31" t="s">
        <v>191</v>
      </c>
      <c r="Y578" s="16">
        <f>ROUND(IF($L578=1,INDEX(新属性投放!F$14:F$34,卡牌属性!$M578),INDEX(新属性投放!F$40:F$60,卡牌属性!$M578))*VLOOKUP(J578,$A$4:$E$39,5),0)</f>
        <v>262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686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ROUND(IF($L579=1,INDEX(新属性投放!J$14:J$34,卡牌属性!$M579),INDEX(新属性投放!J$40:J$60,卡牌属性!$M579))*VLOOKUP(J579,$A$4:$E$39,5),0)</f>
        <v>1568</v>
      </c>
      <c r="P579" s="31" t="s">
        <v>190</v>
      </c>
      <c r="Q579" s="16">
        <f>ROUND(IF($L579=1,INDEX(新属性投放!K$14:K$34,卡牌属性!$M579),INDEX(新属性投放!K$40:K$60,卡牌属性!$M579))*VLOOKUP(J579,$A$4:$E$39,5),0)</f>
        <v>764</v>
      </c>
      <c r="R579" s="31" t="s">
        <v>191</v>
      </c>
      <c r="S579" s="16">
        <f>ROUND(IF($L579=1,INDEX(新属性投放!L$14:L$34,卡牌属性!$M579),INDEX(新属性投放!L$40:L$60,卡牌属性!$M579))*VLOOKUP(J579,$A$4:$E$39,5),0)</f>
        <v>13167</v>
      </c>
      <c r="T579" s="31" t="s">
        <v>189</v>
      </c>
      <c r="U579" s="16">
        <f>ROUND(IF($L579=1,INDEX(新属性投放!D$14:D$34,卡牌属性!$M579),INDEX(新属性投放!D$40:D$60,卡牌属性!$M579))*VLOOKUP(J579,$A$4:$E$39,5),0)</f>
        <v>34</v>
      </c>
      <c r="V579" s="31" t="s">
        <v>190</v>
      </c>
      <c r="W579" s="16">
        <f>ROUND(IF($L579=1,INDEX(新属性投放!E$14:E$34,卡牌属性!$M579),INDEX(新属性投放!E$40:E$60,卡牌属性!$M579))*VLOOKUP(J579,$A$4:$E$39,5),0)</f>
        <v>17</v>
      </c>
      <c r="X579" s="31" t="s">
        <v>191</v>
      </c>
      <c r="Y579" s="16">
        <f>ROUND(IF($L579=1,INDEX(新属性投放!F$14:F$34,卡牌属性!$M579),INDEX(新属性投放!F$40:F$60,卡牌属性!$M579))*VLOOKUP(J579,$A$4:$E$39,5),0)</f>
        <v>297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686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ROUND(IF($L580=1,INDEX(新属性投放!J$14:J$34,卡牌属性!$M580),INDEX(新属性投放!J$40:J$60,卡牌属性!$M580))*VLOOKUP(J580,$A$4:$E$39,5),0)</f>
        <v>1948</v>
      </c>
      <c r="P580" s="31" t="s">
        <v>190</v>
      </c>
      <c r="Q580" s="16">
        <f>ROUND(IF($L580=1,INDEX(新属性投放!K$14:K$34,卡牌属性!$M580),INDEX(新属性投放!K$40:K$60,卡牌属性!$M580))*VLOOKUP(J580,$A$4:$E$39,5),0)</f>
        <v>954</v>
      </c>
      <c r="R580" s="31" t="s">
        <v>191</v>
      </c>
      <c r="S580" s="16">
        <f>ROUND(IF($L580=1,INDEX(新属性投放!L$14:L$34,卡牌属性!$M580),INDEX(新属性投放!L$40:L$60,卡牌属性!$M580))*VLOOKUP(J580,$A$4:$E$39,5),0)</f>
        <v>16487</v>
      </c>
      <c r="T580" s="31" t="s">
        <v>189</v>
      </c>
      <c r="U580" s="16">
        <f>ROUND(IF($L580=1,INDEX(新属性投放!D$14:D$34,卡牌属性!$M580),INDEX(新属性投放!D$40:D$60,卡牌属性!$M580))*VLOOKUP(J580,$A$4:$E$39,5),0)</f>
        <v>40</v>
      </c>
      <c r="V580" s="31" t="s">
        <v>190</v>
      </c>
      <c r="W580" s="16">
        <f>ROUND(IF($L580=1,INDEX(新属性投放!E$14:E$34,卡牌属性!$M580),INDEX(新属性投放!E$40:E$60,卡牌属性!$M580))*VLOOKUP(J580,$A$4:$E$39,5),0)</f>
        <v>20</v>
      </c>
      <c r="X580" s="31" t="s">
        <v>191</v>
      </c>
      <c r="Y580" s="16">
        <f>ROUND(IF($L580=1,INDEX(新属性投放!F$14:F$34,卡牌属性!$M580),INDEX(新属性投放!F$40:F$60,卡牌属性!$M580))*VLOOKUP(J580,$A$4:$E$39,5),0)</f>
        <v>350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686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ROUND(IF($L581=1,INDEX(新属性投放!J$14:J$34,卡牌属性!$M581),INDEX(新属性投放!J$40:J$60,卡牌属性!$M581))*VLOOKUP(J581,$A$4:$E$39,5),0)</f>
        <v>2194</v>
      </c>
      <c r="P581" s="31" t="s">
        <v>190</v>
      </c>
      <c r="Q581" s="16">
        <f>ROUND(IF($L581=1,INDEX(新属性投放!K$14:K$34,卡牌属性!$M581),INDEX(新属性投放!K$40:K$60,卡牌属性!$M581))*VLOOKUP(J581,$A$4:$E$39,5),0)</f>
        <v>1077</v>
      </c>
      <c r="R581" s="31" t="s">
        <v>191</v>
      </c>
      <c r="S581" s="16">
        <f>ROUND(IF($L581=1,INDEX(新属性投放!L$14:L$34,卡牌属性!$M581),INDEX(新属性投放!L$40:L$60,卡牌属性!$M581))*VLOOKUP(J581,$A$4:$E$39,5),0)</f>
        <v>18639</v>
      </c>
      <c r="T581" s="31" t="s">
        <v>189</v>
      </c>
      <c r="U581" s="16">
        <f>ROUND(IF($L581=1,INDEX(新属性投放!D$14:D$34,卡牌属性!$M581),INDEX(新属性投放!D$40:D$60,卡牌属性!$M581))*VLOOKUP(J581,$A$4:$E$39,5),0)</f>
        <v>46</v>
      </c>
      <c r="V581" s="31" t="s">
        <v>190</v>
      </c>
      <c r="W581" s="16">
        <f>ROUND(IF($L581=1,INDEX(新属性投放!E$14:E$34,卡牌属性!$M581),INDEX(新属性投放!E$40:E$60,卡牌属性!$M581))*VLOOKUP(J581,$A$4:$E$39,5),0)</f>
        <v>23</v>
      </c>
      <c r="X581" s="31" t="s">
        <v>191</v>
      </c>
      <c r="Y581" s="16">
        <f>ROUND(IF($L581=1,INDEX(新属性投放!F$14:F$34,卡牌属性!$M581),INDEX(新属性投放!F$40:F$60,卡牌属性!$M581))*VLOOKUP(J581,$A$4:$E$39,5),0)</f>
        <v>402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686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ROUND(IF($L582=1,INDEX(新属性投放!J$14:J$34,卡牌属性!$M582),INDEX(新属性投放!J$40:J$60,卡牌属性!$M582))*VLOOKUP(J582,$A$4:$E$39,5),0)</f>
        <v>2476</v>
      </c>
      <c r="P582" s="31" t="s">
        <v>190</v>
      </c>
      <c r="Q582" s="16">
        <f>ROUND(IF($L582=1,INDEX(新属性投放!K$14:K$34,卡牌属性!$M582),INDEX(新属性投放!K$40:K$60,卡牌属性!$M582))*VLOOKUP(J582,$A$4:$E$39,5),0)</f>
        <v>1218</v>
      </c>
      <c r="R582" s="31" t="s">
        <v>191</v>
      </c>
      <c r="S582" s="16">
        <f>ROUND(IF($L582=1,INDEX(新属性投放!L$14:L$34,卡牌属性!$M582),INDEX(新属性投放!L$40:L$60,卡牌属性!$M582))*VLOOKUP(J582,$A$4:$E$39,5),0)</f>
        <v>21104</v>
      </c>
      <c r="T582" s="31" t="s">
        <v>189</v>
      </c>
      <c r="U582" s="16">
        <f>ROUND(IF($L582=1,INDEX(新属性投放!D$14:D$34,卡牌属性!$M582),INDEX(新属性投放!D$40:D$60,卡牌属性!$M582))*VLOOKUP(J582,$A$4:$E$39,5),0)</f>
        <v>52</v>
      </c>
      <c r="V582" s="31" t="s">
        <v>190</v>
      </c>
      <c r="W582" s="16">
        <f>ROUND(IF($L582=1,INDEX(新属性投放!E$14:E$34,卡牌属性!$M582),INDEX(新属性投放!E$40:E$60,卡牌属性!$M582))*VLOOKUP(J582,$A$4:$E$39,5),0)</f>
        <v>26</v>
      </c>
      <c r="X582" s="31" t="s">
        <v>191</v>
      </c>
      <c r="Y582" s="16">
        <f>ROUND(IF($L582=1,INDEX(新属性投放!F$14:F$34,卡牌属性!$M582),INDEX(新属性投放!F$40:F$60,卡牌属性!$M582))*VLOOKUP(J582,$A$4:$E$39,5),0)</f>
        <v>455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686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ROUND(IF($L583=1,INDEX(新属性投放!J$14:J$34,卡牌属性!$M583),INDEX(新属性投放!J$40:J$60,卡牌属性!$M583))*VLOOKUP(J583,$A$4:$E$39,5),0)</f>
        <v>2794</v>
      </c>
      <c r="P583" s="31" t="s">
        <v>190</v>
      </c>
      <c r="Q583" s="16">
        <f>ROUND(IF($L583=1,INDEX(新属性投放!K$14:K$34,卡牌属性!$M583),INDEX(新属性投放!K$40:K$60,卡牌属性!$M583))*VLOOKUP(J583,$A$4:$E$39,5),0)</f>
        <v>1377</v>
      </c>
      <c r="R583" s="31" t="s">
        <v>191</v>
      </c>
      <c r="S583" s="16">
        <f>ROUND(IF($L583=1,INDEX(新属性投放!L$14:L$34,卡牌属性!$M583),INDEX(新属性投放!L$40:L$60,卡牌属性!$M583))*VLOOKUP(J583,$A$4:$E$39,5),0)</f>
        <v>23886</v>
      </c>
      <c r="T583" s="31" t="s">
        <v>189</v>
      </c>
      <c r="U583" s="16">
        <f>ROUND(IF($L583=1,INDEX(新属性投放!D$14:D$34,卡牌属性!$M583),INDEX(新属性投放!D$40:D$60,卡牌属性!$M583))*VLOOKUP(J583,$A$4:$E$39,5),0)</f>
        <v>58</v>
      </c>
      <c r="V583" s="31" t="s">
        <v>190</v>
      </c>
      <c r="W583" s="16">
        <f>ROUND(IF($L583=1,INDEX(新属性投放!E$14:E$34,卡牌属性!$M583),INDEX(新属性投放!E$40:E$60,卡牌属性!$M583))*VLOOKUP(J583,$A$4:$E$39,5),0)</f>
        <v>29</v>
      </c>
      <c r="X583" s="31" t="s">
        <v>191</v>
      </c>
      <c r="Y583" s="16">
        <f>ROUND(IF($L583=1,INDEX(新属性投放!F$14:F$34,卡牌属性!$M583),INDEX(新属性投放!F$40:F$60,卡牌属性!$M583))*VLOOKUP(J583,$A$4:$E$39,5),0)</f>
        <v>507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686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ROUND(IF($L584=1,INDEX(新属性投放!J$14:J$34,卡牌属性!$M584),INDEX(新属性投放!J$40:J$60,卡牌属性!$M584))*VLOOKUP(J584,$A$4:$E$39,5),0)</f>
        <v>3148</v>
      </c>
      <c r="P584" s="31" t="s">
        <v>190</v>
      </c>
      <c r="Q584" s="16">
        <f>ROUND(IF($L584=1,INDEX(新属性投放!K$14:K$34,卡牌属性!$M584),INDEX(新属性投放!K$40:K$60,卡牌属性!$M584))*VLOOKUP(J584,$A$4:$E$39,5),0)</f>
        <v>1554</v>
      </c>
      <c r="R584" s="31" t="s">
        <v>191</v>
      </c>
      <c r="S584" s="16">
        <f>ROUND(IF($L584=1,INDEX(新属性投放!L$14:L$34,卡牌属性!$M584),INDEX(新属性投放!L$40:L$60,卡牌属性!$M584))*VLOOKUP(J584,$A$4:$E$39,5),0)</f>
        <v>26981</v>
      </c>
      <c r="T584" s="31" t="s">
        <v>189</v>
      </c>
      <c r="U584" s="16">
        <f>ROUND(IF($L584=1,INDEX(新属性投放!D$14:D$34,卡牌属性!$M584),INDEX(新属性投放!D$40:D$60,卡牌属性!$M584))*VLOOKUP(J584,$A$4:$E$39,5),0)</f>
        <v>64</v>
      </c>
      <c r="V584" s="31" t="s">
        <v>190</v>
      </c>
      <c r="W584" s="16">
        <f>ROUND(IF($L584=1,INDEX(新属性投放!E$14:E$34,卡牌属性!$M584),INDEX(新属性投放!E$40:E$60,卡牌属性!$M584))*VLOOKUP(J584,$A$4:$E$39,5),0)</f>
        <v>32</v>
      </c>
      <c r="X584" s="31" t="s">
        <v>191</v>
      </c>
      <c r="Y584" s="16">
        <f>ROUND(IF($L584=1,INDEX(新属性投放!F$14:F$34,卡牌属性!$M584),INDEX(新属性投放!F$40:F$60,卡牌属性!$M584))*VLOOKUP(J584,$A$4:$E$39,5),0)</f>
        <v>560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686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ROUND(IF($L585=1,INDEX(新属性投放!J$14:J$34,卡牌属性!$M585),INDEX(新属性投放!J$40:J$60,卡牌属性!$M585))*VLOOKUP(J585,$A$4:$E$39,5),0)</f>
        <v>3538</v>
      </c>
      <c r="P585" s="31" t="s">
        <v>190</v>
      </c>
      <c r="Q585" s="16">
        <f>ROUND(IF($L585=1,INDEX(新属性投放!K$14:K$34,卡牌属性!$M585),INDEX(新属性投放!K$40:K$60,卡牌属性!$M585))*VLOOKUP(J585,$A$4:$E$39,5),0)</f>
        <v>1749</v>
      </c>
      <c r="R585" s="31" t="s">
        <v>191</v>
      </c>
      <c r="S585" s="16">
        <f>ROUND(IF($L585=1,INDEX(新属性投放!L$14:L$34,卡牌属性!$M585),INDEX(新属性投放!L$40:L$60,卡牌属性!$M585))*VLOOKUP(J585,$A$4:$E$39,5),0)</f>
        <v>30393</v>
      </c>
      <c r="T585" s="31" t="s">
        <v>189</v>
      </c>
      <c r="U585" s="16">
        <f>ROUND(IF($L585=1,INDEX(新属性投放!D$14:D$34,卡牌属性!$M585),INDEX(新属性投放!D$40:D$60,卡牌属性!$M585))*VLOOKUP(J585,$A$4:$E$39,5),0)</f>
        <v>70</v>
      </c>
      <c r="V585" s="31" t="s">
        <v>190</v>
      </c>
      <c r="W585" s="16">
        <f>ROUND(IF($L585=1,INDEX(新属性投放!E$14:E$34,卡牌属性!$M585),INDEX(新属性投放!E$40:E$60,卡牌属性!$M585))*VLOOKUP(J585,$A$4:$E$39,5),0)</f>
        <v>35</v>
      </c>
      <c r="X585" s="31" t="s">
        <v>191</v>
      </c>
      <c r="Y585" s="16">
        <f>ROUND(IF($L585=1,INDEX(新属性投放!F$14:F$34,卡牌属性!$M585),INDEX(新属性投放!F$40:F$60,卡牌属性!$M585))*VLOOKUP(J585,$A$4:$E$39,5),0)</f>
        <v>612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686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ROUND(IF($L586=1,INDEX(新属性投放!J$14:J$34,卡牌属性!$M586),INDEX(新属性投放!J$40:J$60,卡牌属性!$M586))*VLOOKUP(J586,$A$4:$E$39,5),0)</f>
        <v>3968</v>
      </c>
      <c r="P586" s="31" t="s">
        <v>190</v>
      </c>
      <c r="Q586" s="16">
        <f>ROUND(IF($L586=1,INDEX(新属性投放!K$14:K$34,卡牌属性!$M586),INDEX(新属性投放!K$40:K$60,卡牌属性!$M586))*VLOOKUP(J586,$A$4:$E$39,5),0)</f>
        <v>1964</v>
      </c>
      <c r="R586" s="31" t="s">
        <v>191</v>
      </c>
      <c r="S586" s="16">
        <f>ROUND(IF($L586=1,INDEX(新属性投放!L$14:L$34,卡牌属性!$M586),INDEX(新属性投放!L$40:L$60,卡牌属性!$M586))*VLOOKUP(J586,$A$4:$E$39,5),0)</f>
        <v>34153</v>
      </c>
      <c r="T586" s="31" t="s">
        <v>189</v>
      </c>
      <c r="U586" s="16">
        <f>ROUND(IF($L586=1,INDEX(新属性投放!D$14:D$34,卡牌属性!$M586),INDEX(新属性投放!D$40:D$60,卡牌属性!$M586))*VLOOKUP(J586,$A$4:$E$39,5),0)</f>
        <v>80</v>
      </c>
      <c r="V586" s="31" t="s">
        <v>190</v>
      </c>
      <c r="W586" s="16">
        <f>ROUND(IF($L586=1,INDEX(新属性投放!E$14:E$34,卡牌属性!$M586),INDEX(新属性投放!E$40:E$60,卡牌属性!$M586))*VLOOKUP(J586,$A$4:$E$39,5),0)</f>
        <v>40</v>
      </c>
      <c r="X586" s="31" t="s">
        <v>191</v>
      </c>
      <c r="Y586" s="16">
        <f>ROUND(IF($L586=1,INDEX(新属性投放!F$14:F$34,卡牌属性!$M586),INDEX(新属性投放!F$40:F$60,卡牌属性!$M586))*VLOOKUP(J586,$A$4:$E$39,5),0)</f>
        <v>700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686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ROUND(IF($L587=1,INDEX(新属性投放!J$14:J$34,卡牌属性!$M587),INDEX(新属性投放!J$40:J$60,卡牌属性!$M587))*VLOOKUP(J587,$A$4:$E$39,5),0)</f>
        <v>4458</v>
      </c>
      <c r="P587" s="31" t="s">
        <v>190</v>
      </c>
      <c r="Q587" s="16">
        <f>ROUND(IF($L587=1,INDEX(新属性投放!K$14:K$34,卡牌属性!$M587),INDEX(新属性投放!K$40:K$60,卡牌属性!$M587))*VLOOKUP(J587,$A$4:$E$39,5),0)</f>
        <v>2209</v>
      </c>
      <c r="R587" s="31" t="s">
        <v>191</v>
      </c>
      <c r="S587" s="16">
        <f>ROUND(IF($L587=1,INDEX(新属性投放!L$14:L$34,卡牌属性!$M587),INDEX(新属性投放!L$40:L$60,卡牌属性!$M587))*VLOOKUP(J587,$A$4:$E$39,5),0)</f>
        <v>38440</v>
      </c>
      <c r="T587" s="31" t="s">
        <v>189</v>
      </c>
      <c r="U587" s="16">
        <f>ROUND(IF($L587=1,INDEX(新属性投放!D$14:D$34,卡牌属性!$M587),INDEX(新属性投放!D$40:D$60,卡牌属性!$M587))*VLOOKUP(J587,$A$4:$E$39,5),0)</f>
        <v>90</v>
      </c>
      <c r="V587" s="31" t="s">
        <v>190</v>
      </c>
      <c r="W587" s="16">
        <f>ROUND(IF($L587=1,INDEX(新属性投放!E$14:E$34,卡牌属性!$M587),INDEX(新属性投放!E$40:E$60,卡牌属性!$M587))*VLOOKUP(J587,$A$4:$E$39,5),0)</f>
        <v>45</v>
      </c>
      <c r="X587" s="31" t="s">
        <v>191</v>
      </c>
      <c r="Y587" s="16">
        <f>ROUND(IF($L587=1,INDEX(新属性投放!F$14:F$34,卡牌属性!$M587),INDEX(新属性投放!F$40:F$60,卡牌属性!$M587))*VLOOKUP(J587,$A$4:$E$39,5),0)</f>
        <v>787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686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ROUND(IF($L588=1,INDEX(新属性投放!J$14:J$34,卡牌属性!$M588),INDEX(新属性投放!J$40:J$60,卡牌属性!$M588))*VLOOKUP(J588,$A$4:$E$39,5),0)</f>
        <v>5008</v>
      </c>
      <c r="P588" s="31" t="s">
        <v>190</v>
      </c>
      <c r="Q588" s="16">
        <f>ROUND(IF($L588=1,INDEX(新属性投放!K$14:K$34,卡牌属性!$M588),INDEX(新属性投放!K$40:K$60,卡牌属性!$M588))*VLOOKUP(J588,$A$4:$E$39,5),0)</f>
        <v>2484</v>
      </c>
      <c r="R588" s="31" t="s">
        <v>191</v>
      </c>
      <c r="S588" s="16">
        <f>ROUND(IF($L588=1,INDEX(新属性投放!L$14:L$34,卡牌属性!$M588),INDEX(新属性投放!L$40:L$60,卡牌属性!$M588))*VLOOKUP(J588,$A$4:$E$39,5),0)</f>
        <v>43250</v>
      </c>
      <c r="T588" s="31" t="s">
        <v>189</v>
      </c>
      <c r="U588" s="16">
        <f>ROUND(IF($L588=1,INDEX(新属性投放!D$14:D$34,卡牌属性!$M588),INDEX(新属性投放!D$40:D$60,卡牌属性!$M588))*VLOOKUP(J588,$A$4:$E$39,5),0)</f>
        <v>100</v>
      </c>
      <c r="V588" s="31" t="s">
        <v>190</v>
      </c>
      <c r="W588" s="16">
        <f>ROUND(IF($L588=1,INDEX(新属性投放!E$14:E$34,卡牌属性!$M588),INDEX(新属性投放!E$40:E$60,卡牌属性!$M588))*VLOOKUP(J588,$A$4:$E$39,5),0)</f>
        <v>50</v>
      </c>
      <c r="X588" s="31" t="s">
        <v>191</v>
      </c>
      <c r="Y588" s="16">
        <f>ROUND(IF($L588=1,INDEX(新属性投放!F$14:F$34,卡牌属性!$M588),INDEX(新属性投放!F$40:F$60,卡牌属性!$M588))*VLOOKUP(J588,$A$4:$E$39,5),0)</f>
        <v>875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686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ROUND(IF($L589=1,INDEX(新属性投放!J$14:J$34,卡牌属性!$M589),INDEX(新属性投放!J$40:J$60,卡牌属性!$M589))*VLOOKUP(J589,$A$4:$E$39,5),0)</f>
        <v>5618</v>
      </c>
      <c r="P589" s="31" t="s">
        <v>190</v>
      </c>
      <c r="Q589" s="16">
        <f>ROUND(IF($L589=1,INDEX(新属性投放!K$14:K$34,卡牌属性!$M589),INDEX(新属性投放!K$40:K$60,卡牌属性!$M589))*VLOOKUP(J589,$A$4:$E$39,5),0)</f>
        <v>2789</v>
      </c>
      <c r="R589" s="31" t="s">
        <v>191</v>
      </c>
      <c r="S589" s="16">
        <f>ROUND(IF($L589=1,INDEX(新属性投放!L$14:L$34,卡牌属性!$M589),INDEX(新属性投放!L$40:L$60,卡牌属性!$M589))*VLOOKUP(J589,$A$4:$E$39,5),0)</f>
        <v>48587</v>
      </c>
      <c r="T589" s="31" t="s">
        <v>189</v>
      </c>
      <c r="U589" s="16">
        <f>ROUND(IF($L589=1,INDEX(新属性投放!D$14:D$34,卡牌属性!$M589),INDEX(新属性投放!D$40:D$60,卡牌属性!$M589))*VLOOKUP(J589,$A$4:$E$39,5),0)</f>
        <v>110</v>
      </c>
      <c r="V589" s="31" t="s">
        <v>190</v>
      </c>
      <c r="W589" s="16">
        <f>ROUND(IF($L589=1,INDEX(新属性投放!E$14:E$34,卡牌属性!$M589),INDEX(新属性投放!E$40:E$60,卡牌属性!$M589))*VLOOKUP(J589,$A$4:$E$39,5),0)</f>
        <v>55</v>
      </c>
      <c r="X589" s="31" t="s">
        <v>191</v>
      </c>
      <c r="Y589" s="16">
        <f>ROUND(IF($L589=1,INDEX(新属性投放!F$14:F$34,卡牌属性!$M589),INDEX(新属性投放!F$40:F$60,卡牌属性!$M589))*VLOOKUP(J589,$A$4:$E$39,5),0)</f>
        <v>962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686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ROUND(IF($L590=1,INDEX(新属性投放!J$14:J$34,卡牌属性!$M590),INDEX(新属性投放!J$40:J$60,卡牌属性!$M590))*VLOOKUP(J590,$A$4:$E$39,5),0)</f>
        <v>6288</v>
      </c>
      <c r="P590" s="31" t="s">
        <v>190</v>
      </c>
      <c r="Q590" s="16">
        <f>ROUND(IF($L590=1,INDEX(新属性投放!K$14:K$34,卡牌属性!$M590),INDEX(新属性投放!K$40:K$60,卡牌属性!$M590))*VLOOKUP(J590,$A$4:$E$39,5),0)</f>
        <v>3124</v>
      </c>
      <c r="R590" s="31" t="s">
        <v>191</v>
      </c>
      <c r="S590" s="16">
        <f>ROUND(IF($L590=1,INDEX(新属性投放!L$14:L$34,卡牌属性!$M590),INDEX(新属性投放!L$40:L$60,卡牌属性!$M590))*VLOOKUP(J590,$A$4:$E$39,5),0)</f>
        <v>54447</v>
      </c>
      <c r="T590" s="31" t="s">
        <v>189</v>
      </c>
      <c r="U590" s="16">
        <f>ROUND(IF($L590=1,INDEX(新属性投放!D$14:D$34,卡牌属性!$M590),INDEX(新属性投放!D$40:D$60,卡牌属性!$M590))*VLOOKUP(J590,$A$4:$E$39,5),0)</f>
        <v>120</v>
      </c>
      <c r="V590" s="31" t="s">
        <v>190</v>
      </c>
      <c r="W590" s="16">
        <f>ROUND(IF($L590=1,INDEX(新属性投放!E$14:E$34,卡牌属性!$M590),INDEX(新属性投放!E$40:E$60,卡牌属性!$M590))*VLOOKUP(J590,$A$4:$E$39,5),0)</f>
        <v>60</v>
      </c>
      <c r="X590" s="31" t="s">
        <v>191</v>
      </c>
      <c r="Y590" s="16">
        <f>ROUND(IF($L590=1,INDEX(新属性投放!F$14:F$34,卡牌属性!$M590),INDEX(新属性投放!F$40:F$60,卡牌属性!$M590))*VLOOKUP(J590,$A$4:$E$39,5),0)</f>
        <v>1050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686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ROUND(IF($L591=1,INDEX(新属性投放!J$14:J$34,卡牌属性!$M591),INDEX(新属性投放!J$40:J$60,卡牌属性!$M591))*VLOOKUP(J591,$A$4:$E$39,5),0)</f>
        <v>7028</v>
      </c>
      <c r="P591" s="31" t="s">
        <v>190</v>
      </c>
      <c r="Q591" s="16">
        <f>ROUND(IF($L591=1,INDEX(新属性投放!K$14:K$34,卡牌属性!$M591),INDEX(新属性投放!K$40:K$60,卡牌属性!$M591))*VLOOKUP(J591,$A$4:$E$39,5),0)</f>
        <v>3494</v>
      </c>
      <c r="R591" s="31" t="s">
        <v>191</v>
      </c>
      <c r="S591" s="16">
        <f>ROUND(IF($L591=1,INDEX(新属性投放!L$14:L$34,卡牌属性!$M591),INDEX(新属性投放!L$40:L$60,卡牌属性!$M591))*VLOOKUP(J591,$A$4:$E$39,5),0)</f>
        <v>60922</v>
      </c>
      <c r="T591" s="31" t="s">
        <v>189</v>
      </c>
      <c r="U591" s="16">
        <f>ROUND(IF($L591=1,INDEX(新属性投放!D$14:D$34,卡牌属性!$M591),INDEX(新属性投放!D$40:D$60,卡牌属性!$M591))*VLOOKUP(J591,$A$4:$E$39,5),0)</f>
        <v>140</v>
      </c>
      <c r="V591" s="31" t="s">
        <v>190</v>
      </c>
      <c r="W591" s="16">
        <f>ROUND(IF($L591=1,INDEX(新属性投放!E$14:E$34,卡牌属性!$M591),INDEX(新属性投放!E$40:E$60,卡牌属性!$M591))*VLOOKUP(J591,$A$4:$E$39,5),0)</f>
        <v>70</v>
      </c>
      <c r="X591" s="31" t="s">
        <v>191</v>
      </c>
      <c r="Y591" s="16">
        <f>ROUND(IF($L591=1,INDEX(新属性投放!F$14:F$34,卡牌属性!$M591),INDEX(新属性投放!F$40:F$60,卡牌属性!$M591))*VLOOKUP(J591,$A$4:$E$39,5),0)</f>
        <v>1225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686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ROUND(IF($L592=1,INDEX(新属性投放!J$14:J$34,卡牌属性!$M592),INDEX(新属性投放!J$40:J$60,卡牌属性!$M592))*VLOOKUP(J592,$A$4:$E$39,5),0)</f>
        <v>88</v>
      </c>
      <c r="P592" s="31" t="s">
        <v>190</v>
      </c>
      <c r="Q592" s="16">
        <f>ROUND(IF($L592=1,INDEX(新属性投放!K$14:K$34,卡牌属性!$M592),INDEX(新属性投放!K$40:K$60,卡牌属性!$M592))*VLOOKUP(J592,$A$4:$E$39,5),0)</f>
        <v>22</v>
      </c>
      <c r="R592" s="31" t="s">
        <v>191</v>
      </c>
      <c r="S592" s="16">
        <f>ROUND(IF($L592=1,INDEX(新属性投放!L$14:L$34,卡牌属性!$M592),INDEX(新属性投放!L$40:L$60,卡牌属性!$M592))*VLOOKUP(J592,$A$4:$E$39,5),0)</f>
        <v>165</v>
      </c>
      <c r="T592" s="31" t="s">
        <v>189</v>
      </c>
      <c r="U592" s="16">
        <f>ROUND(IF($L592=1,INDEX(新属性投放!D$14:D$34,卡牌属性!$M592),INDEX(新属性投放!D$40:D$60,卡牌属性!$M592))*VLOOKUP(J592,$A$4:$E$39,5),0)</f>
        <v>4</v>
      </c>
      <c r="V592" s="31" t="s">
        <v>190</v>
      </c>
      <c r="W592" s="16">
        <f>ROUND(IF($L592=1,INDEX(新属性投放!E$14:E$34,卡牌属性!$M592),INDEX(新属性投放!E$40:E$60,卡牌属性!$M592))*VLOOKUP(J592,$A$4:$E$39,5),0)</f>
        <v>2</v>
      </c>
      <c r="X592" s="31" t="s">
        <v>191</v>
      </c>
      <c r="Y592" s="16">
        <f>ROUND(IF($L592=1,INDEX(新属性投放!F$14:F$34,卡牌属性!$M592),INDEX(新属性投放!F$40:F$60,卡牌属性!$M592))*VLOOKUP(J592,$A$4:$E$39,5),0)</f>
        <v>39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686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ROUND(IF($L593=1,INDEX(新属性投放!J$14:J$34,卡牌属性!$M593),INDEX(新属性投放!J$40:J$60,卡牌属性!$M593))*VLOOKUP(J593,$A$4:$E$39,5),0)</f>
        <v>92</v>
      </c>
      <c r="P593" s="31" t="s">
        <v>190</v>
      </c>
      <c r="Q593" s="16">
        <f>ROUND(IF($L593=1,INDEX(新属性投放!K$14:K$34,卡牌属性!$M593),INDEX(新属性投放!K$40:K$60,卡牌属性!$M593))*VLOOKUP(J593,$A$4:$E$39,5),0)</f>
        <v>24</v>
      </c>
      <c r="R593" s="31" t="s">
        <v>191</v>
      </c>
      <c r="S593" s="16">
        <f>ROUND(IF($L593=1,INDEX(新属性投放!L$14:L$34,卡牌属性!$M593),INDEX(新属性投放!L$40:L$60,卡牌属性!$M593))*VLOOKUP(J593,$A$4:$E$39,5),0)</f>
        <v>210</v>
      </c>
      <c r="T593" s="31" t="s">
        <v>189</v>
      </c>
      <c r="U593" s="16">
        <f>ROUND(IF($L593=1,INDEX(新属性投放!D$14:D$34,卡牌属性!$M593),INDEX(新属性投放!D$40:D$60,卡牌属性!$M593))*VLOOKUP(J593,$A$4:$E$39,5),0)</f>
        <v>7</v>
      </c>
      <c r="V593" s="31" t="s">
        <v>190</v>
      </c>
      <c r="W593" s="16">
        <f>ROUND(IF($L593=1,INDEX(新属性投放!E$14:E$34,卡牌属性!$M593),INDEX(新属性投放!E$40:E$60,卡牌属性!$M593))*VLOOKUP(J593,$A$4:$E$39,5),0)</f>
        <v>3</v>
      </c>
      <c r="X593" s="31" t="s">
        <v>191</v>
      </c>
      <c r="Y593" s="16">
        <f>ROUND(IF($L593=1,INDEX(新属性投放!F$14:F$34,卡牌属性!$M593),INDEX(新属性投放!F$40:F$60,卡牌属性!$M593))*VLOOKUP(J593,$A$4:$E$39,5),0)</f>
        <v>57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686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ROUND(IF($L594=1,INDEX(新属性投放!J$14:J$34,卡牌属性!$M594),INDEX(新属性投放!J$40:J$60,卡牌属性!$M594))*VLOOKUP(J594,$A$4:$E$39,5),0)</f>
        <v>136</v>
      </c>
      <c r="P594" s="31" t="s">
        <v>190</v>
      </c>
      <c r="Q594" s="16">
        <f>ROUND(IF($L594=1,INDEX(新属性投放!K$14:K$34,卡牌属性!$M594),INDEX(新属性投放!K$40:K$60,卡牌属性!$M594))*VLOOKUP(J594,$A$4:$E$39,5),0)</f>
        <v>46</v>
      </c>
      <c r="R594" s="31" t="s">
        <v>191</v>
      </c>
      <c r="S594" s="16">
        <f>ROUND(IF($L594=1,INDEX(新属性投放!L$14:L$34,卡牌属性!$M594),INDEX(新属性投放!L$40:L$60,卡牌属性!$M594))*VLOOKUP(J594,$A$4:$E$39,5),0)</f>
        <v>593</v>
      </c>
      <c r="T594" s="31" t="s">
        <v>189</v>
      </c>
      <c r="U594" s="16">
        <f>ROUND(IF($L594=1,INDEX(新属性投放!D$14:D$34,卡牌属性!$M594),INDEX(新属性投放!D$40:D$60,卡牌属性!$M594))*VLOOKUP(J594,$A$4:$E$39,5),0)</f>
        <v>9</v>
      </c>
      <c r="V594" s="31" t="s">
        <v>190</v>
      </c>
      <c r="W594" s="16">
        <f>ROUND(IF($L594=1,INDEX(新属性投放!E$14:E$34,卡牌属性!$M594),INDEX(新属性投放!E$40:E$60,卡牌属性!$M594))*VLOOKUP(J594,$A$4:$E$39,5),0)</f>
        <v>4</v>
      </c>
      <c r="X594" s="31" t="s">
        <v>191</v>
      </c>
      <c r="Y594" s="16">
        <f>ROUND(IF($L594=1,INDEX(新属性投放!F$14:F$34,卡牌属性!$M594),INDEX(新属性投放!F$40:F$60,卡牌属性!$M594))*VLOOKUP(J594,$A$4:$E$39,5),0)</f>
        <v>77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686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ROUND(IF($L595=1,INDEX(新属性投放!J$14:J$34,卡牌属性!$M595),INDEX(新属性投放!J$40:J$60,卡牌属性!$M595))*VLOOKUP(J595,$A$4:$E$39,5),0)</f>
        <v>264</v>
      </c>
      <c r="P595" s="31" t="s">
        <v>190</v>
      </c>
      <c r="Q595" s="16">
        <f>ROUND(IF($L595=1,INDEX(新属性投放!K$14:K$34,卡牌属性!$M595),INDEX(新属性投放!K$40:K$60,卡牌属性!$M595))*VLOOKUP(J595,$A$4:$E$39,5),0)</f>
        <v>110</v>
      </c>
      <c r="R595" s="31" t="s">
        <v>191</v>
      </c>
      <c r="S595" s="16">
        <f>ROUND(IF($L595=1,INDEX(新属性投放!L$14:L$34,卡牌属性!$M595),INDEX(新属性投放!L$40:L$60,卡牌属性!$M595))*VLOOKUP(J595,$A$4:$E$39,5),0)</f>
        <v>1709</v>
      </c>
      <c r="T595" s="31" t="s">
        <v>189</v>
      </c>
      <c r="U595" s="16">
        <f>ROUND(IF($L595=1,INDEX(新属性投放!D$14:D$34,卡牌属性!$M595),INDEX(新属性投放!D$40:D$60,卡牌属性!$M595))*VLOOKUP(J595,$A$4:$E$39,5),0)</f>
        <v>13</v>
      </c>
      <c r="V595" s="31" t="s">
        <v>190</v>
      </c>
      <c r="W595" s="16">
        <f>ROUND(IF($L595=1,INDEX(新属性投放!E$14:E$34,卡牌属性!$M595),INDEX(新属性投放!E$40:E$60,卡牌属性!$M595))*VLOOKUP(J595,$A$4:$E$39,5),0)</f>
        <v>7</v>
      </c>
      <c r="X595" s="31" t="s">
        <v>191</v>
      </c>
      <c r="Y595" s="16">
        <f>ROUND(IF($L595=1,INDEX(新属性投放!F$14:F$34,卡牌属性!$M595),INDEX(新属性投放!F$40:F$60,卡牌属性!$M595))*VLOOKUP(J595,$A$4:$E$39,5),0)</f>
        <v>116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686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ROUND(IF($L596=1,INDEX(新属性投放!J$14:J$34,卡牌属性!$M596),INDEX(新属性投放!J$40:J$60,卡牌属性!$M596))*VLOOKUP(J596,$A$4:$E$39,5),0)</f>
        <v>497</v>
      </c>
      <c r="P596" s="31" t="s">
        <v>190</v>
      </c>
      <c r="Q596" s="16">
        <f>ROUND(IF($L596=1,INDEX(新属性投放!K$14:K$34,卡牌属性!$M596),INDEX(新属性投放!K$40:K$60,卡牌属性!$M596))*VLOOKUP(J596,$A$4:$E$39,5),0)</f>
        <v>227</v>
      </c>
      <c r="R596" s="31" t="s">
        <v>191</v>
      </c>
      <c r="S596" s="16">
        <f>ROUND(IF($L596=1,INDEX(新属性投放!L$14:L$34,卡牌属性!$M596),INDEX(新属性投放!L$40:L$60,卡牌属性!$M596))*VLOOKUP(J596,$A$4:$E$39,5),0)</f>
        <v>3750</v>
      </c>
      <c r="T596" s="31" t="s">
        <v>189</v>
      </c>
      <c r="U596" s="16">
        <f>ROUND(IF($L596=1,INDEX(新属性投放!D$14:D$34,卡牌属性!$M596),INDEX(新属性投放!D$40:D$60,卡牌属性!$M596))*VLOOKUP(J596,$A$4:$E$39,5),0)</f>
        <v>18</v>
      </c>
      <c r="V596" s="31" t="s">
        <v>190</v>
      </c>
      <c r="W596" s="16">
        <f>ROUND(IF($L596=1,INDEX(新属性投放!E$14:E$34,卡牌属性!$M596),INDEX(新属性投放!E$40:E$60,卡牌属性!$M596))*VLOOKUP(J596,$A$4:$E$39,5),0)</f>
        <v>9</v>
      </c>
      <c r="X596" s="31" t="s">
        <v>191</v>
      </c>
      <c r="Y596" s="16">
        <f>ROUND(IF($L596=1,INDEX(新属性投放!F$14:F$34,卡牌属性!$M596),INDEX(新属性投放!F$40:F$60,卡牌属性!$M596))*VLOOKUP(J596,$A$4:$E$39,5),0)</f>
        <v>154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686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ROUND(IF($L597=1,INDEX(新属性投放!J$14:J$34,卡牌属性!$M597),INDEX(新属性投放!J$40:J$60,卡牌属性!$M597))*VLOOKUP(J597,$A$4:$E$39,5),0)</f>
        <v>717</v>
      </c>
      <c r="P597" s="31" t="s">
        <v>190</v>
      </c>
      <c r="Q597" s="16">
        <f>ROUND(IF($L597=1,INDEX(新属性投放!K$14:K$34,卡牌属性!$M597),INDEX(新属性投放!K$40:K$60,卡牌属性!$M597))*VLOOKUP(J597,$A$4:$E$39,5),0)</f>
        <v>337</v>
      </c>
      <c r="R597" s="31" t="s">
        <v>191</v>
      </c>
      <c r="S597" s="16">
        <f>ROUND(IF($L597=1,INDEX(新属性投放!L$14:L$34,卡牌属性!$M597),INDEX(新属性投放!L$40:L$60,卡牌属性!$M597))*VLOOKUP(J597,$A$4:$E$39,5),0)</f>
        <v>5675</v>
      </c>
      <c r="T597" s="31" t="s">
        <v>189</v>
      </c>
      <c r="U597" s="16">
        <f>ROUND(IF($L597=1,INDEX(新属性投放!D$14:D$34,卡牌属性!$M597),INDEX(新属性投放!D$40:D$60,卡牌属性!$M597))*VLOOKUP(J597,$A$4:$E$39,5),0)</f>
        <v>22</v>
      </c>
      <c r="V597" s="31" t="s">
        <v>190</v>
      </c>
      <c r="W597" s="16">
        <f>ROUND(IF($L597=1,INDEX(新属性投放!E$14:E$34,卡牌属性!$M597),INDEX(新属性投放!E$40:E$60,卡牌属性!$M597))*VLOOKUP(J597,$A$4:$E$39,5),0)</f>
        <v>11</v>
      </c>
      <c r="X597" s="31" t="s">
        <v>191</v>
      </c>
      <c r="Y597" s="16">
        <f>ROUND(IF($L597=1,INDEX(新属性投放!F$14:F$34,卡牌属性!$M597),INDEX(新属性投放!F$40:F$60,卡牌属性!$M597))*VLOOKUP(J597,$A$4:$E$39,5),0)</f>
        <v>193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686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ROUND(IF($L598=1,INDEX(新属性投放!J$14:J$34,卡牌属性!$M598),INDEX(新属性投放!J$40:J$60,卡牌属性!$M598))*VLOOKUP(J598,$A$4:$E$39,5),0)</f>
        <v>990</v>
      </c>
      <c r="P598" s="31" t="s">
        <v>190</v>
      </c>
      <c r="Q598" s="16">
        <f>ROUND(IF($L598=1,INDEX(新属性投放!K$14:K$34,卡牌属性!$M598),INDEX(新属性投放!K$40:K$60,卡牌属性!$M598))*VLOOKUP(J598,$A$4:$E$39,5),0)</f>
        <v>473</v>
      </c>
      <c r="R598" s="31" t="s">
        <v>191</v>
      </c>
      <c r="S598" s="16">
        <f>ROUND(IF($L598=1,INDEX(新属性投放!L$14:L$34,卡牌属性!$M598),INDEX(新属性投放!L$40:L$60,卡牌属性!$M598))*VLOOKUP(J598,$A$4:$E$39,5),0)</f>
        <v>8062</v>
      </c>
      <c r="T598" s="31" t="s">
        <v>189</v>
      </c>
      <c r="U598" s="16">
        <f>ROUND(IF($L598=1,INDEX(新属性投放!D$14:D$34,卡牌属性!$M598),INDEX(新属性投放!D$40:D$60,卡牌属性!$M598))*VLOOKUP(J598,$A$4:$E$39,5),0)</f>
        <v>26</v>
      </c>
      <c r="V598" s="31" t="s">
        <v>190</v>
      </c>
      <c r="W598" s="16">
        <f>ROUND(IF($L598=1,INDEX(新属性投放!E$14:E$34,卡牌属性!$M598),INDEX(新属性投放!E$40:E$60,卡牌属性!$M598))*VLOOKUP(J598,$A$4:$E$39,5),0)</f>
        <v>13</v>
      </c>
      <c r="X598" s="31" t="s">
        <v>191</v>
      </c>
      <c r="Y598" s="16">
        <f>ROUND(IF($L598=1,INDEX(新属性投放!F$14:F$34,卡牌属性!$M598),INDEX(新属性投放!F$40:F$60,卡牌属性!$M598))*VLOOKUP(J598,$A$4:$E$39,5),0)</f>
        <v>231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686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ROUND(IF($L599=1,INDEX(新属性投放!J$14:J$34,卡牌属性!$M599),INDEX(新属性投放!J$40:J$60,卡牌属性!$M599))*VLOOKUP(J599,$A$4:$E$39,5),0)</f>
        <v>1320</v>
      </c>
      <c r="P599" s="31" t="s">
        <v>190</v>
      </c>
      <c r="Q599" s="16">
        <f>ROUND(IF($L599=1,INDEX(新属性投放!K$14:K$34,卡牌属性!$M599),INDEX(新属性投放!K$40:K$60,卡牌属性!$M599))*VLOOKUP(J599,$A$4:$E$39,5),0)</f>
        <v>638</v>
      </c>
      <c r="R599" s="31" t="s">
        <v>191</v>
      </c>
      <c r="S599" s="16">
        <f>ROUND(IF($L599=1,INDEX(新属性投放!L$14:L$34,卡牌属性!$M599),INDEX(新属性投放!L$40:L$60,卡牌属性!$M599))*VLOOKUP(J599,$A$4:$E$39,5),0)</f>
        <v>10948</v>
      </c>
      <c r="T599" s="31" t="s">
        <v>189</v>
      </c>
      <c r="U599" s="16">
        <f>ROUND(IF($L599=1,INDEX(新属性投放!D$14:D$34,卡牌属性!$M599),INDEX(新属性投放!D$40:D$60,卡牌属性!$M599))*VLOOKUP(J599,$A$4:$E$39,5),0)</f>
        <v>33</v>
      </c>
      <c r="V599" s="31" t="s">
        <v>190</v>
      </c>
      <c r="W599" s="16">
        <f>ROUND(IF($L599=1,INDEX(新属性投放!E$14:E$34,卡牌属性!$M599),INDEX(新属性投放!E$40:E$60,卡牌属性!$M599))*VLOOKUP(J599,$A$4:$E$39,5),0)</f>
        <v>17</v>
      </c>
      <c r="X599" s="31" t="s">
        <v>191</v>
      </c>
      <c r="Y599" s="16">
        <f>ROUND(IF($L599=1,INDEX(新属性投放!F$14:F$34,卡牌属性!$M599),INDEX(新属性投放!F$40:F$60,卡牌属性!$M599))*VLOOKUP(J599,$A$4:$E$39,5),0)</f>
        <v>288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686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ROUND(IF($L600=1,INDEX(新属性投放!J$14:J$34,卡牌属性!$M600),INDEX(新属性投放!J$40:J$60,卡牌属性!$M600))*VLOOKUP(J600,$A$4:$E$39,5),0)</f>
        <v>1725</v>
      </c>
      <c r="P600" s="31" t="s">
        <v>190</v>
      </c>
      <c r="Q600" s="16">
        <f>ROUND(IF($L600=1,INDEX(新属性投放!K$14:K$34,卡牌属性!$M600),INDEX(新属性投放!K$40:K$60,卡牌属性!$M600))*VLOOKUP(J600,$A$4:$E$39,5),0)</f>
        <v>840</v>
      </c>
      <c r="R600" s="31" t="s">
        <v>191</v>
      </c>
      <c r="S600" s="16">
        <f>ROUND(IF($L600=1,INDEX(新属性投放!L$14:L$34,卡牌属性!$M600),INDEX(新属性投放!L$40:L$60,卡牌属性!$M600))*VLOOKUP(J600,$A$4:$E$39,5),0)</f>
        <v>14484</v>
      </c>
      <c r="T600" s="31" t="s">
        <v>189</v>
      </c>
      <c r="U600" s="16">
        <f>ROUND(IF($L600=1,INDEX(新属性投放!D$14:D$34,卡牌属性!$M600),INDEX(新属性投放!D$40:D$60,卡牌属性!$M600))*VLOOKUP(J600,$A$4:$E$39,5),0)</f>
        <v>37</v>
      </c>
      <c r="V600" s="31" t="s">
        <v>190</v>
      </c>
      <c r="W600" s="16">
        <f>ROUND(IF($L600=1,INDEX(新属性投放!E$14:E$34,卡牌属性!$M600),INDEX(新属性投放!E$40:E$60,卡牌属性!$M600))*VLOOKUP(J600,$A$4:$E$39,5),0)</f>
        <v>19</v>
      </c>
      <c r="X600" s="31" t="s">
        <v>191</v>
      </c>
      <c r="Y600" s="16">
        <f>ROUND(IF($L600=1,INDEX(新属性投放!F$14:F$34,卡牌属性!$M600),INDEX(新属性投放!F$40:F$60,卡牌属性!$M600))*VLOOKUP(J600,$A$4:$E$39,5),0)</f>
        <v>327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686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ROUND(IF($L601=1,INDEX(新属性投放!J$14:J$34,卡牌属性!$M601),INDEX(新属性投放!J$40:J$60,卡牌属性!$M601))*VLOOKUP(J601,$A$4:$E$39,5),0)</f>
        <v>2143</v>
      </c>
      <c r="P601" s="31" t="s">
        <v>190</v>
      </c>
      <c r="Q601" s="16">
        <f>ROUND(IF($L601=1,INDEX(新属性投放!K$14:K$34,卡牌属性!$M601),INDEX(新属性投放!K$40:K$60,卡牌属性!$M601))*VLOOKUP(J601,$A$4:$E$39,5),0)</f>
        <v>1049</v>
      </c>
      <c r="R601" s="31" t="s">
        <v>191</v>
      </c>
      <c r="S601" s="16">
        <f>ROUND(IF($L601=1,INDEX(新属性投放!L$14:L$34,卡牌属性!$M601),INDEX(新属性投放!L$40:L$60,卡牌属性!$M601))*VLOOKUP(J601,$A$4:$E$39,5),0)</f>
        <v>18136</v>
      </c>
      <c r="T601" s="31" t="s">
        <v>189</v>
      </c>
      <c r="U601" s="16">
        <f>ROUND(IF($L601=1,INDEX(新属性投放!D$14:D$34,卡牌属性!$M601),INDEX(新属性投放!D$40:D$60,卡牌属性!$M601))*VLOOKUP(J601,$A$4:$E$39,5),0)</f>
        <v>44</v>
      </c>
      <c r="V601" s="31" t="s">
        <v>190</v>
      </c>
      <c r="W601" s="16">
        <f>ROUND(IF($L601=1,INDEX(新属性投放!E$14:E$34,卡牌属性!$M601),INDEX(新属性投放!E$40:E$60,卡牌属性!$M601))*VLOOKUP(J601,$A$4:$E$39,5),0)</f>
        <v>22</v>
      </c>
      <c r="X601" s="31" t="s">
        <v>191</v>
      </c>
      <c r="Y601" s="16">
        <f>ROUND(IF($L601=1,INDEX(新属性投放!F$14:F$34,卡牌属性!$M601),INDEX(新属性投放!F$40:F$60,卡牌属性!$M601))*VLOOKUP(J601,$A$4:$E$39,5),0)</f>
        <v>385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686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ROUND(IF($L602=1,INDEX(新属性投放!J$14:J$34,卡牌属性!$M602),INDEX(新属性投放!J$40:J$60,卡牌属性!$M602))*VLOOKUP(J602,$A$4:$E$39,5),0)</f>
        <v>2413</v>
      </c>
      <c r="P602" s="31" t="s">
        <v>190</v>
      </c>
      <c r="Q602" s="16">
        <f>ROUND(IF($L602=1,INDEX(新属性投放!K$14:K$34,卡牌属性!$M602),INDEX(新属性投放!K$40:K$60,卡牌属性!$M602))*VLOOKUP(J602,$A$4:$E$39,5),0)</f>
        <v>1185</v>
      </c>
      <c r="R602" s="31" t="s">
        <v>191</v>
      </c>
      <c r="S602" s="16">
        <f>ROUND(IF($L602=1,INDEX(新属性投放!L$14:L$34,卡牌属性!$M602),INDEX(新属性投放!L$40:L$60,卡牌属性!$M602))*VLOOKUP(J602,$A$4:$E$39,5),0)</f>
        <v>20503</v>
      </c>
      <c r="T602" s="31" t="s">
        <v>189</v>
      </c>
      <c r="U602" s="16">
        <f>ROUND(IF($L602=1,INDEX(新属性投放!D$14:D$34,卡牌属性!$M602),INDEX(新属性投放!D$40:D$60,卡牌属性!$M602))*VLOOKUP(J602,$A$4:$E$39,5),0)</f>
        <v>51</v>
      </c>
      <c r="V602" s="31" t="s">
        <v>190</v>
      </c>
      <c r="W602" s="16">
        <f>ROUND(IF($L602=1,INDEX(新属性投放!E$14:E$34,卡牌属性!$M602),INDEX(新属性投放!E$40:E$60,卡牌属性!$M602))*VLOOKUP(J602,$A$4:$E$39,5),0)</f>
        <v>25</v>
      </c>
      <c r="X602" s="31" t="s">
        <v>191</v>
      </c>
      <c r="Y602" s="16">
        <f>ROUND(IF($L602=1,INDEX(新属性投放!F$14:F$34,卡牌属性!$M602),INDEX(新属性投放!F$40:F$60,卡牌属性!$M602))*VLOOKUP(J602,$A$4:$E$39,5),0)</f>
        <v>442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686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ROUND(IF($L603=1,INDEX(新属性投放!J$14:J$34,卡牌属性!$M603),INDEX(新属性投放!J$40:J$60,卡牌属性!$M603))*VLOOKUP(J603,$A$4:$E$39,5),0)</f>
        <v>2724</v>
      </c>
      <c r="P603" s="31" t="s">
        <v>190</v>
      </c>
      <c r="Q603" s="16">
        <f>ROUND(IF($L603=1,INDEX(新属性投放!K$14:K$34,卡牌属性!$M603),INDEX(新属性投放!K$40:K$60,卡牌属性!$M603))*VLOOKUP(J603,$A$4:$E$39,5),0)</f>
        <v>1340</v>
      </c>
      <c r="R603" s="31" t="s">
        <v>191</v>
      </c>
      <c r="S603" s="16">
        <f>ROUND(IF($L603=1,INDEX(新属性投放!L$14:L$34,卡牌属性!$M603),INDEX(新属性投放!L$40:L$60,卡牌属性!$M603))*VLOOKUP(J603,$A$4:$E$39,5),0)</f>
        <v>23214</v>
      </c>
      <c r="T603" s="31" t="s">
        <v>189</v>
      </c>
      <c r="U603" s="16">
        <f>ROUND(IF($L603=1,INDEX(新属性投放!D$14:D$34,卡牌属性!$M603),INDEX(新属性投放!D$40:D$60,卡牌属性!$M603))*VLOOKUP(J603,$A$4:$E$39,5),0)</f>
        <v>57</v>
      </c>
      <c r="V603" s="31" t="s">
        <v>190</v>
      </c>
      <c r="W603" s="16">
        <f>ROUND(IF($L603=1,INDEX(新属性投放!E$14:E$34,卡牌属性!$M603),INDEX(新属性投放!E$40:E$60,卡牌属性!$M603))*VLOOKUP(J603,$A$4:$E$39,5),0)</f>
        <v>29</v>
      </c>
      <c r="X603" s="31" t="s">
        <v>191</v>
      </c>
      <c r="Y603" s="16">
        <f>ROUND(IF($L603=1,INDEX(新属性投放!F$14:F$34,卡牌属性!$M603),INDEX(新属性投放!F$40:F$60,卡牌属性!$M603))*VLOOKUP(J603,$A$4:$E$39,5),0)</f>
        <v>501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686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ROUND(IF($L604=1,INDEX(新属性投放!J$14:J$34,卡牌属性!$M604),INDEX(新属性投放!J$40:J$60,卡牌属性!$M604))*VLOOKUP(J604,$A$4:$E$39,5),0)</f>
        <v>3073</v>
      </c>
      <c r="P604" s="31" t="s">
        <v>190</v>
      </c>
      <c r="Q604" s="16">
        <f>ROUND(IF($L604=1,INDEX(新属性投放!K$14:K$34,卡牌属性!$M604),INDEX(新属性投放!K$40:K$60,卡牌属性!$M604))*VLOOKUP(J604,$A$4:$E$39,5),0)</f>
        <v>1515</v>
      </c>
      <c r="R604" s="31" t="s">
        <v>191</v>
      </c>
      <c r="S604" s="16">
        <f>ROUND(IF($L604=1,INDEX(新属性投放!L$14:L$34,卡牌属性!$M604),INDEX(新属性投放!L$40:L$60,卡牌属性!$M604))*VLOOKUP(J604,$A$4:$E$39,5),0)</f>
        <v>26275</v>
      </c>
      <c r="T604" s="31" t="s">
        <v>189</v>
      </c>
      <c r="U604" s="16">
        <f>ROUND(IF($L604=1,INDEX(新属性投放!D$14:D$34,卡牌属性!$M604),INDEX(新属性投放!D$40:D$60,卡牌属性!$M604))*VLOOKUP(J604,$A$4:$E$39,5),0)</f>
        <v>64</v>
      </c>
      <c r="V604" s="31" t="s">
        <v>190</v>
      </c>
      <c r="W604" s="16">
        <f>ROUND(IF($L604=1,INDEX(新属性投放!E$14:E$34,卡牌属性!$M604),INDEX(新属性投放!E$40:E$60,卡牌属性!$M604))*VLOOKUP(J604,$A$4:$E$39,5),0)</f>
        <v>32</v>
      </c>
      <c r="X604" s="31" t="s">
        <v>191</v>
      </c>
      <c r="Y604" s="16">
        <f>ROUND(IF($L604=1,INDEX(新属性投放!F$14:F$34,卡牌属性!$M604),INDEX(新属性投放!F$40:F$60,卡牌属性!$M604))*VLOOKUP(J604,$A$4:$E$39,5),0)</f>
        <v>558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686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ROUND(IF($L605=1,INDEX(新属性投放!J$14:J$34,卡牌属性!$M605),INDEX(新属性投放!J$40:J$60,卡牌属性!$M605))*VLOOKUP(J605,$A$4:$E$39,5),0)</f>
        <v>3463</v>
      </c>
      <c r="P605" s="31" t="s">
        <v>190</v>
      </c>
      <c r="Q605" s="16">
        <f>ROUND(IF($L605=1,INDEX(新属性投放!K$14:K$34,卡牌属性!$M605),INDEX(新属性投放!K$40:K$60,卡牌属性!$M605))*VLOOKUP(J605,$A$4:$E$39,5),0)</f>
        <v>1709</v>
      </c>
      <c r="R605" s="31" t="s">
        <v>191</v>
      </c>
      <c r="S605" s="16">
        <f>ROUND(IF($L605=1,INDEX(新属性投放!L$14:L$34,卡牌属性!$M605),INDEX(新属性投放!L$40:L$60,卡牌属性!$M605))*VLOOKUP(J605,$A$4:$E$39,5),0)</f>
        <v>29679</v>
      </c>
      <c r="T605" s="31" t="s">
        <v>189</v>
      </c>
      <c r="U605" s="16">
        <f>ROUND(IF($L605=1,INDEX(新属性投放!D$14:D$34,卡牌属性!$M605),INDEX(新属性投放!D$40:D$60,卡牌属性!$M605))*VLOOKUP(J605,$A$4:$E$39,5),0)</f>
        <v>70</v>
      </c>
      <c r="V605" s="31" t="s">
        <v>190</v>
      </c>
      <c r="W605" s="16">
        <f>ROUND(IF($L605=1,INDEX(新属性投放!E$14:E$34,卡牌属性!$M605),INDEX(新属性投放!E$40:E$60,卡牌属性!$M605))*VLOOKUP(J605,$A$4:$E$39,5),0)</f>
        <v>35</v>
      </c>
      <c r="X605" s="31" t="s">
        <v>191</v>
      </c>
      <c r="Y605" s="16">
        <f>ROUND(IF($L605=1,INDEX(新属性投放!F$14:F$34,卡牌属性!$M605),INDEX(新属性投放!F$40:F$60,卡牌属性!$M605))*VLOOKUP(J605,$A$4:$E$39,5),0)</f>
        <v>616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686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ROUND(IF($L606=1,INDEX(新属性投放!J$14:J$34,卡牌属性!$M606),INDEX(新属性投放!J$40:J$60,卡牌属性!$M606))*VLOOKUP(J606,$A$4:$E$39,5),0)</f>
        <v>3892</v>
      </c>
      <c r="P606" s="31" t="s">
        <v>190</v>
      </c>
      <c r="Q606" s="16">
        <f>ROUND(IF($L606=1,INDEX(新属性投放!K$14:K$34,卡牌属性!$M606),INDEX(新属性投放!K$40:K$60,卡牌属性!$M606))*VLOOKUP(J606,$A$4:$E$39,5),0)</f>
        <v>1924</v>
      </c>
      <c r="R606" s="31" t="s">
        <v>191</v>
      </c>
      <c r="S606" s="16">
        <f>ROUND(IF($L606=1,INDEX(新属性投放!L$14:L$34,卡牌属性!$M606),INDEX(新属性投放!L$40:L$60,卡牌属性!$M606))*VLOOKUP(J606,$A$4:$E$39,5),0)</f>
        <v>33432</v>
      </c>
      <c r="T606" s="31" t="s">
        <v>189</v>
      </c>
      <c r="U606" s="16">
        <f>ROUND(IF($L606=1,INDEX(新属性投放!D$14:D$34,卡牌属性!$M606),INDEX(新属性投放!D$40:D$60,卡牌属性!$M606))*VLOOKUP(J606,$A$4:$E$39,5),0)</f>
        <v>77</v>
      </c>
      <c r="V606" s="31" t="s">
        <v>190</v>
      </c>
      <c r="W606" s="16">
        <f>ROUND(IF($L606=1,INDEX(新属性投放!E$14:E$34,卡牌属性!$M606),INDEX(新属性投放!E$40:E$60,卡牌属性!$M606))*VLOOKUP(J606,$A$4:$E$39,5),0)</f>
        <v>39</v>
      </c>
      <c r="X606" s="31" t="s">
        <v>191</v>
      </c>
      <c r="Y606" s="16">
        <f>ROUND(IF($L606=1,INDEX(新属性投放!F$14:F$34,卡牌属性!$M606),INDEX(新属性投放!F$40:F$60,卡牌属性!$M606))*VLOOKUP(J606,$A$4:$E$39,5),0)</f>
        <v>673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686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ROUND(IF($L607=1,INDEX(新属性投放!J$14:J$34,卡牌属性!$M607),INDEX(新属性投放!J$40:J$60,卡牌属性!$M607))*VLOOKUP(J607,$A$4:$E$39,5),0)</f>
        <v>4365</v>
      </c>
      <c r="P607" s="31" t="s">
        <v>190</v>
      </c>
      <c r="Q607" s="16">
        <f>ROUND(IF($L607=1,INDEX(新属性投放!K$14:K$34,卡牌属性!$M607),INDEX(新属性投放!K$40:K$60,卡牌属性!$M607))*VLOOKUP(J607,$A$4:$E$39,5),0)</f>
        <v>2160</v>
      </c>
      <c r="R607" s="31" t="s">
        <v>191</v>
      </c>
      <c r="S607" s="16">
        <f>ROUND(IF($L607=1,INDEX(新属性投放!L$14:L$34,卡牌属性!$M607),INDEX(新属性投放!L$40:L$60,卡牌属性!$M607))*VLOOKUP(J607,$A$4:$E$39,5),0)</f>
        <v>37568</v>
      </c>
      <c r="T607" s="31" t="s">
        <v>189</v>
      </c>
      <c r="U607" s="16">
        <f>ROUND(IF($L607=1,INDEX(新属性投放!D$14:D$34,卡牌属性!$M607),INDEX(新属性投放!D$40:D$60,卡牌属性!$M607))*VLOOKUP(J607,$A$4:$E$39,5),0)</f>
        <v>88</v>
      </c>
      <c r="V607" s="31" t="s">
        <v>190</v>
      </c>
      <c r="W607" s="16">
        <f>ROUND(IF($L607=1,INDEX(新属性投放!E$14:E$34,卡牌属性!$M607),INDEX(新属性投放!E$40:E$60,卡牌属性!$M607))*VLOOKUP(J607,$A$4:$E$39,5),0)</f>
        <v>44</v>
      </c>
      <c r="X607" s="31" t="s">
        <v>191</v>
      </c>
      <c r="Y607" s="16">
        <f>ROUND(IF($L607=1,INDEX(新属性投放!F$14:F$34,卡牌属性!$M607),INDEX(新属性投放!F$40:F$60,卡牌属性!$M607))*VLOOKUP(J607,$A$4:$E$39,5),0)</f>
        <v>770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686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ROUND(IF($L608=1,INDEX(新属性投放!J$14:J$34,卡牌属性!$M608),INDEX(新属性投放!J$40:J$60,卡牌属性!$M608))*VLOOKUP(J608,$A$4:$E$39,5),0)</f>
        <v>4904</v>
      </c>
      <c r="P608" s="31" t="s">
        <v>190</v>
      </c>
      <c r="Q608" s="16">
        <f>ROUND(IF($L608=1,INDEX(新属性投放!K$14:K$34,卡牌属性!$M608),INDEX(新属性投放!K$40:K$60,卡牌属性!$M608))*VLOOKUP(J608,$A$4:$E$39,5),0)</f>
        <v>2430</v>
      </c>
      <c r="R608" s="31" t="s">
        <v>191</v>
      </c>
      <c r="S608" s="16">
        <f>ROUND(IF($L608=1,INDEX(新属性投放!L$14:L$34,卡牌属性!$M608),INDEX(新属性投放!L$40:L$60,卡牌属性!$M608))*VLOOKUP(J608,$A$4:$E$39,5),0)</f>
        <v>42284</v>
      </c>
      <c r="T608" s="31" t="s">
        <v>189</v>
      </c>
      <c r="U608" s="16">
        <f>ROUND(IF($L608=1,INDEX(新属性投放!D$14:D$34,卡牌属性!$M608),INDEX(新属性投放!D$40:D$60,卡牌属性!$M608))*VLOOKUP(J608,$A$4:$E$39,5),0)</f>
        <v>99</v>
      </c>
      <c r="V608" s="31" t="s">
        <v>190</v>
      </c>
      <c r="W608" s="16">
        <f>ROUND(IF($L608=1,INDEX(新属性投放!E$14:E$34,卡牌属性!$M608),INDEX(新属性投放!E$40:E$60,卡牌属性!$M608))*VLOOKUP(J608,$A$4:$E$39,5),0)</f>
        <v>50</v>
      </c>
      <c r="X608" s="31" t="s">
        <v>191</v>
      </c>
      <c r="Y608" s="16">
        <f>ROUND(IF($L608=1,INDEX(新属性投放!F$14:F$34,卡牌属性!$M608),INDEX(新属性投放!F$40:F$60,卡牌属性!$M608))*VLOOKUP(J608,$A$4:$E$39,5),0)</f>
        <v>866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686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ROUND(IF($L609=1,INDEX(新属性投放!J$14:J$34,卡牌属性!$M609),INDEX(新属性投放!J$40:J$60,卡牌属性!$M609))*VLOOKUP(J609,$A$4:$E$39,5),0)</f>
        <v>5509</v>
      </c>
      <c r="P609" s="31" t="s">
        <v>190</v>
      </c>
      <c r="Q609" s="16">
        <f>ROUND(IF($L609=1,INDEX(新属性投放!K$14:K$34,卡牌属性!$M609),INDEX(新属性投放!K$40:K$60,卡牌属性!$M609))*VLOOKUP(J609,$A$4:$E$39,5),0)</f>
        <v>2732</v>
      </c>
      <c r="R609" s="31" t="s">
        <v>191</v>
      </c>
      <c r="S609" s="16">
        <f>ROUND(IF($L609=1,INDEX(新属性投放!L$14:L$34,卡牌属性!$M609),INDEX(新属性投放!L$40:L$60,卡牌属性!$M609))*VLOOKUP(J609,$A$4:$E$39,5),0)</f>
        <v>47575</v>
      </c>
      <c r="T609" s="31" t="s">
        <v>189</v>
      </c>
      <c r="U609" s="16">
        <f>ROUND(IF($L609=1,INDEX(新属性投放!D$14:D$34,卡牌属性!$M609),INDEX(新属性投放!D$40:D$60,卡牌属性!$M609))*VLOOKUP(J609,$A$4:$E$39,5),0)</f>
        <v>110</v>
      </c>
      <c r="V609" s="31" t="s">
        <v>190</v>
      </c>
      <c r="W609" s="16">
        <f>ROUND(IF($L609=1,INDEX(新属性投放!E$14:E$34,卡牌属性!$M609),INDEX(新属性投放!E$40:E$60,卡牌属性!$M609))*VLOOKUP(J609,$A$4:$E$39,5),0)</f>
        <v>55</v>
      </c>
      <c r="X609" s="31" t="s">
        <v>191</v>
      </c>
      <c r="Y609" s="16">
        <f>ROUND(IF($L609=1,INDEX(新属性投放!F$14:F$34,卡牌属性!$M609),INDEX(新属性投放!F$40:F$60,卡牌属性!$M609))*VLOOKUP(J609,$A$4:$E$39,5),0)</f>
        <v>963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686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ROUND(IF($L610=1,INDEX(新属性投放!J$14:J$34,卡牌属性!$M610),INDEX(新属性投放!J$40:J$60,卡牌属性!$M610))*VLOOKUP(J610,$A$4:$E$39,5),0)</f>
        <v>6180</v>
      </c>
      <c r="P610" s="31" t="s">
        <v>190</v>
      </c>
      <c r="Q610" s="16">
        <f>ROUND(IF($L610=1,INDEX(新属性投放!K$14:K$34,卡牌属性!$M610),INDEX(新属性投放!K$40:K$60,卡牌属性!$M610))*VLOOKUP(J610,$A$4:$E$39,5),0)</f>
        <v>3068</v>
      </c>
      <c r="R610" s="31" t="s">
        <v>191</v>
      </c>
      <c r="S610" s="16">
        <f>ROUND(IF($L610=1,INDEX(新属性投放!L$14:L$34,卡牌属性!$M610),INDEX(新属性投放!L$40:L$60,卡牌属性!$M610))*VLOOKUP(J610,$A$4:$E$39,5),0)</f>
        <v>53446</v>
      </c>
      <c r="T610" s="31" t="s">
        <v>189</v>
      </c>
      <c r="U610" s="16">
        <f>ROUND(IF($L610=1,INDEX(新属性投放!D$14:D$34,卡牌属性!$M610),INDEX(新属性投放!D$40:D$60,卡牌属性!$M610))*VLOOKUP(J610,$A$4:$E$39,5),0)</f>
        <v>121</v>
      </c>
      <c r="V610" s="31" t="s">
        <v>190</v>
      </c>
      <c r="W610" s="16">
        <f>ROUND(IF($L610=1,INDEX(新属性投放!E$14:E$34,卡牌属性!$M610),INDEX(新属性投放!E$40:E$60,卡牌属性!$M610))*VLOOKUP(J610,$A$4:$E$39,5),0)</f>
        <v>61</v>
      </c>
      <c r="X610" s="31" t="s">
        <v>191</v>
      </c>
      <c r="Y610" s="16">
        <f>ROUND(IF($L610=1,INDEX(新属性投放!F$14:F$34,卡牌属性!$M610),INDEX(新属性投放!F$40:F$60,卡牌属性!$M610))*VLOOKUP(J610,$A$4:$E$39,5),0)</f>
        <v>1058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686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ROUND(IF($L611=1,INDEX(新属性投放!J$14:J$34,卡牌属性!$M611),INDEX(新属性投放!J$40:J$60,卡牌属性!$M611))*VLOOKUP(J611,$A$4:$E$39,5),0)</f>
        <v>6917</v>
      </c>
      <c r="P611" s="31" t="s">
        <v>190</v>
      </c>
      <c r="Q611" s="16">
        <f>ROUND(IF($L611=1,INDEX(新属性投放!K$14:K$34,卡牌属性!$M611),INDEX(新属性投放!K$40:K$60,卡牌属性!$M611))*VLOOKUP(J611,$A$4:$E$39,5),0)</f>
        <v>3436</v>
      </c>
      <c r="R611" s="31" t="s">
        <v>191</v>
      </c>
      <c r="S611" s="16">
        <f>ROUND(IF($L611=1,INDEX(新属性投放!L$14:L$34,卡牌属性!$M611),INDEX(新属性投放!L$40:L$60,卡牌属性!$M611))*VLOOKUP(J611,$A$4:$E$39,5),0)</f>
        <v>59892</v>
      </c>
      <c r="T611" s="31" t="s">
        <v>189</v>
      </c>
      <c r="U611" s="16">
        <f>ROUND(IF($L611=1,INDEX(新属性投放!D$14:D$34,卡牌属性!$M611),INDEX(新属性投放!D$40:D$60,卡牌属性!$M611))*VLOOKUP(J611,$A$4:$E$39,5),0)</f>
        <v>132</v>
      </c>
      <c r="V611" s="31" t="s">
        <v>190</v>
      </c>
      <c r="W611" s="16">
        <f>ROUND(IF($L611=1,INDEX(新属性投放!E$14:E$34,卡牌属性!$M611),INDEX(新属性投放!E$40:E$60,卡牌属性!$M611))*VLOOKUP(J611,$A$4:$E$39,5),0)</f>
        <v>66</v>
      </c>
      <c r="X611" s="31" t="s">
        <v>191</v>
      </c>
      <c r="Y611" s="16">
        <f>ROUND(IF($L611=1,INDEX(新属性投放!F$14:F$34,卡牌属性!$M611),INDEX(新属性投放!F$40:F$60,卡牌属性!$M611))*VLOOKUP(J611,$A$4:$E$39,5),0)</f>
        <v>1155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686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ROUND(IF($L612=1,INDEX(新属性投放!J$14:J$34,卡牌属性!$M612),INDEX(新属性投放!J$40:J$60,卡牌属性!$M612))*VLOOKUP(J612,$A$4:$E$39,5),0)</f>
        <v>7731</v>
      </c>
      <c r="P612" s="31" t="s">
        <v>190</v>
      </c>
      <c r="Q612" s="16">
        <f>ROUND(IF($L612=1,INDEX(新属性投放!K$14:K$34,卡牌属性!$M612),INDEX(新属性投放!K$40:K$60,卡牌属性!$M612))*VLOOKUP(J612,$A$4:$E$39,5),0)</f>
        <v>3843</v>
      </c>
      <c r="R612" s="31" t="s">
        <v>191</v>
      </c>
      <c r="S612" s="16">
        <f>ROUND(IF($L612=1,INDEX(新属性投放!L$14:L$34,卡牌属性!$M612),INDEX(新属性投放!L$40:L$60,卡牌属性!$M612))*VLOOKUP(J612,$A$4:$E$39,5),0)</f>
        <v>67014</v>
      </c>
      <c r="T612" s="31" t="s">
        <v>189</v>
      </c>
      <c r="U612" s="16">
        <f>ROUND(IF($L612=1,INDEX(新属性投放!D$14:D$34,卡牌属性!$M612),INDEX(新属性投放!D$40:D$60,卡牌属性!$M612))*VLOOKUP(J612,$A$4:$E$39,5),0)</f>
        <v>154</v>
      </c>
      <c r="V612" s="31" t="s">
        <v>190</v>
      </c>
      <c r="W612" s="16">
        <f>ROUND(IF($L612=1,INDEX(新属性投放!E$14:E$34,卡牌属性!$M612),INDEX(新属性投放!E$40:E$60,卡牌属性!$M612))*VLOOKUP(J612,$A$4:$E$39,5),0)</f>
        <v>77</v>
      </c>
      <c r="X612" s="31" t="s">
        <v>191</v>
      </c>
      <c r="Y612" s="16">
        <f>ROUND(IF($L612=1,INDEX(新属性投放!F$14:F$34,卡牌属性!$M612),INDEX(新属性投放!F$40:F$60,卡牌属性!$M612))*VLOOKUP(J612,$A$4:$E$39,5),0)</f>
        <v>1348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686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ROUND(IF($L613=1,INDEX(新属性投放!J$14:J$34,卡牌属性!$M613),INDEX(新属性投放!J$40:J$60,卡牌属性!$M613))*VLOOKUP(J613,$A$4:$E$39,5),0)</f>
        <v>80</v>
      </c>
      <c r="P613" s="31" t="s">
        <v>190</v>
      </c>
      <c r="Q613" s="16">
        <f>ROUND(IF($L613=1,INDEX(新属性投放!K$14:K$34,卡牌属性!$M613),INDEX(新属性投放!K$40:K$60,卡牌属性!$M613))*VLOOKUP(J613,$A$4:$E$39,5),0)</f>
        <v>20</v>
      </c>
      <c r="R613" s="31" t="s">
        <v>191</v>
      </c>
      <c r="S613" s="16">
        <f>ROUND(IF($L613=1,INDEX(新属性投放!L$14:L$34,卡牌属性!$M613),INDEX(新属性投放!L$40:L$60,卡牌属性!$M613))*VLOOKUP(J613,$A$4:$E$39,5),0)</f>
        <v>150</v>
      </c>
      <c r="T613" s="31" t="s">
        <v>189</v>
      </c>
      <c r="U613" s="16">
        <f>ROUND(IF($L613=1,INDEX(新属性投放!D$14:D$34,卡牌属性!$M613),INDEX(新属性投放!D$40:D$60,卡牌属性!$M613))*VLOOKUP(J613,$A$4:$E$39,5),0)</f>
        <v>4</v>
      </c>
      <c r="V613" s="31" t="s">
        <v>190</v>
      </c>
      <c r="W613" s="16">
        <f>ROUND(IF($L613=1,INDEX(新属性投放!E$14:E$34,卡牌属性!$M613),INDEX(新属性投放!E$40:E$60,卡牌属性!$M613))*VLOOKUP(J613,$A$4:$E$39,5),0)</f>
        <v>2</v>
      </c>
      <c r="X613" s="31" t="s">
        <v>191</v>
      </c>
      <c r="Y613" s="16">
        <f>ROUND(IF($L613=1,INDEX(新属性投放!F$14:F$34,卡牌属性!$M613),INDEX(新属性投放!F$40:F$60,卡牌属性!$M613))*VLOOKUP(J613,$A$4:$E$39,5),0)</f>
        <v>35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686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ROUND(IF($L614=1,INDEX(新属性投放!J$14:J$34,卡牌属性!$M614),INDEX(新属性投放!J$40:J$60,卡牌属性!$M614))*VLOOKUP(J614,$A$4:$E$39,5),0)</f>
        <v>84</v>
      </c>
      <c r="P614" s="31" t="s">
        <v>190</v>
      </c>
      <c r="Q614" s="16">
        <f>ROUND(IF($L614=1,INDEX(新属性投放!K$14:K$34,卡牌属性!$M614),INDEX(新属性投放!K$40:K$60,卡牌属性!$M614))*VLOOKUP(J614,$A$4:$E$39,5),0)</f>
        <v>22</v>
      </c>
      <c r="R614" s="31" t="s">
        <v>191</v>
      </c>
      <c r="S614" s="16">
        <f>ROUND(IF($L614=1,INDEX(新属性投放!L$14:L$34,卡牌属性!$M614),INDEX(新属性投放!L$40:L$60,卡牌属性!$M614))*VLOOKUP(J614,$A$4:$E$39,5),0)</f>
        <v>191</v>
      </c>
      <c r="T614" s="31" t="s">
        <v>189</v>
      </c>
      <c r="U614" s="16">
        <f>ROUND(IF($L614=1,INDEX(新属性投放!D$14:D$34,卡牌属性!$M614),INDEX(新属性投放!D$40:D$60,卡牌属性!$M614))*VLOOKUP(J614,$A$4:$E$39,5),0)</f>
        <v>6</v>
      </c>
      <c r="V614" s="31" t="s">
        <v>190</v>
      </c>
      <c r="W614" s="16">
        <f>ROUND(IF($L614=1,INDEX(新属性投放!E$14:E$34,卡牌属性!$M614),INDEX(新属性投放!E$40:E$60,卡牌属性!$M614))*VLOOKUP(J614,$A$4:$E$39,5),0)</f>
        <v>3</v>
      </c>
      <c r="X614" s="31" t="s">
        <v>191</v>
      </c>
      <c r="Y614" s="16">
        <f>ROUND(IF($L614=1,INDEX(新属性投放!F$14:F$34,卡牌属性!$M614),INDEX(新属性投放!F$40:F$60,卡牌属性!$M614))*VLOOKUP(J614,$A$4:$E$39,5),0)</f>
        <v>52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686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ROUND(IF($L615=1,INDEX(新属性投放!J$14:J$34,卡牌属性!$M615),INDEX(新属性投放!J$40:J$60,卡牌属性!$M615))*VLOOKUP(J615,$A$4:$E$39,5),0)</f>
        <v>124</v>
      </c>
      <c r="P615" s="31" t="s">
        <v>190</v>
      </c>
      <c r="Q615" s="16">
        <f>ROUND(IF($L615=1,INDEX(新属性投放!K$14:K$34,卡牌属性!$M615),INDEX(新属性投放!K$40:K$60,卡牌属性!$M615))*VLOOKUP(J615,$A$4:$E$39,5),0)</f>
        <v>42</v>
      </c>
      <c r="R615" s="31" t="s">
        <v>191</v>
      </c>
      <c r="S615" s="16">
        <f>ROUND(IF($L615=1,INDEX(新属性投放!L$14:L$34,卡牌属性!$M615),INDEX(新属性投放!L$40:L$60,卡牌属性!$M615))*VLOOKUP(J615,$A$4:$E$39,5),0)</f>
        <v>539</v>
      </c>
      <c r="T615" s="31" t="s">
        <v>189</v>
      </c>
      <c r="U615" s="16">
        <f>ROUND(IF($L615=1,INDEX(新属性投放!D$14:D$34,卡牌属性!$M615),INDEX(新属性投放!D$40:D$60,卡牌属性!$M615))*VLOOKUP(J615,$A$4:$E$39,5),0)</f>
        <v>8</v>
      </c>
      <c r="V615" s="31" t="s">
        <v>190</v>
      </c>
      <c r="W615" s="16">
        <f>ROUND(IF($L615=1,INDEX(新属性投放!E$14:E$34,卡牌属性!$M615),INDEX(新属性投放!E$40:E$60,卡牌属性!$M615))*VLOOKUP(J615,$A$4:$E$39,5),0)</f>
        <v>4</v>
      </c>
      <c r="X615" s="31" t="s">
        <v>191</v>
      </c>
      <c r="Y615" s="16">
        <f>ROUND(IF($L615=1,INDEX(新属性投放!F$14:F$34,卡牌属性!$M615),INDEX(新属性投放!F$40:F$60,卡牌属性!$M615))*VLOOKUP(J615,$A$4:$E$39,5),0)</f>
        <v>70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686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ROUND(IF($L616=1,INDEX(新属性投放!J$14:J$34,卡牌属性!$M616),INDEX(新属性投放!J$40:J$60,卡牌属性!$M616))*VLOOKUP(J616,$A$4:$E$39,5),0)</f>
        <v>240</v>
      </c>
      <c r="P616" s="31" t="s">
        <v>190</v>
      </c>
      <c r="Q616" s="16">
        <f>ROUND(IF($L616=1,INDEX(新属性投放!K$14:K$34,卡牌属性!$M616),INDEX(新属性投放!K$40:K$60,卡牌属性!$M616))*VLOOKUP(J616,$A$4:$E$39,5),0)</f>
        <v>100</v>
      </c>
      <c r="R616" s="31" t="s">
        <v>191</v>
      </c>
      <c r="S616" s="16">
        <f>ROUND(IF($L616=1,INDEX(新属性投放!L$14:L$34,卡牌属性!$M616),INDEX(新属性投放!L$40:L$60,卡牌属性!$M616))*VLOOKUP(J616,$A$4:$E$39,5),0)</f>
        <v>1554</v>
      </c>
      <c r="T616" s="31" t="s">
        <v>189</v>
      </c>
      <c r="U616" s="16">
        <f>ROUND(IF($L616=1,INDEX(新属性投放!D$14:D$34,卡牌属性!$M616),INDEX(新属性投放!D$40:D$60,卡牌属性!$M616))*VLOOKUP(J616,$A$4:$E$39,5),0)</f>
        <v>12</v>
      </c>
      <c r="V616" s="31" t="s">
        <v>190</v>
      </c>
      <c r="W616" s="16">
        <f>ROUND(IF($L616=1,INDEX(新属性投放!E$14:E$34,卡牌属性!$M616),INDEX(新属性投放!E$40:E$60,卡牌属性!$M616))*VLOOKUP(J616,$A$4:$E$39,5),0)</f>
        <v>6</v>
      </c>
      <c r="X616" s="31" t="s">
        <v>191</v>
      </c>
      <c r="Y616" s="16">
        <f>ROUND(IF($L616=1,INDEX(新属性投放!F$14:F$34,卡牌属性!$M616),INDEX(新属性投放!F$40:F$60,卡牌属性!$M616))*VLOOKUP(J616,$A$4:$E$39,5),0)</f>
        <v>105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686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ROUND(IF($L617=1,INDEX(新属性投放!J$14:J$34,卡牌属性!$M617),INDEX(新属性投放!J$40:J$60,卡牌属性!$M617))*VLOOKUP(J617,$A$4:$E$39,5),0)</f>
        <v>452</v>
      </c>
      <c r="P617" s="31" t="s">
        <v>190</v>
      </c>
      <c r="Q617" s="16">
        <f>ROUND(IF($L617=1,INDEX(新属性投放!K$14:K$34,卡牌属性!$M617),INDEX(新属性投放!K$40:K$60,卡牌属性!$M617))*VLOOKUP(J617,$A$4:$E$39,5),0)</f>
        <v>206</v>
      </c>
      <c r="R617" s="31" t="s">
        <v>191</v>
      </c>
      <c r="S617" s="16">
        <f>ROUND(IF($L617=1,INDEX(新属性投放!L$14:L$34,卡牌属性!$M617),INDEX(新属性投放!L$40:L$60,卡牌属性!$M617))*VLOOKUP(J617,$A$4:$E$39,5),0)</f>
        <v>3409</v>
      </c>
      <c r="T617" s="31" t="s">
        <v>189</v>
      </c>
      <c r="U617" s="16">
        <f>ROUND(IF($L617=1,INDEX(新属性投放!D$14:D$34,卡牌属性!$M617),INDEX(新属性投放!D$40:D$60,卡牌属性!$M617))*VLOOKUP(J617,$A$4:$E$39,5),0)</f>
        <v>16</v>
      </c>
      <c r="V617" s="31" t="s">
        <v>190</v>
      </c>
      <c r="W617" s="16">
        <f>ROUND(IF($L617=1,INDEX(新属性投放!E$14:E$34,卡牌属性!$M617),INDEX(新属性投放!E$40:E$60,卡牌属性!$M617))*VLOOKUP(J617,$A$4:$E$39,5),0)</f>
        <v>8</v>
      </c>
      <c r="X617" s="31" t="s">
        <v>191</v>
      </c>
      <c r="Y617" s="16">
        <f>ROUND(IF($L617=1,INDEX(新属性投放!F$14:F$34,卡牌属性!$M617),INDEX(新属性投放!F$40:F$60,卡牌属性!$M617))*VLOOKUP(J617,$A$4:$E$39,5),0)</f>
        <v>140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686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ROUND(IF($L618=1,INDEX(新属性投放!J$14:J$34,卡牌属性!$M618),INDEX(新属性投放!J$40:J$60,卡牌属性!$M618))*VLOOKUP(J618,$A$4:$E$39,5),0)</f>
        <v>652</v>
      </c>
      <c r="P618" s="31" t="s">
        <v>190</v>
      </c>
      <c r="Q618" s="16">
        <f>ROUND(IF($L618=1,INDEX(新属性投放!K$14:K$34,卡牌属性!$M618),INDEX(新属性投放!K$40:K$60,卡牌属性!$M618))*VLOOKUP(J618,$A$4:$E$39,5),0)</f>
        <v>306</v>
      </c>
      <c r="R618" s="31" t="s">
        <v>191</v>
      </c>
      <c r="S618" s="16">
        <f>ROUND(IF($L618=1,INDEX(新属性投放!L$14:L$34,卡牌属性!$M618),INDEX(新属性投放!L$40:L$60,卡牌属性!$M618))*VLOOKUP(J618,$A$4:$E$39,5),0)</f>
        <v>5159</v>
      </c>
      <c r="T618" s="31" t="s">
        <v>189</v>
      </c>
      <c r="U618" s="16">
        <f>ROUND(IF($L618=1,INDEX(新属性投放!D$14:D$34,卡牌属性!$M618),INDEX(新属性投放!D$40:D$60,卡牌属性!$M618))*VLOOKUP(J618,$A$4:$E$39,5),0)</f>
        <v>20</v>
      </c>
      <c r="V618" s="31" t="s">
        <v>190</v>
      </c>
      <c r="W618" s="16">
        <f>ROUND(IF($L618=1,INDEX(新属性投放!E$14:E$34,卡牌属性!$M618),INDEX(新属性投放!E$40:E$60,卡牌属性!$M618))*VLOOKUP(J618,$A$4:$E$39,5),0)</f>
        <v>10</v>
      </c>
      <c r="X618" s="31" t="s">
        <v>191</v>
      </c>
      <c r="Y618" s="16">
        <f>ROUND(IF($L618=1,INDEX(新属性投放!F$14:F$34,卡牌属性!$M618),INDEX(新属性投放!F$40:F$60,卡牌属性!$M618))*VLOOKUP(J618,$A$4:$E$39,5),0)</f>
        <v>175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686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ROUND(IF($L619=1,INDEX(新属性投放!J$14:J$34,卡牌属性!$M619),INDEX(新属性投放!J$40:J$60,卡牌属性!$M619))*VLOOKUP(J619,$A$4:$E$39,5),0)</f>
        <v>900</v>
      </c>
      <c r="P619" s="31" t="s">
        <v>190</v>
      </c>
      <c r="Q619" s="16">
        <f>ROUND(IF($L619=1,INDEX(新属性投放!K$14:K$34,卡牌属性!$M619),INDEX(新属性投放!K$40:K$60,卡牌属性!$M619))*VLOOKUP(J619,$A$4:$E$39,5),0)</f>
        <v>430</v>
      </c>
      <c r="R619" s="31" t="s">
        <v>191</v>
      </c>
      <c r="S619" s="16">
        <f>ROUND(IF($L619=1,INDEX(新属性投放!L$14:L$34,卡牌属性!$M619),INDEX(新属性投放!L$40:L$60,卡牌属性!$M619))*VLOOKUP(J619,$A$4:$E$39,5),0)</f>
        <v>7329</v>
      </c>
      <c r="T619" s="31" t="s">
        <v>189</v>
      </c>
      <c r="U619" s="16">
        <f>ROUND(IF($L619=1,INDEX(新属性投放!D$14:D$34,卡牌属性!$M619),INDEX(新属性投放!D$40:D$60,卡牌属性!$M619))*VLOOKUP(J619,$A$4:$E$39,5),0)</f>
        <v>24</v>
      </c>
      <c r="V619" s="31" t="s">
        <v>190</v>
      </c>
      <c r="W619" s="16">
        <f>ROUND(IF($L619=1,INDEX(新属性投放!E$14:E$34,卡牌属性!$M619),INDEX(新属性投放!E$40:E$60,卡牌属性!$M619))*VLOOKUP(J619,$A$4:$E$39,5),0)</f>
        <v>12</v>
      </c>
      <c r="X619" s="31" t="s">
        <v>191</v>
      </c>
      <c r="Y619" s="16">
        <f>ROUND(IF($L619=1,INDEX(新属性投放!F$14:F$34,卡牌属性!$M619),INDEX(新属性投放!F$40:F$60,卡牌属性!$M619))*VLOOKUP(J619,$A$4:$E$39,5),0)</f>
        <v>210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686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ROUND(IF($L620=1,INDEX(新属性投放!J$14:J$34,卡牌属性!$M620),INDEX(新属性投放!J$40:J$60,卡牌属性!$M620))*VLOOKUP(J620,$A$4:$E$39,5),0)</f>
        <v>1200</v>
      </c>
      <c r="P620" s="31" t="s">
        <v>190</v>
      </c>
      <c r="Q620" s="16">
        <f>ROUND(IF($L620=1,INDEX(新属性投放!K$14:K$34,卡牌属性!$M620),INDEX(新属性投放!K$40:K$60,卡牌属性!$M620))*VLOOKUP(J620,$A$4:$E$39,5),0)</f>
        <v>580</v>
      </c>
      <c r="R620" s="31" t="s">
        <v>191</v>
      </c>
      <c r="S620" s="16">
        <f>ROUND(IF($L620=1,INDEX(新属性投放!L$14:L$34,卡牌属性!$M620),INDEX(新属性投放!L$40:L$60,卡牌属性!$M620))*VLOOKUP(J620,$A$4:$E$39,5),0)</f>
        <v>9953</v>
      </c>
      <c r="T620" s="31" t="s">
        <v>189</v>
      </c>
      <c r="U620" s="16">
        <f>ROUND(IF($L620=1,INDEX(新属性投放!D$14:D$34,卡牌属性!$M620),INDEX(新属性投放!D$40:D$60,卡牌属性!$M620))*VLOOKUP(J620,$A$4:$E$39,5),0)</f>
        <v>30</v>
      </c>
      <c r="V620" s="31" t="s">
        <v>190</v>
      </c>
      <c r="W620" s="16">
        <f>ROUND(IF($L620=1,INDEX(新属性投放!E$14:E$34,卡牌属性!$M620),INDEX(新属性投放!E$40:E$60,卡牌属性!$M620))*VLOOKUP(J620,$A$4:$E$39,5),0)</f>
        <v>15</v>
      </c>
      <c r="X620" s="31" t="s">
        <v>191</v>
      </c>
      <c r="Y620" s="16">
        <f>ROUND(IF($L620=1,INDEX(新属性投放!F$14:F$34,卡牌属性!$M620),INDEX(新属性投放!F$40:F$60,卡牌属性!$M620))*VLOOKUP(J620,$A$4:$E$39,5),0)</f>
        <v>262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686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ROUND(IF($L621=1,INDEX(新属性投放!J$14:J$34,卡牌属性!$M621),INDEX(新属性投放!J$40:J$60,卡牌属性!$M621))*VLOOKUP(J621,$A$4:$E$39,5),0)</f>
        <v>1568</v>
      </c>
      <c r="P621" s="31" t="s">
        <v>190</v>
      </c>
      <c r="Q621" s="16">
        <f>ROUND(IF($L621=1,INDEX(新属性投放!K$14:K$34,卡牌属性!$M621),INDEX(新属性投放!K$40:K$60,卡牌属性!$M621))*VLOOKUP(J621,$A$4:$E$39,5),0)</f>
        <v>764</v>
      </c>
      <c r="R621" s="31" t="s">
        <v>191</v>
      </c>
      <c r="S621" s="16">
        <f>ROUND(IF($L621=1,INDEX(新属性投放!L$14:L$34,卡牌属性!$M621),INDEX(新属性投放!L$40:L$60,卡牌属性!$M621))*VLOOKUP(J621,$A$4:$E$39,5),0)</f>
        <v>13167</v>
      </c>
      <c r="T621" s="31" t="s">
        <v>189</v>
      </c>
      <c r="U621" s="16">
        <f>ROUND(IF($L621=1,INDEX(新属性投放!D$14:D$34,卡牌属性!$M621),INDEX(新属性投放!D$40:D$60,卡牌属性!$M621))*VLOOKUP(J621,$A$4:$E$39,5),0)</f>
        <v>34</v>
      </c>
      <c r="V621" s="31" t="s">
        <v>190</v>
      </c>
      <c r="W621" s="16">
        <f>ROUND(IF($L621=1,INDEX(新属性投放!E$14:E$34,卡牌属性!$M621),INDEX(新属性投放!E$40:E$60,卡牌属性!$M621))*VLOOKUP(J621,$A$4:$E$39,5),0)</f>
        <v>17</v>
      </c>
      <c r="X621" s="31" t="s">
        <v>191</v>
      </c>
      <c r="Y621" s="16">
        <f>ROUND(IF($L621=1,INDEX(新属性投放!F$14:F$34,卡牌属性!$M621),INDEX(新属性投放!F$40:F$60,卡牌属性!$M621))*VLOOKUP(J621,$A$4:$E$39,5),0)</f>
        <v>297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686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ROUND(IF($L622=1,INDEX(新属性投放!J$14:J$34,卡牌属性!$M622),INDEX(新属性投放!J$40:J$60,卡牌属性!$M622))*VLOOKUP(J622,$A$4:$E$39,5),0)</f>
        <v>1948</v>
      </c>
      <c r="P622" s="31" t="s">
        <v>190</v>
      </c>
      <c r="Q622" s="16">
        <f>ROUND(IF($L622=1,INDEX(新属性投放!K$14:K$34,卡牌属性!$M622),INDEX(新属性投放!K$40:K$60,卡牌属性!$M622))*VLOOKUP(J622,$A$4:$E$39,5),0)</f>
        <v>954</v>
      </c>
      <c r="R622" s="31" t="s">
        <v>191</v>
      </c>
      <c r="S622" s="16">
        <f>ROUND(IF($L622=1,INDEX(新属性投放!L$14:L$34,卡牌属性!$M622),INDEX(新属性投放!L$40:L$60,卡牌属性!$M622))*VLOOKUP(J622,$A$4:$E$39,5),0)</f>
        <v>16487</v>
      </c>
      <c r="T622" s="31" t="s">
        <v>189</v>
      </c>
      <c r="U622" s="16">
        <f>ROUND(IF($L622=1,INDEX(新属性投放!D$14:D$34,卡牌属性!$M622),INDEX(新属性投放!D$40:D$60,卡牌属性!$M622))*VLOOKUP(J622,$A$4:$E$39,5),0)</f>
        <v>40</v>
      </c>
      <c r="V622" s="31" t="s">
        <v>190</v>
      </c>
      <c r="W622" s="16">
        <f>ROUND(IF($L622=1,INDEX(新属性投放!E$14:E$34,卡牌属性!$M622),INDEX(新属性投放!E$40:E$60,卡牌属性!$M622))*VLOOKUP(J622,$A$4:$E$39,5),0)</f>
        <v>20</v>
      </c>
      <c r="X622" s="31" t="s">
        <v>191</v>
      </c>
      <c r="Y622" s="16">
        <f>ROUND(IF($L622=1,INDEX(新属性投放!F$14:F$34,卡牌属性!$M622),INDEX(新属性投放!F$40:F$60,卡牌属性!$M622))*VLOOKUP(J622,$A$4:$E$39,5),0)</f>
        <v>350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686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ROUND(IF($L623=1,INDEX(新属性投放!J$14:J$34,卡牌属性!$M623),INDEX(新属性投放!J$40:J$60,卡牌属性!$M623))*VLOOKUP(J623,$A$4:$E$39,5),0)</f>
        <v>2194</v>
      </c>
      <c r="P623" s="31" t="s">
        <v>190</v>
      </c>
      <c r="Q623" s="16">
        <f>ROUND(IF($L623=1,INDEX(新属性投放!K$14:K$34,卡牌属性!$M623),INDEX(新属性投放!K$40:K$60,卡牌属性!$M623))*VLOOKUP(J623,$A$4:$E$39,5),0)</f>
        <v>1077</v>
      </c>
      <c r="R623" s="31" t="s">
        <v>191</v>
      </c>
      <c r="S623" s="16">
        <f>ROUND(IF($L623=1,INDEX(新属性投放!L$14:L$34,卡牌属性!$M623),INDEX(新属性投放!L$40:L$60,卡牌属性!$M623))*VLOOKUP(J623,$A$4:$E$39,5),0)</f>
        <v>18639</v>
      </c>
      <c r="T623" s="31" t="s">
        <v>189</v>
      </c>
      <c r="U623" s="16">
        <f>ROUND(IF($L623=1,INDEX(新属性投放!D$14:D$34,卡牌属性!$M623),INDEX(新属性投放!D$40:D$60,卡牌属性!$M623))*VLOOKUP(J623,$A$4:$E$39,5),0)</f>
        <v>46</v>
      </c>
      <c r="V623" s="31" t="s">
        <v>190</v>
      </c>
      <c r="W623" s="16">
        <f>ROUND(IF($L623=1,INDEX(新属性投放!E$14:E$34,卡牌属性!$M623),INDEX(新属性投放!E$40:E$60,卡牌属性!$M623))*VLOOKUP(J623,$A$4:$E$39,5),0)</f>
        <v>23</v>
      </c>
      <c r="X623" s="31" t="s">
        <v>191</v>
      </c>
      <c r="Y623" s="16">
        <f>ROUND(IF($L623=1,INDEX(新属性投放!F$14:F$34,卡牌属性!$M623),INDEX(新属性投放!F$40:F$60,卡牌属性!$M623))*VLOOKUP(J623,$A$4:$E$39,5),0)</f>
        <v>402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686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ROUND(IF($L624=1,INDEX(新属性投放!J$14:J$34,卡牌属性!$M624),INDEX(新属性投放!J$40:J$60,卡牌属性!$M624))*VLOOKUP(J624,$A$4:$E$39,5),0)</f>
        <v>2476</v>
      </c>
      <c r="P624" s="31" t="s">
        <v>190</v>
      </c>
      <c r="Q624" s="16">
        <f>ROUND(IF($L624=1,INDEX(新属性投放!K$14:K$34,卡牌属性!$M624),INDEX(新属性投放!K$40:K$60,卡牌属性!$M624))*VLOOKUP(J624,$A$4:$E$39,5),0)</f>
        <v>1218</v>
      </c>
      <c r="R624" s="31" t="s">
        <v>191</v>
      </c>
      <c r="S624" s="16">
        <f>ROUND(IF($L624=1,INDEX(新属性投放!L$14:L$34,卡牌属性!$M624),INDEX(新属性投放!L$40:L$60,卡牌属性!$M624))*VLOOKUP(J624,$A$4:$E$39,5),0)</f>
        <v>21104</v>
      </c>
      <c r="T624" s="31" t="s">
        <v>189</v>
      </c>
      <c r="U624" s="16">
        <f>ROUND(IF($L624=1,INDEX(新属性投放!D$14:D$34,卡牌属性!$M624),INDEX(新属性投放!D$40:D$60,卡牌属性!$M624))*VLOOKUP(J624,$A$4:$E$39,5),0)</f>
        <v>52</v>
      </c>
      <c r="V624" s="31" t="s">
        <v>190</v>
      </c>
      <c r="W624" s="16">
        <f>ROUND(IF($L624=1,INDEX(新属性投放!E$14:E$34,卡牌属性!$M624),INDEX(新属性投放!E$40:E$60,卡牌属性!$M624))*VLOOKUP(J624,$A$4:$E$39,5),0)</f>
        <v>26</v>
      </c>
      <c r="X624" s="31" t="s">
        <v>191</v>
      </c>
      <c r="Y624" s="16">
        <f>ROUND(IF($L624=1,INDEX(新属性投放!F$14:F$34,卡牌属性!$M624),INDEX(新属性投放!F$40:F$60,卡牌属性!$M624))*VLOOKUP(J624,$A$4:$E$39,5),0)</f>
        <v>455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686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ROUND(IF($L625=1,INDEX(新属性投放!J$14:J$34,卡牌属性!$M625),INDEX(新属性投放!J$40:J$60,卡牌属性!$M625))*VLOOKUP(J625,$A$4:$E$39,5),0)</f>
        <v>2794</v>
      </c>
      <c r="P625" s="31" t="s">
        <v>190</v>
      </c>
      <c r="Q625" s="16">
        <f>ROUND(IF($L625=1,INDEX(新属性投放!K$14:K$34,卡牌属性!$M625),INDEX(新属性投放!K$40:K$60,卡牌属性!$M625))*VLOOKUP(J625,$A$4:$E$39,5),0)</f>
        <v>1377</v>
      </c>
      <c r="R625" s="31" t="s">
        <v>191</v>
      </c>
      <c r="S625" s="16">
        <f>ROUND(IF($L625=1,INDEX(新属性投放!L$14:L$34,卡牌属性!$M625),INDEX(新属性投放!L$40:L$60,卡牌属性!$M625))*VLOOKUP(J625,$A$4:$E$39,5),0)</f>
        <v>23886</v>
      </c>
      <c r="T625" s="31" t="s">
        <v>189</v>
      </c>
      <c r="U625" s="16">
        <f>ROUND(IF($L625=1,INDEX(新属性投放!D$14:D$34,卡牌属性!$M625),INDEX(新属性投放!D$40:D$60,卡牌属性!$M625))*VLOOKUP(J625,$A$4:$E$39,5),0)</f>
        <v>58</v>
      </c>
      <c r="V625" s="31" t="s">
        <v>190</v>
      </c>
      <c r="W625" s="16">
        <f>ROUND(IF($L625=1,INDEX(新属性投放!E$14:E$34,卡牌属性!$M625),INDEX(新属性投放!E$40:E$60,卡牌属性!$M625))*VLOOKUP(J625,$A$4:$E$39,5),0)</f>
        <v>29</v>
      </c>
      <c r="X625" s="31" t="s">
        <v>191</v>
      </c>
      <c r="Y625" s="16">
        <f>ROUND(IF($L625=1,INDEX(新属性投放!F$14:F$34,卡牌属性!$M625),INDEX(新属性投放!F$40:F$60,卡牌属性!$M625))*VLOOKUP(J625,$A$4:$E$39,5),0)</f>
        <v>507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686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ROUND(IF($L626=1,INDEX(新属性投放!J$14:J$34,卡牌属性!$M626),INDEX(新属性投放!J$40:J$60,卡牌属性!$M626))*VLOOKUP(J626,$A$4:$E$39,5),0)</f>
        <v>3148</v>
      </c>
      <c r="P626" s="31" t="s">
        <v>190</v>
      </c>
      <c r="Q626" s="16">
        <f>ROUND(IF($L626=1,INDEX(新属性投放!K$14:K$34,卡牌属性!$M626),INDEX(新属性投放!K$40:K$60,卡牌属性!$M626))*VLOOKUP(J626,$A$4:$E$39,5),0)</f>
        <v>1554</v>
      </c>
      <c r="R626" s="31" t="s">
        <v>191</v>
      </c>
      <c r="S626" s="16">
        <f>ROUND(IF($L626=1,INDEX(新属性投放!L$14:L$34,卡牌属性!$M626),INDEX(新属性投放!L$40:L$60,卡牌属性!$M626))*VLOOKUP(J626,$A$4:$E$39,5),0)</f>
        <v>26981</v>
      </c>
      <c r="T626" s="31" t="s">
        <v>189</v>
      </c>
      <c r="U626" s="16">
        <f>ROUND(IF($L626=1,INDEX(新属性投放!D$14:D$34,卡牌属性!$M626),INDEX(新属性投放!D$40:D$60,卡牌属性!$M626))*VLOOKUP(J626,$A$4:$E$39,5),0)</f>
        <v>64</v>
      </c>
      <c r="V626" s="31" t="s">
        <v>190</v>
      </c>
      <c r="W626" s="16">
        <f>ROUND(IF($L626=1,INDEX(新属性投放!E$14:E$34,卡牌属性!$M626),INDEX(新属性投放!E$40:E$60,卡牌属性!$M626))*VLOOKUP(J626,$A$4:$E$39,5),0)</f>
        <v>32</v>
      </c>
      <c r="X626" s="31" t="s">
        <v>191</v>
      </c>
      <c r="Y626" s="16">
        <f>ROUND(IF($L626=1,INDEX(新属性投放!F$14:F$34,卡牌属性!$M626),INDEX(新属性投放!F$40:F$60,卡牌属性!$M626))*VLOOKUP(J626,$A$4:$E$39,5),0)</f>
        <v>560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686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ROUND(IF($L627=1,INDEX(新属性投放!J$14:J$34,卡牌属性!$M627),INDEX(新属性投放!J$40:J$60,卡牌属性!$M627))*VLOOKUP(J627,$A$4:$E$39,5),0)</f>
        <v>3538</v>
      </c>
      <c r="P627" s="31" t="s">
        <v>190</v>
      </c>
      <c r="Q627" s="16">
        <f>ROUND(IF($L627=1,INDEX(新属性投放!K$14:K$34,卡牌属性!$M627),INDEX(新属性投放!K$40:K$60,卡牌属性!$M627))*VLOOKUP(J627,$A$4:$E$39,5),0)</f>
        <v>1749</v>
      </c>
      <c r="R627" s="31" t="s">
        <v>191</v>
      </c>
      <c r="S627" s="16">
        <f>ROUND(IF($L627=1,INDEX(新属性投放!L$14:L$34,卡牌属性!$M627),INDEX(新属性投放!L$40:L$60,卡牌属性!$M627))*VLOOKUP(J627,$A$4:$E$39,5),0)</f>
        <v>30393</v>
      </c>
      <c r="T627" s="31" t="s">
        <v>189</v>
      </c>
      <c r="U627" s="16">
        <f>ROUND(IF($L627=1,INDEX(新属性投放!D$14:D$34,卡牌属性!$M627),INDEX(新属性投放!D$40:D$60,卡牌属性!$M627))*VLOOKUP(J627,$A$4:$E$39,5),0)</f>
        <v>70</v>
      </c>
      <c r="V627" s="31" t="s">
        <v>190</v>
      </c>
      <c r="W627" s="16">
        <f>ROUND(IF($L627=1,INDEX(新属性投放!E$14:E$34,卡牌属性!$M627),INDEX(新属性投放!E$40:E$60,卡牌属性!$M627))*VLOOKUP(J627,$A$4:$E$39,5),0)</f>
        <v>35</v>
      </c>
      <c r="X627" s="31" t="s">
        <v>191</v>
      </c>
      <c r="Y627" s="16">
        <f>ROUND(IF($L627=1,INDEX(新属性投放!F$14:F$34,卡牌属性!$M627),INDEX(新属性投放!F$40:F$60,卡牌属性!$M627))*VLOOKUP(J627,$A$4:$E$39,5),0)</f>
        <v>612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686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ROUND(IF($L628=1,INDEX(新属性投放!J$14:J$34,卡牌属性!$M628),INDEX(新属性投放!J$40:J$60,卡牌属性!$M628))*VLOOKUP(J628,$A$4:$E$39,5),0)</f>
        <v>3968</v>
      </c>
      <c r="P628" s="31" t="s">
        <v>190</v>
      </c>
      <c r="Q628" s="16">
        <f>ROUND(IF($L628=1,INDEX(新属性投放!K$14:K$34,卡牌属性!$M628),INDEX(新属性投放!K$40:K$60,卡牌属性!$M628))*VLOOKUP(J628,$A$4:$E$39,5),0)</f>
        <v>1964</v>
      </c>
      <c r="R628" s="31" t="s">
        <v>191</v>
      </c>
      <c r="S628" s="16">
        <f>ROUND(IF($L628=1,INDEX(新属性投放!L$14:L$34,卡牌属性!$M628),INDEX(新属性投放!L$40:L$60,卡牌属性!$M628))*VLOOKUP(J628,$A$4:$E$39,5),0)</f>
        <v>34153</v>
      </c>
      <c r="T628" s="31" t="s">
        <v>189</v>
      </c>
      <c r="U628" s="16">
        <f>ROUND(IF($L628=1,INDEX(新属性投放!D$14:D$34,卡牌属性!$M628),INDEX(新属性投放!D$40:D$60,卡牌属性!$M628))*VLOOKUP(J628,$A$4:$E$39,5),0)</f>
        <v>80</v>
      </c>
      <c r="V628" s="31" t="s">
        <v>190</v>
      </c>
      <c r="W628" s="16">
        <f>ROUND(IF($L628=1,INDEX(新属性投放!E$14:E$34,卡牌属性!$M628),INDEX(新属性投放!E$40:E$60,卡牌属性!$M628))*VLOOKUP(J628,$A$4:$E$39,5),0)</f>
        <v>40</v>
      </c>
      <c r="X628" s="31" t="s">
        <v>191</v>
      </c>
      <c r="Y628" s="16">
        <f>ROUND(IF($L628=1,INDEX(新属性投放!F$14:F$34,卡牌属性!$M628),INDEX(新属性投放!F$40:F$60,卡牌属性!$M628))*VLOOKUP(J628,$A$4:$E$39,5),0)</f>
        <v>700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686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ROUND(IF($L629=1,INDEX(新属性投放!J$14:J$34,卡牌属性!$M629),INDEX(新属性投放!J$40:J$60,卡牌属性!$M629))*VLOOKUP(J629,$A$4:$E$39,5),0)</f>
        <v>4458</v>
      </c>
      <c r="P629" s="31" t="s">
        <v>190</v>
      </c>
      <c r="Q629" s="16">
        <f>ROUND(IF($L629=1,INDEX(新属性投放!K$14:K$34,卡牌属性!$M629),INDEX(新属性投放!K$40:K$60,卡牌属性!$M629))*VLOOKUP(J629,$A$4:$E$39,5),0)</f>
        <v>2209</v>
      </c>
      <c r="R629" s="31" t="s">
        <v>191</v>
      </c>
      <c r="S629" s="16">
        <f>ROUND(IF($L629=1,INDEX(新属性投放!L$14:L$34,卡牌属性!$M629),INDEX(新属性投放!L$40:L$60,卡牌属性!$M629))*VLOOKUP(J629,$A$4:$E$39,5),0)</f>
        <v>38440</v>
      </c>
      <c r="T629" s="31" t="s">
        <v>189</v>
      </c>
      <c r="U629" s="16">
        <f>ROUND(IF($L629=1,INDEX(新属性投放!D$14:D$34,卡牌属性!$M629),INDEX(新属性投放!D$40:D$60,卡牌属性!$M629))*VLOOKUP(J629,$A$4:$E$39,5),0)</f>
        <v>90</v>
      </c>
      <c r="V629" s="31" t="s">
        <v>190</v>
      </c>
      <c r="W629" s="16">
        <f>ROUND(IF($L629=1,INDEX(新属性投放!E$14:E$34,卡牌属性!$M629),INDEX(新属性投放!E$40:E$60,卡牌属性!$M629))*VLOOKUP(J629,$A$4:$E$39,5),0)</f>
        <v>45</v>
      </c>
      <c r="X629" s="31" t="s">
        <v>191</v>
      </c>
      <c r="Y629" s="16">
        <f>ROUND(IF($L629=1,INDEX(新属性投放!F$14:F$34,卡牌属性!$M629),INDEX(新属性投放!F$40:F$60,卡牌属性!$M629))*VLOOKUP(J629,$A$4:$E$39,5),0)</f>
        <v>787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686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ROUND(IF($L630=1,INDEX(新属性投放!J$14:J$34,卡牌属性!$M630),INDEX(新属性投放!J$40:J$60,卡牌属性!$M630))*VLOOKUP(J630,$A$4:$E$39,5),0)</f>
        <v>5008</v>
      </c>
      <c r="P630" s="31" t="s">
        <v>190</v>
      </c>
      <c r="Q630" s="16">
        <f>ROUND(IF($L630=1,INDEX(新属性投放!K$14:K$34,卡牌属性!$M630),INDEX(新属性投放!K$40:K$60,卡牌属性!$M630))*VLOOKUP(J630,$A$4:$E$39,5),0)</f>
        <v>2484</v>
      </c>
      <c r="R630" s="31" t="s">
        <v>191</v>
      </c>
      <c r="S630" s="16">
        <f>ROUND(IF($L630=1,INDEX(新属性投放!L$14:L$34,卡牌属性!$M630),INDEX(新属性投放!L$40:L$60,卡牌属性!$M630))*VLOOKUP(J630,$A$4:$E$39,5),0)</f>
        <v>43250</v>
      </c>
      <c r="T630" s="31" t="s">
        <v>189</v>
      </c>
      <c r="U630" s="16">
        <f>ROUND(IF($L630=1,INDEX(新属性投放!D$14:D$34,卡牌属性!$M630),INDEX(新属性投放!D$40:D$60,卡牌属性!$M630))*VLOOKUP(J630,$A$4:$E$39,5),0)</f>
        <v>100</v>
      </c>
      <c r="V630" s="31" t="s">
        <v>190</v>
      </c>
      <c r="W630" s="16">
        <f>ROUND(IF($L630=1,INDEX(新属性投放!E$14:E$34,卡牌属性!$M630),INDEX(新属性投放!E$40:E$60,卡牌属性!$M630))*VLOOKUP(J630,$A$4:$E$39,5),0)</f>
        <v>50</v>
      </c>
      <c r="X630" s="31" t="s">
        <v>191</v>
      </c>
      <c r="Y630" s="16">
        <f>ROUND(IF($L630=1,INDEX(新属性投放!F$14:F$34,卡牌属性!$M630),INDEX(新属性投放!F$40:F$60,卡牌属性!$M630))*VLOOKUP(J630,$A$4:$E$39,5),0)</f>
        <v>875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686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ROUND(IF($L631=1,INDEX(新属性投放!J$14:J$34,卡牌属性!$M631),INDEX(新属性投放!J$40:J$60,卡牌属性!$M631))*VLOOKUP(J631,$A$4:$E$39,5),0)</f>
        <v>5618</v>
      </c>
      <c r="P631" s="31" t="s">
        <v>190</v>
      </c>
      <c r="Q631" s="16">
        <f>ROUND(IF($L631=1,INDEX(新属性投放!K$14:K$34,卡牌属性!$M631),INDEX(新属性投放!K$40:K$60,卡牌属性!$M631))*VLOOKUP(J631,$A$4:$E$39,5),0)</f>
        <v>2789</v>
      </c>
      <c r="R631" s="31" t="s">
        <v>191</v>
      </c>
      <c r="S631" s="16">
        <f>ROUND(IF($L631=1,INDEX(新属性投放!L$14:L$34,卡牌属性!$M631),INDEX(新属性投放!L$40:L$60,卡牌属性!$M631))*VLOOKUP(J631,$A$4:$E$39,5),0)</f>
        <v>48587</v>
      </c>
      <c r="T631" s="31" t="s">
        <v>189</v>
      </c>
      <c r="U631" s="16">
        <f>ROUND(IF($L631=1,INDEX(新属性投放!D$14:D$34,卡牌属性!$M631),INDEX(新属性投放!D$40:D$60,卡牌属性!$M631))*VLOOKUP(J631,$A$4:$E$39,5),0)</f>
        <v>110</v>
      </c>
      <c r="V631" s="31" t="s">
        <v>190</v>
      </c>
      <c r="W631" s="16">
        <f>ROUND(IF($L631=1,INDEX(新属性投放!E$14:E$34,卡牌属性!$M631),INDEX(新属性投放!E$40:E$60,卡牌属性!$M631))*VLOOKUP(J631,$A$4:$E$39,5),0)</f>
        <v>55</v>
      </c>
      <c r="X631" s="31" t="s">
        <v>191</v>
      </c>
      <c r="Y631" s="16">
        <f>ROUND(IF($L631=1,INDEX(新属性投放!F$14:F$34,卡牌属性!$M631),INDEX(新属性投放!F$40:F$60,卡牌属性!$M631))*VLOOKUP(J631,$A$4:$E$39,5),0)</f>
        <v>962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686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ROUND(IF($L632=1,INDEX(新属性投放!J$14:J$34,卡牌属性!$M632),INDEX(新属性投放!J$40:J$60,卡牌属性!$M632))*VLOOKUP(J632,$A$4:$E$39,5),0)</f>
        <v>6288</v>
      </c>
      <c r="P632" s="31" t="s">
        <v>190</v>
      </c>
      <c r="Q632" s="16">
        <f>ROUND(IF($L632=1,INDEX(新属性投放!K$14:K$34,卡牌属性!$M632),INDEX(新属性投放!K$40:K$60,卡牌属性!$M632))*VLOOKUP(J632,$A$4:$E$39,5),0)</f>
        <v>3124</v>
      </c>
      <c r="R632" s="31" t="s">
        <v>191</v>
      </c>
      <c r="S632" s="16">
        <f>ROUND(IF($L632=1,INDEX(新属性投放!L$14:L$34,卡牌属性!$M632),INDEX(新属性投放!L$40:L$60,卡牌属性!$M632))*VLOOKUP(J632,$A$4:$E$39,5),0)</f>
        <v>54447</v>
      </c>
      <c r="T632" s="31" t="s">
        <v>189</v>
      </c>
      <c r="U632" s="16">
        <f>ROUND(IF($L632=1,INDEX(新属性投放!D$14:D$34,卡牌属性!$M632),INDEX(新属性投放!D$40:D$60,卡牌属性!$M632))*VLOOKUP(J632,$A$4:$E$39,5),0)</f>
        <v>120</v>
      </c>
      <c r="V632" s="31" t="s">
        <v>190</v>
      </c>
      <c r="W632" s="16">
        <f>ROUND(IF($L632=1,INDEX(新属性投放!E$14:E$34,卡牌属性!$M632),INDEX(新属性投放!E$40:E$60,卡牌属性!$M632))*VLOOKUP(J632,$A$4:$E$39,5),0)</f>
        <v>60</v>
      </c>
      <c r="X632" s="31" t="s">
        <v>191</v>
      </c>
      <c r="Y632" s="16">
        <f>ROUND(IF($L632=1,INDEX(新属性投放!F$14:F$34,卡牌属性!$M632),INDEX(新属性投放!F$40:F$60,卡牌属性!$M632))*VLOOKUP(J632,$A$4:$E$39,5),0)</f>
        <v>1050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686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ROUND(IF($L633=1,INDEX(新属性投放!J$14:J$34,卡牌属性!$M633),INDEX(新属性投放!J$40:J$60,卡牌属性!$M633))*VLOOKUP(J633,$A$4:$E$39,5),0)</f>
        <v>7028</v>
      </c>
      <c r="P633" s="31" t="s">
        <v>190</v>
      </c>
      <c r="Q633" s="16">
        <f>ROUND(IF($L633=1,INDEX(新属性投放!K$14:K$34,卡牌属性!$M633),INDEX(新属性投放!K$40:K$60,卡牌属性!$M633))*VLOOKUP(J633,$A$4:$E$39,5),0)</f>
        <v>3494</v>
      </c>
      <c r="R633" s="31" t="s">
        <v>191</v>
      </c>
      <c r="S633" s="16">
        <f>ROUND(IF($L633=1,INDEX(新属性投放!L$14:L$34,卡牌属性!$M633),INDEX(新属性投放!L$40:L$60,卡牌属性!$M633))*VLOOKUP(J633,$A$4:$E$39,5),0)</f>
        <v>60922</v>
      </c>
      <c r="T633" s="31" t="s">
        <v>189</v>
      </c>
      <c r="U633" s="16">
        <f>ROUND(IF($L633=1,INDEX(新属性投放!D$14:D$34,卡牌属性!$M633),INDEX(新属性投放!D$40:D$60,卡牌属性!$M633))*VLOOKUP(J633,$A$4:$E$39,5),0)</f>
        <v>140</v>
      </c>
      <c r="V633" s="31" t="s">
        <v>190</v>
      </c>
      <c r="W633" s="16">
        <f>ROUND(IF($L633=1,INDEX(新属性投放!E$14:E$34,卡牌属性!$M633),INDEX(新属性投放!E$40:E$60,卡牌属性!$M633))*VLOOKUP(J633,$A$4:$E$39,5),0)</f>
        <v>70</v>
      </c>
      <c r="X633" s="31" t="s">
        <v>191</v>
      </c>
      <c r="Y633" s="16">
        <f>ROUND(IF($L633=1,INDEX(新属性投放!F$14:F$34,卡牌属性!$M633),INDEX(新属性投放!F$40:F$60,卡牌属性!$M633))*VLOOKUP(J633,$A$4:$E$39,5),0)</f>
        <v>1225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686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ROUND(IF($L634=1,INDEX(新属性投放!J$14:J$34,卡牌属性!$M634),INDEX(新属性投放!J$40:J$60,卡牌属性!$M634))*VLOOKUP(J634,$A$4:$E$39,5),0)</f>
        <v>100</v>
      </c>
      <c r="P634" s="31" t="s">
        <v>190</v>
      </c>
      <c r="Q634" s="16">
        <f>ROUND(IF($L634=1,INDEX(新属性投放!K$14:K$34,卡牌属性!$M634),INDEX(新属性投放!K$40:K$60,卡牌属性!$M634))*VLOOKUP(J634,$A$4:$E$39,5),0)</f>
        <v>25</v>
      </c>
      <c r="R634" s="31" t="s">
        <v>191</v>
      </c>
      <c r="S634" s="16">
        <f>ROUND(IF($L634=1,INDEX(新属性投放!L$14:L$34,卡牌属性!$M634),INDEX(新属性投放!L$40:L$60,卡牌属性!$M634))*VLOOKUP(J634,$A$4:$E$39,5),0)</f>
        <v>188</v>
      </c>
      <c r="T634" s="31" t="s">
        <v>189</v>
      </c>
      <c r="U634" s="16">
        <f>ROUND(IF($L634=1,INDEX(新属性投放!D$14:D$34,卡牌属性!$M634),INDEX(新属性投放!D$40:D$60,卡牌属性!$M634))*VLOOKUP(J634,$A$4:$E$39,5),0)</f>
        <v>5</v>
      </c>
      <c r="V634" s="31" t="s">
        <v>190</v>
      </c>
      <c r="W634" s="16">
        <f>ROUND(IF($L634=1,INDEX(新属性投放!E$14:E$34,卡牌属性!$M634),INDEX(新属性投放!E$40:E$60,卡牌属性!$M634))*VLOOKUP(J634,$A$4:$E$39,5),0)</f>
        <v>3</v>
      </c>
      <c r="X634" s="31" t="s">
        <v>191</v>
      </c>
      <c r="Y634" s="16">
        <f>ROUND(IF($L634=1,INDEX(新属性投放!F$14:F$34,卡牌属性!$M634),INDEX(新属性投放!F$40:F$60,卡牌属性!$M634))*VLOOKUP(J634,$A$4:$E$39,5),0)</f>
        <v>44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686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ROUND(IF($L635=1,INDEX(新属性投放!J$14:J$34,卡牌属性!$M635),INDEX(新属性投放!J$40:J$60,卡牌属性!$M635))*VLOOKUP(J635,$A$4:$E$39,5),0)</f>
        <v>105</v>
      </c>
      <c r="P635" s="31" t="s">
        <v>190</v>
      </c>
      <c r="Q635" s="16">
        <f>ROUND(IF($L635=1,INDEX(新属性投放!K$14:K$34,卡牌属性!$M635),INDEX(新属性投放!K$40:K$60,卡牌属性!$M635))*VLOOKUP(J635,$A$4:$E$39,5),0)</f>
        <v>28</v>
      </c>
      <c r="R635" s="31" t="s">
        <v>191</v>
      </c>
      <c r="S635" s="16">
        <f>ROUND(IF($L635=1,INDEX(新属性投放!L$14:L$34,卡牌属性!$M635),INDEX(新属性投放!L$40:L$60,卡牌属性!$M635))*VLOOKUP(J635,$A$4:$E$39,5),0)</f>
        <v>239</v>
      </c>
      <c r="T635" s="31" t="s">
        <v>189</v>
      </c>
      <c r="U635" s="16">
        <f>ROUND(IF($L635=1,INDEX(新属性投放!D$14:D$34,卡牌属性!$M635),INDEX(新属性投放!D$40:D$60,卡牌属性!$M635))*VLOOKUP(J635,$A$4:$E$39,5),0)</f>
        <v>8</v>
      </c>
      <c r="V635" s="31" t="s">
        <v>190</v>
      </c>
      <c r="W635" s="16">
        <f>ROUND(IF($L635=1,INDEX(新属性投放!E$14:E$34,卡牌属性!$M635),INDEX(新属性投放!E$40:E$60,卡牌属性!$M635))*VLOOKUP(J635,$A$4:$E$39,5),0)</f>
        <v>4</v>
      </c>
      <c r="X635" s="31" t="s">
        <v>191</v>
      </c>
      <c r="Y635" s="16">
        <f>ROUND(IF($L635=1,INDEX(新属性投放!F$14:F$34,卡牌属性!$M635),INDEX(新属性投放!F$40:F$60,卡牌属性!$M635))*VLOOKUP(J635,$A$4:$E$39,5),0)</f>
        <v>65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686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ROUND(IF($L636=1,INDEX(新属性投放!J$14:J$34,卡牌属性!$M636),INDEX(新属性投放!J$40:J$60,卡牌属性!$M636))*VLOOKUP(J636,$A$4:$E$39,5),0)</f>
        <v>155</v>
      </c>
      <c r="P636" s="31" t="s">
        <v>190</v>
      </c>
      <c r="Q636" s="16">
        <f>ROUND(IF($L636=1,INDEX(新属性投放!K$14:K$34,卡牌属性!$M636),INDEX(新属性投放!K$40:K$60,卡牌属性!$M636))*VLOOKUP(J636,$A$4:$E$39,5),0)</f>
        <v>53</v>
      </c>
      <c r="R636" s="31" t="s">
        <v>191</v>
      </c>
      <c r="S636" s="16">
        <f>ROUND(IF($L636=1,INDEX(新属性投放!L$14:L$34,卡牌属性!$M636),INDEX(新属性投放!L$40:L$60,卡牌属性!$M636))*VLOOKUP(J636,$A$4:$E$39,5),0)</f>
        <v>674</v>
      </c>
      <c r="T636" s="31" t="s">
        <v>189</v>
      </c>
      <c r="U636" s="16">
        <f>ROUND(IF($L636=1,INDEX(新属性投放!D$14:D$34,卡牌属性!$M636),INDEX(新属性投放!D$40:D$60,卡牌属性!$M636))*VLOOKUP(J636,$A$4:$E$39,5),0)</f>
        <v>10</v>
      </c>
      <c r="V636" s="31" t="s">
        <v>190</v>
      </c>
      <c r="W636" s="16">
        <f>ROUND(IF($L636=1,INDEX(新属性投放!E$14:E$34,卡牌属性!$M636),INDEX(新属性投放!E$40:E$60,卡牌属性!$M636))*VLOOKUP(J636,$A$4:$E$39,5),0)</f>
        <v>5</v>
      </c>
      <c r="X636" s="31" t="s">
        <v>191</v>
      </c>
      <c r="Y636" s="16">
        <f>ROUND(IF($L636=1,INDEX(新属性投放!F$14:F$34,卡牌属性!$M636),INDEX(新属性投放!F$40:F$60,卡牌属性!$M636))*VLOOKUP(J636,$A$4:$E$39,5),0)</f>
        <v>88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686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ROUND(IF($L637=1,INDEX(新属性投放!J$14:J$34,卡牌属性!$M637),INDEX(新属性投放!J$40:J$60,卡牌属性!$M637))*VLOOKUP(J637,$A$4:$E$39,5),0)</f>
        <v>300</v>
      </c>
      <c r="P637" s="31" t="s">
        <v>190</v>
      </c>
      <c r="Q637" s="16">
        <f>ROUND(IF($L637=1,INDEX(新属性投放!K$14:K$34,卡牌属性!$M637),INDEX(新属性投放!K$40:K$60,卡牌属性!$M637))*VLOOKUP(J637,$A$4:$E$39,5),0)</f>
        <v>125</v>
      </c>
      <c r="R637" s="31" t="s">
        <v>191</v>
      </c>
      <c r="S637" s="16">
        <f>ROUND(IF($L637=1,INDEX(新属性投放!L$14:L$34,卡牌属性!$M637),INDEX(新属性投放!L$40:L$60,卡牌属性!$M637))*VLOOKUP(J637,$A$4:$E$39,5),0)</f>
        <v>1943</v>
      </c>
      <c r="T637" s="31" t="s">
        <v>189</v>
      </c>
      <c r="U637" s="16">
        <f>ROUND(IF($L637=1,INDEX(新属性投放!D$14:D$34,卡牌属性!$M637),INDEX(新属性投放!D$40:D$60,卡牌属性!$M637))*VLOOKUP(J637,$A$4:$E$39,5),0)</f>
        <v>15</v>
      </c>
      <c r="V637" s="31" t="s">
        <v>190</v>
      </c>
      <c r="W637" s="16">
        <f>ROUND(IF($L637=1,INDEX(新属性投放!E$14:E$34,卡牌属性!$M637),INDEX(新属性投放!E$40:E$60,卡牌属性!$M637))*VLOOKUP(J637,$A$4:$E$39,5),0)</f>
        <v>8</v>
      </c>
      <c r="X637" s="31" t="s">
        <v>191</v>
      </c>
      <c r="Y637" s="16">
        <f>ROUND(IF($L637=1,INDEX(新属性投放!F$14:F$34,卡牌属性!$M637),INDEX(新属性投放!F$40:F$60,卡牌属性!$M637))*VLOOKUP(J637,$A$4:$E$39,5),0)</f>
        <v>131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686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ROUND(IF($L638=1,INDEX(新属性投放!J$14:J$34,卡牌属性!$M638),INDEX(新属性投放!J$40:J$60,卡牌属性!$M638))*VLOOKUP(J638,$A$4:$E$39,5),0)</f>
        <v>565</v>
      </c>
      <c r="P638" s="31" t="s">
        <v>190</v>
      </c>
      <c r="Q638" s="16">
        <f>ROUND(IF($L638=1,INDEX(新属性投放!K$14:K$34,卡牌属性!$M638),INDEX(新属性投放!K$40:K$60,卡牌属性!$M638))*VLOOKUP(J638,$A$4:$E$39,5),0)</f>
        <v>258</v>
      </c>
      <c r="R638" s="31" t="s">
        <v>191</v>
      </c>
      <c r="S638" s="16">
        <f>ROUND(IF($L638=1,INDEX(新属性投放!L$14:L$34,卡牌属性!$M638),INDEX(新属性投放!L$40:L$60,卡牌属性!$M638))*VLOOKUP(J638,$A$4:$E$39,5),0)</f>
        <v>4261</v>
      </c>
      <c r="T638" s="31" t="s">
        <v>189</v>
      </c>
      <c r="U638" s="16">
        <f>ROUND(IF($L638=1,INDEX(新属性投放!D$14:D$34,卡牌属性!$M638),INDEX(新属性投放!D$40:D$60,卡牌属性!$M638))*VLOOKUP(J638,$A$4:$E$39,5),0)</f>
        <v>20</v>
      </c>
      <c r="V638" s="31" t="s">
        <v>190</v>
      </c>
      <c r="W638" s="16">
        <f>ROUND(IF($L638=1,INDEX(新属性投放!E$14:E$34,卡牌属性!$M638),INDEX(新属性投放!E$40:E$60,卡牌属性!$M638))*VLOOKUP(J638,$A$4:$E$39,5),0)</f>
        <v>10</v>
      </c>
      <c r="X638" s="31" t="s">
        <v>191</v>
      </c>
      <c r="Y638" s="16">
        <f>ROUND(IF($L638=1,INDEX(新属性投放!F$14:F$34,卡牌属性!$M638),INDEX(新属性投放!F$40:F$60,卡牌属性!$M638))*VLOOKUP(J638,$A$4:$E$39,5),0)</f>
        <v>175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686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ROUND(IF($L639=1,INDEX(新属性投放!J$14:J$34,卡牌属性!$M639),INDEX(新属性投放!J$40:J$60,卡牌属性!$M639))*VLOOKUP(J639,$A$4:$E$39,5),0)</f>
        <v>815</v>
      </c>
      <c r="P639" s="31" t="s">
        <v>190</v>
      </c>
      <c r="Q639" s="16">
        <f>ROUND(IF($L639=1,INDEX(新属性投放!K$14:K$34,卡牌属性!$M639),INDEX(新属性投放!K$40:K$60,卡牌属性!$M639))*VLOOKUP(J639,$A$4:$E$39,5),0)</f>
        <v>383</v>
      </c>
      <c r="R639" s="31" t="s">
        <v>191</v>
      </c>
      <c r="S639" s="16">
        <f>ROUND(IF($L639=1,INDEX(新属性投放!L$14:L$34,卡牌属性!$M639),INDEX(新属性投放!L$40:L$60,卡牌属性!$M639))*VLOOKUP(J639,$A$4:$E$39,5),0)</f>
        <v>6449</v>
      </c>
      <c r="T639" s="31" t="s">
        <v>189</v>
      </c>
      <c r="U639" s="16">
        <f>ROUND(IF($L639=1,INDEX(新属性投放!D$14:D$34,卡牌属性!$M639),INDEX(新属性投放!D$40:D$60,卡牌属性!$M639))*VLOOKUP(J639,$A$4:$E$39,5),0)</f>
        <v>25</v>
      </c>
      <c r="V639" s="31" t="s">
        <v>190</v>
      </c>
      <c r="W639" s="16">
        <f>ROUND(IF($L639=1,INDEX(新属性投放!E$14:E$34,卡牌属性!$M639),INDEX(新属性投放!E$40:E$60,卡牌属性!$M639))*VLOOKUP(J639,$A$4:$E$39,5),0)</f>
        <v>13</v>
      </c>
      <c r="X639" s="31" t="s">
        <v>191</v>
      </c>
      <c r="Y639" s="16">
        <f>ROUND(IF($L639=1,INDEX(新属性投放!F$14:F$34,卡牌属性!$M639),INDEX(新属性投放!F$40:F$60,卡牌属性!$M639))*VLOOKUP(J639,$A$4:$E$39,5),0)</f>
        <v>219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686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ROUND(IF($L640=1,INDEX(新属性投放!J$14:J$34,卡牌属性!$M640),INDEX(新属性投放!J$40:J$60,卡牌属性!$M640))*VLOOKUP(J640,$A$4:$E$39,5),0)</f>
        <v>1125</v>
      </c>
      <c r="P640" s="31" t="s">
        <v>190</v>
      </c>
      <c r="Q640" s="16">
        <f>ROUND(IF($L640=1,INDEX(新属性投放!K$14:K$34,卡牌属性!$M640),INDEX(新属性投放!K$40:K$60,卡牌属性!$M640))*VLOOKUP(J640,$A$4:$E$39,5),0)</f>
        <v>538</v>
      </c>
      <c r="R640" s="31" t="s">
        <v>191</v>
      </c>
      <c r="S640" s="16">
        <f>ROUND(IF($L640=1,INDEX(新属性投放!L$14:L$34,卡牌属性!$M640),INDEX(新属性投放!L$40:L$60,卡牌属性!$M640))*VLOOKUP(J640,$A$4:$E$39,5),0)</f>
        <v>9161</v>
      </c>
      <c r="T640" s="31" t="s">
        <v>189</v>
      </c>
      <c r="U640" s="16">
        <f>ROUND(IF($L640=1,INDEX(新属性投放!D$14:D$34,卡牌属性!$M640),INDEX(新属性投放!D$40:D$60,卡牌属性!$M640))*VLOOKUP(J640,$A$4:$E$39,5),0)</f>
        <v>30</v>
      </c>
      <c r="V640" s="31" t="s">
        <v>190</v>
      </c>
      <c r="W640" s="16">
        <f>ROUND(IF($L640=1,INDEX(新属性投放!E$14:E$34,卡牌属性!$M640),INDEX(新属性投放!E$40:E$60,卡牌属性!$M640))*VLOOKUP(J640,$A$4:$E$39,5),0)</f>
        <v>15</v>
      </c>
      <c r="X640" s="31" t="s">
        <v>191</v>
      </c>
      <c r="Y640" s="16">
        <f>ROUND(IF($L640=1,INDEX(新属性投放!F$14:F$34,卡牌属性!$M640),INDEX(新属性投放!F$40:F$60,卡牌属性!$M640))*VLOOKUP(J640,$A$4:$E$39,5),0)</f>
        <v>263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686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ROUND(IF($L641=1,INDEX(新属性投放!J$14:J$34,卡牌属性!$M641),INDEX(新属性投放!J$40:J$60,卡牌属性!$M641))*VLOOKUP(J641,$A$4:$E$39,5),0)</f>
        <v>1500</v>
      </c>
      <c r="P641" s="31" t="s">
        <v>190</v>
      </c>
      <c r="Q641" s="16">
        <f>ROUND(IF($L641=1,INDEX(新属性投放!K$14:K$34,卡牌属性!$M641),INDEX(新属性投放!K$40:K$60,卡牌属性!$M641))*VLOOKUP(J641,$A$4:$E$39,5),0)</f>
        <v>725</v>
      </c>
      <c r="R641" s="31" t="s">
        <v>191</v>
      </c>
      <c r="S641" s="16">
        <f>ROUND(IF($L641=1,INDEX(新属性投放!L$14:L$34,卡牌属性!$M641),INDEX(新属性投放!L$40:L$60,卡牌属性!$M641))*VLOOKUP(J641,$A$4:$E$39,5),0)</f>
        <v>12441</v>
      </c>
      <c r="T641" s="31" t="s">
        <v>189</v>
      </c>
      <c r="U641" s="16">
        <f>ROUND(IF($L641=1,INDEX(新属性投放!D$14:D$34,卡牌属性!$M641),INDEX(新属性投放!D$40:D$60,卡牌属性!$M641))*VLOOKUP(J641,$A$4:$E$39,5),0)</f>
        <v>38</v>
      </c>
      <c r="V641" s="31" t="s">
        <v>190</v>
      </c>
      <c r="W641" s="16">
        <f>ROUND(IF($L641=1,INDEX(新属性投放!E$14:E$34,卡牌属性!$M641),INDEX(新属性投放!E$40:E$60,卡牌属性!$M641))*VLOOKUP(J641,$A$4:$E$39,5),0)</f>
        <v>19</v>
      </c>
      <c r="X641" s="31" t="s">
        <v>191</v>
      </c>
      <c r="Y641" s="16">
        <f>ROUND(IF($L641=1,INDEX(新属性投放!F$14:F$34,卡牌属性!$M641),INDEX(新属性投放!F$40:F$60,卡牌属性!$M641))*VLOOKUP(J641,$A$4:$E$39,5),0)</f>
        <v>328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686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ROUND(IF($L642=1,INDEX(新属性投放!J$14:J$34,卡牌属性!$M642),INDEX(新属性投放!J$40:J$60,卡牌属性!$M642))*VLOOKUP(J642,$A$4:$E$39,5),0)</f>
        <v>1960</v>
      </c>
      <c r="P642" s="31" t="s">
        <v>190</v>
      </c>
      <c r="Q642" s="16">
        <f>ROUND(IF($L642=1,INDEX(新属性投放!K$14:K$34,卡牌属性!$M642),INDEX(新属性投放!K$40:K$60,卡牌属性!$M642))*VLOOKUP(J642,$A$4:$E$39,5),0)</f>
        <v>955</v>
      </c>
      <c r="R642" s="31" t="s">
        <v>191</v>
      </c>
      <c r="S642" s="16">
        <f>ROUND(IF($L642=1,INDEX(新属性投放!L$14:L$34,卡牌属性!$M642),INDEX(新属性投放!L$40:L$60,卡牌属性!$M642))*VLOOKUP(J642,$A$4:$E$39,5),0)</f>
        <v>16459</v>
      </c>
      <c r="T642" s="31" t="s">
        <v>189</v>
      </c>
      <c r="U642" s="16">
        <f>ROUND(IF($L642=1,INDEX(新属性投放!D$14:D$34,卡牌属性!$M642),INDEX(新属性投放!D$40:D$60,卡牌属性!$M642))*VLOOKUP(J642,$A$4:$E$39,5),0)</f>
        <v>43</v>
      </c>
      <c r="V642" s="31" t="s">
        <v>190</v>
      </c>
      <c r="W642" s="16">
        <f>ROUND(IF($L642=1,INDEX(新属性投放!E$14:E$34,卡牌属性!$M642),INDEX(新属性投放!E$40:E$60,卡牌属性!$M642))*VLOOKUP(J642,$A$4:$E$39,5),0)</f>
        <v>21</v>
      </c>
      <c r="X642" s="31" t="s">
        <v>191</v>
      </c>
      <c r="Y642" s="16">
        <f>ROUND(IF($L642=1,INDEX(新属性投放!F$14:F$34,卡牌属性!$M642),INDEX(新属性投放!F$40:F$60,卡牌属性!$M642))*VLOOKUP(J642,$A$4:$E$39,5),0)</f>
        <v>371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686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ROUND(IF($L643=1,INDEX(新属性投放!J$14:J$34,卡牌属性!$M643),INDEX(新属性投放!J$40:J$60,卡牌属性!$M643))*VLOOKUP(J643,$A$4:$E$39,5),0)</f>
        <v>2435</v>
      </c>
      <c r="P643" s="31" t="s">
        <v>190</v>
      </c>
      <c r="Q643" s="16">
        <f>ROUND(IF($L643=1,INDEX(新属性投放!K$14:K$34,卡牌属性!$M643),INDEX(新属性投放!K$40:K$60,卡牌属性!$M643))*VLOOKUP(J643,$A$4:$E$39,5),0)</f>
        <v>1193</v>
      </c>
      <c r="R643" s="31" t="s">
        <v>191</v>
      </c>
      <c r="S643" s="16">
        <f>ROUND(IF($L643=1,INDEX(新属性投放!L$14:L$34,卡牌属性!$M643),INDEX(新属性投放!L$40:L$60,卡牌属性!$M643))*VLOOKUP(J643,$A$4:$E$39,5),0)</f>
        <v>20609</v>
      </c>
      <c r="T643" s="31" t="s">
        <v>189</v>
      </c>
      <c r="U643" s="16">
        <f>ROUND(IF($L643=1,INDEX(新属性投放!D$14:D$34,卡牌属性!$M643),INDEX(新属性投放!D$40:D$60,卡牌属性!$M643))*VLOOKUP(J643,$A$4:$E$39,5),0)</f>
        <v>50</v>
      </c>
      <c r="V643" s="31" t="s">
        <v>190</v>
      </c>
      <c r="W643" s="16">
        <f>ROUND(IF($L643=1,INDEX(新属性投放!E$14:E$34,卡牌属性!$M643),INDEX(新属性投放!E$40:E$60,卡牌属性!$M643))*VLOOKUP(J643,$A$4:$E$39,5),0)</f>
        <v>25</v>
      </c>
      <c r="X643" s="31" t="s">
        <v>191</v>
      </c>
      <c r="Y643" s="16">
        <f>ROUND(IF($L643=1,INDEX(新属性投放!F$14:F$34,卡牌属性!$M643),INDEX(新属性投放!F$40:F$60,卡牌属性!$M643))*VLOOKUP(J643,$A$4:$E$39,5),0)</f>
        <v>438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686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ROUND(IF($L644=1,INDEX(新属性投放!J$14:J$34,卡牌属性!$M644),INDEX(新属性投放!J$40:J$60,卡牌属性!$M644))*VLOOKUP(J644,$A$4:$E$39,5),0)</f>
        <v>2743</v>
      </c>
      <c r="P644" s="31" t="s">
        <v>190</v>
      </c>
      <c r="Q644" s="16">
        <f>ROUND(IF($L644=1,INDEX(新属性投放!K$14:K$34,卡牌属性!$M644),INDEX(新属性投放!K$40:K$60,卡牌属性!$M644))*VLOOKUP(J644,$A$4:$E$39,5),0)</f>
        <v>1346</v>
      </c>
      <c r="R644" s="31" t="s">
        <v>191</v>
      </c>
      <c r="S644" s="16">
        <f>ROUND(IF($L644=1,INDEX(新属性投放!L$14:L$34,卡牌属性!$M644),INDEX(新属性投放!L$40:L$60,卡牌属性!$M644))*VLOOKUP(J644,$A$4:$E$39,5),0)</f>
        <v>23299</v>
      </c>
      <c r="T644" s="31" t="s">
        <v>189</v>
      </c>
      <c r="U644" s="16">
        <f>ROUND(IF($L644=1,INDEX(新属性投放!D$14:D$34,卡牌属性!$M644),INDEX(新属性投放!D$40:D$60,卡牌属性!$M644))*VLOOKUP(J644,$A$4:$E$39,5),0)</f>
        <v>58</v>
      </c>
      <c r="V644" s="31" t="s">
        <v>190</v>
      </c>
      <c r="W644" s="16">
        <f>ROUND(IF($L644=1,INDEX(新属性投放!E$14:E$34,卡牌属性!$M644),INDEX(新属性投放!E$40:E$60,卡牌属性!$M644))*VLOOKUP(J644,$A$4:$E$39,5),0)</f>
        <v>29</v>
      </c>
      <c r="X644" s="31" t="s">
        <v>191</v>
      </c>
      <c r="Y644" s="16">
        <f>ROUND(IF($L644=1,INDEX(新属性投放!F$14:F$34,卡牌属性!$M644),INDEX(新属性投放!F$40:F$60,卡牌属性!$M644))*VLOOKUP(J644,$A$4:$E$39,5),0)</f>
        <v>503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686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ROUND(IF($L645=1,INDEX(新属性投放!J$14:J$34,卡牌属性!$M645),INDEX(新属性投放!J$40:J$60,卡牌属性!$M645))*VLOOKUP(J645,$A$4:$E$39,5),0)</f>
        <v>3095</v>
      </c>
      <c r="P645" s="31" t="s">
        <v>190</v>
      </c>
      <c r="Q645" s="16">
        <f>ROUND(IF($L645=1,INDEX(新属性投放!K$14:K$34,卡牌属性!$M645),INDEX(新属性投放!K$40:K$60,卡牌属性!$M645))*VLOOKUP(J645,$A$4:$E$39,5),0)</f>
        <v>1523</v>
      </c>
      <c r="R645" s="31" t="s">
        <v>191</v>
      </c>
      <c r="S645" s="16">
        <f>ROUND(IF($L645=1,INDEX(新属性投放!L$14:L$34,卡牌属性!$M645),INDEX(新属性投放!L$40:L$60,卡牌属性!$M645))*VLOOKUP(J645,$A$4:$E$39,5),0)</f>
        <v>26380</v>
      </c>
      <c r="T645" s="31" t="s">
        <v>189</v>
      </c>
      <c r="U645" s="16">
        <f>ROUND(IF($L645=1,INDEX(新属性投放!D$14:D$34,卡牌属性!$M645),INDEX(新属性投放!D$40:D$60,卡牌属性!$M645))*VLOOKUP(J645,$A$4:$E$39,5),0)</f>
        <v>65</v>
      </c>
      <c r="V645" s="31" t="s">
        <v>190</v>
      </c>
      <c r="W645" s="16">
        <f>ROUND(IF($L645=1,INDEX(新属性投放!E$14:E$34,卡牌属性!$M645),INDEX(新属性投放!E$40:E$60,卡牌属性!$M645))*VLOOKUP(J645,$A$4:$E$39,5),0)</f>
        <v>33</v>
      </c>
      <c r="X645" s="31" t="s">
        <v>191</v>
      </c>
      <c r="Y645" s="16">
        <f>ROUND(IF($L645=1,INDEX(新属性投放!F$14:F$34,卡牌属性!$M645),INDEX(新属性投放!F$40:F$60,卡牌属性!$M645))*VLOOKUP(J645,$A$4:$E$39,5),0)</f>
        <v>569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686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ROUND(IF($L646=1,INDEX(新属性投放!J$14:J$34,卡牌属性!$M646),INDEX(新属性投放!J$40:J$60,卡牌属性!$M646))*VLOOKUP(J646,$A$4:$E$39,5),0)</f>
        <v>3493</v>
      </c>
      <c r="P646" s="31" t="s">
        <v>190</v>
      </c>
      <c r="Q646" s="16">
        <f>ROUND(IF($L646=1,INDEX(新属性投放!K$14:K$34,卡牌属性!$M646),INDEX(新属性投放!K$40:K$60,卡牌属性!$M646))*VLOOKUP(J646,$A$4:$E$39,5),0)</f>
        <v>1721</v>
      </c>
      <c r="R646" s="31" t="s">
        <v>191</v>
      </c>
      <c r="S646" s="16">
        <f>ROUND(IF($L646=1,INDEX(新属性投放!L$14:L$34,卡牌属性!$M646),INDEX(新属性投放!L$40:L$60,卡牌属性!$M646))*VLOOKUP(J646,$A$4:$E$39,5),0)</f>
        <v>29858</v>
      </c>
      <c r="T646" s="31" t="s">
        <v>189</v>
      </c>
      <c r="U646" s="16">
        <f>ROUND(IF($L646=1,INDEX(新属性投放!D$14:D$34,卡牌属性!$M646),INDEX(新属性投放!D$40:D$60,卡牌属性!$M646))*VLOOKUP(J646,$A$4:$E$39,5),0)</f>
        <v>73</v>
      </c>
      <c r="V646" s="31" t="s">
        <v>190</v>
      </c>
      <c r="W646" s="16">
        <f>ROUND(IF($L646=1,INDEX(新属性投放!E$14:E$34,卡牌属性!$M646),INDEX(新属性投放!E$40:E$60,卡牌属性!$M646))*VLOOKUP(J646,$A$4:$E$39,5),0)</f>
        <v>36</v>
      </c>
      <c r="X646" s="31" t="s">
        <v>191</v>
      </c>
      <c r="Y646" s="16">
        <f>ROUND(IF($L646=1,INDEX(新属性投放!F$14:F$34,卡牌属性!$M646),INDEX(新属性投放!F$40:F$60,卡牌属性!$M646))*VLOOKUP(J646,$A$4:$E$39,5),0)</f>
        <v>634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686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ROUND(IF($L647=1,INDEX(新属性投放!J$14:J$34,卡牌属性!$M647),INDEX(新属性投放!J$40:J$60,卡牌属性!$M647))*VLOOKUP(J647,$A$4:$E$39,5),0)</f>
        <v>3935</v>
      </c>
      <c r="P647" s="31" t="s">
        <v>190</v>
      </c>
      <c r="Q647" s="16">
        <f>ROUND(IF($L647=1,INDEX(新属性投放!K$14:K$34,卡牌属性!$M647),INDEX(新属性投放!K$40:K$60,卡牌属性!$M647))*VLOOKUP(J647,$A$4:$E$39,5),0)</f>
        <v>1943</v>
      </c>
      <c r="R647" s="31" t="s">
        <v>191</v>
      </c>
      <c r="S647" s="16">
        <f>ROUND(IF($L647=1,INDEX(新属性投放!L$14:L$34,卡牌属性!$M647),INDEX(新属性投放!L$40:L$60,卡牌属性!$M647))*VLOOKUP(J647,$A$4:$E$39,5),0)</f>
        <v>33726</v>
      </c>
      <c r="T647" s="31" t="s">
        <v>189</v>
      </c>
      <c r="U647" s="16">
        <f>ROUND(IF($L647=1,INDEX(新属性投放!D$14:D$34,卡牌属性!$M647),INDEX(新属性投放!D$40:D$60,卡牌属性!$M647))*VLOOKUP(J647,$A$4:$E$39,5),0)</f>
        <v>80</v>
      </c>
      <c r="V647" s="31" t="s">
        <v>190</v>
      </c>
      <c r="W647" s="16">
        <f>ROUND(IF($L647=1,INDEX(新属性投放!E$14:E$34,卡牌属性!$M647),INDEX(新属性投放!E$40:E$60,卡牌属性!$M647))*VLOOKUP(J647,$A$4:$E$39,5),0)</f>
        <v>40</v>
      </c>
      <c r="X647" s="31" t="s">
        <v>191</v>
      </c>
      <c r="Y647" s="16">
        <f>ROUND(IF($L647=1,INDEX(新属性投放!F$14:F$34,卡牌属性!$M647),INDEX(新属性投放!F$40:F$60,卡牌属性!$M647))*VLOOKUP(J647,$A$4:$E$39,5),0)</f>
        <v>700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686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ROUND(IF($L648=1,INDEX(新属性投放!J$14:J$34,卡牌属性!$M648),INDEX(新属性投放!J$40:J$60,卡牌属性!$M648))*VLOOKUP(J648,$A$4:$E$39,5),0)</f>
        <v>4423</v>
      </c>
      <c r="P648" s="31" t="s">
        <v>190</v>
      </c>
      <c r="Q648" s="16">
        <f>ROUND(IF($L648=1,INDEX(新属性投放!K$14:K$34,卡牌属性!$M648),INDEX(新属性投放!K$40:K$60,卡牌属性!$M648))*VLOOKUP(J648,$A$4:$E$39,5),0)</f>
        <v>2186</v>
      </c>
      <c r="R648" s="31" t="s">
        <v>191</v>
      </c>
      <c r="S648" s="16">
        <f>ROUND(IF($L648=1,INDEX(新属性投放!L$14:L$34,卡牌属性!$M648),INDEX(新属性投放!L$40:L$60,卡牌属性!$M648))*VLOOKUP(J648,$A$4:$E$39,5),0)</f>
        <v>37991</v>
      </c>
      <c r="T648" s="31" t="s">
        <v>189</v>
      </c>
      <c r="U648" s="16">
        <f>ROUND(IF($L648=1,INDEX(新属性投放!D$14:D$34,卡牌属性!$M648),INDEX(新属性投放!D$40:D$60,卡牌属性!$M648))*VLOOKUP(J648,$A$4:$E$39,5),0)</f>
        <v>88</v>
      </c>
      <c r="V648" s="31" t="s">
        <v>190</v>
      </c>
      <c r="W648" s="16">
        <f>ROUND(IF($L648=1,INDEX(新属性投放!E$14:E$34,卡牌属性!$M648),INDEX(新属性投放!E$40:E$60,卡牌属性!$M648))*VLOOKUP(J648,$A$4:$E$39,5),0)</f>
        <v>44</v>
      </c>
      <c r="X648" s="31" t="s">
        <v>191</v>
      </c>
      <c r="Y648" s="16">
        <f>ROUND(IF($L648=1,INDEX(新属性投放!F$14:F$34,卡牌属性!$M648),INDEX(新属性投放!F$40:F$60,卡牌属性!$M648))*VLOOKUP(J648,$A$4:$E$39,5),0)</f>
        <v>765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686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ROUND(IF($L649=1,INDEX(新属性投放!J$14:J$34,卡牌属性!$M649),INDEX(新属性投放!J$40:J$60,卡牌属性!$M649))*VLOOKUP(J649,$A$4:$E$39,5),0)</f>
        <v>4960</v>
      </c>
      <c r="P649" s="31" t="s">
        <v>190</v>
      </c>
      <c r="Q649" s="16">
        <f>ROUND(IF($L649=1,INDEX(新属性投放!K$14:K$34,卡牌属性!$M649),INDEX(新属性投放!K$40:K$60,卡牌属性!$M649))*VLOOKUP(J649,$A$4:$E$39,5),0)</f>
        <v>2455</v>
      </c>
      <c r="R649" s="31" t="s">
        <v>191</v>
      </c>
      <c r="S649" s="16">
        <f>ROUND(IF($L649=1,INDEX(新属性投放!L$14:L$34,卡牌属性!$M649),INDEX(新属性投放!L$40:L$60,卡牌属性!$M649))*VLOOKUP(J649,$A$4:$E$39,5),0)</f>
        <v>42691</v>
      </c>
      <c r="T649" s="31" t="s">
        <v>189</v>
      </c>
      <c r="U649" s="16">
        <f>ROUND(IF($L649=1,INDEX(新属性投放!D$14:D$34,卡牌属性!$M649),INDEX(新属性投放!D$40:D$60,卡牌属性!$M649))*VLOOKUP(J649,$A$4:$E$39,5),0)</f>
        <v>100</v>
      </c>
      <c r="V649" s="31" t="s">
        <v>190</v>
      </c>
      <c r="W649" s="16">
        <f>ROUND(IF($L649=1,INDEX(新属性投放!E$14:E$34,卡牌属性!$M649),INDEX(新属性投放!E$40:E$60,卡牌属性!$M649))*VLOOKUP(J649,$A$4:$E$39,5),0)</f>
        <v>50</v>
      </c>
      <c r="X649" s="31" t="s">
        <v>191</v>
      </c>
      <c r="Y649" s="16">
        <f>ROUND(IF($L649=1,INDEX(新属性投放!F$14:F$34,卡牌属性!$M649),INDEX(新属性投放!F$40:F$60,卡牌属性!$M649))*VLOOKUP(J649,$A$4:$E$39,5),0)</f>
        <v>875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686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ROUND(IF($L650=1,INDEX(新属性投放!J$14:J$34,卡牌属性!$M650),INDEX(新属性投放!J$40:J$60,卡牌属性!$M650))*VLOOKUP(J650,$A$4:$E$39,5),0)</f>
        <v>5573</v>
      </c>
      <c r="P650" s="31" t="s">
        <v>190</v>
      </c>
      <c r="Q650" s="16">
        <f>ROUND(IF($L650=1,INDEX(新属性投放!K$14:K$34,卡牌属性!$M650),INDEX(新属性投放!K$40:K$60,卡牌属性!$M650))*VLOOKUP(J650,$A$4:$E$39,5),0)</f>
        <v>2761</v>
      </c>
      <c r="R650" s="31" t="s">
        <v>191</v>
      </c>
      <c r="S650" s="16">
        <f>ROUND(IF($L650=1,INDEX(新属性投放!L$14:L$34,卡牌属性!$M650),INDEX(新属性投放!L$40:L$60,卡牌属性!$M650))*VLOOKUP(J650,$A$4:$E$39,5),0)</f>
        <v>48050</v>
      </c>
      <c r="T650" s="31" t="s">
        <v>189</v>
      </c>
      <c r="U650" s="16">
        <f>ROUND(IF($L650=1,INDEX(新属性投放!D$14:D$34,卡牌属性!$M650),INDEX(新属性投放!D$40:D$60,卡牌属性!$M650))*VLOOKUP(J650,$A$4:$E$39,5),0)</f>
        <v>113</v>
      </c>
      <c r="V650" s="31" t="s">
        <v>190</v>
      </c>
      <c r="W650" s="16">
        <f>ROUND(IF($L650=1,INDEX(新属性投放!E$14:E$34,卡牌属性!$M650),INDEX(新属性投放!E$40:E$60,卡牌属性!$M650))*VLOOKUP(J650,$A$4:$E$39,5),0)</f>
        <v>56</v>
      </c>
      <c r="X650" s="31" t="s">
        <v>191</v>
      </c>
      <c r="Y650" s="16">
        <f>ROUND(IF($L650=1,INDEX(新属性投放!F$14:F$34,卡牌属性!$M650),INDEX(新属性投放!F$40:F$60,卡牌属性!$M650))*VLOOKUP(J650,$A$4:$E$39,5),0)</f>
        <v>984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686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ROUND(IF($L651=1,INDEX(新属性投放!J$14:J$34,卡牌属性!$M651),INDEX(新属性投放!J$40:J$60,卡牌属性!$M651))*VLOOKUP(J651,$A$4:$E$39,5),0)</f>
        <v>6260</v>
      </c>
      <c r="P651" s="31" t="s">
        <v>190</v>
      </c>
      <c r="Q651" s="16">
        <f>ROUND(IF($L651=1,INDEX(新属性投放!K$14:K$34,卡牌属性!$M651),INDEX(新属性投放!K$40:K$60,卡牌属性!$M651))*VLOOKUP(J651,$A$4:$E$39,5),0)</f>
        <v>3105</v>
      </c>
      <c r="R651" s="31" t="s">
        <v>191</v>
      </c>
      <c r="S651" s="16">
        <f>ROUND(IF($L651=1,INDEX(新属性投放!L$14:L$34,卡牌属性!$M651),INDEX(新属性投放!L$40:L$60,卡牌属性!$M651))*VLOOKUP(J651,$A$4:$E$39,5),0)</f>
        <v>54063</v>
      </c>
      <c r="T651" s="31" t="s">
        <v>189</v>
      </c>
      <c r="U651" s="16">
        <f>ROUND(IF($L651=1,INDEX(新属性投放!D$14:D$34,卡牌属性!$M651),INDEX(新属性投放!D$40:D$60,卡牌属性!$M651))*VLOOKUP(J651,$A$4:$E$39,5),0)</f>
        <v>125</v>
      </c>
      <c r="V651" s="31" t="s">
        <v>190</v>
      </c>
      <c r="W651" s="16">
        <f>ROUND(IF($L651=1,INDEX(新属性投放!E$14:E$34,卡牌属性!$M651),INDEX(新属性投放!E$40:E$60,卡牌属性!$M651))*VLOOKUP(J651,$A$4:$E$39,5),0)</f>
        <v>63</v>
      </c>
      <c r="X651" s="31" t="s">
        <v>191</v>
      </c>
      <c r="Y651" s="16">
        <f>ROUND(IF($L651=1,INDEX(新属性投放!F$14:F$34,卡牌属性!$M651),INDEX(新属性投放!F$40:F$60,卡牌属性!$M651))*VLOOKUP(J651,$A$4:$E$39,5),0)</f>
        <v>1094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686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ROUND(IF($L652=1,INDEX(新属性投放!J$14:J$34,卡牌属性!$M652),INDEX(新属性投放!J$40:J$60,卡牌属性!$M652))*VLOOKUP(J652,$A$4:$E$39,5),0)</f>
        <v>7023</v>
      </c>
      <c r="P652" s="31" t="s">
        <v>190</v>
      </c>
      <c r="Q652" s="16">
        <f>ROUND(IF($L652=1,INDEX(新属性投放!K$14:K$34,卡牌属性!$M652),INDEX(新属性投放!K$40:K$60,卡牌属性!$M652))*VLOOKUP(J652,$A$4:$E$39,5),0)</f>
        <v>3486</v>
      </c>
      <c r="R652" s="31" t="s">
        <v>191</v>
      </c>
      <c r="S652" s="16">
        <f>ROUND(IF($L652=1,INDEX(新属性投放!L$14:L$34,卡牌属性!$M652),INDEX(新属性投放!L$40:L$60,卡牌属性!$M652))*VLOOKUP(J652,$A$4:$E$39,5),0)</f>
        <v>60734</v>
      </c>
      <c r="T652" s="31" t="s">
        <v>189</v>
      </c>
      <c r="U652" s="16">
        <f>ROUND(IF($L652=1,INDEX(新属性投放!D$14:D$34,卡牌属性!$M652),INDEX(新属性投放!D$40:D$60,卡牌属性!$M652))*VLOOKUP(J652,$A$4:$E$39,5),0)</f>
        <v>138</v>
      </c>
      <c r="V652" s="31" t="s">
        <v>190</v>
      </c>
      <c r="W652" s="16">
        <f>ROUND(IF($L652=1,INDEX(新属性投放!E$14:E$34,卡牌属性!$M652),INDEX(新属性投放!E$40:E$60,卡牌属性!$M652))*VLOOKUP(J652,$A$4:$E$39,5),0)</f>
        <v>69</v>
      </c>
      <c r="X652" s="31" t="s">
        <v>191</v>
      </c>
      <c r="Y652" s="16">
        <f>ROUND(IF($L652=1,INDEX(新属性投放!F$14:F$34,卡牌属性!$M652),INDEX(新属性投放!F$40:F$60,卡牌属性!$M652))*VLOOKUP(J652,$A$4:$E$39,5),0)</f>
        <v>1203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686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ROUND(IF($L653=1,INDEX(新属性投放!J$14:J$34,卡牌属性!$M653),INDEX(新属性投放!J$40:J$60,卡牌属性!$M653))*VLOOKUP(J653,$A$4:$E$39,5),0)</f>
        <v>7860</v>
      </c>
      <c r="P653" s="31" t="s">
        <v>190</v>
      </c>
      <c r="Q653" s="16">
        <f>ROUND(IF($L653=1,INDEX(新属性投放!K$14:K$34,卡牌属性!$M653),INDEX(新属性投放!K$40:K$60,卡牌属性!$M653))*VLOOKUP(J653,$A$4:$E$39,5),0)</f>
        <v>3905</v>
      </c>
      <c r="R653" s="31" t="s">
        <v>191</v>
      </c>
      <c r="S653" s="16">
        <f>ROUND(IF($L653=1,INDEX(新属性投放!L$14:L$34,卡牌属性!$M653),INDEX(新属性投放!L$40:L$60,卡牌属性!$M653))*VLOOKUP(J653,$A$4:$E$39,5),0)</f>
        <v>68059</v>
      </c>
      <c r="T653" s="31" t="s">
        <v>189</v>
      </c>
      <c r="U653" s="16">
        <f>ROUND(IF($L653=1,INDEX(新属性投放!D$14:D$34,卡牌属性!$M653),INDEX(新属性投放!D$40:D$60,卡牌属性!$M653))*VLOOKUP(J653,$A$4:$E$39,5),0)</f>
        <v>150</v>
      </c>
      <c r="V653" s="31" t="s">
        <v>190</v>
      </c>
      <c r="W653" s="16">
        <f>ROUND(IF($L653=1,INDEX(新属性投放!E$14:E$34,卡牌属性!$M653),INDEX(新属性投放!E$40:E$60,卡牌属性!$M653))*VLOOKUP(J653,$A$4:$E$39,5),0)</f>
        <v>75</v>
      </c>
      <c r="X653" s="31" t="s">
        <v>191</v>
      </c>
      <c r="Y653" s="16">
        <f>ROUND(IF($L653=1,INDEX(新属性投放!F$14:F$34,卡牌属性!$M653),INDEX(新属性投放!F$40:F$60,卡牌属性!$M653))*VLOOKUP(J653,$A$4:$E$39,5),0)</f>
        <v>1313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686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ROUND(IF($L654=1,INDEX(新属性投放!J$14:J$34,卡牌属性!$M654),INDEX(新属性投放!J$40:J$60,卡牌属性!$M654))*VLOOKUP(J654,$A$4:$E$39,5),0)</f>
        <v>8785</v>
      </c>
      <c r="P654" s="31" t="s">
        <v>190</v>
      </c>
      <c r="Q654" s="16">
        <f>ROUND(IF($L654=1,INDEX(新属性投放!K$14:K$34,卡牌属性!$M654),INDEX(新属性投放!K$40:K$60,卡牌属性!$M654))*VLOOKUP(J654,$A$4:$E$39,5),0)</f>
        <v>4368</v>
      </c>
      <c r="R654" s="31" t="s">
        <v>191</v>
      </c>
      <c r="S654" s="16">
        <f>ROUND(IF($L654=1,INDEX(新属性投放!L$14:L$34,卡牌属性!$M654),INDEX(新属性投放!L$40:L$60,卡牌属性!$M654))*VLOOKUP(J654,$A$4:$E$39,5),0)</f>
        <v>76153</v>
      </c>
      <c r="T654" s="31" t="s">
        <v>189</v>
      </c>
      <c r="U654" s="16">
        <f>ROUND(IF($L654=1,INDEX(新属性投放!D$14:D$34,卡牌属性!$M654),INDEX(新属性投放!D$40:D$60,卡牌属性!$M654))*VLOOKUP(J654,$A$4:$E$39,5),0)</f>
        <v>175</v>
      </c>
      <c r="V654" s="31" t="s">
        <v>190</v>
      </c>
      <c r="W654" s="16">
        <f>ROUND(IF($L654=1,INDEX(新属性投放!E$14:E$34,卡牌属性!$M654),INDEX(新属性投放!E$40:E$60,卡牌属性!$M654))*VLOOKUP(J654,$A$4:$E$39,5),0)</f>
        <v>88</v>
      </c>
      <c r="X654" s="31" t="s">
        <v>191</v>
      </c>
      <c r="Y654" s="16">
        <f>ROUND(IF($L654=1,INDEX(新属性投放!F$14:F$34,卡牌属性!$M654),INDEX(新属性投放!F$40:F$60,卡牌属性!$M654))*VLOOKUP(J654,$A$4:$E$39,5),0)</f>
        <v>1531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686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ROUND(IF($L655=1,INDEX(新属性投放!J$14:J$34,卡牌属性!$M655),INDEX(新属性投放!J$40:J$60,卡牌属性!$M655))*VLOOKUP(J655,$A$4:$E$39,5),0)</f>
        <v>88</v>
      </c>
      <c r="P655" s="31" t="s">
        <v>190</v>
      </c>
      <c r="Q655" s="16">
        <f>ROUND(IF($L655=1,INDEX(新属性投放!K$14:K$34,卡牌属性!$M655),INDEX(新属性投放!K$40:K$60,卡牌属性!$M655))*VLOOKUP(J655,$A$4:$E$39,5),0)</f>
        <v>22</v>
      </c>
      <c r="R655" s="31" t="s">
        <v>191</v>
      </c>
      <c r="S655" s="16">
        <f>ROUND(IF($L655=1,INDEX(新属性投放!L$14:L$34,卡牌属性!$M655),INDEX(新属性投放!L$40:L$60,卡牌属性!$M655))*VLOOKUP(J655,$A$4:$E$39,5),0)</f>
        <v>165</v>
      </c>
      <c r="T655" s="31" t="s">
        <v>189</v>
      </c>
      <c r="U655" s="16">
        <f>ROUND(IF($L655=1,INDEX(新属性投放!D$14:D$34,卡牌属性!$M655),INDEX(新属性投放!D$40:D$60,卡牌属性!$M655))*VLOOKUP(J655,$A$4:$E$39,5),0)</f>
        <v>4</v>
      </c>
      <c r="V655" s="31" t="s">
        <v>190</v>
      </c>
      <c r="W655" s="16">
        <f>ROUND(IF($L655=1,INDEX(新属性投放!E$14:E$34,卡牌属性!$M655),INDEX(新属性投放!E$40:E$60,卡牌属性!$M655))*VLOOKUP(J655,$A$4:$E$39,5),0)</f>
        <v>2</v>
      </c>
      <c r="X655" s="31" t="s">
        <v>191</v>
      </c>
      <c r="Y655" s="16">
        <f>ROUND(IF($L655=1,INDEX(新属性投放!F$14:F$34,卡牌属性!$M655),INDEX(新属性投放!F$40:F$60,卡牌属性!$M655))*VLOOKUP(J655,$A$4:$E$39,5),0)</f>
        <v>39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686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ROUND(IF($L656=1,INDEX(新属性投放!J$14:J$34,卡牌属性!$M656),INDEX(新属性投放!J$40:J$60,卡牌属性!$M656))*VLOOKUP(J656,$A$4:$E$39,5),0)</f>
        <v>92</v>
      </c>
      <c r="P656" s="31" t="s">
        <v>190</v>
      </c>
      <c r="Q656" s="16">
        <f>ROUND(IF($L656=1,INDEX(新属性投放!K$14:K$34,卡牌属性!$M656),INDEX(新属性投放!K$40:K$60,卡牌属性!$M656))*VLOOKUP(J656,$A$4:$E$39,5),0)</f>
        <v>24</v>
      </c>
      <c r="R656" s="31" t="s">
        <v>191</v>
      </c>
      <c r="S656" s="16">
        <f>ROUND(IF($L656=1,INDEX(新属性投放!L$14:L$34,卡牌属性!$M656),INDEX(新属性投放!L$40:L$60,卡牌属性!$M656))*VLOOKUP(J656,$A$4:$E$39,5),0)</f>
        <v>210</v>
      </c>
      <c r="T656" s="31" t="s">
        <v>189</v>
      </c>
      <c r="U656" s="16">
        <f>ROUND(IF($L656=1,INDEX(新属性投放!D$14:D$34,卡牌属性!$M656),INDEX(新属性投放!D$40:D$60,卡牌属性!$M656))*VLOOKUP(J656,$A$4:$E$39,5),0)</f>
        <v>7</v>
      </c>
      <c r="V656" s="31" t="s">
        <v>190</v>
      </c>
      <c r="W656" s="16">
        <f>ROUND(IF($L656=1,INDEX(新属性投放!E$14:E$34,卡牌属性!$M656),INDEX(新属性投放!E$40:E$60,卡牌属性!$M656))*VLOOKUP(J656,$A$4:$E$39,5),0)</f>
        <v>3</v>
      </c>
      <c r="X656" s="31" t="s">
        <v>191</v>
      </c>
      <c r="Y656" s="16">
        <f>ROUND(IF($L656=1,INDEX(新属性投放!F$14:F$34,卡牌属性!$M656),INDEX(新属性投放!F$40:F$60,卡牌属性!$M656))*VLOOKUP(J656,$A$4:$E$39,5),0)</f>
        <v>57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686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ROUND(IF($L657=1,INDEX(新属性投放!J$14:J$34,卡牌属性!$M657),INDEX(新属性投放!J$40:J$60,卡牌属性!$M657))*VLOOKUP(J657,$A$4:$E$39,5),0)</f>
        <v>136</v>
      </c>
      <c r="P657" s="31" t="s">
        <v>190</v>
      </c>
      <c r="Q657" s="16">
        <f>ROUND(IF($L657=1,INDEX(新属性投放!K$14:K$34,卡牌属性!$M657),INDEX(新属性投放!K$40:K$60,卡牌属性!$M657))*VLOOKUP(J657,$A$4:$E$39,5),0)</f>
        <v>46</v>
      </c>
      <c r="R657" s="31" t="s">
        <v>191</v>
      </c>
      <c r="S657" s="16">
        <f>ROUND(IF($L657=1,INDEX(新属性投放!L$14:L$34,卡牌属性!$M657),INDEX(新属性投放!L$40:L$60,卡牌属性!$M657))*VLOOKUP(J657,$A$4:$E$39,5),0)</f>
        <v>593</v>
      </c>
      <c r="T657" s="31" t="s">
        <v>189</v>
      </c>
      <c r="U657" s="16">
        <f>ROUND(IF($L657=1,INDEX(新属性投放!D$14:D$34,卡牌属性!$M657),INDEX(新属性投放!D$40:D$60,卡牌属性!$M657))*VLOOKUP(J657,$A$4:$E$39,5),0)</f>
        <v>9</v>
      </c>
      <c r="V657" s="31" t="s">
        <v>190</v>
      </c>
      <c r="W657" s="16">
        <f>ROUND(IF($L657=1,INDEX(新属性投放!E$14:E$34,卡牌属性!$M657),INDEX(新属性投放!E$40:E$60,卡牌属性!$M657))*VLOOKUP(J657,$A$4:$E$39,5),0)</f>
        <v>4</v>
      </c>
      <c r="X657" s="31" t="s">
        <v>191</v>
      </c>
      <c r="Y657" s="16">
        <f>ROUND(IF($L657=1,INDEX(新属性投放!F$14:F$34,卡牌属性!$M657),INDEX(新属性投放!F$40:F$60,卡牌属性!$M657))*VLOOKUP(J657,$A$4:$E$39,5),0)</f>
        <v>77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686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ROUND(IF($L658=1,INDEX(新属性投放!J$14:J$34,卡牌属性!$M658),INDEX(新属性投放!J$40:J$60,卡牌属性!$M658))*VLOOKUP(J658,$A$4:$E$39,5),0)</f>
        <v>264</v>
      </c>
      <c r="P658" s="31" t="s">
        <v>190</v>
      </c>
      <c r="Q658" s="16">
        <f>ROUND(IF($L658=1,INDEX(新属性投放!K$14:K$34,卡牌属性!$M658),INDEX(新属性投放!K$40:K$60,卡牌属性!$M658))*VLOOKUP(J658,$A$4:$E$39,5),0)</f>
        <v>110</v>
      </c>
      <c r="R658" s="31" t="s">
        <v>191</v>
      </c>
      <c r="S658" s="16">
        <f>ROUND(IF($L658=1,INDEX(新属性投放!L$14:L$34,卡牌属性!$M658),INDEX(新属性投放!L$40:L$60,卡牌属性!$M658))*VLOOKUP(J658,$A$4:$E$39,5),0)</f>
        <v>1709</v>
      </c>
      <c r="T658" s="31" t="s">
        <v>189</v>
      </c>
      <c r="U658" s="16">
        <f>ROUND(IF($L658=1,INDEX(新属性投放!D$14:D$34,卡牌属性!$M658),INDEX(新属性投放!D$40:D$60,卡牌属性!$M658))*VLOOKUP(J658,$A$4:$E$39,5),0)</f>
        <v>13</v>
      </c>
      <c r="V658" s="31" t="s">
        <v>190</v>
      </c>
      <c r="W658" s="16">
        <f>ROUND(IF($L658=1,INDEX(新属性投放!E$14:E$34,卡牌属性!$M658),INDEX(新属性投放!E$40:E$60,卡牌属性!$M658))*VLOOKUP(J658,$A$4:$E$39,5),0)</f>
        <v>7</v>
      </c>
      <c r="X658" s="31" t="s">
        <v>191</v>
      </c>
      <c r="Y658" s="16">
        <f>ROUND(IF($L658=1,INDEX(新属性投放!F$14:F$34,卡牌属性!$M658),INDEX(新属性投放!F$40:F$60,卡牌属性!$M658))*VLOOKUP(J658,$A$4:$E$39,5),0)</f>
        <v>116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686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ROUND(IF($L659=1,INDEX(新属性投放!J$14:J$34,卡牌属性!$M659),INDEX(新属性投放!J$40:J$60,卡牌属性!$M659))*VLOOKUP(J659,$A$4:$E$39,5),0)</f>
        <v>497</v>
      </c>
      <c r="P659" s="31" t="s">
        <v>190</v>
      </c>
      <c r="Q659" s="16">
        <f>ROUND(IF($L659=1,INDEX(新属性投放!K$14:K$34,卡牌属性!$M659),INDEX(新属性投放!K$40:K$60,卡牌属性!$M659))*VLOOKUP(J659,$A$4:$E$39,5),0)</f>
        <v>227</v>
      </c>
      <c r="R659" s="31" t="s">
        <v>191</v>
      </c>
      <c r="S659" s="16">
        <f>ROUND(IF($L659=1,INDEX(新属性投放!L$14:L$34,卡牌属性!$M659),INDEX(新属性投放!L$40:L$60,卡牌属性!$M659))*VLOOKUP(J659,$A$4:$E$39,5),0)</f>
        <v>3750</v>
      </c>
      <c r="T659" s="31" t="s">
        <v>189</v>
      </c>
      <c r="U659" s="16">
        <f>ROUND(IF($L659=1,INDEX(新属性投放!D$14:D$34,卡牌属性!$M659),INDEX(新属性投放!D$40:D$60,卡牌属性!$M659))*VLOOKUP(J659,$A$4:$E$39,5),0)</f>
        <v>18</v>
      </c>
      <c r="V659" s="31" t="s">
        <v>190</v>
      </c>
      <c r="W659" s="16">
        <f>ROUND(IF($L659=1,INDEX(新属性投放!E$14:E$34,卡牌属性!$M659),INDEX(新属性投放!E$40:E$60,卡牌属性!$M659))*VLOOKUP(J659,$A$4:$E$39,5),0)</f>
        <v>9</v>
      </c>
      <c r="X659" s="31" t="s">
        <v>191</v>
      </c>
      <c r="Y659" s="16">
        <f>ROUND(IF($L659=1,INDEX(新属性投放!F$14:F$34,卡牌属性!$M659),INDEX(新属性投放!F$40:F$60,卡牌属性!$M659))*VLOOKUP(J659,$A$4:$E$39,5),0)</f>
        <v>154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686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ROUND(IF($L660=1,INDEX(新属性投放!J$14:J$34,卡牌属性!$M660),INDEX(新属性投放!J$40:J$60,卡牌属性!$M660))*VLOOKUP(J660,$A$4:$E$39,5),0)</f>
        <v>717</v>
      </c>
      <c r="P660" s="31" t="s">
        <v>190</v>
      </c>
      <c r="Q660" s="16">
        <f>ROUND(IF($L660=1,INDEX(新属性投放!K$14:K$34,卡牌属性!$M660),INDEX(新属性投放!K$40:K$60,卡牌属性!$M660))*VLOOKUP(J660,$A$4:$E$39,5),0)</f>
        <v>337</v>
      </c>
      <c r="R660" s="31" t="s">
        <v>191</v>
      </c>
      <c r="S660" s="16">
        <f>ROUND(IF($L660=1,INDEX(新属性投放!L$14:L$34,卡牌属性!$M660),INDEX(新属性投放!L$40:L$60,卡牌属性!$M660))*VLOOKUP(J660,$A$4:$E$39,5),0)</f>
        <v>5675</v>
      </c>
      <c r="T660" s="31" t="s">
        <v>189</v>
      </c>
      <c r="U660" s="16">
        <f>ROUND(IF($L660=1,INDEX(新属性投放!D$14:D$34,卡牌属性!$M660),INDEX(新属性投放!D$40:D$60,卡牌属性!$M660))*VLOOKUP(J660,$A$4:$E$39,5),0)</f>
        <v>22</v>
      </c>
      <c r="V660" s="31" t="s">
        <v>190</v>
      </c>
      <c r="W660" s="16">
        <f>ROUND(IF($L660=1,INDEX(新属性投放!E$14:E$34,卡牌属性!$M660),INDEX(新属性投放!E$40:E$60,卡牌属性!$M660))*VLOOKUP(J660,$A$4:$E$39,5),0)</f>
        <v>11</v>
      </c>
      <c r="X660" s="31" t="s">
        <v>191</v>
      </c>
      <c r="Y660" s="16">
        <f>ROUND(IF($L660=1,INDEX(新属性投放!F$14:F$34,卡牌属性!$M660),INDEX(新属性投放!F$40:F$60,卡牌属性!$M660))*VLOOKUP(J660,$A$4:$E$39,5),0)</f>
        <v>193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686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ROUND(IF($L661=1,INDEX(新属性投放!J$14:J$34,卡牌属性!$M661),INDEX(新属性投放!J$40:J$60,卡牌属性!$M661))*VLOOKUP(J661,$A$4:$E$39,5),0)</f>
        <v>990</v>
      </c>
      <c r="P661" s="31" t="s">
        <v>190</v>
      </c>
      <c r="Q661" s="16">
        <f>ROUND(IF($L661=1,INDEX(新属性投放!K$14:K$34,卡牌属性!$M661),INDEX(新属性投放!K$40:K$60,卡牌属性!$M661))*VLOOKUP(J661,$A$4:$E$39,5),0)</f>
        <v>473</v>
      </c>
      <c r="R661" s="31" t="s">
        <v>191</v>
      </c>
      <c r="S661" s="16">
        <f>ROUND(IF($L661=1,INDEX(新属性投放!L$14:L$34,卡牌属性!$M661),INDEX(新属性投放!L$40:L$60,卡牌属性!$M661))*VLOOKUP(J661,$A$4:$E$39,5),0)</f>
        <v>8062</v>
      </c>
      <c r="T661" s="31" t="s">
        <v>189</v>
      </c>
      <c r="U661" s="16">
        <f>ROUND(IF($L661=1,INDEX(新属性投放!D$14:D$34,卡牌属性!$M661),INDEX(新属性投放!D$40:D$60,卡牌属性!$M661))*VLOOKUP(J661,$A$4:$E$39,5),0)</f>
        <v>26</v>
      </c>
      <c r="V661" s="31" t="s">
        <v>190</v>
      </c>
      <c r="W661" s="16">
        <f>ROUND(IF($L661=1,INDEX(新属性投放!E$14:E$34,卡牌属性!$M661),INDEX(新属性投放!E$40:E$60,卡牌属性!$M661))*VLOOKUP(J661,$A$4:$E$39,5),0)</f>
        <v>13</v>
      </c>
      <c r="X661" s="31" t="s">
        <v>191</v>
      </c>
      <c r="Y661" s="16">
        <f>ROUND(IF($L661=1,INDEX(新属性投放!F$14:F$34,卡牌属性!$M661),INDEX(新属性投放!F$40:F$60,卡牌属性!$M661))*VLOOKUP(J661,$A$4:$E$39,5),0)</f>
        <v>231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686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ROUND(IF($L662=1,INDEX(新属性投放!J$14:J$34,卡牌属性!$M662),INDEX(新属性投放!J$40:J$60,卡牌属性!$M662))*VLOOKUP(J662,$A$4:$E$39,5),0)</f>
        <v>1320</v>
      </c>
      <c r="P662" s="31" t="s">
        <v>190</v>
      </c>
      <c r="Q662" s="16">
        <f>ROUND(IF($L662=1,INDEX(新属性投放!K$14:K$34,卡牌属性!$M662),INDEX(新属性投放!K$40:K$60,卡牌属性!$M662))*VLOOKUP(J662,$A$4:$E$39,5),0)</f>
        <v>638</v>
      </c>
      <c r="R662" s="31" t="s">
        <v>191</v>
      </c>
      <c r="S662" s="16">
        <f>ROUND(IF($L662=1,INDEX(新属性投放!L$14:L$34,卡牌属性!$M662),INDEX(新属性投放!L$40:L$60,卡牌属性!$M662))*VLOOKUP(J662,$A$4:$E$39,5),0)</f>
        <v>10948</v>
      </c>
      <c r="T662" s="31" t="s">
        <v>189</v>
      </c>
      <c r="U662" s="16">
        <f>ROUND(IF($L662=1,INDEX(新属性投放!D$14:D$34,卡牌属性!$M662),INDEX(新属性投放!D$40:D$60,卡牌属性!$M662))*VLOOKUP(J662,$A$4:$E$39,5),0)</f>
        <v>33</v>
      </c>
      <c r="V662" s="31" t="s">
        <v>190</v>
      </c>
      <c r="W662" s="16">
        <f>ROUND(IF($L662=1,INDEX(新属性投放!E$14:E$34,卡牌属性!$M662),INDEX(新属性投放!E$40:E$60,卡牌属性!$M662))*VLOOKUP(J662,$A$4:$E$39,5),0)</f>
        <v>17</v>
      </c>
      <c r="X662" s="31" t="s">
        <v>191</v>
      </c>
      <c r="Y662" s="16">
        <f>ROUND(IF($L662=1,INDEX(新属性投放!F$14:F$34,卡牌属性!$M662),INDEX(新属性投放!F$40:F$60,卡牌属性!$M662))*VLOOKUP(J662,$A$4:$E$39,5),0)</f>
        <v>288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686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ROUND(IF($L663=1,INDEX(新属性投放!J$14:J$34,卡牌属性!$M663),INDEX(新属性投放!J$40:J$60,卡牌属性!$M663))*VLOOKUP(J663,$A$4:$E$39,5),0)</f>
        <v>1725</v>
      </c>
      <c r="P663" s="31" t="s">
        <v>190</v>
      </c>
      <c r="Q663" s="16">
        <f>ROUND(IF($L663=1,INDEX(新属性投放!K$14:K$34,卡牌属性!$M663),INDEX(新属性投放!K$40:K$60,卡牌属性!$M663))*VLOOKUP(J663,$A$4:$E$39,5),0)</f>
        <v>840</v>
      </c>
      <c r="R663" s="31" t="s">
        <v>191</v>
      </c>
      <c r="S663" s="16">
        <f>ROUND(IF($L663=1,INDEX(新属性投放!L$14:L$34,卡牌属性!$M663),INDEX(新属性投放!L$40:L$60,卡牌属性!$M663))*VLOOKUP(J663,$A$4:$E$39,5),0)</f>
        <v>14484</v>
      </c>
      <c r="T663" s="31" t="s">
        <v>189</v>
      </c>
      <c r="U663" s="16">
        <f>ROUND(IF($L663=1,INDEX(新属性投放!D$14:D$34,卡牌属性!$M663),INDEX(新属性投放!D$40:D$60,卡牌属性!$M663))*VLOOKUP(J663,$A$4:$E$39,5),0)</f>
        <v>37</v>
      </c>
      <c r="V663" s="31" t="s">
        <v>190</v>
      </c>
      <c r="W663" s="16">
        <f>ROUND(IF($L663=1,INDEX(新属性投放!E$14:E$34,卡牌属性!$M663),INDEX(新属性投放!E$40:E$60,卡牌属性!$M663))*VLOOKUP(J663,$A$4:$E$39,5),0)</f>
        <v>19</v>
      </c>
      <c r="X663" s="31" t="s">
        <v>191</v>
      </c>
      <c r="Y663" s="16">
        <f>ROUND(IF($L663=1,INDEX(新属性投放!F$14:F$34,卡牌属性!$M663),INDEX(新属性投放!F$40:F$60,卡牌属性!$M663))*VLOOKUP(J663,$A$4:$E$39,5),0)</f>
        <v>327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686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ROUND(IF($L664=1,INDEX(新属性投放!J$14:J$34,卡牌属性!$M664),INDEX(新属性投放!J$40:J$60,卡牌属性!$M664))*VLOOKUP(J664,$A$4:$E$39,5),0)</f>
        <v>2143</v>
      </c>
      <c r="P664" s="31" t="s">
        <v>190</v>
      </c>
      <c r="Q664" s="16">
        <f>ROUND(IF($L664=1,INDEX(新属性投放!K$14:K$34,卡牌属性!$M664),INDEX(新属性投放!K$40:K$60,卡牌属性!$M664))*VLOOKUP(J664,$A$4:$E$39,5),0)</f>
        <v>1049</v>
      </c>
      <c r="R664" s="31" t="s">
        <v>191</v>
      </c>
      <c r="S664" s="16">
        <f>ROUND(IF($L664=1,INDEX(新属性投放!L$14:L$34,卡牌属性!$M664),INDEX(新属性投放!L$40:L$60,卡牌属性!$M664))*VLOOKUP(J664,$A$4:$E$39,5),0)</f>
        <v>18136</v>
      </c>
      <c r="T664" s="31" t="s">
        <v>189</v>
      </c>
      <c r="U664" s="16">
        <f>ROUND(IF($L664=1,INDEX(新属性投放!D$14:D$34,卡牌属性!$M664),INDEX(新属性投放!D$40:D$60,卡牌属性!$M664))*VLOOKUP(J664,$A$4:$E$39,5),0)</f>
        <v>44</v>
      </c>
      <c r="V664" s="31" t="s">
        <v>190</v>
      </c>
      <c r="W664" s="16">
        <f>ROUND(IF($L664=1,INDEX(新属性投放!E$14:E$34,卡牌属性!$M664),INDEX(新属性投放!E$40:E$60,卡牌属性!$M664))*VLOOKUP(J664,$A$4:$E$39,5),0)</f>
        <v>22</v>
      </c>
      <c r="X664" s="31" t="s">
        <v>191</v>
      </c>
      <c r="Y664" s="16">
        <f>ROUND(IF($L664=1,INDEX(新属性投放!F$14:F$34,卡牌属性!$M664),INDEX(新属性投放!F$40:F$60,卡牌属性!$M664))*VLOOKUP(J664,$A$4:$E$39,5),0)</f>
        <v>385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686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ROUND(IF($L665=1,INDEX(新属性投放!J$14:J$34,卡牌属性!$M665),INDEX(新属性投放!J$40:J$60,卡牌属性!$M665))*VLOOKUP(J665,$A$4:$E$39,5),0)</f>
        <v>2413</v>
      </c>
      <c r="P665" s="31" t="s">
        <v>190</v>
      </c>
      <c r="Q665" s="16">
        <f>ROUND(IF($L665=1,INDEX(新属性投放!K$14:K$34,卡牌属性!$M665),INDEX(新属性投放!K$40:K$60,卡牌属性!$M665))*VLOOKUP(J665,$A$4:$E$39,5),0)</f>
        <v>1185</v>
      </c>
      <c r="R665" s="31" t="s">
        <v>191</v>
      </c>
      <c r="S665" s="16">
        <f>ROUND(IF($L665=1,INDEX(新属性投放!L$14:L$34,卡牌属性!$M665),INDEX(新属性投放!L$40:L$60,卡牌属性!$M665))*VLOOKUP(J665,$A$4:$E$39,5),0)</f>
        <v>20503</v>
      </c>
      <c r="T665" s="31" t="s">
        <v>189</v>
      </c>
      <c r="U665" s="16">
        <f>ROUND(IF($L665=1,INDEX(新属性投放!D$14:D$34,卡牌属性!$M665),INDEX(新属性投放!D$40:D$60,卡牌属性!$M665))*VLOOKUP(J665,$A$4:$E$39,5),0)</f>
        <v>51</v>
      </c>
      <c r="V665" s="31" t="s">
        <v>190</v>
      </c>
      <c r="W665" s="16">
        <f>ROUND(IF($L665=1,INDEX(新属性投放!E$14:E$34,卡牌属性!$M665),INDEX(新属性投放!E$40:E$60,卡牌属性!$M665))*VLOOKUP(J665,$A$4:$E$39,5),0)</f>
        <v>25</v>
      </c>
      <c r="X665" s="31" t="s">
        <v>191</v>
      </c>
      <c r="Y665" s="16">
        <f>ROUND(IF($L665=1,INDEX(新属性投放!F$14:F$34,卡牌属性!$M665),INDEX(新属性投放!F$40:F$60,卡牌属性!$M665))*VLOOKUP(J665,$A$4:$E$39,5),0)</f>
        <v>442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686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ROUND(IF($L666=1,INDEX(新属性投放!J$14:J$34,卡牌属性!$M666),INDEX(新属性投放!J$40:J$60,卡牌属性!$M666))*VLOOKUP(J666,$A$4:$E$39,5),0)</f>
        <v>2724</v>
      </c>
      <c r="P666" s="31" t="s">
        <v>190</v>
      </c>
      <c r="Q666" s="16">
        <f>ROUND(IF($L666=1,INDEX(新属性投放!K$14:K$34,卡牌属性!$M666),INDEX(新属性投放!K$40:K$60,卡牌属性!$M666))*VLOOKUP(J666,$A$4:$E$39,5),0)</f>
        <v>1340</v>
      </c>
      <c r="R666" s="31" t="s">
        <v>191</v>
      </c>
      <c r="S666" s="16">
        <f>ROUND(IF($L666=1,INDEX(新属性投放!L$14:L$34,卡牌属性!$M666),INDEX(新属性投放!L$40:L$60,卡牌属性!$M666))*VLOOKUP(J666,$A$4:$E$39,5),0)</f>
        <v>23214</v>
      </c>
      <c r="T666" s="31" t="s">
        <v>189</v>
      </c>
      <c r="U666" s="16">
        <f>ROUND(IF($L666=1,INDEX(新属性投放!D$14:D$34,卡牌属性!$M666),INDEX(新属性投放!D$40:D$60,卡牌属性!$M666))*VLOOKUP(J666,$A$4:$E$39,5),0)</f>
        <v>57</v>
      </c>
      <c r="V666" s="31" t="s">
        <v>190</v>
      </c>
      <c r="W666" s="16">
        <f>ROUND(IF($L666=1,INDEX(新属性投放!E$14:E$34,卡牌属性!$M666),INDEX(新属性投放!E$40:E$60,卡牌属性!$M666))*VLOOKUP(J666,$A$4:$E$39,5),0)</f>
        <v>29</v>
      </c>
      <c r="X666" s="31" t="s">
        <v>191</v>
      </c>
      <c r="Y666" s="16">
        <f>ROUND(IF($L666=1,INDEX(新属性投放!F$14:F$34,卡牌属性!$M666),INDEX(新属性投放!F$40:F$60,卡牌属性!$M666))*VLOOKUP(J666,$A$4:$E$39,5),0)</f>
        <v>501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686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ROUND(IF($L667=1,INDEX(新属性投放!J$14:J$34,卡牌属性!$M667),INDEX(新属性投放!J$40:J$60,卡牌属性!$M667))*VLOOKUP(J667,$A$4:$E$39,5),0)</f>
        <v>3073</v>
      </c>
      <c r="P667" s="31" t="s">
        <v>190</v>
      </c>
      <c r="Q667" s="16">
        <f>ROUND(IF($L667=1,INDEX(新属性投放!K$14:K$34,卡牌属性!$M667),INDEX(新属性投放!K$40:K$60,卡牌属性!$M667))*VLOOKUP(J667,$A$4:$E$39,5),0)</f>
        <v>1515</v>
      </c>
      <c r="R667" s="31" t="s">
        <v>191</v>
      </c>
      <c r="S667" s="16">
        <f>ROUND(IF($L667=1,INDEX(新属性投放!L$14:L$34,卡牌属性!$M667),INDEX(新属性投放!L$40:L$60,卡牌属性!$M667))*VLOOKUP(J667,$A$4:$E$39,5),0)</f>
        <v>26275</v>
      </c>
      <c r="T667" s="31" t="s">
        <v>189</v>
      </c>
      <c r="U667" s="16">
        <f>ROUND(IF($L667=1,INDEX(新属性投放!D$14:D$34,卡牌属性!$M667),INDEX(新属性投放!D$40:D$60,卡牌属性!$M667))*VLOOKUP(J667,$A$4:$E$39,5),0)</f>
        <v>64</v>
      </c>
      <c r="V667" s="31" t="s">
        <v>190</v>
      </c>
      <c r="W667" s="16">
        <f>ROUND(IF($L667=1,INDEX(新属性投放!E$14:E$34,卡牌属性!$M667),INDEX(新属性投放!E$40:E$60,卡牌属性!$M667))*VLOOKUP(J667,$A$4:$E$39,5),0)</f>
        <v>32</v>
      </c>
      <c r="X667" s="31" t="s">
        <v>191</v>
      </c>
      <c r="Y667" s="16">
        <f>ROUND(IF($L667=1,INDEX(新属性投放!F$14:F$34,卡牌属性!$M667),INDEX(新属性投放!F$40:F$60,卡牌属性!$M667))*VLOOKUP(J667,$A$4:$E$39,5),0)</f>
        <v>558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686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ROUND(IF($L668=1,INDEX(新属性投放!J$14:J$34,卡牌属性!$M668),INDEX(新属性投放!J$40:J$60,卡牌属性!$M668))*VLOOKUP(J668,$A$4:$E$39,5),0)</f>
        <v>3463</v>
      </c>
      <c r="P668" s="31" t="s">
        <v>190</v>
      </c>
      <c r="Q668" s="16">
        <f>ROUND(IF($L668=1,INDEX(新属性投放!K$14:K$34,卡牌属性!$M668),INDEX(新属性投放!K$40:K$60,卡牌属性!$M668))*VLOOKUP(J668,$A$4:$E$39,5),0)</f>
        <v>1709</v>
      </c>
      <c r="R668" s="31" t="s">
        <v>191</v>
      </c>
      <c r="S668" s="16">
        <f>ROUND(IF($L668=1,INDEX(新属性投放!L$14:L$34,卡牌属性!$M668),INDEX(新属性投放!L$40:L$60,卡牌属性!$M668))*VLOOKUP(J668,$A$4:$E$39,5),0)</f>
        <v>29679</v>
      </c>
      <c r="T668" s="31" t="s">
        <v>189</v>
      </c>
      <c r="U668" s="16">
        <f>ROUND(IF($L668=1,INDEX(新属性投放!D$14:D$34,卡牌属性!$M668),INDEX(新属性投放!D$40:D$60,卡牌属性!$M668))*VLOOKUP(J668,$A$4:$E$39,5),0)</f>
        <v>70</v>
      </c>
      <c r="V668" s="31" t="s">
        <v>190</v>
      </c>
      <c r="W668" s="16">
        <f>ROUND(IF($L668=1,INDEX(新属性投放!E$14:E$34,卡牌属性!$M668),INDEX(新属性投放!E$40:E$60,卡牌属性!$M668))*VLOOKUP(J668,$A$4:$E$39,5),0)</f>
        <v>35</v>
      </c>
      <c r="X668" s="31" t="s">
        <v>191</v>
      </c>
      <c r="Y668" s="16">
        <f>ROUND(IF($L668=1,INDEX(新属性投放!F$14:F$34,卡牌属性!$M668),INDEX(新属性投放!F$40:F$60,卡牌属性!$M668))*VLOOKUP(J668,$A$4:$E$39,5),0)</f>
        <v>616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686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ROUND(IF($L669=1,INDEX(新属性投放!J$14:J$34,卡牌属性!$M669),INDEX(新属性投放!J$40:J$60,卡牌属性!$M669))*VLOOKUP(J669,$A$4:$E$39,5),0)</f>
        <v>3892</v>
      </c>
      <c r="P669" s="31" t="s">
        <v>190</v>
      </c>
      <c r="Q669" s="16">
        <f>ROUND(IF($L669=1,INDEX(新属性投放!K$14:K$34,卡牌属性!$M669),INDEX(新属性投放!K$40:K$60,卡牌属性!$M669))*VLOOKUP(J669,$A$4:$E$39,5),0)</f>
        <v>1924</v>
      </c>
      <c r="R669" s="31" t="s">
        <v>191</v>
      </c>
      <c r="S669" s="16">
        <f>ROUND(IF($L669=1,INDEX(新属性投放!L$14:L$34,卡牌属性!$M669),INDEX(新属性投放!L$40:L$60,卡牌属性!$M669))*VLOOKUP(J669,$A$4:$E$39,5),0)</f>
        <v>33432</v>
      </c>
      <c r="T669" s="31" t="s">
        <v>189</v>
      </c>
      <c r="U669" s="16">
        <f>ROUND(IF($L669=1,INDEX(新属性投放!D$14:D$34,卡牌属性!$M669),INDEX(新属性投放!D$40:D$60,卡牌属性!$M669))*VLOOKUP(J669,$A$4:$E$39,5),0)</f>
        <v>77</v>
      </c>
      <c r="V669" s="31" t="s">
        <v>190</v>
      </c>
      <c r="W669" s="16">
        <f>ROUND(IF($L669=1,INDEX(新属性投放!E$14:E$34,卡牌属性!$M669),INDEX(新属性投放!E$40:E$60,卡牌属性!$M669))*VLOOKUP(J669,$A$4:$E$39,5),0)</f>
        <v>39</v>
      </c>
      <c r="X669" s="31" t="s">
        <v>191</v>
      </c>
      <c r="Y669" s="16">
        <f>ROUND(IF($L669=1,INDEX(新属性投放!F$14:F$34,卡牌属性!$M669),INDEX(新属性投放!F$40:F$60,卡牌属性!$M669))*VLOOKUP(J669,$A$4:$E$39,5),0)</f>
        <v>673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686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ROUND(IF($L670=1,INDEX(新属性投放!J$14:J$34,卡牌属性!$M670),INDEX(新属性投放!J$40:J$60,卡牌属性!$M670))*VLOOKUP(J670,$A$4:$E$39,5),0)</f>
        <v>4365</v>
      </c>
      <c r="P670" s="31" t="s">
        <v>190</v>
      </c>
      <c r="Q670" s="16">
        <f>ROUND(IF($L670=1,INDEX(新属性投放!K$14:K$34,卡牌属性!$M670),INDEX(新属性投放!K$40:K$60,卡牌属性!$M670))*VLOOKUP(J670,$A$4:$E$39,5),0)</f>
        <v>2160</v>
      </c>
      <c r="R670" s="31" t="s">
        <v>191</v>
      </c>
      <c r="S670" s="16">
        <f>ROUND(IF($L670=1,INDEX(新属性投放!L$14:L$34,卡牌属性!$M670),INDEX(新属性投放!L$40:L$60,卡牌属性!$M670))*VLOOKUP(J670,$A$4:$E$39,5),0)</f>
        <v>37568</v>
      </c>
      <c r="T670" s="31" t="s">
        <v>189</v>
      </c>
      <c r="U670" s="16">
        <f>ROUND(IF($L670=1,INDEX(新属性投放!D$14:D$34,卡牌属性!$M670),INDEX(新属性投放!D$40:D$60,卡牌属性!$M670))*VLOOKUP(J670,$A$4:$E$39,5),0)</f>
        <v>88</v>
      </c>
      <c r="V670" s="31" t="s">
        <v>190</v>
      </c>
      <c r="W670" s="16">
        <f>ROUND(IF($L670=1,INDEX(新属性投放!E$14:E$34,卡牌属性!$M670),INDEX(新属性投放!E$40:E$60,卡牌属性!$M670))*VLOOKUP(J670,$A$4:$E$39,5),0)</f>
        <v>44</v>
      </c>
      <c r="X670" s="31" t="s">
        <v>191</v>
      </c>
      <c r="Y670" s="16">
        <f>ROUND(IF($L670=1,INDEX(新属性投放!F$14:F$34,卡牌属性!$M670),INDEX(新属性投放!F$40:F$60,卡牌属性!$M670))*VLOOKUP(J670,$A$4:$E$39,5),0)</f>
        <v>770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686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ROUND(IF($L671=1,INDEX(新属性投放!J$14:J$34,卡牌属性!$M671),INDEX(新属性投放!J$40:J$60,卡牌属性!$M671))*VLOOKUP(J671,$A$4:$E$39,5),0)</f>
        <v>4904</v>
      </c>
      <c r="P671" s="31" t="s">
        <v>190</v>
      </c>
      <c r="Q671" s="16">
        <f>ROUND(IF($L671=1,INDEX(新属性投放!K$14:K$34,卡牌属性!$M671),INDEX(新属性投放!K$40:K$60,卡牌属性!$M671))*VLOOKUP(J671,$A$4:$E$39,5),0)</f>
        <v>2430</v>
      </c>
      <c r="R671" s="31" t="s">
        <v>191</v>
      </c>
      <c r="S671" s="16">
        <f>ROUND(IF($L671=1,INDEX(新属性投放!L$14:L$34,卡牌属性!$M671),INDEX(新属性投放!L$40:L$60,卡牌属性!$M671))*VLOOKUP(J671,$A$4:$E$39,5),0)</f>
        <v>42284</v>
      </c>
      <c r="T671" s="31" t="s">
        <v>189</v>
      </c>
      <c r="U671" s="16">
        <f>ROUND(IF($L671=1,INDEX(新属性投放!D$14:D$34,卡牌属性!$M671),INDEX(新属性投放!D$40:D$60,卡牌属性!$M671))*VLOOKUP(J671,$A$4:$E$39,5),0)</f>
        <v>99</v>
      </c>
      <c r="V671" s="31" t="s">
        <v>190</v>
      </c>
      <c r="W671" s="16">
        <f>ROUND(IF($L671=1,INDEX(新属性投放!E$14:E$34,卡牌属性!$M671),INDEX(新属性投放!E$40:E$60,卡牌属性!$M671))*VLOOKUP(J671,$A$4:$E$39,5),0)</f>
        <v>50</v>
      </c>
      <c r="X671" s="31" t="s">
        <v>191</v>
      </c>
      <c r="Y671" s="16">
        <f>ROUND(IF($L671=1,INDEX(新属性投放!F$14:F$34,卡牌属性!$M671),INDEX(新属性投放!F$40:F$60,卡牌属性!$M671))*VLOOKUP(J671,$A$4:$E$39,5),0)</f>
        <v>866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686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ROUND(IF($L672=1,INDEX(新属性投放!J$14:J$34,卡牌属性!$M672),INDEX(新属性投放!J$40:J$60,卡牌属性!$M672))*VLOOKUP(J672,$A$4:$E$39,5),0)</f>
        <v>5509</v>
      </c>
      <c r="P672" s="31" t="s">
        <v>190</v>
      </c>
      <c r="Q672" s="16">
        <f>ROUND(IF($L672=1,INDEX(新属性投放!K$14:K$34,卡牌属性!$M672),INDEX(新属性投放!K$40:K$60,卡牌属性!$M672))*VLOOKUP(J672,$A$4:$E$39,5),0)</f>
        <v>2732</v>
      </c>
      <c r="R672" s="31" t="s">
        <v>191</v>
      </c>
      <c r="S672" s="16">
        <f>ROUND(IF($L672=1,INDEX(新属性投放!L$14:L$34,卡牌属性!$M672),INDEX(新属性投放!L$40:L$60,卡牌属性!$M672))*VLOOKUP(J672,$A$4:$E$39,5),0)</f>
        <v>47575</v>
      </c>
      <c r="T672" s="31" t="s">
        <v>189</v>
      </c>
      <c r="U672" s="16">
        <f>ROUND(IF($L672=1,INDEX(新属性投放!D$14:D$34,卡牌属性!$M672),INDEX(新属性投放!D$40:D$60,卡牌属性!$M672))*VLOOKUP(J672,$A$4:$E$39,5),0)</f>
        <v>110</v>
      </c>
      <c r="V672" s="31" t="s">
        <v>190</v>
      </c>
      <c r="W672" s="16">
        <f>ROUND(IF($L672=1,INDEX(新属性投放!E$14:E$34,卡牌属性!$M672),INDEX(新属性投放!E$40:E$60,卡牌属性!$M672))*VLOOKUP(J672,$A$4:$E$39,5),0)</f>
        <v>55</v>
      </c>
      <c r="X672" s="31" t="s">
        <v>191</v>
      </c>
      <c r="Y672" s="16">
        <f>ROUND(IF($L672=1,INDEX(新属性投放!F$14:F$34,卡牌属性!$M672),INDEX(新属性投放!F$40:F$60,卡牌属性!$M672))*VLOOKUP(J672,$A$4:$E$39,5),0)</f>
        <v>963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686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ROUND(IF($L673=1,INDEX(新属性投放!J$14:J$34,卡牌属性!$M673),INDEX(新属性投放!J$40:J$60,卡牌属性!$M673))*VLOOKUP(J673,$A$4:$E$39,5),0)</f>
        <v>6180</v>
      </c>
      <c r="P673" s="31" t="s">
        <v>190</v>
      </c>
      <c r="Q673" s="16">
        <f>ROUND(IF($L673=1,INDEX(新属性投放!K$14:K$34,卡牌属性!$M673),INDEX(新属性投放!K$40:K$60,卡牌属性!$M673))*VLOOKUP(J673,$A$4:$E$39,5),0)</f>
        <v>3068</v>
      </c>
      <c r="R673" s="31" t="s">
        <v>191</v>
      </c>
      <c r="S673" s="16">
        <f>ROUND(IF($L673=1,INDEX(新属性投放!L$14:L$34,卡牌属性!$M673),INDEX(新属性投放!L$40:L$60,卡牌属性!$M673))*VLOOKUP(J673,$A$4:$E$39,5),0)</f>
        <v>53446</v>
      </c>
      <c r="T673" s="31" t="s">
        <v>189</v>
      </c>
      <c r="U673" s="16">
        <f>ROUND(IF($L673=1,INDEX(新属性投放!D$14:D$34,卡牌属性!$M673),INDEX(新属性投放!D$40:D$60,卡牌属性!$M673))*VLOOKUP(J673,$A$4:$E$39,5),0)</f>
        <v>121</v>
      </c>
      <c r="V673" s="31" t="s">
        <v>190</v>
      </c>
      <c r="W673" s="16">
        <f>ROUND(IF($L673=1,INDEX(新属性投放!E$14:E$34,卡牌属性!$M673),INDEX(新属性投放!E$40:E$60,卡牌属性!$M673))*VLOOKUP(J673,$A$4:$E$39,5),0)</f>
        <v>61</v>
      </c>
      <c r="X673" s="31" t="s">
        <v>191</v>
      </c>
      <c r="Y673" s="16">
        <f>ROUND(IF($L673=1,INDEX(新属性投放!F$14:F$34,卡牌属性!$M673),INDEX(新属性投放!F$40:F$60,卡牌属性!$M673))*VLOOKUP(J673,$A$4:$E$39,5),0)</f>
        <v>1058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686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ROUND(IF($L674=1,INDEX(新属性投放!J$14:J$34,卡牌属性!$M674),INDEX(新属性投放!J$40:J$60,卡牌属性!$M674))*VLOOKUP(J674,$A$4:$E$39,5),0)</f>
        <v>6917</v>
      </c>
      <c r="P674" s="31" t="s">
        <v>190</v>
      </c>
      <c r="Q674" s="16">
        <f>ROUND(IF($L674=1,INDEX(新属性投放!K$14:K$34,卡牌属性!$M674),INDEX(新属性投放!K$40:K$60,卡牌属性!$M674))*VLOOKUP(J674,$A$4:$E$39,5),0)</f>
        <v>3436</v>
      </c>
      <c r="R674" s="31" t="s">
        <v>191</v>
      </c>
      <c r="S674" s="16">
        <f>ROUND(IF($L674=1,INDEX(新属性投放!L$14:L$34,卡牌属性!$M674),INDEX(新属性投放!L$40:L$60,卡牌属性!$M674))*VLOOKUP(J674,$A$4:$E$39,5),0)</f>
        <v>59892</v>
      </c>
      <c r="T674" s="31" t="s">
        <v>189</v>
      </c>
      <c r="U674" s="16">
        <f>ROUND(IF($L674=1,INDEX(新属性投放!D$14:D$34,卡牌属性!$M674),INDEX(新属性投放!D$40:D$60,卡牌属性!$M674))*VLOOKUP(J674,$A$4:$E$39,5),0)</f>
        <v>132</v>
      </c>
      <c r="V674" s="31" t="s">
        <v>190</v>
      </c>
      <c r="W674" s="16">
        <f>ROUND(IF($L674=1,INDEX(新属性投放!E$14:E$34,卡牌属性!$M674),INDEX(新属性投放!E$40:E$60,卡牌属性!$M674))*VLOOKUP(J674,$A$4:$E$39,5),0)</f>
        <v>66</v>
      </c>
      <c r="X674" s="31" t="s">
        <v>191</v>
      </c>
      <c r="Y674" s="16">
        <f>ROUND(IF($L674=1,INDEX(新属性投放!F$14:F$34,卡牌属性!$M674),INDEX(新属性投放!F$40:F$60,卡牌属性!$M674))*VLOOKUP(J674,$A$4:$E$39,5),0)</f>
        <v>1155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686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ROUND(IF($L675=1,INDEX(新属性投放!J$14:J$34,卡牌属性!$M675),INDEX(新属性投放!J$40:J$60,卡牌属性!$M675))*VLOOKUP(J675,$A$4:$E$39,5),0)</f>
        <v>7731</v>
      </c>
      <c r="P675" s="31" t="s">
        <v>190</v>
      </c>
      <c r="Q675" s="16">
        <f>ROUND(IF($L675=1,INDEX(新属性投放!K$14:K$34,卡牌属性!$M675),INDEX(新属性投放!K$40:K$60,卡牌属性!$M675))*VLOOKUP(J675,$A$4:$E$39,5),0)</f>
        <v>3843</v>
      </c>
      <c r="R675" s="31" t="s">
        <v>191</v>
      </c>
      <c r="S675" s="16">
        <f>ROUND(IF($L675=1,INDEX(新属性投放!L$14:L$34,卡牌属性!$M675),INDEX(新属性投放!L$40:L$60,卡牌属性!$M675))*VLOOKUP(J675,$A$4:$E$39,5),0)</f>
        <v>67014</v>
      </c>
      <c r="T675" s="31" t="s">
        <v>189</v>
      </c>
      <c r="U675" s="16">
        <f>ROUND(IF($L675=1,INDEX(新属性投放!D$14:D$34,卡牌属性!$M675),INDEX(新属性投放!D$40:D$60,卡牌属性!$M675))*VLOOKUP(J675,$A$4:$E$39,5),0)</f>
        <v>154</v>
      </c>
      <c r="V675" s="31" t="s">
        <v>190</v>
      </c>
      <c r="W675" s="16">
        <f>ROUND(IF($L675=1,INDEX(新属性投放!E$14:E$34,卡牌属性!$M675),INDEX(新属性投放!E$40:E$60,卡牌属性!$M675))*VLOOKUP(J675,$A$4:$E$39,5),0)</f>
        <v>77</v>
      </c>
      <c r="X675" s="31" t="s">
        <v>191</v>
      </c>
      <c r="Y675" s="16">
        <f>ROUND(IF($L675=1,INDEX(新属性投放!F$14:F$34,卡牌属性!$M675),INDEX(新属性投放!F$40:F$60,卡牌属性!$M675))*VLOOKUP(J675,$A$4:$E$39,5),0)</f>
        <v>1348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686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ROUND(IF($L676=1,INDEX(新属性投放!J$14:J$34,卡牌属性!$M676),INDEX(新属性投放!J$40:J$60,卡牌属性!$M676))*VLOOKUP(J676,$A$4:$E$39,5),0)</f>
        <v>80</v>
      </c>
      <c r="P676" s="31" t="s">
        <v>190</v>
      </c>
      <c r="Q676" s="16">
        <f>ROUND(IF($L676=1,INDEX(新属性投放!K$14:K$34,卡牌属性!$M676),INDEX(新属性投放!K$40:K$60,卡牌属性!$M676))*VLOOKUP(J676,$A$4:$E$39,5),0)</f>
        <v>20</v>
      </c>
      <c r="R676" s="31" t="s">
        <v>191</v>
      </c>
      <c r="S676" s="16">
        <f>ROUND(IF($L676=1,INDEX(新属性投放!L$14:L$34,卡牌属性!$M676),INDEX(新属性投放!L$40:L$60,卡牌属性!$M676))*VLOOKUP(J676,$A$4:$E$39,5),0)</f>
        <v>150</v>
      </c>
      <c r="T676" s="31" t="s">
        <v>189</v>
      </c>
      <c r="U676" s="16">
        <f>ROUND(IF($L676=1,INDEX(新属性投放!D$14:D$34,卡牌属性!$M676),INDEX(新属性投放!D$40:D$60,卡牌属性!$M676))*VLOOKUP(J676,$A$4:$E$39,5),0)</f>
        <v>4</v>
      </c>
      <c r="V676" s="31" t="s">
        <v>190</v>
      </c>
      <c r="W676" s="16">
        <f>ROUND(IF($L676=1,INDEX(新属性投放!E$14:E$34,卡牌属性!$M676),INDEX(新属性投放!E$40:E$60,卡牌属性!$M676))*VLOOKUP(J676,$A$4:$E$39,5),0)</f>
        <v>2</v>
      </c>
      <c r="X676" s="31" t="s">
        <v>191</v>
      </c>
      <c r="Y676" s="16">
        <f>ROUND(IF($L676=1,INDEX(新属性投放!F$14:F$34,卡牌属性!$M676),INDEX(新属性投放!F$40:F$60,卡牌属性!$M676))*VLOOKUP(J676,$A$4:$E$39,5),0)</f>
        <v>35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686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ROUND(IF($L677=1,INDEX(新属性投放!J$14:J$34,卡牌属性!$M677),INDEX(新属性投放!J$40:J$60,卡牌属性!$M677))*VLOOKUP(J677,$A$4:$E$39,5),0)</f>
        <v>84</v>
      </c>
      <c r="P677" s="31" t="s">
        <v>190</v>
      </c>
      <c r="Q677" s="16">
        <f>ROUND(IF($L677=1,INDEX(新属性投放!K$14:K$34,卡牌属性!$M677),INDEX(新属性投放!K$40:K$60,卡牌属性!$M677))*VLOOKUP(J677,$A$4:$E$39,5),0)</f>
        <v>22</v>
      </c>
      <c r="R677" s="31" t="s">
        <v>191</v>
      </c>
      <c r="S677" s="16">
        <f>ROUND(IF($L677=1,INDEX(新属性投放!L$14:L$34,卡牌属性!$M677),INDEX(新属性投放!L$40:L$60,卡牌属性!$M677))*VLOOKUP(J677,$A$4:$E$39,5),0)</f>
        <v>191</v>
      </c>
      <c r="T677" s="31" t="s">
        <v>189</v>
      </c>
      <c r="U677" s="16">
        <f>ROUND(IF($L677=1,INDEX(新属性投放!D$14:D$34,卡牌属性!$M677),INDEX(新属性投放!D$40:D$60,卡牌属性!$M677))*VLOOKUP(J677,$A$4:$E$39,5),0)</f>
        <v>6</v>
      </c>
      <c r="V677" s="31" t="s">
        <v>190</v>
      </c>
      <c r="W677" s="16">
        <f>ROUND(IF($L677=1,INDEX(新属性投放!E$14:E$34,卡牌属性!$M677),INDEX(新属性投放!E$40:E$60,卡牌属性!$M677))*VLOOKUP(J677,$A$4:$E$39,5),0)</f>
        <v>3</v>
      </c>
      <c r="X677" s="31" t="s">
        <v>191</v>
      </c>
      <c r="Y677" s="16">
        <f>ROUND(IF($L677=1,INDEX(新属性投放!F$14:F$34,卡牌属性!$M677),INDEX(新属性投放!F$40:F$60,卡牌属性!$M677))*VLOOKUP(J677,$A$4:$E$39,5),0)</f>
        <v>52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686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ROUND(IF($L678=1,INDEX(新属性投放!J$14:J$34,卡牌属性!$M678),INDEX(新属性投放!J$40:J$60,卡牌属性!$M678))*VLOOKUP(J678,$A$4:$E$39,5),0)</f>
        <v>124</v>
      </c>
      <c r="P678" s="31" t="s">
        <v>190</v>
      </c>
      <c r="Q678" s="16">
        <f>ROUND(IF($L678=1,INDEX(新属性投放!K$14:K$34,卡牌属性!$M678),INDEX(新属性投放!K$40:K$60,卡牌属性!$M678))*VLOOKUP(J678,$A$4:$E$39,5),0)</f>
        <v>42</v>
      </c>
      <c r="R678" s="31" t="s">
        <v>191</v>
      </c>
      <c r="S678" s="16">
        <f>ROUND(IF($L678=1,INDEX(新属性投放!L$14:L$34,卡牌属性!$M678),INDEX(新属性投放!L$40:L$60,卡牌属性!$M678))*VLOOKUP(J678,$A$4:$E$39,5),0)</f>
        <v>539</v>
      </c>
      <c r="T678" s="31" t="s">
        <v>189</v>
      </c>
      <c r="U678" s="16">
        <f>ROUND(IF($L678=1,INDEX(新属性投放!D$14:D$34,卡牌属性!$M678),INDEX(新属性投放!D$40:D$60,卡牌属性!$M678))*VLOOKUP(J678,$A$4:$E$39,5),0)</f>
        <v>8</v>
      </c>
      <c r="V678" s="31" t="s">
        <v>190</v>
      </c>
      <c r="W678" s="16">
        <f>ROUND(IF($L678=1,INDEX(新属性投放!E$14:E$34,卡牌属性!$M678),INDEX(新属性投放!E$40:E$60,卡牌属性!$M678))*VLOOKUP(J678,$A$4:$E$39,5),0)</f>
        <v>4</v>
      </c>
      <c r="X678" s="31" t="s">
        <v>191</v>
      </c>
      <c r="Y678" s="16">
        <f>ROUND(IF($L678=1,INDEX(新属性投放!F$14:F$34,卡牌属性!$M678),INDEX(新属性投放!F$40:F$60,卡牌属性!$M678))*VLOOKUP(J678,$A$4:$E$39,5),0)</f>
        <v>70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686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ROUND(IF($L679=1,INDEX(新属性投放!J$14:J$34,卡牌属性!$M679),INDEX(新属性投放!J$40:J$60,卡牌属性!$M679))*VLOOKUP(J679,$A$4:$E$39,5),0)</f>
        <v>240</v>
      </c>
      <c r="P679" s="31" t="s">
        <v>190</v>
      </c>
      <c r="Q679" s="16">
        <f>ROUND(IF($L679=1,INDEX(新属性投放!K$14:K$34,卡牌属性!$M679),INDEX(新属性投放!K$40:K$60,卡牌属性!$M679))*VLOOKUP(J679,$A$4:$E$39,5),0)</f>
        <v>100</v>
      </c>
      <c r="R679" s="31" t="s">
        <v>191</v>
      </c>
      <c r="S679" s="16">
        <f>ROUND(IF($L679=1,INDEX(新属性投放!L$14:L$34,卡牌属性!$M679),INDEX(新属性投放!L$40:L$60,卡牌属性!$M679))*VLOOKUP(J679,$A$4:$E$39,5),0)</f>
        <v>1554</v>
      </c>
      <c r="T679" s="31" t="s">
        <v>189</v>
      </c>
      <c r="U679" s="16">
        <f>ROUND(IF($L679=1,INDEX(新属性投放!D$14:D$34,卡牌属性!$M679),INDEX(新属性投放!D$40:D$60,卡牌属性!$M679))*VLOOKUP(J679,$A$4:$E$39,5),0)</f>
        <v>12</v>
      </c>
      <c r="V679" s="31" t="s">
        <v>190</v>
      </c>
      <c r="W679" s="16">
        <f>ROUND(IF($L679=1,INDEX(新属性投放!E$14:E$34,卡牌属性!$M679),INDEX(新属性投放!E$40:E$60,卡牌属性!$M679))*VLOOKUP(J679,$A$4:$E$39,5),0)</f>
        <v>6</v>
      </c>
      <c r="X679" s="31" t="s">
        <v>191</v>
      </c>
      <c r="Y679" s="16">
        <f>ROUND(IF($L679=1,INDEX(新属性投放!F$14:F$34,卡牌属性!$M679),INDEX(新属性投放!F$40:F$60,卡牌属性!$M679))*VLOOKUP(J679,$A$4:$E$39,5),0)</f>
        <v>105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686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ROUND(IF($L680=1,INDEX(新属性投放!J$14:J$34,卡牌属性!$M680),INDEX(新属性投放!J$40:J$60,卡牌属性!$M680))*VLOOKUP(J680,$A$4:$E$39,5),0)</f>
        <v>452</v>
      </c>
      <c r="P680" s="31" t="s">
        <v>190</v>
      </c>
      <c r="Q680" s="16">
        <f>ROUND(IF($L680=1,INDEX(新属性投放!K$14:K$34,卡牌属性!$M680),INDEX(新属性投放!K$40:K$60,卡牌属性!$M680))*VLOOKUP(J680,$A$4:$E$39,5),0)</f>
        <v>206</v>
      </c>
      <c r="R680" s="31" t="s">
        <v>191</v>
      </c>
      <c r="S680" s="16">
        <f>ROUND(IF($L680=1,INDEX(新属性投放!L$14:L$34,卡牌属性!$M680),INDEX(新属性投放!L$40:L$60,卡牌属性!$M680))*VLOOKUP(J680,$A$4:$E$39,5),0)</f>
        <v>3409</v>
      </c>
      <c r="T680" s="31" t="s">
        <v>189</v>
      </c>
      <c r="U680" s="16">
        <f>ROUND(IF($L680=1,INDEX(新属性投放!D$14:D$34,卡牌属性!$M680),INDEX(新属性投放!D$40:D$60,卡牌属性!$M680))*VLOOKUP(J680,$A$4:$E$39,5),0)</f>
        <v>16</v>
      </c>
      <c r="V680" s="31" t="s">
        <v>190</v>
      </c>
      <c r="W680" s="16">
        <f>ROUND(IF($L680=1,INDEX(新属性投放!E$14:E$34,卡牌属性!$M680),INDEX(新属性投放!E$40:E$60,卡牌属性!$M680))*VLOOKUP(J680,$A$4:$E$39,5),0)</f>
        <v>8</v>
      </c>
      <c r="X680" s="31" t="s">
        <v>191</v>
      </c>
      <c r="Y680" s="16">
        <f>ROUND(IF($L680=1,INDEX(新属性投放!F$14:F$34,卡牌属性!$M680),INDEX(新属性投放!F$40:F$60,卡牌属性!$M680))*VLOOKUP(J680,$A$4:$E$39,5),0)</f>
        <v>140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686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ROUND(IF($L681=1,INDEX(新属性投放!J$14:J$34,卡牌属性!$M681),INDEX(新属性投放!J$40:J$60,卡牌属性!$M681))*VLOOKUP(J681,$A$4:$E$39,5),0)</f>
        <v>652</v>
      </c>
      <c r="P681" s="31" t="s">
        <v>190</v>
      </c>
      <c r="Q681" s="16">
        <f>ROUND(IF($L681=1,INDEX(新属性投放!K$14:K$34,卡牌属性!$M681),INDEX(新属性投放!K$40:K$60,卡牌属性!$M681))*VLOOKUP(J681,$A$4:$E$39,5),0)</f>
        <v>306</v>
      </c>
      <c r="R681" s="31" t="s">
        <v>191</v>
      </c>
      <c r="S681" s="16">
        <f>ROUND(IF($L681=1,INDEX(新属性投放!L$14:L$34,卡牌属性!$M681),INDEX(新属性投放!L$40:L$60,卡牌属性!$M681))*VLOOKUP(J681,$A$4:$E$39,5),0)</f>
        <v>5159</v>
      </c>
      <c r="T681" s="31" t="s">
        <v>189</v>
      </c>
      <c r="U681" s="16">
        <f>ROUND(IF($L681=1,INDEX(新属性投放!D$14:D$34,卡牌属性!$M681),INDEX(新属性投放!D$40:D$60,卡牌属性!$M681))*VLOOKUP(J681,$A$4:$E$39,5),0)</f>
        <v>20</v>
      </c>
      <c r="V681" s="31" t="s">
        <v>190</v>
      </c>
      <c r="W681" s="16">
        <f>ROUND(IF($L681=1,INDEX(新属性投放!E$14:E$34,卡牌属性!$M681),INDEX(新属性投放!E$40:E$60,卡牌属性!$M681))*VLOOKUP(J681,$A$4:$E$39,5),0)</f>
        <v>10</v>
      </c>
      <c r="X681" s="31" t="s">
        <v>191</v>
      </c>
      <c r="Y681" s="16">
        <f>ROUND(IF($L681=1,INDEX(新属性投放!F$14:F$34,卡牌属性!$M681),INDEX(新属性投放!F$40:F$60,卡牌属性!$M681))*VLOOKUP(J681,$A$4:$E$39,5),0)</f>
        <v>175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686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ROUND(IF($L682=1,INDEX(新属性投放!J$14:J$34,卡牌属性!$M682),INDEX(新属性投放!J$40:J$60,卡牌属性!$M682))*VLOOKUP(J682,$A$4:$E$39,5),0)</f>
        <v>900</v>
      </c>
      <c r="P682" s="31" t="s">
        <v>190</v>
      </c>
      <c r="Q682" s="16">
        <f>ROUND(IF($L682=1,INDEX(新属性投放!K$14:K$34,卡牌属性!$M682),INDEX(新属性投放!K$40:K$60,卡牌属性!$M682))*VLOOKUP(J682,$A$4:$E$39,5),0)</f>
        <v>430</v>
      </c>
      <c r="R682" s="31" t="s">
        <v>191</v>
      </c>
      <c r="S682" s="16">
        <f>ROUND(IF($L682=1,INDEX(新属性投放!L$14:L$34,卡牌属性!$M682),INDEX(新属性投放!L$40:L$60,卡牌属性!$M682))*VLOOKUP(J682,$A$4:$E$39,5),0)</f>
        <v>7329</v>
      </c>
      <c r="T682" s="31" t="s">
        <v>189</v>
      </c>
      <c r="U682" s="16">
        <f>ROUND(IF($L682=1,INDEX(新属性投放!D$14:D$34,卡牌属性!$M682),INDEX(新属性投放!D$40:D$60,卡牌属性!$M682))*VLOOKUP(J682,$A$4:$E$39,5),0)</f>
        <v>24</v>
      </c>
      <c r="V682" s="31" t="s">
        <v>190</v>
      </c>
      <c r="W682" s="16">
        <f>ROUND(IF($L682=1,INDEX(新属性投放!E$14:E$34,卡牌属性!$M682),INDEX(新属性投放!E$40:E$60,卡牌属性!$M682))*VLOOKUP(J682,$A$4:$E$39,5),0)</f>
        <v>12</v>
      </c>
      <c r="X682" s="31" t="s">
        <v>191</v>
      </c>
      <c r="Y682" s="16">
        <f>ROUND(IF($L682=1,INDEX(新属性投放!F$14:F$34,卡牌属性!$M682),INDEX(新属性投放!F$40:F$60,卡牌属性!$M682))*VLOOKUP(J682,$A$4:$E$39,5),0)</f>
        <v>210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686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ROUND(IF($L683=1,INDEX(新属性投放!J$14:J$34,卡牌属性!$M683),INDEX(新属性投放!J$40:J$60,卡牌属性!$M683))*VLOOKUP(J683,$A$4:$E$39,5),0)</f>
        <v>1200</v>
      </c>
      <c r="P683" s="31" t="s">
        <v>190</v>
      </c>
      <c r="Q683" s="16">
        <f>ROUND(IF($L683=1,INDEX(新属性投放!K$14:K$34,卡牌属性!$M683),INDEX(新属性投放!K$40:K$60,卡牌属性!$M683))*VLOOKUP(J683,$A$4:$E$39,5),0)</f>
        <v>580</v>
      </c>
      <c r="R683" s="31" t="s">
        <v>191</v>
      </c>
      <c r="S683" s="16">
        <f>ROUND(IF($L683=1,INDEX(新属性投放!L$14:L$34,卡牌属性!$M683),INDEX(新属性投放!L$40:L$60,卡牌属性!$M683))*VLOOKUP(J683,$A$4:$E$39,5),0)</f>
        <v>9953</v>
      </c>
      <c r="T683" s="31" t="s">
        <v>189</v>
      </c>
      <c r="U683" s="16">
        <f>ROUND(IF($L683=1,INDEX(新属性投放!D$14:D$34,卡牌属性!$M683),INDEX(新属性投放!D$40:D$60,卡牌属性!$M683))*VLOOKUP(J683,$A$4:$E$39,5),0)</f>
        <v>30</v>
      </c>
      <c r="V683" s="31" t="s">
        <v>190</v>
      </c>
      <c r="W683" s="16">
        <f>ROUND(IF($L683=1,INDEX(新属性投放!E$14:E$34,卡牌属性!$M683),INDEX(新属性投放!E$40:E$60,卡牌属性!$M683))*VLOOKUP(J683,$A$4:$E$39,5),0)</f>
        <v>15</v>
      </c>
      <c r="X683" s="31" t="s">
        <v>191</v>
      </c>
      <c r="Y683" s="16">
        <f>ROUND(IF($L683=1,INDEX(新属性投放!F$14:F$34,卡牌属性!$M683),INDEX(新属性投放!F$40:F$60,卡牌属性!$M683))*VLOOKUP(J683,$A$4:$E$39,5),0)</f>
        <v>262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686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ROUND(IF($L684=1,INDEX(新属性投放!J$14:J$34,卡牌属性!$M684),INDEX(新属性投放!J$40:J$60,卡牌属性!$M684))*VLOOKUP(J684,$A$4:$E$39,5),0)</f>
        <v>1568</v>
      </c>
      <c r="P684" s="31" t="s">
        <v>190</v>
      </c>
      <c r="Q684" s="16">
        <f>ROUND(IF($L684=1,INDEX(新属性投放!K$14:K$34,卡牌属性!$M684),INDEX(新属性投放!K$40:K$60,卡牌属性!$M684))*VLOOKUP(J684,$A$4:$E$39,5),0)</f>
        <v>764</v>
      </c>
      <c r="R684" s="31" t="s">
        <v>191</v>
      </c>
      <c r="S684" s="16">
        <f>ROUND(IF($L684=1,INDEX(新属性投放!L$14:L$34,卡牌属性!$M684),INDEX(新属性投放!L$40:L$60,卡牌属性!$M684))*VLOOKUP(J684,$A$4:$E$39,5),0)</f>
        <v>13167</v>
      </c>
      <c r="T684" s="31" t="s">
        <v>189</v>
      </c>
      <c r="U684" s="16">
        <f>ROUND(IF($L684=1,INDEX(新属性投放!D$14:D$34,卡牌属性!$M684),INDEX(新属性投放!D$40:D$60,卡牌属性!$M684))*VLOOKUP(J684,$A$4:$E$39,5),0)</f>
        <v>34</v>
      </c>
      <c r="V684" s="31" t="s">
        <v>190</v>
      </c>
      <c r="W684" s="16">
        <f>ROUND(IF($L684=1,INDEX(新属性投放!E$14:E$34,卡牌属性!$M684),INDEX(新属性投放!E$40:E$60,卡牌属性!$M684))*VLOOKUP(J684,$A$4:$E$39,5),0)</f>
        <v>17</v>
      </c>
      <c r="X684" s="31" t="s">
        <v>191</v>
      </c>
      <c r="Y684" s="16">
        <f>ROUND(IF($L684=1,INDEX(新属性投放!F$14:F$34,卡牌属性!$M684),INDEX(新属性投放!F$40:F$60,卡牌属性!$M684))*VLOOKUP(J684,$A$4:$E$39,5),0)</f>
        <v>297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686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ROUND(IF($L685=1,INDEX(新属性投放!J$14:J$34,卡牌属性!$M685),INDEX(新属性投放!J$40:J$60,卡牌属性!$M685))*VLOOKUP(J685,$A$4:$E$39,5),0)</f>
        <v>1948</v>
      </c>
      <c r="P685" s="31" t="s">
        <v>190</v>
      </c>
      <c r="Q685" s="16">
        <f>ROUND(IF($L685=1,INDEX(新属性投放!K$14:K$34,卡牌属性!$M685),INDEX(新属性投放!K$40:K$60,卡牌属性!$M685))*VLOOKUP(J685,$A$4:$E$39,5),0)</f>
        <v>954</v>
      </c>
      <c r="R685" s="31" t="s">
        <v>191</v>
      </c>
      <c r="S685" s="16">
        <f>ROUND(IF($L685=1,INDEX(新属性投放!L$14:L$34,卡牌属性!$M685),INDEX(新属性投放!L$40:L$60,卡牌属性!$M685))*VLOOKUP(J685,$A$4:$E$39,5),0)</f>
        <v>16487</v>
      </c>
      <c r="T685" s="31" t="s">
        <v>189</v>
      </c>
      <c r="U685" s="16">
        <f>ROUND(IF($L685=1,INDEX(新属性投放!D$14:D$34,卡牌属性!$M685),INDEX(新属性投放!D$40:D$60,卡牌属性!$M685))*VLOOKUP(J685,$A$4:$E$39,5),0)</f>
        <v>40</v>
      </c>
      <c r="V685" s="31" t="s">
        <v>190</v>
      </c>
      <c r="W685" s="16">
        <f>ROUND(IF($L685=1,INDEX(新属性投放!E$14:E$34,卡牌属性!$M685),INDEX(新属性投放!E$40:E$60,卡牌属性!$M685))*VLOOKUP(J685,$A$4:$E$39,5),0)</f>
        <v>20</v>
      </c>
      <c r="X685" s="31" t="s">
        <v>191</v>
      </c>
      <c r="Y685" s="16">
        <f>ROUND(IF($L685=1,INDEX(新属性投放!F$14:F$34,卡牌属性!$M685),INDEX(新属性投放!F$40:F$60,卡牌属性!$M685))*VLOOKUP(J685,$A$4:$E$39,5),0)</f>
        <v>350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686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ROUND(IF($L686=1,INDEX(新属性投放!J$14:J$34,卡牌属性!$M686),INDEX(新属性投放!J$40:J$60,卡牌属性!$M686))*VLOOKUP(J686,$A$4:$E$39,5),0)</f>
        <v>2194</v>
      </c>
      <c r="P686" s="31" t="s">
        <v>190</v>
      </c>
      <c r="Q686" s="16">
        <f>ROUND(IF($L686=1,INDEX(新属性投放!K$14:K$34,卡牌属性!$M686),INDEX(新属性投放!K$40:K$60,卡牌属性!$M686))*VLOOKUP(J686,$A$4:$E$39,5),0)</f>
        <v>1077</v>
      </c>
      <c r="R686" s="31" t="s">
        <v>191</v>
      </c>
      <c r="S686" s="16">
        <f>ROUND(IF($L686=1,INDEX(新属性投放!L$14:L$34,卡牌属性!$M686),INDEX(新属性投放!L$40:L$60,卡牌属性!$M686))*VLOOKUP(J686,$A$4:$E$39,5),0)</f>
        <v>18639</v>
      </c>
      <c r="T686" s="31" t="s">
        <v>189</v>
      </c>
      <c r="U686" s="16">
        <f>ROUND(IF($L686=1,INDEX(新属性投放!D$14:D$34,卡牌属性!$M686),INDEX(新属性投放!D$40:D$60,卡牌属性!$M686))*VLOOKUP(J686,$A$4:$E$39,5),0)</f>
        <v>46</v>
      </c>
      <c r="V686" s="31" t="s">
        <v>190</v>
      </c>
      <c r="W686" s="16">
        <f>ROUND(IF($L686=1,INDEX(新属性投放!E$14:E$34,卡牌属性!$M686),INDEX(新属性投放!E$40:E$60,卡牌属性!$M686))*VLOOKUP(J686,$A$4:$E$39,5),0)</f>
        <v>23</v>
      </c>
      <c r="X686" s="31" t="s">
        <v>191</v>
      </c>
      <c r="Y686" s="16">
        <f>ROUND(IF($L686=1,INDEX(新属性投放!F$14:F$34,卡牌属性!$M686),INDEX(新属性投放!F$40:F$60,卡牌属性!$M686))*VLOOKUP(J686,$A$4:$E$39,5),0)</f>
        <v>402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686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ROUND(IF($L687=1,INDEX(新属性投放!J$14:J$34,卡牌属性!$M687),INDEX(新属性投放!J$40:J$60,卡牌属性!$M687))*VLOOKUP(J687,$A$4:$E$39,5),0)</f>
        <v>2476</v>
      </c>
      <c r="P687" s="31" t="s">
        <v>190</v>
      </c>
      <c r="Q687" s="16">
        <f>ROUND(IF($L687=1,INDEX(新属性投放!K$14:K$34,卡牌属性!$M687),INDEX(新属性投放!K$40:K$60,卡牌属性!$M687))*VLOOKUP(J687,$A$4:$E$39,5),0)</f>
        <v>1218</v>
      </c>
      <c r="R687" s="31" t="s">
        <v>191</v>
      </c>
      <c r="S687" s="16">
        <f>ROUND(IF($L687=1,INDEX(新属性投放!L$14:L$34,卡牌属性!$M687),INDEX(新属性投放!L$40:L$60,卡牌属性!$M687))*VLOOKUP(J687,$A$4:$E$39,5),0)</f>
        <v>21104</v>
      </c>
      <c r="T687" s="31" t="s">
        <v>189</v>
      </c>
      <c r="U687" s="16">
        <f>ROUND(IF($L687=1,INDEX(新属性投放!D$14:D$34,卡牌属性!$M687),INDEX(新属性投放!D$40:D$60,卡牌属性!$M687))*VLOOKUP(J687,$A$4:$E$39,5),0)</f>
        <v>52</v>
      </c>
      <c r="V687" s="31" t="s">
        <v>190</v>
      </c>
      <c r="W687" s="16">
        <f>ROUND(IF($L687=1,INDEX(新属性投放!E$14:E$34,卡牌属性!$M687),INDEX(新属性投放!E$40:E$60,卡牌属性!$M687))*VLOOKUP(J687,$A$4:$E$39,5),0)</f>
        <v>26</v>
      </c>
      <c r="X687" s="31" t="s">
        <v>191</v>
      </c>
      <c r="Y687" s="16">
        <f>ROUND(IF($L687=1,INDEX(新属性投放!F$14:F$34,卡牌属性!$M687),INDEX(新属性投放!F$40:F$60,卡牌属性!$M687))*VLOOKUP(J687,$A$4:$E$39,5),0)</f>
        <v>455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686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ROUND(IF($L688=1,INDEX(新属性投放!J$14:J$34,卡牌属性!$M688),INDEX(新属性投放!J$40:J$60,卡牌属性!$M688))*VLOOKUP(J688,$A$4:$E$39,5),0)</f>
        <v>2794</v>
      </c>
      <c r="P688" s="31" t="s">
        <v>190</v>
      </c>
      <c r="Q688" s="16">
        <f>ROUND(IF($L688=1,INDEX(新属性投放!K$14:K$34,卡牌属性!$M688),INDEX(新属性投放!K$40:K$60,卡牌属性!$M688))*VLOOKUP(J688,$A$4:$E$39,5),0)</f>
        <v>1377</v>
      </c>
      <c r="R688" s="31" t="s">
        <v>191</v>
      </c>
      <c r="S688" s="16">
        <f>ROUND(IF($L688=1,INDEX(新属性投放!L$14:L$34,卡牌属性!$M688),INDEX(新属性投放!L$40:L$60,卡牌属性!$M688))*VLOOKUP(J688,$A$4:$E$39,5),0)</f>
        <v>23886</v>
      </c>
      <c r="T688" s="31" t="s">
        <v>189</v>
      </c>
      <c r="U688" s="16">
        <f>ROUND(IF($L688=1,INDEX(新属性投放!D$14:D$34,卡牌属性!$M688),INDEX(新属性投放!D$40:D$60,卡牌属性!$M688))*VLOOKUP(J688,$A$4:$E$39,5),0)</f>
        <v>58</v>
      </c>
      <c r="V688" s="31" t="s">
        <v>190</v>
      </c>
      <c r="W688" s="16">
        <f>ROUND(IF($L688=1,INDEX(新属性投放!E$14:E$34,卡牌属性!$M688),INDEX(新属性投放!E$40:E$60,卡牌属性!$M688))*VLOOKUP(J688,$A$4:$E$39,5),0)</f>
        <v>29</v>
      </c>
      <c r="X688" s="31" t="s">
        <v>191</v>
      </c>
      <c r="Y688" s="16">
        <f>ROUND(IF($L688=1,INDEX(新属性投放!F$14:F$34,卡牌属性!$M688),INDEX(新属性投放!F$40:F$60,卡牌属性!$M688))*VLOOKUP(J688,$A$4:$E$39,5),0)</f>
        <v>507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686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ROUND(IF($L689=1,INDEX(新属性投放!J$14:J$34,卡牌属性!$M689),INDEX(新属性投放!J$40:J$60,卡牌属性!$M689))*VLOOKUP(J689,$A$4:$E$39,5),0)</f>
        <v>3148</v>
      </c>
      <c r="P689" s="31" t="s">
        <v>190</v>
      </c>
      <c r="Q689" s="16">
        <f>ROUND(IF($L689=1,INDEX(新属性投放!K$14:K$34,卡牌属性!$M689),INDEX(新属性投放!K$40:K$60,卡牌属性!$M689))*VLOOKUP(J689,$A$4:$E$39,5),0)</f>
        <v>1554</v>
      </c>
      <c r="R689" s="31" t="s">
        <v>191</v>
      </c>
      <c r="S689" s="16">
        <f>ROUND(IF($L689=1,INDEX(新属性投放!L$14:L$34,卡牌属性!$M689),INDEX(新属性投放!L$40:L$60,卡牌属性!$M689))*VLOOKUP(J689,$A$4:$E$39,5),0)</f>
        <v>26981</v>
      </c>
      <c r="T689" s="31" t="s">
        <v>189</v>
      </c>
      <c r="U689" s="16">
        <f>ROUND(IF($L689=1,INDEX(新属性投放!D$14:D$34,卡牌属性!$M689),INDEX(新属性投放!D$40:D$60,卡牌属性!$M689))*VLOOKUP(J689,$A$4:$E$39,5),0)</f>
        <v>64</v>
      </c>
      <c r="V689" s="31" t="s">
        <v>190</v>
      </c>
      <c r="W689" s="16">
        <f>ROUND(IF($L689=1,INDEX(新属性投放!E$14:E$34,卡牌属性!$M689),INDEX(新属性投放!E$40:E$60,卡牌属性!$M689))*VLOOKUP(J689,$A$4:$E$39,5),0)</f>
        <v>32</v>
      </c>
      <c r="X689" s="31" t="s">
        <v>191</v>
      </c>
      <c r="Y689" s="16">
        <f>ROUND(IF($L689=1,INDEX(新属性投放!F$14:F$34,卡牌属性!$M689),INDEX(新属性投放!F$40:F$60,卡牌属性!$M689))*VLOOKUP(J689,$A$4:$E$39,5),0)</f>
        <v>560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686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ROUND(IF($L690=1,INDEX(新属性投放!J$14:J$34,卡牌属性!$M690),INDEX(新属性投放!J$40:J$60,卡牌属性!$M690))*VLOOKUP(J690,$A$4:$E$39,5),0)</f>
        <v>3538</v>
      </c>
      <c r="P690" s="31" t="s">
        <v>190</v>
      </c>
      <c r="Q690" s="16">
        <f>ROUND(IF($L690=1,INDEX(新属性投放!K$14:K$34,卡牌属性!$M690),INDEX(新属性投放!K$40:K$60,卡牌属性!$M690))*VLOOKUP(J690,$A$4:$E$39,5),0)</f>
        <v>1749</v>
      </c>
      <c r="R690" s="31" t="s">
        <v>191</v>
      </c>
      <c r="S690" s="16">
        <f>ROUND(IF($L690=1,INDEX(新属性投放!L$14:L$34,卡牌属性!$M690),INDEX(新属性投放!L$40:L$60,卡牌属性!$M690))*VLOOKUP(J690,$A$4:$E$39,5),0)</f>
        <v>30393</v>
      </c>
      <c r="T690" s="31" t="s">
        <v>189</v>
      </c>
      <c r="U690" s="16">
        <f>ROUND(IF($L690=1,INDEX(新属性投放!D$14:D$34,卡牌属性!$M690),INDEX(新属性投放!D$40:D$60,卡牌属性!$M690))*VLOOKUP(J690,$A$4:$E$39,5),0)</f>
        <v>70</v>
      </c>
      <c r="V690" s="31" t="s">
        <v>190</v>
      </c>
      <c r="W690" s="16">
        <f>ROUND(IF($L690=1,INDEX(新属性投放!E$14:E$34,卡牌属性!$M690),INDEX(新属性投放!E$40:E$60,卡牌属性!$M690))*VLOOKUP(J690,$A$4:$E$39,5),0)</f>
        <v>35</v>
      </c>
      <c r="X690" s="31" t="s">
        <v>191</v>
      </c>
      <c r="Y690" s="16">
        <f>ROUND(IF($L690=1,INDEX(新属性投放!F$14:F$34,卡牌属性!$M690),INDEX(新属性投放!F$40:F$60,卡牌属性!$M690))*VLOOKUP(J690,$A$4:$E$39,5),0)</f>
        <v>612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686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ROUND(IF($L691=1,INDEX(新属性投放!J$14:J$34,卡牌属性!$M691),INDEX(新属性投放!J$40:J$60,卡牌属性!$M691))*VLOOKUP(J691,$A$4:$E$39,5),0)</f>
        <v>3968</v>
      </c>
      <c r="P691" s="31" t="s">
        <v>190</v>
      </c>
      <c r="Q691" s="16">
        <f>ROUND(IF($L691=1,INDEX(新属性投放!K$14:K$34,卡牌属性!$M691),INDEX(新属性投放!K$40:K$60,卡牌属性!$M691))*VLOOKUP(J691,$A$4:$E$39,5),0)</f>
        <v>1964</v>
      </c>
      <c r="R691" s="31" t="s">
        <v>191</v>
      </c>
      <c r="S691" s="16">
        <f>ROUND(IF($L691=1,INDEX(新属性投放!L$14:L$34,卡牌属性!$M691),INDEX(新属性投放!L$40:L$60,卡牌属性!$M691))*VLOOKUP(J691,$A$4:$E$39,5),0)</f>
        <v>34153</v>
      </c>
      <c r="T691" s="31" t="s">
        <v>189</v>
      </c>
      <c r="U691" s="16">
        <f>ROUND(IF($L691=1,INDEX(新属性投放!D$14:D$34,卡牌属性!$M691),INDEX(新属性投放!D$40:D$60,卡牌属性!$M691))*VLOOKUP(J691,$A$4:$E$39,5),0)</f>
        <v>80</v>
      </c>
      <c r="V691" s="31" t="s">
        <v>190</v>
      </c>
      <c r="W691" s="16">
        <f>ROUND(IF($L691=1,INDEX(新属性投放!E$14:E$34,卡牌属性!$M691),INDEX(新属性投放!E$40:E$60,卡牌属性!$M691))*VLOOKUP(J691,$A$4:$E$39,5),0)</f>
        <v>40</v>
      </c>
      <c r="X691" s="31" t="s">
        <v>191</v>
      </c>
      <c r="Y691" s="16">
        <f>ROUND(IF($L691=1,INDEX(新属性投放!F$14:F$34,卡牌属性!$M691),INDEX(新属性投放!F$40:F$60,卡牌属性!$M691))*VLOOKUP(J691,$A$4:$E$39,5),0)</f>
        <v>700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686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ROUND(IF($L692=1,INDEX(新属性投放!J$14:J$34,卡牌属性!$M692),INDEX(新属性投放!J$40:J$60,卡牌属性!$M692))*VLOOKUP(J692,$A$4:$E$39,5),0)</f>
        <v>4458</v>
      </c>
      <c r="P692" s="31" t="s">
        <v>190</v>
      </c>
      <c r="Q692" s="16">
        <f>ROUND(IF($L692=1,INDEX(新属性投放!K$14:K$34,卡牌属性!$M692),INDEX(新属性投放!K$40:K$60,卡牌属性!$M692))*VLOOKUP(J692,$A$4:$E$39,5),0)</f>
        <v>2209</v>
      </c>
      <c r="R692" s="31" t="s">
        <v>191</v>
      </c>
      <c r="S692" s="16">
        <f>ROUND(IF($L692=1,INDEX(新属性投放!L$14:L$34,卡牌属性!$M692),INDEX(新属性投放!L$40:L$60,卡牌属性!$M692))*VLOOKUP(J692,$A$4:$E$39,5),0)</f>
        <v>38440</v>
      </c>
      <c r="T692" s="31" t="s">
        <v>189</v>
      </c>
      <c r="U692" s="16">
        <f>ROUND(IF($L692=1,INDEX(新属性投放!D$14:D$34,卡牌属性!$M692),INDEX(新属性投放!D$40:D$60,卡牌属性!$M692))*VLOOKUP(J692,$A$4:$E$39,5),0)</f>
        <v>90</v>
      </c>
      <c r="V692" s="31" t="s">
        <v>190</v>
      </c>
      <c r="W692" s="16">
        <f>ROUND(IF($L692=1,INDEX(新属性投放!E$14:E$34,卡牌属性!$M692),INDEX(新属性投放!E$40:E$60,卡牌属性!$M692))*VLOOKUP(J692,$A$4:$E$39,5),0)</f>
        <v>45</v>
      </c>
      <c r="X692" s="31" t="s">
        <v>191</v>
      </c>
      <c r="Y692" s="16">
        <f>ROUND(IF($L692=1,INDEX(新属性投放!F$14:F$34,卡牌属性!$M692),INDEX(新属性投放!F$40:F$60,卡牌属性!$M692))*VLOOKUP(J692,$A$4:$E$39,5),0)</f>
        <v>787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686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ROUND(IF($L693=1,INDEX(新属性投放!J$14:J$34,卡牌属性!$M693),INDEX(新属性投放!J$40:J$60,卡牌属性!$M693))*VLOOKUP(J693,$A$4:$E$39,5),0)</f>
        <v>5008</v>
      </c>
      <c r="P693" s="31" t="s">
        <v>190</v>
      </c>
      <c r="Q693" s="16">
        <f>ROUND(IF($L693=1,INDEX(新属性投放!K$14:K$34,卡牌属性!$M693),INDEX(新属性投放!K$40:K$60,卡牌属性!$M693))*VLOOKUP(J693,$A$4:$E$39,5),0)</f>
        <v>2484</v>
      </c>
      <c r="R693" s="31" t="s">
        <v>191</v>
      </c>
      <c r="S693" s="16">
        <f>ROUND(IF($L693=1,INDEX(新属性投放!L$14:L$34,卡牌属性!$M693),INDEX(新属性投放!L$40:L$60,卡牌属性!$M693))*VLOOKUP(J693,$A$4:$E$39,5),0)</f>
        <v>43250</v>
      </c>
      <c r="T693" s="31" t="s">
        <v>189</v>
      </c>
      <c r="U693" s="16">
        <f>ROUND(IF($L693=1,INDEX(新属性投放!D$14:D$34,卡牌属性!$M693),INDEX(新属性投放!D$40:D$60,卡牌属性!$M693))*VLOOKUP(J693,$A$4:$E$39,5),0)</f>
        <v>100</v>
      </c>
      <c r="V693" s="31" t="s">
        <v>190</v>
      </c>
      <c r="W693" s="16">
        <f>ROUND(IF($L693=1,INDEX(新属性投放!E$14:E$34,卡牌属性!$M693),INDEX(新属性投放!E$40:E$60,卡牌属性!$M693))*VLOOKUP(J693,$A$4:$E$39,5),0)</f>
        <v>50</v>
      </c>
      <c r="X693" s="31" t="s">
        <v>191</v>
      </c>
      <c r="Y693" s="16">
        <f>ROUND(IF($L693=1,INDEX(新属性投放!F$14:F$34,卡牌属性!$M693),INDEX(新属性投放!F$40:F$60,卡牌属性!$M693))*VLOOKUP(J693,$A$4:$E$39,5),0)</f>
        <v>875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686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ROUND(IF($L694=1,INDEX(新属性投放!J$14:J$34,卡牌属性!$M694),INDEX(新属性投放!J$40:J$60,卡牌属性!$M694))*VLOOKUP(J694,$A$4:$E$39,5),0)</f>
        <v>5618</v>
      </c>
      <c r="P694" s="31" t="s">
        <v>190</v>
      </c>
      <c r="Q694" s="16">
        <f>ROUND(IF($L694=1,INDEX(新属性投放!K$14:K$34,卡牌属性!$M694),INDEX(新属性投放!K$40:K$60,卡牌属性!$M694))*VLOOKUP(J694,$A$4:$E$39,5),0)</f>
        <v>2789</v>
      </c>
      <c r="R694" s="31" t="s">
        <v>191</v>
      </c>
      <c r="S694" s="16">
        <f>ROUND(IF($L694=1,INDEX(新属性投放!L$14:L$34,卡牌属性!$M694),INDEX(新属性投放!L$40:L$60,卡牌属性!$M694))*VLOOKUP(J694,$A$4:$E$39,5),0)</f>
        <v>48587</v>
      </c>
      <c r="T694" s="31" t="s">
        <v>189</v>
      </c>
      <c r="U694" s="16">
        <f>ROUND(IF($L694=1,INDEX(新属性投放!D$14:D$34,卡牌属性!$M694),INDEX(新属性投放!D$40:D$60,卡牌属性!$M694))*VLOOKUP(J694,$A$4:$E$39,5),0)</f>
        <v>110</v>
      </c>
      <c r="V694" s="31" t="s">
        <v>190</v>
      </c>
      <c r="W694" s="16">
        <f>ROUND(IF($L694=1,INDEX(新属性投放!E$14:E$34,卡牌属性!$M694),INDEX(新属性投放!E$40:E$60,卡牌属性!$M694))*VLOOKUP(J694,$A$4:$E$39,5),0)</f>
        <v>55</v>
      </c>
      <c r="X694" s="31" t="s">
        <v>191</v>
      </c>
      <c r="Y694" s="16">
        <f>ROUND(IF($L694=1,INDEX(新属性投放!F$14:F$34,卡牌属性!$M694),INDEX(新属性投放!F$40:F$60,卡牌属性!$M694))*VLOOKUP(J694,$A$4:$E$39,5),0)</f>
        <v>962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686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ROUND(IF($L695=1,INDEX(新属性投放!J$14:J$34,卡牌属性!$M695),INDEX(新属性投放!J$40:J$60,卡牌属性!$M695))*VLOOKUP(J695,$A$4:$E$39,5),0)</f>
        <v>6288</v>
      </c>
      <c r="P695" s="31" t="s">
        <v>190</v>
      </c>
      <c r="Q695" s="16">
        <f>ROUND(IF($L695=1,INDEX(新属性投放!K$14:K$34,卡牌属性!$M695),INDEX(新属性投放!K$40:K$60,卡牌属性!$M695))*VLOOKUP(J695,$A$4:$E$39,5),0)</f>
        <v>3124</v>
      </c>
      <c r="R695" s="31" t="s">
        <v>191</v>
      </c>
      <c r="S695" s="16">
        <f>ROUND(IF($L695=1,INDEX(新属性投放!L$14:L$34,卡牌属性!$M695),INDEX(新属性投放!L$40:L$60,卡牌属性!$M695))*VLOOKUP(J695,$A$4:$E$39,5),0)</f>
        <v>54447</v>
      </c>
      <c r="T695" s="31" t="s">
        <v>189</v>
      </c>
      <c r="U695" s="16">
        <f>ROUND(IF($L695=1,INDEX(新属性投放!D$14:D$34,卡牌属性!$M695),INDEX(新属性投放!D$40:D$60,卡牌属性!$M695))*VLOOKUP(J695,$A$4:$E$39,5),0)</f>
        <v>120</v>
      </c>
      <c r="V695" s="31" t="s">
        <v>190</v>
      </c>
      <c r="W695" s="16">
        <f>ROUND(IF($L695=1,INDEX(新属性投放!E$14:E$34,卡牌属性!$M695),INDEX(新属性投放!E$40:E$60,卡牌属性!$M695))*VLOOKUP(J695,$A$4:$E$39,5),0)</f>
        <v>60</v>
      </c>
      <c r="X695" s="31" t="s">
        <v>191</v>
      </c>
      <c r="Y695" s="16">
        <f>ROUND(IF($L695=1,INDEX(新属性投放!F$14:F$34,卡牌属性!$M695),INDEX(新属性投放!F$40:F$60,卡牌属性!$M695))*VLOOKUP(J695,$A$4:$E$39,5),0)</f>
        <v>1050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686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ROUND(IF($L696=1,INDEX(新属性投放!J$14:J$34,卡牌属性!$M696),INDEX(新属性投放!J$40:J$60,卡牌属性!$M696))*VLOOKUP(J696,$A$4:$E$39,5),0)</f>
        <v>7028</v>
      </c>
      <c r="P696" s="31" t="s">
        <v>190</v>
      </c>
      <c r="Q696" s="16">
        <f>ROUND(IF($L696=1,INDEX(新属性投放!K$14:K$34,卡牌属性!$M696),INDEX(新属性投放!K$40:K$60,卡牌属性!$M696))*VLOOKUP(J696,$A$4:$E$39,5),0)</f>
        <v>3494</v>
      </c>
      <c r="R696" s="31" t="s">
        <v>191</v>
      </c>
      <c r="S696" s="16">
        <f>ROUND(IF($L696=1,INDEX(新属性投放!L$14:L$34,卡牌属性!$M696),INDEX(新属性投放!L$40:L$60,卡牌属性!$M696))*VLOOKUP(J696,$A$4:$E$39,5),0)</f>
        <v>60922</v>
      </c>
      <c r="T696" s="31" t="s">
        <v>189</v>
      </c>
      <c r="U696" s="16">
        <f>ROUND(IF($L696=1,INDEX(新属性投放!D$14:D$34,卡牌属性!$M696),INDEX(新属性投放!D$40:D$60,卡牌属性!$M696))*VLOOKUP(J696,$A$4:$E$39,5),0)</f>
        <v>140</v>
      </c>
      <c r="V696" s="31" t="s">
        <v>190</v>
      </c>
      <c r="W696" s="16">
        <f>ROUND(IF($L696=1,INDEX(新属性投放!E$14:E$34,卡牌属性!$M696),INDEX(新属性投放!E$40:E$60,卡牌属性!$M696))*VLOOKUP(J696,$A$4:$E$39,5),0)</f>
        <v>70</v>
      </c>
      <c r="X696" s="31" t="s">
        <v>191</v>
      </c>
      <c r="Y696" s="16">
        <f>ROUND(IF($L696=1,INDEX(新属性投放!F$14:F$34,卡牌属性!$M696),INDEX(新属性投放!F$40:F$60,卡牌属性!$M696))*VLOOKUP(J696,$A$4:$E$39,5),0)</f>
        <v>1225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686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ROUND(IF($L697=1,INDEX(新属性投放!J$14:J$34,卡牌属性!$M697),INDEX(新属性投放!J$40:J$60,卡牌属性!$M697))*VLOOKUP(J697,$A$4:$E$39,5),0)</f>
        <v>80</v>
      </c>
      <c r="P697" s="31" t="s">
        <v>190</v>
      </c>
      <c r="Q697" s="16">
        <f>ROUND(IF($L697=1,INDEX(新属性投放!K$14:K$34,卡牌属性!$M697),INDEX(新属性投放!K$40:K$60,卡牌属性!$M697))*VLOOKUP(J697,$A$4:$E$39,5),0)</f>
        <v>20</v>
      </c>
      <c r="R697" s="31" t="s">
        <v>191</v>
      </c>
      <c r="S697" s="16">
        <f>ROUND(IF($L697=1,INDEX(新属性投放!L$14:L$34,卡牌属性!$M697),INDEX(新属性投放!L$40:L$60,卡牌属性!$M697))*VLOOKUP(J697,$A$4:$E$39,5),0)</f>
        <v>150</v>
      </c>
      <c r="T697" s="31" t="s">
        <v>189</v>
      </c>
      <c r="U697" s="16">
        <f>ROUND(IF($L697=1,INDEX(新属性投放!D$14:D$34,卡牌属性!$M697),INDEX(新属性投放!D$40:D$60,卡牌属性!$M697))*VLOOKUP(J697,$A$4:$E$39,5),0)</f>
        <v>4</v>
      </c>
      <c r="V697" s="31" t="s">
        <v>190</v>
      </c>
      <c r="W697" s="16">
        <f>ROUND(IF($L697=1,INDEX(新属性投放!E$14:E$34,卡牌属性!$M697),INDEX(新属性投放!E$40:E$60,卡牌属性!$M697))*VLOOKUP(J697,$A$4:$E$39,5),0)</f>
        <v>2</v>
      </c>
      <c r="X697" s="31" t="s">
        <v>191</v>
      </c>
      <c r="Y697" s="16">
        <f>ROUND(IF($L697=1,INDEX(新属性投放!F$14:F$34,卡牌属性!$M697),INDEX(新属性投放!F$40:F$60,卡牌属性!$M697))*VLOOKUP(J697,$A$4:$E$39,5),0)</f>
        <v>35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686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ROUND(IF($L698=1,INDEX(新属性投放!J$14:J$34,卡牌属性!$M698),INDEX(新属性投放!J$40:J$60,卡牌属性!$M698))*VLOOKUP(J698,$A$4:$E$39,5),0)</f>
        <v>84</v>
      </c>
      <c r="P698" s="31" t="s">
        <v>190</v>
      </c>
      <c r="Q698" s="16">
        <f>ROUND(IF($L698=1,INDEX(新属性投放!K$14:K$34,卡牌属性!$M698),INDEX(新属性投放!K$40:K$60,卡牌属性!$M698))*VLOOKUP(J698,$A$4:$E$39,5),0)</f>
        <v>22</v>
      </c>
      <c r="R698" s="31" t="s">
        <v>191</v>
      </c>
      <c r="S698" s="16">
        <f>ROUND(IF($L698=1,INDEX(新属性投放!L$14:L$34,卡牌属性!$M698),INDEX(新属性投放!L$40:L$60,卡牌属性!$M698))*VLOOKUP(J698,$A$4:$E$39,5),0)</f>
        <v>191</v>
      </c>
      <c r="T698" s="31" t="s">
        <v>189</v>
      </c>
      <c r="U698" s="16">
        <f>ROUND(IF($L698=1,INDEX(新属性投放!D$14:D$34,卡牌属性!$M698),INDEX(新属性投放!D$40:D$60,卡牌属性!$M698))*VLOOKUP(J698,$A$4:$E$39,5),0)</f>
        <v>6</v>
      </c>
      <c r="V698" s="31" t="s">
        <v>190</v>
      </c>
      <c r="W698" s="16">
        <f>ROUND(IF($L698=1,INDEX(新属性投放!E$14:E$34,卡牌属性!$M698),INDEX(新属性投放!E$40:E$60,卡牌属性!$M698))*VLOOKUP(J698,$A$4:$E$39,5),0)</f>
        <v>3</v>
      </c>
      <c r="X698" s="31" t="s">
        <v>191</v>
      </c>
      <c r="Y698" s="16">
        <f>ROUND(IF($L698=1,INDEX(新属性投放!F$14:F$34,卡牌属性!$M698),INDEX(新属性投放!F$40:F$60,卡牌属性!$M698))*VLOOKUP(J698,$A$4:$E$39,5),0)</f>
        <v>52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686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ROUND(IF($L699=1,INDEX(新属性投放!J$14:J$34,卡牌属性!$M699),INDEX(新属性投放!J$40:J$60,卡牌属性!$M699))*VLOOKUP(J699,$A$4:$E$39,5),0)</f>
        <v>124</v>
      </c>
      <c r="P699" s="31" t="s">
        <v>190</v>
      </c>
      <c r="Q699" s="16">
        <f>ROUND(IF($L699=1,INDEX(新属性投放!K$14:K$34,卡牌属性!$M699),INDEX(新属性投放!K$40:K$60,卡牌属性!$M699))*VLOOKUP(J699,$A$4:$E$39,5),0)</f>
        <v>42</v>
      </c>
      <c r="R699" s="31" t="s">
        <v>191</v>
      </c>
      <c r="S699" s="16">
        <f>ROUND(IF($L699=1,INDEX(新属性投放!L$14:L$34,卡牌属性!$M699),INDEX(新属性投放!L$40:L$60,卡牌属性!$M699))*VLOOKUP(J699,$A$4:$E$39,5),0)</f>
        <v>539</v>
      </c>
      <c r="T699" s="31" t="s">
        <v>189</v>
      </c>
      <c r="U699" s="16">
        <f>ROUND(IF($L699=1,INDEX(新属性投放!D$14:D$34,卡牌属性!$M699),INDEX(新属性投放!D$40:D$60,卡牌属性!$M699))*VLOOKUP(J699,$A$4:$E$39,5),0)</f>
        <v>8</v>
      </c>
      <c r="V699" s="31" t="s">
        <v>190</v>
      </c>
      <c r="W699" s="16">
        <f>ROUND(IF($L699=1,INDEX(新属性投放!E$14:E$34,卡牌属性!$M699),INDEX(新属性投放!E$40:E$60,卡牌属性!$M699))*VLOOKUP(J699,$A$4:$E$39,5),0)</f>
        <v>4</v>
      </c>
      <c r="X699" s="31" t="s">
        <v>191</v>
      </c>
      <c r="Y699" s="16">
        <f>ROUND(IF($L699=1,INDEX(新属性投放!F$14:F$34,卡牌属性!$M699),INDEX(新属性投放!F$40:F$60,卡牌属性!$M699))*VLOOKUP(J699,$A$4:$E$39,5),0)</f>
        <v>70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686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ROUND(IF($L700=1,INDEX(新属性投放!J$14:J$34,卡牌属性!$M700),INDEX(新属性投放!J$40:J$60,卡牌属性!$M700))*VLOOKUP(J700,$A$4:$E$39,5),0)</f>
        <v>240</v>
      </c>
      <c r="P700" s="31" t="s">
        <v>190</v>
      </c>
      <c r="Q700" s="16">
        <f>ROUND(IF($L700=1,INDEX(新属性投放!K$14:K$34,卡牌属性!$M700),INDEX(新属性投放!K$40:K$60,卡牌属性!$M700))*VLOOKUP(J700,$A$4:$E$39,5),0)</f>
        <v>100</v>
      </c>
      <c r="R700" s="31" t="s">
        <v>191</v>
      </c>
      <c r="S700" s="16">
        <f>ROUND(IF($L700=1,INDEX(新属性投放!L$14:L$34,卡牌属性!$M700),INDEX(新属性投放!L$40:L$60,卡牌属性!$M700))*VLOOKUP(J700,$A$4:$E$39,5),0)</f>
        <v>1554</v>
      </c>
      <c r="T700" s="31" t="s">
        <v>189</v>
      </c>
      <c r="U700" s="16">
        <f>ROUND(IF($L700=1,INDEX(新属性投放!D$14:D$34,卡牌属性!$M700),INDEX(新属性投放!D$40:D$60,卡牌属性!$M700))*VLOOKUP(J700,$A$4:$E$39,5),0)</f>
        <v>12</v>
      </c>
      <c r="V700" s="31" t="s">
        <v>190</v>
      </c>
      <c r="W700" s="16">
        <f>ROUND(IF($L700=1,INDEX(新属性投放!E$14:E$34,卡牌属性!$M700),INDEX(新属性投放!E$40:E$60,卡牌属性!$M700))*VLOOKUP(J700,$A$4:$E$39,5),0)</f>
        <v>6</v>
      </c>
      <c r="X700" s="31" t="s">
        <v>191</v>
      </c>
      <c r="Y700" s="16">
        <f>ROUND(IF($L700=1,INDEX(新属性投放!F$14:F$34,卡牌属性!$M700),INDEX(新属性投放!F$40:F$60,卡牌属性!$M700))*VLOOKUP(J700,$A$4:$E$39,5),0)</f>
        <v>105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686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ROUND(IF($L701=1,INDEX(新属性投放!J$14:J$34,卡牌属性!$M701),INDEX(新属性投放!J$40:J$60,卡牌属性!$M701))*VLOOKUP(J701,$A$4:$E$39,5),0)</f>
        <v>452</v>
      </c>
      <c r="P701" s="31" t="s">
        <v>190</v>
      </c>
      <c r="Q701" s="16">
        <f>ROUND(IF($L701=1,INDEX(新属性投放!K$14:K$34,卡牌属性!$M701),INDEX(新属性投放!K$40:K$60,卡牌属性!$M701))*VLOOKUP(J701,$A$4:$E$39,5),0)</f>
        <v>206</v>
      </c>
      <c r="R701" s="31" t="s">
        <v>191</v>
      </c>
      <c r="S701" s="16">
        <f>ROUND(IF($L701=1,INDEX(新属性投放!L$14:L$34,卡牌属性!$M701),INDEX(新属性投放!L$40:L$60,卡牌属性!$M701))*VLOOKUP(J701,$A$4:$E$39,5),0)</f>
        <v>3409</v>
      </c>
      <c r="T701" s="31" t="s">
        <v>189</v>
      </c>
      <c r="U701" s="16">
        <f>ROUND(IF($L701=1,INDEX(新属性投放!D$14:D$34,卡牌属性!$M701),INDEX(新属性投放!D$40:D$60,卡牌属性!$M701))*VLOOKUP(J701,$A$4:$E$39,5),0)</f>
        <v>16</v>
      </c>
      <c r="V701" s="31" t="s">
        <v>190</v>
      </c>
      <c r="W701" s="16">
        <f>ROUND(IF($L701=1,INDEX(新属性投放!E$14:E$34,卡牌属性!$M701),INDEX(新属性投放!E$40:E$60,卡牌属性!$M701))*VLOOKUP(J701,$A$4:$E$39,5),0)</f>
        <v>8</v>
      </c>
      <c r="X701" s="31" t="s">
        <v>191</v>
      </c>
      <c r="Y701" s="16">
        <f>ROUND(IF($L701=1,INDEX(新属性投放!F$14:F$34,卡牌属性!$M701),INDEX(新属性投放!F$40:F$60,卡牌属性!$M701))*VLOOKUP(J701,$A$4:$E$39,5),0)</f>
        <v>140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686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ROUND(IF($L702=1,INDEX(新属性投放!J$14:J$34,卡牌属性!$M702),INDEX(新属性投放!J$40:J$60,卡牌属性!$M702))*VLOOKUP(J702,$A$4:$E$39,5),0)</f>
        <v>652</v>
      </c>
      <c r="P702" s="31" t="s">
        <v>190</v>
      </c>
      <c r="Q702" s="16">
        <f>ROUND(IF($L702=1,INDEX(新属性投放!K$14:K$34,卡牌属性!$M702),INDEX(新属性投放!K$40:K$60,卡牌属性!$M702))*VLOOKUP(J702,$A$4:$E$39,5),0)</f>
        <v>306</v>
      </c>
      <c r="R702" s="31" t="s">
        <v>191</v>
      </c>
      <c r="S702" s="16">
        <f>ROUND(IF($L702=1,INDEX(新属性投放!L$14:L$34,卡牌属性!$M702),INDEX(新属性投放!L$40:L$60,卡牌属性!$M702))*VLOOKUP(J702,$A$4:$E$39,5),0)</f>
        <v>5159</v>
      </c>
      <c r="T702" s="31" t="s">
        <v>189</v>
      </c>
      <c r="U702" s="16">
        <f>ROUND(IF($L702=1,INDEX(新属性投放!D$14:D$34,卡牌属性!$M702),INDEX(新属性投放!D$40:D$60,卡牌属性!$M702))*VLOOKUP(J702,$A$4:$E$39,5),0)</f>
        <v>20</v>
      </c>
      <c r="V702" s="31" t="s">
        <v>190</v>
      </c>
      <c r="W702" s="16">
        <f>ROUND(IF($L702=1,INDEX(新属性投放!E$14:E$34,卡牌属性!$M702),INDEX(新属性投放!E$40:E$60,卡牌属性!$M702))*VLOOKUP(J702,$A$4:$E$39,5),0)</f>
        <v>10</v>
      </c>
      <c r="X702" s="31" t="s">
        <v>191</v>
      </c>
      <c r="Y702" s="16">
        <f>ROUND(IF($L702=1,INDEX(新属性投放!F$14:F$34,卡牌属性!$M702),INDEX(新属性投放!F$40:F$60,卡牌属性!$M702))*VLOOKUP(J702,$A$4:$E$39,5),0)</f>
        <v>175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686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ROUND(IF($L703=1,INDEX(新属性投放!J$14:J$34,卡牌属性!$M703),INDEX(新属性投放!J$40:J$60,卡牌属性!$M703))*VLOOKUP(J703,$A$4:$E$39,5),0)</f>
        <v>900</v>
      </c>
      <c r="P703" s="31" t="s">
        <v>190</v>
      </c>
      <c r="Q703" s="16">
        <f>ROUND(IF($L703=1,INDEX(新属性投放!K$14:K$34,卡牌属性!$M703),INDEX(新属性投放!K$40:K$60,卡牌属性!$M703))*VLOOKUP(J703,$A$4:$E$39,5),0)</f>
        <v>430</v>
      </c>
      <c r="R703" s="31" t="s">
        <v>191</v>
      </c>
      <c r="S703" s="16">
        <f>ROUND(IF($L703=1,INDEX(新属性投放!L$14:L$34,卡牌属性!$M703),INDEX(新属性投放!L$40:L$60,卡牌属性!$M703))*VLOOKUP(J703,$A$4:$E$39,5),0)</f>
        <v>7329</v>
      </c>
      <c r="T703" s="31" t="s">
        <v>189</v>
      </c>
      <c r="U703" s="16">
        <f>ROUND(IF($L703=1,INDEX(新属性投放!D$14:D$34,卡牌属性!$M703),INDEX(新属性投放!D$40:D$60,卡牌属性!$M703))*VLOOKUP(J703,$A$4:$E$39,5),0)</f>
        <v>24</v>
      </c>
      <c r="V703" s="31" t="s">
        <v>190</v>
      </c>
      <c r="W703" s="16">
        <f>ROUND(IF($L703=1,INDEX(新属性投放!E$14:E$34,卡牌属性!$M703),INDEX(新属性投放!E$40:E$60,卡牌属性!$M703))*VLOOKUP(J703,$A$4:$E$39,5),0)</f>
        <v>12</v>
      </c>
      <c r="X703" s="31" t="s">
        <v>191</v>
      </c>
      <c r="Y703" s="16">
        <f>ROUND(IF($L703=1,INDEX(新属性投放!F$14:F$34,卡牌属性!$M703),INDEX(新属性投放!F$40:F$60,卡牌属性!$M703))*VLOOKUP(J703,$A$4:$E$39,5),0)</f>
        <v>210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686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ROUND(IF($L704=1,INDEX(新属性投放!J$14:J$34,卡牌属性!$M704),INDEX(新属性投放!J$40:J$60,卡牌属性!$M704))*VLOOKUP(J704,$A$4:$E$39,5),0)</f>
        <v>1200</v>
      </c>
      <c r="P704" s="31" t="s">
        <v>190</v>
      </c>
      <c r="Q704" s="16">
        <f>ROUND(IF($L704=1,INDEX(新属性投放!K$14:K$34,卡牌属性!$M704),INDEX(新属性投放!K$40:K$60,卡牌属性!$M704))*VLOOKUP(J704,$A$4:$E$39,5),0)</f>
        <v>580</v>
      </c>
      <c r="R704" s="31" t="s">
        <v>191</v>
      </c>
      <c r="S704" s="16">
        <f>ROUND(IF($L704=1,INDEX(新属性投放!L$14:L$34,卡牌属性!$M704),INDEX(新属性投放!L$40:L$60,卡牌属性!$M704))*VLOOKUP(J704,$A$4:$E$39,5),0)</f>
        <v>9953</v>
      </c>
      <c r="T704" s="31" t="s">
        <v>189</v>
      </c>
      <c r="U704" s="16">
        <f>ROUND(IF($L704=1,INDEX(新属性投放!D$14:D$34,卡牌属性!$M704),INDEX(新属性投放!D$40:D$60,卡牌属性!$M704))*VLOOKUP(J704,$A$4:$E$39,5),0)</f>
        <v>30</v>
      </c>
      <c r="V704" s="31" t="s">
        <v>190</v>
      </c>
      <c r="W704" s="16">
        <f>ROUND(IF($L704=1,INDEX(新属性投放!E$14:E$34,卡牌属性!$M704),INDEX(新属性投放!E$40:E$60,卡牌属性!$M704))*VLOOKUP(J704,$A$4:$E$39,5),0)</f>
        <v>15</v>
      </c>
      <c r="X704" s="31" t="s">
        <v>191</v>
      </c>
      <c r="Y704" s="16">
        <f>ROUND(IF($L704=1,INDEX(新属性投放!F$14:F$34,卡牌属性!$M704),INDEX(新属性投放!F$40:F$60,卡牌属性!$M704))*VLOOKUP(J704,$A$4:$E$39,5),0)</f>
        <v>262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686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ROUND(IF($L705=1,INDEX(新属性投放!J$14:J$34,卡牌属性!$M705),INDEX(新属性投放!J$40:J$60,卡牌属性!$M705))*VLOOKUP(J705,$A$4:$E$39,5),0)</f>
        <v>1568</v>
      </c>
      <c r="P705" s="31" t="s">
        <v>190</v>
      </c>
      <c r="Q705" s="16">
        <f>ROUND(IF($L705=1,INDEX(新属性投放!K$14:K$34,卡牌属性!$M705),INDEX(新属性投放!K$40:K$60,卡牌属性!$M705))*VLOOKUP(J705,$A$4:$E$39,5),0)</f>
        <v>764</v>
      </c>
      <c r="R705" s="31" t="s">
        <v>191</v>
      </c>
      <c r="S705" s="16">
        <f>ROUND(IF($L705=1,INDEX(新属性投放!L$14:L$34,卡牌属性!$M705),INDEX(新属性投放!L$40:L$60,卡牌属性!$M705))*VLOOKUP(J705,$A$4:$E$39,5),0)</f>
        <v>13167</v>
      </c>
      <c r="T705" s="31" t="s">
        <v>189</v>
      </c>
      <c r="U705" s="16">
        <f>ROUND(IF($L705=1,INDEX(新属性投放!D$14:D$34,卡牌属性!$M705),INDEX(新属性投放!D$40:D$60,卡牌属性!$M705))*VLOOKUP(J705,$A$4:$E$39,5),0)</f>
        <v>34</v>
      </c>
      <c r="V705" s="31" t="s">
        <v>190</v>
      </c>
      <c r="W705" s="16">
        <f>ROUND(IF($L705=1,INDEX(新属性投放!E$14:E$34,卡牌属性!$M705),INDEX(新属性投放!E$40:E$60,卡牌属性!$M705))*VLOOKUP(J705,$A$4:$E$39,5),0)</f>
        <v>17</v>
      </c>
      <c r="X705" s="31" t="s">
        <v>191</v>
      </c>
      <c r="Y705" s="16">
        <f>ROUND(IF($L705=1,INDEX(新属性投放!F$14:F$34,卡牌属性!$M705),INDEX(新属性投放!F$40:F$60,卡牌属性!$M705))*VLOOKUP(J705,$A$4:$E$39,5),0)</f>
        <v>297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686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ROUND(IF($L706=1,INDEX(新属性投放!J$14:J$34,卡牌属性!$M706),INDEX(新属性投放!J$40:J$60,卡牌属性!$M706))*VLOOKUP(J706,$A$4:$E$39,5),0)</f>
        <v>1948</v>
      </c>
      <c r="P706" s="31" t="s">
        <v>190</v>
      </c>
      <c r="Q706" s="16">
        <f>ROUND(IF($L706=1,INDEX(新属性投放!K$14:K$34,卡牌属性!$M706),INDEX(新属性投放!K$40:K$60,卡牌属性!$M706))*VLOOKUP(J706,$A$4:$E$39,5),0)</f>
        <v>954</v>
      </c>
      <c r="R706" s="31" t="s">
        <v>191</v>
      </c>
      <c r="S706" s="16">
        <f>ROUND(IF($L706=1,INDEX(新属性投放!L$14:L$34,卡牌属性!$M706),INDEX(新属性投放!L$40:L$60,卡牌属性!$M706))*VLOOKUP(J706,$A$4:$E$39,5),0)</f>
        <v>16487</v>
      </c>
      <c r="T706" s="31" t="s">
        <v>189</v>
      </c>
      <c r="U706" s="16">
        <f>ROUND(IF($L706=1,INDEX(新属性投放!D$14:D$34,卡牌属性!$M706),INDEX(新属性投放!D$40:D$60,卡牌属性!$M706))*VLOOKUP(J706,$A$4:$E$39,5),0)</f>
        <v>40</v>
      </c>
      <c r="V706" s="31" t="s">
        <v>190</v>
      </c>
      <c r="W706" s="16">
        <f>ROUND(IF($L706=1,INDEX(新属性投放!E$14:E$34,卡牌属性!$M706),INDEX(新属性投放!E$40:E$60,卡牌属性!$M706))*VLOOKUP(J706,$A$4:$E$39,5),0)</f>
        <v>20</v>
      </c>
      <c r="X706" s="31" t="s">
        <v>191</v>
      </c>
      <c r="Y706" s="16">
        <f>ROUND(IF($L706=1,INDEX(新属性投放!F$14:F$34,卡牌属性!$M706),INDEX(新属性投放!F$40:F$60,卡牌属性!$M706))*VLOOKUP(J706,$A$4:$E$39,5),0)</f>
        <v>350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686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ROUND(IF($L707=1,INDEX(新属性投放!J$14:J$34,卡牌属性!$M707),INDEX(新属性投放!J$40:J$60,卡牌属性!$M707))*VLOOKUP(J707,$A$4:$E$39,5),0)</f>
        <v>2194</v>
      </c>
      <c r="P707" s="31" t="s">
        <v>190</v>
      </c>
      <c r="Q707" s="16">
        <f>ROUND(IF($L707=1,INDEX(新属性投放!K$14:K$34,卡牌属性!$M707),INDEX(新属性投放!K$40:K$60,卡牌属性!$M707))*VLOOKUP(J707,$A$4:$E$39,5),0)</f>
        <v>1077</v>
      </c>
      <c r="R707" s="31" t="s">
        <v>191</v>
      </c>
      <c r="S707" s="16">
        <f>ROUND(IF($L707=1,INDEX(新属性投放!L$14:L$34,卡牌属性!$M707),INDEX(新属性投放!L$40:L$60,卡牌属性!$M707))*VLOOKUP(J707,$A$4:$E$39,5),0)</f>
        <v>18639</v>
      </c>
      <c r="T707" s="31" t="s">
        <v>189</v>
      </c>
      <c r="U707" s="16">
        <f>ROUND(IF($L707=1,INDEX(新属性投放!D$14:D$34,卡牌属性!$M707),INDEX(新属性投放!D$40:D$60,卡牌属性!$M707))*VLOOKUP(J707,$A$4:$E$39,5),0)</f>
        <v>46</v>
      </c>
      <c r="V707" s="31" t="s">
        <v>190</v>
      </c>
      <c r="W707" s="16">
        <f>ROUND(IF($L707=1,INDEX(新属性投放!E$14:E$34,卡牌属性!$M707),INDEX(新属性投放!E$40:E$60,卡牌属性!$M707))*VLOOKUP(J707,$A$4:$E$39,5),0)</f>
        <v>23</v>
      </c>
      <c r="X707" s="31" t="s">
        <v>191</v>
      </c>
      <c r="Y707" s="16">
        <f>ROUND(IF($L707=1,INDEX(新属性投放!F$14:F$34,卡牌属性!$M707),INDEX(新属性投放!F$40:F$60,卡牌属性!$M707))*VLOOKUP(J707,$A$4:$E$39,5),0)</f>
        <v>402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686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ROUND(IF($L708=1,INDEX(新属性投放!J$14:J$34,卡牌属性!$M708),INDEX(新属性投放!J$40:J$60,卡牌属性!$M708))*VLOOKUP(J708,$A$4:$E$39,5),0)</f>
        <v>2476</v>
      </c>
      <c r="P708" s="31" t="s">
        <v>190</v>
      </c>
      <c r="Q708" s="16">
        <f>ROUND(IF($L708=1,INDEX(新属性投放!K$14:K$34,卡牌属性!$M708),INDEX(新属性投放!K$40:K$60,卡牌属性!$M708))*VLOOKUP(J708,$A$4:$E$39,5),0)</f>
        <v>1218</v>
      </c>
      <c r="R708" s="31" t="s">
        <v>191</v>
      </c>
      <c r="S708" s="16">
        <f>ROUND(IF($L708=1,INDEX(新属性投放!L$14:L$34,卡牌属性!$M708),INDEX(新属性投放!L$40:L$60,卡牌属性!$M708))*VLOOKUP(J708,$A$4:$E$39,5),0)</f>
        <v>21104</v>
      </c>
      <c r="T708" s="31" t="s">
        <v>189</v>
      </c>
      <c r="U708" s="16">
        <f>ROUND(IF($L708=1,INDEX(新属性投放!D$14:D$34,卡牌属性!$M708),INDEX(新属性投放!D$40:D$60,卡牌属性!$M708))*VLOOKUP(J708,$A$4:$E$39,5),0)</f>
        <v>52</v>
      </c>
      <c r="V708" s="31" t="s">
        <v>190</v>
      </c>
      <c r="W708" s="16">
        <f>ROUND(IF($L708=1,INDEX(新属性投放!E$14:E$34,卡牌属性!$M708),INDEX(新属性投放!E$40:E$60,卡牌属性!$M708))*VLOOKUP(J708,$A$4:$E$39,5),0)</f>
        <v>26</v>
      </c>
      <c r="X708" s="31" t="s">
        <v>191</v>
      </c>
      <c r="Y708" s="16">
        <f>ROUND(IF($L708=1,INDEX(新属性投放!F$14:F$34,卡牌属性!$M708),INDEX(新属性投放!F$40:F$60,卡牌属性!$M708))*VLOOKUP(J708,$A$4:$E$39,5),0)</f>
        <v>455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686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ROUND(IF($L709=1,INDEX(新属性投放!J$14:J$34,卡牌属性!$M709),INDEX(新属性投放!J$40:J$60,卡牌属性!$M709))*VLOOKUP(J709,$A$4:$E$39,5),0)</f>
        <v>2794</v>
      </c>
      <c r="P709" s="31" t="s">
        <v>190</v>
      </c>
      <c r="Q709" s="16">
        <f>ROUND(IF($L709=1,INDEX(新属性投放!K$14:K$34,卡牌属性!$M709),INDEX(新属性投放!K$40:K$60,卡牌属性!$M709))*VLOOKUP(J709,$A$4:$E$39,5),0)</f>
        <v>1377</v>
      </c>
      <c r="R709" s="31" t="s">
        <v>191</v>
      </c>
      <c r="S709" s="16">
        <f>ROUND(IF($L709=1,INDEX(新属性投放!L$14:L$34,卡牌属性!$M709),INDEX(新属性投放!L$40:L$60,卡牌属性!$M709))*VLOOKUP(J709,$A$4:$E$39,5),0)</f>
        <v>23886</v>
      </c>
      <c r="T709" s="31" t="s">
        <v>189</v>
      </c>
      <c r="U709" s="16">
        <f>ROUND(IF($L709=1,INDEX(新属性投放!D$14:D$34,卡牌属性!$M709),INDEX(新属性投放!D$40:D$60,卡牌属性!$M709))*VLOOKUP(J709,$A$4:$E$39,5),0)</f>
        <v>58</v>
      </c>
      <c r="V709" s="31" t="s">
        <v>190</v>
      </c>
      <c r="W709" s="16">
        <f>ROUND(IF($L709=1,INDEX(新属性投放!E$14:E$34,卡牌属性!$M709),INDEX(新属性投放!E$40:E$60,卡牌属性!$M709))*VLOOKUP(J709,$A$4:$E$39,5),0)</f>
        <v>29</v>
      </c>
      <c r="X709" s="31" t="s">
        <v>191</v>
      </c>
      <c r="Y709" s="16">
        <f>ROUND(IF($L709=1,INDEX(新属性投放!F$14:F$34,卡牌属性!$M709),INDEX(新属性投放!F$40:F$60,卡牌属性!$M709))*VLOOKUP(J709,$A$4:$E$39,5),0)</f>
        <v>507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686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ROUND(IF($L710=1,INDEX(新属性投放!J$14:J$34,卡牌属性!$M710),INDEX(新属性投放!J$40:J$60,卡牌属性!$M710))*VLOOKUP(J710,$A$4:$E$39,5),0)</f>
        <v>3148</v>
      </c>
      <c r="P710" s="31" t="s">
        <v>190</v>
      </c>
      <c r="Q710" s="16">
        <f>ROUND(IF($L710=1,INDEX(新属性投放!K$14:K$34,卡牌属性!$M710),INDEX(新属性投放!K$40:K$60,卡牌属性!$M710))*VLOOKUP(J710,$A$4:$E$39,5),0)</f>
        <v>1554</v>
      </c>
      <c r="R710" s="31" t="s">
        <v>191</v>
      </c>
      <c r="S710" s="16">
        <f>ROUND(IF($L710=1,INDEX(新属性投放!L$14:L$34,卡牌属性!$M710),INDEX(新属性投放!L$40:L$60,卡牌属性!$M710))*VLOOKUP(J710,$A$4:$E$39,5),0)</f>
        <v>26981</v>
      </c>
      <c r="T710" s="31" t="s">
        <v>189</v>
      </c>
      <c r="U710" s="16">
        <f>ROUND(IF($L710=1,INDEX(新属性投放!D$14:D$34,卡牌属性!$M710),INDEX(新属性投放!D$40:D$60,卡牌属性!$M710))*VLOOKUP(J710,$A$4:$E$39,5),0)</f>
        <v>64</v>
      </c>
      <c r="V710" s="31" t="s">
        <v>190</v>
      </c>
      <c r="W710" s="16">
        <f>ROUND(IF($L710=1,INDEX(新属性投放!E$14:E$34,卡牌属性!$M710),INDEX(新属性投放!E$40:E$60,卡牌属性!$M710))*VLOOKUP(J710,$A$4:$E$39,5),0)</f>
        <v>32</v>
      </c>
      <c r="X710" s="31" t="s">
        <v>191</v>
      </c>
      <c r="Y710" s="16">
        <f>ROUND(IF($L710=1,INDEX(新属性投放!F$14:F$34,卡牌属性!$M710),INDEX(新属性投放!F$40:F$60,卡牌属性!$M710))*VLOOKUP(J710,$A$4:$E$39,5),0)</f>
        <v>560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686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ROUND(IF($L711=1,INDEX(新属性投放!J$14:J$34,卡牌属性!$M711),INDEX(新属性投放!J$40:J$60,卡牌属性!$M711))*VLOOKUP(J711,$A$4:$E$39,5),0)</f>
        <v>3538</v>
      </c>
      <c r="P711" s="31" t="s">
        <v>190</v>
      </c>
      <c r="Q711" s="16">
        <f>ROUND(IF($L711=1,INDEX(新属性投放!K$14:K$34,卡牌属性!$M711),INDEX(新属性投放!K$40:K$60,卡牌属性!$M711))*VLOOKUP(J711,$A$4:$E$39,5),0)</f>
        <v>1749</v>
      </c>
      <c r="R711" s="31" t="s">
        <v>191</v>
      </c>
      <c r="S711" s="16">
        <f>ROUND(IF($L711=1,INDEX(新属性投放!L$14:L$34,卡牌属性!$M711),INDEX(新属性投放!L$40:L$60,卡牌属性!$M711))*VLOOKUP(J711,$A$4:$E$39,5),0)</f>
        <v>30393</v>
      </c>
      <c r="T711" s="31" t="s">
        <v>189</v>
      </c>
      <c r="U711" s="16">
        <f>ROUND(IF($L711=1,INDEX(新属性投放!D$14:D$34,卡牌属性!$M711),INDEX(新属性投放!D$40:D$60,卡牌属性!$M711))*VLOOKUP(J711,$A$4:$E$39,5),0)</f>
        <v>70</v>
      </c>
      <c r="V711" s="31" t="s">
        <v>190</v>
      </c>
      <c r="W711" s="16">
        <f>ROUND(IF($L711=1,INDEX(新属性投放!E$14:E$34,卡牌属性!$M711),INDEX(新属性投放!E$40:E$60,卡牌属性!$M711))*VLOOKUP(J711,$A$4:$E$39,5),0)</f>
        <v>35</v>
      </c>
      <c r="X711" s="31" t="s">
        <v>191</v>
      </c>
      <c r="Y711" s="16">
        <f>ROUND(IF($L711=1,INDEX(新属性投放!F$14:F$34,卡牌属性!$M711),INDEX(新属性投放!F$40:F$60,卡牌属性!$M711))*VLOOKUP(J711,$A$4:$E$39,5),0)</f>
        <v>612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686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ROUND(IF($L712=1,INDEX(新属性投放!J$14:J$34,卡牌属性!$M712),INDEX(新属性投放!J$40:J$60,卡牌属性!$M712))*VLOOKUP(J712,$A$4:$E$39,5),0)</f>
        <v>3968</v>
      </c>
      <c r="P712" s="31" t="s">
        <v>190</v>
      </c>
      <c r="Q712" s="16">
        <f>ROUND(IF($L712=1,INDEX(新属性投放!K$14:K$34,卡牌属性!$M712),INDEX(新属性投放!K$40:K$60,卡牌属性!$M712))*VLOOKUP(J712,$A$4:$E$39,5),0)</f>
        <v>1964</v>
      </c>
      <c r="R712" s="31" t="s">
        <v>191</v>
      </c>
      <c r="S712" s="16">
        <f>ROUND(IF($L712=1,INDEX(新属性投放!L$14:L$34,卡牌属性!$M712),INDEX(新属性投放!L$40:L$60,卡牌属性!$M712))*VLOOKUP(J712,$A$4:$E$39,5),0)</f>
        <v>34153</v>
      </c>
      <c r="T712" s="31" t="s">
        <v>189</v>
      </c>
      <c r="U712" s="16">
        <f>ROUND(IF($L712=1,INDEX(新属性投放!D$14:D$34,卡牌属性!$M712),INDEX(新属性投放!D$40:D$60,卡牌属性!$M712))*VLOOKUP(J712,$A$4:$E$39,5),0)</f>
        <v>80</v>
      </c>
      <c r="V712" s="31" t="s">
        <v>190</v>
      </c>
      <c r="W712" s="16">
        <f>ROUND(IF($L712=1,INDEX(新属性投放!E$14:E$34,卡牌属性!$M712),INDEX(新属性投放!E$40:E$60,卡牌属性!$M712))*VLOOKUP(J712,$A$4:$E$39,5),0)</f>
        <v>40</v>
      </c>
      <c r="X712" s="31" t="s">
        <v>191</v>
      </c>
      <c r="Y712" s="16">
        <f>ROUND(IF($L712=1,INDEX(新属性投放!F$14:F$34,卡牌属性!$M712),INDEX(新属性投放!F$40:F$60,卡牌属性!$M712))*VLOOKUP(J712,$A$4:$E$39,5),0)</f>
        <v>700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686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ROUND(IF($L713=1,INDEX(新属性投放!J$14:J$34,卡牌属性!$M713),INDEX(新属性投放!J$40:J$60,卡牌属性!$M713))*VLOOKUP(J713,$A$4:$E$39,5),0)</f>
        <v>4458</v>
      </c>
      <c r="P713" s="31" t="s">
        <v>190</v>
      </c>
      <c r="Q713" s="16">
        <f>ROUND(IF($L713=1,INDEX(新属性投放!K$14:K$34,卡牌属性!$M713),INDEX(新属性投放!K$40:K$60,卡牌属性!$M713))*VLOOKUP(J713,$A$4:$E$39,5),0)</f>
        <v>2209</v>
      </c>
      <c r="R713" s="31" t="s">
        <v>191</v>
      </c>
      <c r="S713" s="16">
        <f>ROUND(IF($L713=1,INDEX(新属性投放!L$14:L$34,卡牌属性!$M713),INDEX(新属性投放!L$40:L$60,卡牌属性!$M713))*VLOOKUP(J713,$A$4:$E$39,5),0)</f>
        <v>38440</v>
      </c>
      <c r="T713" s="31" t="s">
        <v>189</v>
      </c>
      <c r="U713" s="16">
        <f>ROUND(IF($L713=1,INDEX(新属性投放!D$14:D$34,卡牌属性!$M713),INDEX(新属性投放!D$40:D$60,卡牌属性!$M713))*VLOOKUP(J713,$A$4:$E$39,5),0)</f>
        <v>90</v>
      </c>
      <c r="V713" s="31" t="s">
        <v>190</v>
      </c>
      <c r="W713" s="16">
        <f>ROUND(IF($L713=1,INDEX(新属性投放!E$14:E$34,卡牌属性!$M713),INDEX(新属性投放!E$40:E$60,卡牌属性!$M713))*VLOOKUP(J713,$A$4:$E$39,5),0)</f>
        <v>45</v>
      </c>
      <c r="X713" s="31" t="s">
        <v>191</v>
      </c>
      <c r="Y713" s="16">
        <f>ROUND(IF($L713=1,INDEX(新属性投放!F$14:F$34,卡牌属性!$M713),INDEX(新属性投放!F$40:F$60,卡牌属性!$M713))*VLOOKUP(J713,$A$4:$E$39,5),0)</f>
        <v>787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686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ROUND(IF($L714=1,INDEX(新属性投放!J$14:J$34,卡牌属性!$M714),INDEX(新属性投放!J$40:J$60,卡牌属性!$M714))*VLOOKUP(J714,$A$4:$E$39,5),0)</f>
        <v>5008</v>
      </c>
      <c r="P714" s="31" t="s">
        <v>190</v>
      </c>
      <c r="Q714" s="16">
        <f>ROUND(IF($L714=1,INDEX(新属性投放!K$14:K$34,卡牌属性!$M714),INDEX(新属性投放!K$40:K$60,卡牌属性!$M714))*VLOOKUP(J714,$A$4:$E$39,5),0)</f>
        <v>2484</v>
      </c>
      <c r="R714" s="31" t="s">
        <v>191</v>
      </c>
      <c r="S714" s="16">
        <f>ROUND(IF($L714=1,INDEX(新属性投放!L$14:L$34,卡牌属性!$M714),INDEX(新属性投放!L$40:L$60,卡牌属性!$M714))*VLOOKUP(J714,$A$4:$E$39,5),0)</f>
        <v>43250</v>
      </c>
      <c r="T714" s="31" t="s">
        <v>189</v>
      </c>
      <c r="U714" s="16">
        <f>ROUND(IF($L714=1,INDEX(新属性投放!D$14:D$34,卡牌属性!$M714),INDEX(新属性投放!D$40:D$60,卡牌属性!$M714))*VLOOKUP(J714,$A$4:$E$39,5),0)</f>
        <v>100</v>
      </c>
      <c r="V714" s="31" t="s">
        <v>190</v>
      </c>
      <c r="W714" s="16">
        <f>ROUND(IF($L714=1,INDEX(新属性投放!E$14:E$34,卡牌属性!$M714),INDEX(新属性投放!E$40:E$60,卡牌属性!$M714))*VLOOKUP(J714,$A$4:$E$39,5),0)</f>
        <v>50</v>
      </c>
      <c r="X714" s="31" t="s">
        <v>191</v>
      </c>
      <c r="Y714" s="16">
        <f>ROUND(IF($L714=1,INDEX(新属性投放!F$14:F$34,卡牌属性!$M714),INDEX(新属性投放!F$40:F$60,卡牌属性!$M714))*VLOOKUP(J714,$A$4:$E$39,5),0)</f>
        <v>875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686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ROUND(IF($L715=1,INDEX(新属性投放!J$14:J$34,卡牌属性!$M715),INDEX(新属性投放!J$40:J$60,卡牌属性!$M715))*VLOOKUP(J715,$A$4:$E$39,5),0)</f>
        <v>5618</v>
      </c>
      <c r="P715" s="31" t="s">
        <v>190</v>
      </c>
      <c r="Q715" s="16">
        <f>ROUND(IF($L715=1,INDEX(新属性投放!K$14:K$34,卡牌属性!$M715),INDEX(新属性投放!K$40:K$60,卡牌属性!$M715))*VLOOKUP(J715,$A$4:$E$39,5),0)</f>
        <v>2789</v>
      </c>
      <c r="R715" s="31" t="s">
        <v>191</v>
      </c>
      <c r="S715" s="16">
        <f>ROUND(IF($L715=1,INDEX(新属性投放!L$14:L$34,卡牌属性!$M715),INDEX(新属性投放!L$40:L$60,卡牌属性!$M715))*VLOOKUP(J715,$A$4:$E$39,5),0)</f>
        <v>48587</v>
      </c>
      <c r="T715" s="31" t="s">
        <v>189</v>
      </c>
      <c r="U715" s="16">
        <f>ROUND(IF($L715=1,INDEX(新属性投放!D$14:D$34,卡牌属性!$M715),INDEX(新属性投放!D$40:D$60,卡牌属性!$M715))*VLOOKUP(J715,$A$4:$E$39,5),0)</f>
        <v>110</v>
      </c>
      <c r="V715" s="31" t="s">
        <v>190</v>
      </c>
      <c r="W715" s="16">
        <f>ROUND(IF($L715=1,INDEX(新属性投放!E$14:E$34,卡牌属性!$M715),INDEX(新属性投放!E$40:E$60,卡牌属性!$M715))*VLOOKUP(J715,$A$4:$E$39,5),0)</f>
        <v>55</v>
      </c>
      <c r="X715" s="31" t="s">
        <v>191</v>
      </c>
      <c r="Y715" s="16">
        <f>ROUND(IF($L715=1,INDEX(新属性投放!F$14:F$34,卡牌属性!$M715),INDEX(新属性投放!F$40:F$60,卡牌属性!$M715))*VLOOKUP(J715,$A$4:$E$39,5),0)</f>
        <v>962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686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ROUND(IF($L716=1,INDEX(新属性投放!J$14:J$34,卡牌属性!$M716),INDEX(新属性投放!J$40:J$60,卡牌属性!$M716))*VLOOKUP(J716,$A$4:$E$39,5),0)</f>
        <v>6288</v>
      </c>
      <c r="P716" s="31" t="s">
        <v>190</v>
      </c>
      <c r="Q716" s="16">
        <f>ROUND(IF($L716=1,INDEX(新属性投放!K$14:K$34,卡牌属性!$M716),INDEX(新属性投放!K$40:K$60,卡牌属性!$M716))*VLOOKUP(J716,$A$4:$E$39,5),0)</f>
        <v>3124</v>
      </c>
      <c r="R716" s="31" t="s">
        <v>191</v>
      </c>
      <c r="S716" s="16">
        <f>ROUND(IF($L716=1,INDEX(新属性投放!L$14:L$34,卡牌属性!$M716),INDEX(新属性投放!L$40:L$60,卡牌属性!$M716))*VLOOKUP(J716,$A$4:$E$39,5),0)</f>
        <v>54447</v>
      </c>
      <c r="T716" s="31" t="s">
        <v>189</v>
      </c>
      <c r="U716" s="16">
        <f>ROUND(IF($L716=1,INDEX(新属性投放!D$14:D$34,卡牌属性!$M716),INDEX(新属性投放!D$40:D$60,卡牌属性!$M716))*VLOOKUP(J716,$A$4:$E$39,5),0)</f>
        <v>120</v>
      </c>
      <c r="V716" s="31" t="s">
        <v>190</v>
      </c>
      <c r="W716" s="16">
        <f>ROUND(IF($L716=1,INDEX(新属性投放!E$14:E$34,卡牌属性!$M716),INDEX(新属性投放!E$40:E$60,卡牌属性!$M716))*VLOOKUP(J716,$A$4:$E$39,5),0)</f>
        <v>60</v>
      </c>
      <c r="X716" s="31" t="s">
        <v>191</v>
      </c>
      <c r="Y716" s="16">
        <f>ROUND(IF($L716=1,INDEX(新属性投放!F$14:F$34,卡牌属性!$M716),INDEX(新属性投放!F$40:F$60,卡牌属性!$M716))*VLOOKUP(J716,$A$4:$E$39,5),0)</f>
        <v>1050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686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ROUND(IF($L717=1,INDEX(新属性投放!J$14:J$34,卡牌属性!$M717),INDEX(新属性投放!J$40:J$60,卡牌属性!$M717))*VLOOKUP(J717,$A$4:$E$39,5),0)</f>
        <v>7028</v>
      </c>
      <c r="P717" s="31" t="s">
        <v>190</v>
      </c>
      <c r="Q717" s="16">
        <f>ROUND(IF($L717=1,INDEX(新属性投放!K$14:K$34,卡牌属性!$M717),INDEX(新属性投放!K$40:K$60,卡牌属性!$M717))*VLOOKUP(J717,$A$4:$E$39,5),0)</f>
        <v>3494</v>
      </c>
      <c r="R717" s="31" t="s">
        <v>191</v>
      </c>
      <c r="S717" s="16">
        <f>ROUND(IF($L717=1,INDEX(新属性投放!L$14:L$34,卡牌属性!$M717),INDEX(新属性投放!L$40:L$60,卡牌属性!$M717))*VLOOKUP(J717,$A$4:$E$39,5),0)</f>
        <v>60922</v>
      </c>
      <c r="T717" s="31" t="s">
        <v>189</v>
      </c>
      <c r="U717" s="16">
        <f>ROUND(IF($L717=1,INDEX(新属性投放!D$14:D$34,卡牌属性!$M717),INDEX(新属性投放!D$40:D$60,卡牌属性!$M717))*VLOOKUP(J717,$A$4:$E$39,5),0)</f>
        <v>140</v>
      </c>
      <c r="V717" s="31" t="s">
        <v>190</v>
      </c>
      <c r="W717" s="16">
        <f>ROUND(IF($L717=1,INDEX(新属性投放!E$14:E$34,卡牌属性!$M717),INDEX(新属性投放!E$40:E$60,卡牌属性!$M717))*VLOOKUP(J717,$A$4:$E$39,5),0)</f>
        <v>70</v>
      </c>
      <c r="X717" s="31" t="s">
        <v>191</v>
      </c>
      <c r="Y717" s="16">
        <f>ROUND(IF($L717=1,INDEX(新属性投放!F$14:F$34,卡牌属性!$M717),INDEX(新属性投放!F$40:F$60,卡牌属性!$M717))*VLOOKUP(J717,$A$4:$E$39,5),0)</f>
        <v>1225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686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ROUND(IF($L718=1,INDEX(新属性投放!J$14:J$34,卡牌属性!$M718),INDEX(新属性投放!J$40:J$60,卡牌属性!$M718))*VLOOKUP(J718,$A$4:$E$39,5),0)</f>
        <v>88</v>
      </c>
      <c r="P718" s="31" t="s">
        <v>190</v>
      </c>
      <c r="Q718" s="16">
        <f>ROUND(IF($L718=1,INDEX(新属性投放!K$14:K$34,卡牌属性!$M718),INDEX(新属性投放!K$40:K$60,卡牌属性!$M718))*VLOOKUP(J718,$A$4:$E$39,5),0)</f>
        <v>22</v>
      </c>
      <c r="R718" s="31" t="s">
        <v>191</v>
      </c>
      <c r="S718" s="16">
        <f>ROUND(IF($L718=1,INDEX(新属性投放!L$14:L$34,卡牌属性!$M718),INDEX(新属性投放!L$40:L$60,卡牌属性!$M718))*VLOOKUP(J718,$A$4:$E$39,5),0)</f>
        <v>165</v>
      </c>
      <c r="T718" s="31" t="s">
        <v>189</v>
      </c>
      <c r="U718" s="16">
        <f>ROUND(IF($L718=1,INDEX(新属性投放!D$14:D$34,卡牌属性!$M718),INDEX(新属性投放!D$40:D$60,卡牌属性!$M718))*VLOOKUP(J718,$A$4:$E$39,5),0)</f>
        <v>4</v>
      </c>
      <c r="V718" s="31" t="s">
        <v>190</v>
      </c>
      <c r="W718" s="16">
        <f>ROUND(IF($L718=1,INDEX(新属性投放!E$14:E$34,卡牌属性!$M718),INDEX(新属性投放!E$40:E$60,卡牌属性!$M718))*VLOOKUP(J718,$A$4:$E$39,5),0)</f>
        <v>2</v>
      </c>
      <c r="X718" s="31" t="s">
        <v>191</v>
      </c>
      <c r="Y718" s="16">
        <f>ROUND(IF($L718=1,INDEX(新属性投放!F$14:F$34,卡牌属性!$M718),INDEX(新属性投放!F$40:F$60,卡牌属性!$M718))*VLOOKUP(J718,$A$4:$E$39,5),0)</f>
        <v>39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686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ROUND(IF($L719=1,INDEX(新属性投放!J$14:J$34,卡牌属性!$M719),INDEX(新属性投放!J$40:J$60,卡牌属性!$M719))*VLOOKUP(J719,$A$4:$E$39,5),0)</f>
        <v>92</v>
      </c>
      <c r="P719" s="31" t="s">
        <v>190</v>
      </c>
      <c r="Q719" s="16">
        <f>ROUND(IF($L719=1,INDEX(新属性投放!K$14:K$34,卡牌属性!$M719),INDEX(新属性投放!K$40:K$60,卡牌属性!$M719))*VLOOKUP(J719,$A$4:$E$39,5),0)</f>
        <v>24</v>
      </c>
      <c r="R719" s="31" t="s">
        <v>191</v>
      </c>
      <c r="S719" s="16">
        <f>ROUND(IF($L719=1,INDEX(新属性投放!L$14:L$34,卡牌属性!$M719),INDEX(新属性投放!L$40:L$60,卡牌属性!$M719))*VLOOKUP(J719,$A$4:$E$39,5),0)</f>
        <v>210</v>
      </c>
      <c r="T719" s="31" t="s">
        <v>189</v>
      </c>
      <c r="U719" s="16">
        <f>ROUND(IF($L719=1,INDEX(新属性投放!D$14:D$34,卡牌属性!$M719),INDEX(新属性投放!D$40:D$60,卡牌属性!$M719))*VLOOKUP(J719,$A$4:$E$39,5),0)</f>
        <v>7</v>
      </c>
      <c r="V719" s="31" t="s">
        <v>190</v>
      </c>
      <c r="W719" s="16">
        <f>ROUND(IF($L719=1,INDEX(新属性投放!E$14:E$34,卡牌属性!$M719),INDEX(新属性投放!E$40:E$60,卡牌属性!$M719))*VLOOKUP(J719,$A$4:$E$39,5),0)</f>
        <v>3</v>
      </c>
      <c r="X719" s="31" t="s">
        <v>191</v>
      </c>
      <c r="Y719" s="16">
        <f>ROUND(IF($L719=1,INDEX(新属性投放!F$14:F$34,卡牌属性!$M719),INDEX(新属性投放!F$40:F$60,卡牌属性!$M719))*VLOOKUP(J719,$A$4:$E$39,5),0)</f>
        <v>57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686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ROUND(IF($L720=1,INDEX(新属性投放!J$14:J$34,卡牌属性!$M720),INDEX(新属性投放!J$40:J$60,卡牌属性!$M720))*VLOOKUP(J720,$A$4:$E$39,5),0)</f>
        <v>136</v>
      </c>
      <c r="P720" s="31" t="s">
        <v>190</v>
      </c>
      <c r="Q720" s="16">
        <f>ROUND(IF($L720=1,INDEX(新属性投放!K$14:K$34,卡牌属性!$M720),INDEX(新属性投放!K$40:K$60,卡牌属性!$M720))*VLOOKUP(J720,$A$4:$E$39,5),0)</f>
        <v>46</v>
      </c>
      <c r="R720" s="31" t="s">
        <v>191</v>
      </c>
      <c r="S720" s="16">
        <f>ROUND(IF($L720=1,INDEX(新属性投放!L$14:L$34,卡牌属性!$M720),INDEX(新属性投放!L$40:L$60,卡牌属性!$M720))*VLOOKUP(J720,$A$4:$E$39,5),0)</f>
        <v>593</v>
      </c>
      <c r="T720" s="31" t="s">
        <v>189</v>
      </c>
      <c r="U720" s="16">
        <f>ROUND(IF($L720=1,INDEX(新属性投放!D$14:D$34,卡牌属性!$M720),INDEX(新属性投放!D$40:D$60,卡牌属性!$M720))*VLOOKUP(J720,$A$4:$E$39,5),0)</f>
        <v>9</v>
      </c>
      <c r="V720" s="31" t="s">
        <v>190</v>
      </c>
      <c r="W720" s="16">
        <f>ROUND(IF($L720=1,INDEX(新属性投放!E$14:E$34,卡牌属性!$M720),INDEX(新属性投放!E$40:E$60,卡牌属性!$M720))*VLOOKUP(J720,$A$4:$E$39,5),0)</f>
        <v>4</v>
      </c>
      <c r="X720" s="31" t="s">
        <v>191</v>
      </c>
      <c r="Y720" s="16">
        <f>ROUND(IF($L720=1,INDEX(新属性投放!F$14:F$34,卡牌属性!$M720),INDEX(新属性投放!F$40:F$60,卡牌属性!$M720))*VLOOKUP(J720,$A$4:$E$39,5),0)</f>
        <v>77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686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ROUND(IF($L721=1,INDEX(新属性投放!J$14:J$34,卡牌属性!$M721),INDEX(新属性投放!J$40:J$60,卡牌属性!$M721))*VLOOKUP(J721,$A$4:$E$39,5),0)</f>
        <v>264</v>
      </c>
      <c r="P721" s="31" t="s">
        <v>190</v>
      </c>
      <c r="Q721" s="16">
        <f>ROUND(IF($L721=1,INDEX(新属性投放!K$14:K$34,卡牌属性!$M721),INDEX(新属性投放!K$40:K$60,卡牌属性!$M721))*VLOOKUP(J721,$A$4:$E$39,5),0)</f>
        <v>110</v>
      </c>
      <c r="R721" s="31" t="s">
        <v>191</v>
      </c>
      <c r="S721" s="16">
        <f>ROUND(IF($L721=1,INDEX(新属性投放!L$14:L$34,卡牌属性!$M721),INDEX(新属性投放!L$40:L$60,卡牌属性!$M721))*VLOOKUP(J721,$A$4:$E$39,5),0)</f>
        <v>1709</v>
      </c>
      <c r="T721" s="31" t="s">
        <v>189</v>
      </c>
      <c r="U721" s="16">
        <f>ROUND(IF($L721=1,INDEX(新属性投放!D$14:D$34,卡牌属性!$M721),INDEX(新属性投放!D$40:D$60,卡牌属性!$M721))*VLOOKUP(J721,$A$4:$E$39,5),0)</f>
        <v>13</v>
      </c>
      <c r="V721" s="31" t="s">
        <v>190</v>
      </c>
      <c r="W721" s="16">
        <f>ROUND(IF($L721=1,INDEX(新属性投放!E$14:E$34,卡牌属性!$M721),INDEX(新属性投放!E$40:E$60,卡牌属性!$M721))*VLOOKUP(J721,$A$4:$E$39,5),0)</f>
        <v>7</v>
      </c>
      <c r="X721" s="31" t="s">
        <v>191</v>
      </c>
      <c r="Y721" s="16">
        <f>ROUND(IF($L721=1,INDEX(新属性投放!F$14:F$34,卡牌属性!$M721),INDEX(新属性投放!F$40:F$60,卡牌属性!$M721))*VLOOKUP(J721,$A$4:$E$39,5),0)</f>
        <v>116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686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ROUND(IF($L722=1,INDEX(新属性投放!J$14:J$34,卡牌属性!$M722),INDEX(新属性投放!J$40:J$60,卡牌属性!$M722))*VLOOKUP(J722,$A$4:$E$39,5),0)</f>
        <v>497</v>
      </c>
      <c r="P722" s="31" t="s">
        <v>190</v>
      </c>
      <c r="Q722" s="16">
        <f>ROUND(IF($L722=1,INDEX(新属性投放!K$14:K$34,卡牌属性!$M722),INDEX(新属性投放!K$40:K$60,卡牌属性!$M722))*VLOOKUP(J722,$A$4:$E$39,5),0)</f>
        <v>227</v>
      </c>
      <c r="R722" s="31" t="s">
        <v>191</v>
      </c>
      <c r="S722" s="16">
        <f>ROUND(IF($L722=1,INDEX(新属性投放!L$14:L$34,卡牌属性!$M722),INDEX(新属性投放!L$40:L$60,卡牌属性!$M722))*VLOOKUP(J722,$A$4:$E$39,5),0)</f>
        <v>3750</v>
      </c>
      <c r="T722" s="31" t="s">
        <v>189</v>
      </c>
      <c r="U722" s="16">
        <f>ROUND(IF($L722=1,INDEX(新属性投放!D$14:D$34,卡牌属性!$M722),INDEX(新属性投放!D$40:D$60,卡牌属性!$M722))*VLOOKUP(J722,$A$4:$E$39,5),0)</f>
        <v>18</v>
      </c>
      <c r="V722" s="31" t="s">
        <v>190</v>
      </c>
      <c r="W722" s="16">
        <f>ROUND(IF($L722=1,INDEX(新属性投放!E$14:E$34,卡牌属性!$M722),INDEX(新属性投放!E$40:E$60,卡牌属性!$M722))*VLOOKUP(J722,$A$4:$E$39,5),0)</f>
        <v>9</v>
      </c>
      <c r="X722" s="31" t="s">
        <v>191</v>
      </c>
      <c r="Y722" s="16">
        <f>ROUND(IF($L722=1,INDEX(新属性投放!F$14:F$34,卡牌属性!$M722),INDEX(新属性投放!F$40:F$60,卡牌属性!$M722))*VLOOKUP(J722,$A$4:$E$39,5),0)</f>
        <v>154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686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ROUND(IF($L723=1,INDEX(新属性投放!J$14:J$34,卡牌属性!$M723),INDEX(新属性投放!J$40:J$60,卡牌属性!$M723))*VLOOKUP(J723,$A$4:$E$39,5),0)</f>
        <v>717</v>
      </c>
      <c r="P723" s="31" t="s">
        <v>190</v>
      </c>
      <c r="Q723" s="16">
        <f>ROUND(IF($L723=1,INDEX(新属性投放!K$14:K$34,卡牌属性!$M723),INDEX(新属性投放!K$40:K$60,卡牌属性!$M723))*VLOOKUP(J723,$A$4:$E$39,5),0)</f>
        <v>337</v>
      </c>
      <c r="R723" s="31" t="s">
        <v>191</v>
      </c>
      <c r="S723" s="16">
        <f>ROUND(IF($L723=1,INDEX(新属性投放!L$14:L$34,卡牌属性!$M723),INDEX(新属性投放!L$40:L$60,卡牌属性!$M723))*VLOOKUP(J723,$A$4:$E$39,5),0)</f>
        <v>5675</v>
      </c>
      <c r="T723" s="31" t="s">
        <v>189</v>
      </c>
      <c r="U723" s="16">
        <f>ROUND(IF($L723=1,INDEX(新属性投放!D$14:D$34,卡牌属性!$M723),INDEX(新属性投放!D$40:D$60,卡牌属性!$M723))*VLOOKUP(J723,$A$4:$E$39,5),0)</f>
        <v>22</v>
      </c>
      <c r="V723" s="31" t="s">
        <v>190</v>
      </c>
      <c r="W723" s="16">
        <f>ROUND(IF($L723=1,INDEX(新属性投放!E$14:E$34,卡牌属性!$M723),INDEX(新属性投放!E$40:E$60,卡牌属性!$M723))*VLOOKUP(J723,$A$4:$E$39,5),0)</f>
        <v>11</v>
      </c>
      <c r="X723" s="31" t="s">
        <v>191</v>
      </c>
      <c r="Y723" s="16">
        <f>ROUND(IF($L723=1,INDEX(新属性投放!F$14:F$34,卡牌属性!$M723),INDEX(新属性投放!F$40:F$60,卡牌属性!$M723))*VLOOKUP(J723,$A$4:$E$39,5),0)</f>
        <v>193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686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ROUND(IF($L724=1,INDEX(新属性投放!J$14:J$34,卡牌属性!$M724),INDEX(新属性投放!J$40:J$60,卡牌属性!$M724))*VLOOKUP(J724,$A$4:$E$39,5),0)</f>
        <v>990</v>
      </c>
      <c r="P724" s="31" t="s">
        <v>190</v>
      </c>
      <c r="Q724" s="16">
        <f>ROUND(IF($L724=1,INDEX(新属性投放!K$14:K$34,卡牌属性!$M724),INDEX(新属性投放!K$40:K$60,卡牌属性!$M724))*VLOOKUP(J724,$A$4:$E$39,5),0)</f>
        <v>473</v>
      </c>
      <c r="R724" s="31" t="s">
        <v>191</v>
      </c>
      <c r="S724" s="16">
        <f>ROUND(IF($L724=1,INDEX(新属性投放!L$14:L$34,卡牌属性!$M724),INDEX(新属性投放!L$40:L$60,卡牌属性!$M724))*VLOOKUP(J724,$A$4:$E$39,5),0)</f>
        <v>8062</v>
      </c>
      <c r="T724" s="31" t="s">
        <v>189</v>
      </c>
      <c r="U724" s="16">
        <f>ROUND(IF($L724=1,INDEX(新属性投放!D$14:D$34,卡牌属性!$M724),INDEX(新属性投放!D$40:D$60,卡牌属性!$M724))*VLOOKUP(J724,$A$4:$E$39,5),0)</f>
        <v>26</v>
      </c>
      <c r="V724" s="31" t="s">
        <v>190</v>
      </c>
      <c r="W724" s="16">
        <f>ROUND(IF($L724=1,INDEX(新属性投放!E$14:E$34,卡牌属性!$M724),INDEX(新属性投放!E$40:E$60,卡牌属性!$M724))*VLOOKUP(J724,$A$4:$E$39,5),0)</f>
        <v>13</v>
      </c>
      <c r="X724" s="31" t="s">
        <v>191</v>
      </c>
      <c r="Y724" s="16">
        <f>ROUND(IF($L724=1,INDEX(新属性投放!F$14:F$34,卡牌属性!$M724),INDEX(新属性投放!F$40:F$60,卡牌属性!$M724))*VLOOKUP(J724,$A$4:$E$39,5),0)</f>
        <v>231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686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ROUND(IF($L725=1,INDEX(新属性投放!J$14:J$34,卡牌属性!$M725),INDEX(新属性投放!J$40:J$60,卡牌属性!$M725))*VLOOKUP(J725,$A$4:$E$39,5),0)</f>
        <v>1320</v>
      </c>
      <c r="P725" s="31" t="s">
        <v>190</v>
      </c>
      <c r="Q725" s="16">
        <f>ROUND(IF($L725=1,INDEX(新属性投放!K$14:K$34,卡牌属性!$M725),INDEX(新属性投放!K$40:K$60,卡牌属性!$M725))*VLOOKUP(J725,$A$4:$E$39,5),0)</f>
        <v>638</v>
      </c>
      <c r="R725" s="31" t="s">
        <v>191</v>
      </c>
      <c r="S725" s="16">
        <f>ROUND(IF($L725=1,INDEX(新属性投放!L$14:L$34,卡牌属性!$M725),INDEX(新属性投放!L$40:L$60,卡牌属性!$M725))*VLOOKUP(J725,$A$4:$E$39,5),0)</f>
        <v>10948</v>
      </c>
      <c r="T725" s="31" t="s">
        <v>189</v>
      </c>
      <c r="U725" s="16">
        <f>ROUND(IF($L725=1,INDEX(新属性投放!D$14:D$34,卡牌属性!$M725),INDEX(新属性投放!D$40:D$60,卡牌属性!$M725))*VLOOKUP(J725,$A$4:$E$39,5),0)</f>
        <v>33</v>
      </c>
      <c r="V725" s="31" t="s">
        <v>190</v>
      </c>
      <c r="W725" s="16">
        <f>ROUND(IF($L725=1,INDEX(新属性投放!E$14:E$34,卡牌属性!$M725),INDEX(新属性投放!E$40:E$60,卡牌属性!$M725))*VLOOKUP(J725,$A$4:$E$39,5),0)</f>
        <v>17</v>
      </c>
      <c r="X725" s="31" t="s">
        <v>191</v>
      </c>
      <c r="Y725" s="16">
        <f>ROUND(IF($L725=1,INDEX(新属性投放!F$14:F$34,卡牌属性!$M725),INDEX(新属性投放!F$40:F$60,卡牌属性!$M725))*VLOOKUP(J725,$A$4:$E$39,5),0)</f>
        <v>288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686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ROUND(IF($L726=1,INDEX(新属性投放!J$14:J$34,卡牌属性!$M726),INDEX(新属性投放!J$40:J$60,卡牌属性!$M726))*VLOOKUP(J726,$A$4:$E$39,5),0)</f>
        <v>1725</v>
      </c>
      <c r="P726" s="31" t="s">
        <v>190</v>
      </c>
      <c r="Q726" s="16">
        <f>ROUND(IF($L726=1,INDEX(新属性投放!K$14:K$34,卡牌属性!$M726),INDEX(新属性投放!K$40:K$60,卡牌属性!$M726))*VLOOKUP(J726,$A$4:$E$39,5),0)</f>
        <v>840</v>
      </c>
      <c r="R726" s="31" t="s">
        <v>191</v>
      </c>
      <c r="S726" s="16">
        <f>ROUND(IF($L726=1,INDEX(新属性投放!L$14:L$34,卡牌属性!$M726),INDEX(新属性投放!L$40:L$60,卡牌属性!$M726))*VLOOKUP(J726,$A$4:$E$39,5),0)</f>
        <v>14484</v>
      </c>
      <c r="T726" s="31" t="s">
        <v>189</v>
      </c>
      <c r="U726" s="16">
        <f>ROUND(IF($L726=1,INDEX(新属性投放!D$14:D$34,卡牌属性!$M726),INDEX(新属性投放!D$40:D$60,卡牌属性!$M726))*VLOOKUP(J726,$A$4:$E$39,5),0)</f>
        <v>37</v>
      </c>
      <c r="V726" s="31" t="s">
        <v>190</v>
      </c>
      <c r="W726" s="16">
        <f>ROUND(IF($L726=1,INDEX(新属性投放!E$14:E$34,卡牌属性!$M726),INDEX(新属性投放!E$40:E$60,卡牌属性!$M726))*VLOOKUP(J726,$A$4:$E$39,5),0)</f>
        <v>19</v>
      </c>
      <c r="X726" s="31" t="s">
        <v>191</v>
      </c>
      <c r="Y726" s="16">
        <f>ROUND(IF($L726=1,INDEX(新属性投放!F$14:F$34,卡牌属性!$M726),INDEX(新属性投放!F$40:F$60,卡牌属性!$M726))*VLOOKUP(J726,$A$4:$E$39,5),0)</f>
        <v>327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686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ROUND(IF($L727=1,INDEX(新属性投放!J$14:J$34,卡牌属性!$M727),INDEX(新属性投放!J$40:J$60,卡牌属性!$M727))*VLOOKUP(J727,$A$4:$E$39,5),0)</f>
        <v>2143</v>
      </c>
      <c r="P727" s="31" t="s">
        <v>190</v>
      </c>
      <c r="Q727" s="16">
        <f>ROUND(IF($L727=1,INDEX(新属性投放!K$14:K$34,卡牌属性!$M727),INDEX(新属性投放!K$40:K$60,卡牌属性!$M727))*VLOOKUP(J727,$A$4:$E$39,5),0)</f>
        <v>1049</v>
      </c>
      <c r="R727" s="31" t="s">
        <v>191</v>
      </c>
      <c r="S727" s="16">
        <f>ROUND(IF($L727=1,INDEX(新属性投放!L$14:L$34,卡牌属性!$M727),INDEX(新属性投放!L$40:L$60,卡牌属性!$M727))*VLOOKUP(J727,$A$4:$E$39,5),0)</f>
        <v>18136</v>
      </c>
      <c r="T727" s="31" t="s">
        <v>189</v>
      </c>
      <c r="U727" s="16">
        <f>ROUND(IF($L727=1,INDEX(新属性投放!D$14:D$34,卡牌属性!$M727),INDEX(新属性投放!D$40:D$60,卡牌属性!$M727))*VLOOKUP(J727,$A$4:$E$39,5),0)</f>
        <v>44</v>
      </c>
      <c r="V727" s="31" t="s">
        <v>190</v>
      </c>
      <c r="W727" s="16">
        <f>ROUND(IF($L727=1,INDEX(新属性投放!E$14:E$34,卡牌属性!$M727),INDEX(新属性投放!E$40:E$60,卡牌属性!$M727))*VLOOKUP(J727,$A$4:$E$39,5),0)</f>
        <v>22</v>
      </c>
      <c r="X727" s="31" t="s">
        <v>191</v>
      </c>
      <c r="Y727" s="16">
        <f>ROUND(IF($L727=1,INDEX(新属性投放!F$14:F$34,卡牌属性!$M727),INDEX(新属性投放!F$40:F$60,卡牌属性!$M727))*VLOOKUP(J727,$A$4:$E$39,5),0)</f>
        <v>385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686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ROUND(IF($L728=1,INDEX(新属性投放!J$14:J$34,卡牌属性!$M728),INDEX(新属性投放!J$40:J$60,卡牌属性!$M728))*VLOOKUP(J728,$A$4:$E$39,5),0)</f>
        <v>2413</v>
      </c>
      <c r="P728" s="31" t="s">
        <v>190</v>
      </c>
      <c r="Q728" s="16">
        <f>ROUND(IF($L728=1,INDEX(新属性投放!K$14:K$34,卡牌属性!$M728),INDEX(新属性投放!K$40:K$60,卡牌属性!$M728))*VLOOKUP(J728,$A$4:$E$39,5),0)</f>
        <v>1185</v>
      </c>
      <c r="R728" s="31" t="s">
        <v>191</v>
      </c>
      <c r="S728" s="16">
        <f>ROUND(IF($L728=1,INDEX(新属性投放!L$14:L$34,卡牌属性!$M728),INDEX(新属性投放!L$40:L$60,卡牌属性!$M728))*VLOOKUP(J728,$A$4:$E$39,5),0)</f>
        <v>20503</v>
      </c>
      <c r="T728" s="31" t="s">
        <v>189</v>
      </c>
      <c r="U728" s="16">
        <f>ROUND(IF($L728=1,INDEX(新属性投放!D$14:D$34,卡牌属性!$M728),INDEX(新属性投放!D$40:D$60,卡牌属性!$M728))*VLOOKUP(J728,$A$4:$E$39,5),0)</f>
        <v>51</v>
      </c>
      <c r="V728" s="31" t="s">
        <v>190</v>
      </c>
      <c r="W728" s="16">
        <f>ROUND(IF($L728=1,INDEX(新属性投放!E$14:E$34,卡牌属性!$M728),INDEX(新属性投放!E$40:E$60,卡牌属性!$M728))*VLOOKUP(J728,$A$4:$E$39,5),0)</f>
        <v>25</v>
      </c>
      <c r="X728" s="31" t="s">
        <v>191</v>
      </c>
      <c r="Y728" s="16">
        <f>ROUND(IF($L728=1,INDEX(新属性投放!F$14:F$34,卡牌属性!$M728),INDEX(新属性投放!F$40:F$60,卡牌属性!$M728))*VLOOKUP(J728,$A$4:$E$39,5),0)</f>
        <v>442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686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ROUND(IF($L729=1,INDEX(新属性投放!J$14:J$34,卡牌属性!$M729),INDEX(新属性投放!J$40:J$60,卡牌属性!$M729))*VLOOKUP(J729,$A$4:$E$39,5),0)</f>
        <v>2724</v>
      </c>
      <c r="P729" s="31" t="s">
        <v>190</v>
      </c>
      <c r="Q729" s="16">
        <f>ROUND(IF($L729=1,INDEX(新属性投放!K$14:K$34,卡牌属性!$M729),INDEX(新属性投放!K$40:K$60,卡牌属性!$M729))*VLOOKUP(J729,$A$4:$E$39,5),0)</f>
        <v>1340</v>
      </c>
      <c r="R729" s="31" t="s">
        <v>191</v>
      </c>
      <c r="S729" s="16">
        <f>ROUND(IF($L729=1,INDEX(新属性投放!L$14:L$34,卡牌属性!$M729),INDEX(新属性投放!L$40:L$60,卡牌属性!$M729))*VLOOKUP(J729,$A$4:$E$39,5),0)</f>
        <v>23214</v>
      </c>
      <c r="T729" s="31" t="s">
        <v>189</v>
      </c>
      <c r="U729" s="16">
        <f>ROUND(IF($L729=1,INDEX(新属性投放!D$14:D$34,卡牌属性!$M729),INDEX(新属性投放!D$40:D$60,卡牌属性!$M729))*VLOOKUP(J729,$A$4:$E$39,5),0)</f>
        <v>57</v>
      </c>
      <c r="V729" s="31" t="s">
        <v>190</v>
      </c>
      <c r="W729" s="16">
        <f>ROUND(IF($L729=1,INDEX(新属性投放!E$14:E$34,卡牌属性!$M729),INDEX(新属性投放!E$40:E$60,卡牌属性!$M729))*VLOOKUP(J729,$A$4:$E$39,5),0)</f>
        <v>29</v>
      </c>
      <c r="X729" s="31" t="s">
        <v>191</v>
      </c>
      <c r="Y729" s="16">
        <f>ROUND(IF($L729=1,INDEX(新属性投放!F$14:F$34,卡牌属性!$M729),INDEX(新属性投放!F$40:F$60,卡牌属性!$M729))*VLOOKUP(J729,$A$4:$E$39,5),0)</f>
        <v>501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686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ROUND(IF($L730=1,INDEX(新属性投放!J$14:J$34,卡牌属性!$M730),INDEX(新属性投放!J$40:J$60,卡牌属性!$M730))*VLOOKUP(J730,$A$4:$E$39,5),0)</f>
        <v>3073</v>
      </c>
      <c r="P730" s="31" t="s">
        <v>190</v>
      </c>
      <c r="Q730" s="16">
        <f>ROUND(IF($L730=1,INDEX(新属性投放!K$14:K$34,卡牌属性!$M730),INDEX(新属性投放!K$40:K$60,卡牌属性!$M730))*VLOOKUP(J730,$A$4:$E$39,5),0)</f>
        <v>1515</v>
      </c>
      <c r="R730" s="31" t="s">
        <v>191</v>
      </c>
      <c r="S730" s="16">
        <f>ROUND(IF($L730=1,INDEX(新属性投放!L$14:L$34,卡牌属性!$M730),INDEX(新属性投放!L$40:L$60,卡牌属性!$M730))*VLOOKUP(J730,$A$4:$E$39,5),0)</f>
        <v>26275</v>
      </c>
      <c r="T730" s="31" t="s">
        <v>189</v>
      </c>
      <c r="U730" s="16">
        <f>ROUND(IF($L730=1,INDEX(新属性投放!D$14:D$34,卡牌属性!$M730),INDEX(新属性投放!D$40:D$60,卡牌属性!$M730))*VLOOKUP(J730,$A$4:$E$39,5),0)</f>
        <v>64</v>
      </c>
      <c r="V730" s="31" t="s">
        <v>190</v>
      </c>
      <c r="W730" s="16">
        <f>ROUND(IF($L730=1,INDEX(新属性投放!E$14:E$34,卡牌属性!$M730),INDEX(新属性投放!E$40:E$60,卡牌属性!$M730))*VLOOKUP(J730,$A$4:$E$39,5),0)</f>
        <v>32</v>
      </c>
      <c r="X730" s="31" t="s">
        <v>191</v>
      </c>
      <c r="Y730" s="16">
        <f>ROUND(IF($L730=1,INDEX(新属性投放!F$14:F$34,卡牌属性!$M730),INDEX(新属性投放!F$40:F$60,卡牌属性!$M730))*VLOOKUP(J730,$A$4:$E$39,5),0)</f>
        <v>558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686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ROUND(IF($L731=1,INDEX(新属性投放!J$14:J$34,卡牌属性!$M731),INDEX(新属性投放!J$40:J$60,卡牌属性!$M731))*VLOOKUP(J731,$A$4:$E$39,5),0)</f>
        <v>3463</v>
      </c>
      <c r="P731" s="31" t="s">
        <v>190</v>
      </c>
      <c r="Q731" s="16">
        <f>ROUND(IF($L731=1,INDEX(新属性投放!K$14:K$34,卡牌属性!$M731),INDEX(新属性投放!K$40:K$60,卡牌属性!$M731))*VLOOKUP(J731,$A$4:$E$39,5),0)</f>
        <v>1709</v>
      </c>
      <c r="R731" s="31" t="s">
        <v>191</v>
      </c>
      <c r="S731" s="16">
        <f>ROUND(IF($L731=1,INDEX(新属性投放!L$14:L$34,卡牌属性!$M731),INDEX(新属性投放!L$40:L$60,卡牌属性!$M731))*VLOOKUP(J731,$A$4:$E$39,5),0)</f>
        <v>29679</v>
      </c>
      <c r="T731" s="31" t="s">
        <v>189</v>
      </c>
      <c r="U731" s="16">
        <f>ROUND(IF($L731=1,INDEX(新属性投放!D$14:D$34,卡牌属性!$M731),INDEX(新属性投放!D$40:D$60,卡牌属性!$M731))*VLOOKUP(J731,$A$4:$E$39,5),0)</f>
        <v>70</v>
      </c>
      <c r="V731" s="31" t="s">
        <v>190</v>
      </c>
      <c r="W731" s="16">
        <f>ROUND(IF($L731=1,INDEX(新属性投放!E$14:E$34,卡牌属性!$M731),INDEX(新属性投放!E$40:E$60,卡牌属性!$M731))*VLOOKUP(J731,$A$4:$E$39,5),0)</f>
        <v>35</v>
      </c>
      <c r="X731" s="31" t="s">
        <v>191</v>
      </c>
      <c r="Y731" s="16">
        <f>ROUND(IF($L731=1,INDEX(新属性投放!F$14:F$34,卡牌属性!$M731),INDEX(新属性投放!F$40:F$60,卡牌属性!$M731))*VLOOKUP(J731,$A$4:$E$39,5),0)</f>
        <v>616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686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ROUND(IF($L732=1,INDEX(新属性投放!J$14:J$34,卡牌属性!$M732),INDEX(新属性投放!J$40:J$60,卡牌属性!$M732))*VLOOKUP(J732,$A$4:$E$39,5),0)</f>
        <v>3892</v>
      </c>
      <c r="P732" s="31" t="s">
        <v>190</v>
      </c>
      <c r="Q732" s="16">
        <f>ROUND(IF($L732=1,INDEX(新属性投放!K$14:K$34,卡牌属性!$M732),INDEX(新属性投放!K$40:K$60,卡牌属性!$M732))*VLOOKUP(J732,$A$4:$E$39,5),0)</f>
        <v>1924</v>
      </c>
      <c r="R732" s="31" t="s">
        <v>191</v>
      </c>
      <c r="S732" s="16">
        <f>ROUND(IF($L732=1,INDEX(新属性投放!L$14:L$34,卡牌属性!$M732),INDEX(新属性投放!L$40:L$60,卡牌属性!$M732))*VLOOKUP(J732,$A$4:$E$39,5),0)</f>
        <v>33432</v>
      </c>
      <c r="T732" s="31" t="s">
        <v>189</v>
      </c>
      <c r="U732" s="16">
        <f>ROUND(IF($L732=1,INDEX(新属性投放!D$14:D$34,卡牌属性!$M732),INDEX(新属性投放!D$40:D$60,卡牌属性!$M732))*VLOOKUP(J732,$A$4:$E$39,5),0)</f>
        <v>77</v>
      </c>
      <c r="V732" s="31" t="s">
        <v>190</v>
      </c>
      <c r="W732" s="16">
        <f>ROUND(IF($L732=1,INDEX(新属性投放!E$14:E$34,卡牌属性!$M732),INDEX(新属性投放!E$40:E$60,卡牌属性!$M732))*VLOOKUP(J732,$A$4:$E$39,5),0)</f>
        <v>39</v>
      </c>
      <c r="X732" s="31" t="s">
        <v>191</v>
      </c>
      <c r="Y732" s="16">
        <f>ROUND(IF($L732=1,INDEX(新属性投放!F$14:F$34,卡牌属性!$M732),INDEX(新属性投放!F$40:F$60,卡牌属性!$M732))*VLOOKUP(J732,$A$4:$E$39,5),0)</f>
        <v>673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686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ROUND(IF($L733=1,INDEX(新属性投放!J$14:J$34,卡牌属性!$M733),INDEX(新属性投放!J$40:J$60,卡牌属性!$M733))*VLOOKUP(J733,$A$4:$E$39,5),0)</f>
        <v>4365</v>
      </c>
      <c r="P733" s="31" t="s">
        <v>190</v>
      </c>
      <c r="Q733" s="16">
        <f>ROUND(IF($L733=1,INDEX(新属性投放!K$14:K$34,卡牌属性!$M733),INDEX(新属性投放!K$40:K$60,卡牌属性!$M733))*VLOOKUP(J733,$A$4:$E$39,5),0)</f>
        <v>2160</v>
      </c>
      <c r="R733" s="31" t="s">
        <v>191</v>
      </c>
      <c r="S733" s="16">
        <f>ROUND(IF($L733=1,INDEX(新属性投放!L$14:L$34,卡牌属性!$M733),INDEX(新属性投放!L$40:L$60,卡牌属性!$M733))*VLOOKUP(J733,$A$4:$E$39,5),0)</f>
        <v>37568</v>
      </c>
      <c r="T733" s="31" t="s">
        <v>189</v>
      </c>
      <c r="U733" s="16">
        <f>ROUND(IF($L733=1,INDEX(新属性投放!D$14:D$34,卡牌属性!$M733),INDEX(新属性投放!D$40:D$60,卡牌属性!$M733))*VLOOKUP(J733,$A$4:$E$39,5),0)</f>
        <v>88</v>
      </c>
      <c r="V733" s="31" t="s">
        <v>190</v>
      </c>
      <c r="W733" s="16">
        <f>ROUND(IF($L733=1,INDEX(新属性投放!E$14:E$34,卡牌属性!$M733),INDEX(新属性投放!E$40:E$60,卡牌属性!$M733))*VLOOKUP(J733,$A$4:$E$39,5),0)</f>
        <v>44</v>
      </c>
      <c r="X733" s="31" t="s">
        <v>191</v>
      </c>
      <c r="Y733" s="16">
        <f>ROUND(IF($L733=1,INDEX(新属性投放!F$14:F$34,卡牌属性!$M733),INDEX(新属性投放!F$40:F$60,卡牌属性!$M733))*VLOOKUP(J733,$A$4:$E$39,5),0)</f>
        <v>770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686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ROUND(IF($L734=1,INDEX(新属性投放!J$14:J$34,卡牌属性!$M734),INDEX(新属性投放!J$40:J$60,卡牌属性!$M734))*VLOOKUP(J734,$A$4:$E$39,5),0)</f>
        <v>4904</v>
      </c>
      <c r="P734" s="31" t="s">
        <v>190</v>
      </c>
      <c r="Q734" s="16">
        <f>ROUND(IF($L734=1,INDEX(新属性投放!K$14:K$34,卡牌属性!$M734),INDEX(新属性投放!K$40:K$60,卡牌属性!$M734))*VLOOKUP(J734,$A$4:$E$39,5),0)</f>
        <v>2430</v>
      </c>
      <c r="R734" s="31" t="s">
        <v>191</v>
      </c>
      <c r="S734" s="16">
        <f>ROUND(IF($L734=1,INDEX(新属性投放!L$14:L$34,卡牌属性!$M734),INDEX(新属性投放!L$40:L$60,卡牌属性!$M734))*VLOOKUP(J734,$A$4:$E$39,5),0)</f>
        <v>42284</v>
      </c>
      <c r="T734" s="31" t="s">
        <v>189</v>
      </c>
      <c r="U734" s="16">
        <f>ROUND(IF($L734=1,INDEX(新属性投放!D$14:D$34,卡牌属性!$M734),INDEX(新属性投放!D$40:D$60,卡牌属性!$M734))*VLOOKUP(J734,$A$4:$E$39,5),0)</f>
        <v>99</v>
      </c>
      <c r="V734" s="31" t="s">
        <v>190</v>
      </c>
      <c r="W734" s="16">
        <f>ROUND(IF($L734=1,INDEX(新属性投放!E$14:E$34,卡牌属性!$M734),INDEX(新属性投放!E$40:E$60,卡牌属性!$M734))*VLOOKUP(J734,$A$4:$E$39,5),0)</f>
        <v>50</v>
      </c>
      <c r="X734" s="31" t="s">
        <v>191</v>
      </c>
      <c r="Y734" s="16">
        <f>ROUND(IF($L734=1,INDEX(新属性投放!F$14:F$34,卡牌属性!$M734),INDEX(新属性投放!F$40:F$60,卡牌属性!$M734))*VLOOKUP(J734,$A$4:$E$39,5),0)</f>
        <v>866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686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ROUND(IF($L735=1,INDEX(新属性投放!J$14:J$34,卡牌属性!$M735),INDEX(新属性投放!J$40:J$60,卡牌属性!$M735))*VLOOKUP(J735,$A$4:$E$39,5),0)</f>
        <v>5509</v>
      </c>
      <c r="P735" s="31" t="s">
        <v>190</v>
      </c>
      <c r="Q735" s="16">
        <f>ROUND(IF($L735=1,INDEX(新属性投放!K$14:K$34,卡牌属性!$M735),INDEX(新属性投放!K$40:K$60,卡牌属性!$M735))*VLOOKUP(J735,$A$4:$E$39,5),0)</f>
        <v>2732</v>
      </c>
      <c r="R735" s="31" t="s">
        <v>191</v>
      </c>
      <c r="S735" s="16">
        <f>ROUND(IF($L735=1,INDEX(新属性投放!L$14:L$34,卡牌属性!$M735),INDEX(新属性投放!L$40:L$60,卡牌属性!$M735))*VLOOKUP(J735,$A$4:$E$39,5),0)</f>
        <v>47575</v>
      </c>
      <c r="T735" s="31" t="s">
        <v>189</v>
      </c>
      <c r="U735" s="16">
        <f>ROUND(IF($L735=1,INDEX(新属性投放!D$14:D$34,卡牌属性!$M735),INDEX(新属性投放!D$40:D$60,卡牌属性!$M735))*VLOOKUP(J735,$A$4:$E$39,5),0)</f>
        <v>110</v>
      </c>
      <c r="V735" s="31" t="s">
        <v>190</v>
      </c>
      <c r="W735" s="16">
        <f>ROUND(IF($L735=1,INDEX(新属性投放!E$14:E$34,卡牌属性!$M735),INDEX(新属性投放!E$40:E$60,卡牌属性!$M735))*VLOOKUP(J735,$A$4:$E$39,5),0)</f>
        <v>55</v>
      </c>
      <c r="X735" s="31" t="s">
        <v>191</v>
      </c>
      <c r="Y735" s="16">
        <f>ROUND(IF($L735=1,INDEX(新属性投放!F$14:F$34,卡牌属性!$M735),INDEX(新属性投放!F$40:F$60,卡牌属性!$M735))*VLOOKUP(J735,$A$4:$E$39,5),0)</f>
        <v>963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686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ROUND(IF($L736=1,INDEX(新属性投放!J$14:J$34,卡牌属性!$M736),INDEX(新属性投放!J$40:J$60,卡牌属性!$M736))*VLOOKUP(J736,$A$4:$E$39,5),0)</f>
        <v>6180</v>
      </c>
      <c r="P736" s="31" t="s">
        <v>190</v>
      </c>
      <c r="Q736" s="16">
        <f>ROUND(IF($L736=1,INDEX(新属性投放!K$14:K$34,卡牌属性!$M736),INDEX(新属性投放!K$40:K$60,卡牌属性!$M736))*VLOOKUP(J736,$A$4:$E$39,5),0)</f>
        <v>3068</v>
      </c>
      <c r="R736" s="31" t="s">
        <v>191</v>
      </c>
      <c r="S736" s="16">
        <f>ROUND(IF($L736=1,INDEX(新属性投放!L$14:L$34,卡牌属性!$M736),INDEX(新属性投放!L$40:L$60,卡牌属性!$M736))*VLOOKUP(J736,$A$4:$E$39,5),0)</f>
        <v>53446</v>
      </c>
      <c r="T736" s="31" t="s">
        <v>189</v>
      </c>
      <c r="U736" s="16">
        <f>ROUND(IF($L736=1,INDEX(新属性投放!D$14:D$34,卡牌属性!$M736),INDEX(新属性投放!D$40:D$60,卡牌属性!$M736))*VLOOKUP(J736,$A$4:$E$39,5),0)</f>
        <v>121</v>
      </c>
      <c r="V736" s="31" t="s">
        <v>190</v>
      </c>
      <c r="W736" s="16">
        <f>ROUND(IF($L736=1,INDEX(新属性投放!E$14:E$34,卡牌属性!$M736),INDEX(新属性投放!E$40:E$60,卡牌属性!$M736))*VLOOKUP(J736,$A$4:$E$39,5),0)</f>
        <v>61</v>
      </c>
      <c r="X736" s="31" t="s">
        <v>191</v>
      </c>
      <c r="Y736" s="16">
        <f>ROUND(IF($L736=1,INDEX(新属性投放!F$14:F$34,卡牌属性!$M736),INDEX(新属性投放!F$40:F$60,卡牌属性!$M736))*VLOOKUP(J736,$A$4:$E$39,5),0)</f>
        <v>1058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686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ROUND(IF($L737=1,INDEX(新属性投放!J$14:J$34,卡牌属性!$M737),INDEX(新属性投放!J$40:J$60,卡牌属性!$M737))*VLOOKUP(J737,$A$4:$E$39,5),0)</f>
        <v>6917</v>
      </c>
      <c r="P737" s="31" t="s">
        <v>190</v>
      </c>
      <c r="Q737" s="16">
        <f>ROUND(IF($L737=1,INDEX(新属性投放!K$14:K$34,卡牌属性!$M737),INDEX(新属性投放!K$40:K$60,卡牌属性!$M737))*VLOOKUP(J737,$A$4:$E$39,5),0)</f>
        <v>3436</v>
      </c>
      <c r="R737" s="31" t="s">
        <v>191</v>
      </c>
      <c r="S737" s="16">
        <f>ROUND(IF($L737=1,INDEX(新属性投放!L$14:L$34,卡牌属性!$M737),INDEX(新属性投放!L$40:L$60,卡牌属性!$M737))*VLOOKUP(J737,$A$4:$E$39,5),0)</f>
        <v>59892</v>
      </c>
      <c r="T737" s="31" t="s">
        <v>189</v>
      </c>
      <c r="U737" s="16">
        <f>ROUND(IF($L737=1,INDEX(新属性投放!D$14:D$34,卡牌属性!$M737),INDEX(新属性投放!D$40:D$60,卡牌属性!$M737))*VLOOKUP(J737,$A$4:$E$39,5),0)</f>
        <v>132</v>
      </c>
      <c r="V737" s="31" t="s">
        <v>190</v>
      </c>
      <c r="W737" s="16">
        <f>ROUND(IF($L737=1,INDEX(新属性投放!E$14:E$34,卡牌属性!$M737),INDEX(新属性投放!E$40:E$60,卡牌属性!$M737))*VLOOKUP(J737,$A$4:$E$39,5),0)</f>
        <v>66</v>
      </c>
      <c r="X737" s="31" t="s">
        <v>191</v>
      </c>
      <c r="Y737" s="16">
        <f>ROUND(IF($L737=1,INDEX(新属性投放!F$14:F$34,卡牌属性!$M737),INDEX(新属性投放!F$40:F$60,卡牌属性!$M737))*VLOOKUP(J737,$A$4:$E$39,5),0)</f>
        <v>1155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686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ROUND(IF($L738=1,INDEX(新属性投放!J$14:J$34,卡牌属性!$M738),INDEX(新属性投放!J$40:J$60,卡牌属性!$M738))*VLOOKUP(J738,$A$4:$E$39,5),0)</f>
        <v>7731</v>
      </c>
      <c r="P738" s="31" t="s">
        <v>190</v>
      </c>
      <c r="Q738" s="16">
        <f>ROUND(IF($L738=1,INDEX(新属性投放!K$14:K$34,卡牌属性!$M738),INDEX(新属性投放!K$40:K$60,卡牌属性!$M738))*VLOOKUP(J738,$A$4:$E$39,5),0)</f>
        <v>3843</v>
      </c>
      <c r="R738" s="31" t="s">
        <v>191</v>
      </c>
      <c r="S738" s="16">
        <f>ROUND(IF($L738=1,INDEX(新属性投放!L$14:L$34,卡牌属性!$M738),INDEX(新属性投放!L$40:L$60,卡牌属性!$M738))*VLOOKUP(J738,$A$4:$E$39,5),0)</f>
        <v>67014</v>
      </c>
      <c r="T738" s="31" t="s">
        <v>189</v>
      </c>
      <c r="U738" s="16">
        <f>ROUND(IF($L738=1,INDEX(新属性投放!D$14:D$34,卡牌属性!$M738),INDEX(新属性投放!D$40:D$60,卡牌属性!$M738))*VLOOKUP(J738,$A$4:$E$39,5),0)</f>
        <v>154</v>
      </c>
      <c r="V738" s="31" t="s">
        <v>190</v>
      </c>
      <c r="W738" s="16">
        <f>ROUND(IF($L738=1,INDEX(新属性投放!E$14:E$34,卡牌属性!$M738),INDEX(新属性投放!E$40:E$60,卡牌属性!$M738))*VLOOKUP(J738,$A$4:$E$39,5),0)</f>
        <v>77</v>
      </c>
      <c r="X738" s="31" t="s">
        <v>191</v>
      </c>
      <c r="Y738" s="16">
        <f>ROUND(IF($L738=1,INDEX(新属性投放!F$14:F$34,卡牌属性!$M738),INDEX(新属性投放!F$40:F$60,卡牌属性!$M738))*VLOOKUP(J738,$A$4:$E$39,5),0)</f>
        <v>1348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686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ROUND(IF($L739=1,INDEX(新属性投放!J$14:J$34,卡牌属性!$M739),INDEX(新属性投放!J$40:J$60,卡牌属性!$M739))*VLOOKUP(J739,$A$4:$E$39,5),0)</f>
        <v>80</v>
      </c>
      <c r="P739" s="31" t="s">
        <v>190</v>
      </c>
      <c r="Q739" s="16">
        <f>ROUND(IF($L739=1,INDEX(新属性投放!K$14:K$34,卡牌属性!$M739),INDEX(新属性投放!K$40:K$60,卡牌属性!$M739))*VLOOKUP(J739,$A$4:$E$39,5),0)</f>
        <v>20</v>
      </c>
      <c r="R739" s="31" t="s">
        <v>191</v>
      </c>
      <c r="S739" s="16">
        <f>ROUND(IF($L739=1,INDEX(新属性投放!L$14:L$34,卡牌属性!$M739),INDEX(新属性投放!L$40:L$60,卡牌属性!$M739))*VLOOKUP(J739,$A$4:$E$39,5),0)</f>
        <v>150</v>
      </c>
      <c r="T739" s="31" t="s">
        <v>189</v>
      </c>
      <c r="U739" s="16">
        <f>ROUND(IF($L739=1,INDEX(新属性投放!D$14:D$34,卡牌属性!$M739),INDEX(新属性投放!D$40:D$60,卡牌属性!$M739))*VLOOKUP(J739,$A$4:$E$39,5),0)</f>
        <v>4</v>
      </c>
      <c r="V739" s="31" t="s">
        <v>190</v>
      </c>
      <c r="W739" s="16">
        <f>ROUND(IF($L739=1,INDEX(新属性投放!E$14:E$34,卡牌属性!$M739),INDEX(新属性投放!E$40:E$60,卡牌属性!$M739))*VLOOKUP(J739,$A$4:$E$39,5),0)</f>
        <v>2</v>
      </c>
      <c r="X739" s="31" t="s">
        <v>191</v>
      </c>
      <c r="Y739" s="16">
        <f>ROUND(IF($L739=1,INDEX(新属性投放!F$14:F$34,卡牌属性!$M739),INDEX(新属性投放!F$40:F$60,卡牌属性!$M739))*VLOOKUP(J739,$A$4:$E$39,5),0)</f>
        <v>35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686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ROUND(IF($L740=1,INDEX(新属性投放!J$14:J$34,卡牌属性!$M740),INDEX(新属性投放!J$40:J$60,卡牌属性!$M740))*VLOOKUP(J740,$A$4:$E$39,5),0)</f>
        <v>84</v>
      </c>
      <c r="P740" s="31" t="s">
        <v>190</v>
      </c>
      <c r="Q740" s="16">
        <f>ROUND(IF($L740=1,INDEX(新属性投放!K$14:K$34,卡牌属性!$M740),INDEX(新属性投放!K$40:K$60,卡牌属性!$M740))*VLOOKUP(J740,$A$4:$E$39,5),0)</f>
        <v>22</v>
      </c>
      <c r="R740" s="31" t="s">
        <v>191</v>
      </c>
      <c r="S740" s="16">
        <f>ROUND(IF($L740=1,INDEX(新属性投放!L$14:L$34,卡牌属性!$M740),INDEX(新属性投放!L$40:L$60,卡牌属性!$M740))*VLOOKUP(J740,$A$4:$E$39,5),0)</f>
        <v>191</v>
      </c>
      <c r="T740" s="31" t="s">
        <v>189</v>
      </c>
      <c r="U740" s="16">
        <f>ROUND(IF($L740=1,INDEX(新属性投放!D$14:D$34,卡牌属性!$M740),INDEX(新属性投放!D$40:D$60,卡牌属性!$M740))*VLOOKUP(J740,$A$4:$E$39,5),0)</f>
        <v>6</v>
      </c>
      <c r="V740" s="31" t="s">
        <v>190</v>
      </c>
      <c r="W740" s="16">
        <f>ROUND(IF($L740=1,INDEX(新属性投放!E$14:E$34,卡牌属性!$M740),INDEX(新属性投放!E$40:E$60,卡牌属性!$M740))*VLOOKUP(J740,$A$4:$E$39,5),0)</f>
        <v>3</v>
      </c>
      <c r="X740" s="31" t="s">
        <v>191</v>
      </c>
      <c r="Y740" s="16">
        <f>ROUND(IF($L740=1,INDEX(新属性投放!F$14:F$34,卡牌属性!$M740),INDEX(新属性投放!F$40:F$60,卡牌属性!$M740))*VLOOKUP(J740,$A$4:$E$39,5),0)</f>
        <v>52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686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ROUND(IF($L741=1,INDEX(新属性投放!J$14:J$34,卡牌属性!$M741),INDEX(新属性投放!J$40:J$60,卡牌属性!$M741))*VLOOKUP(J741,$A$4:$E$39,5),0)</f>
        <v>124</v>
      </c>
      <c r="P741" s="31" t="s">
        <v>190</v>
      </c>
      <c r="Q741" s="16">
        <f>ROUND(IF($L741=1,INDEX(新属性投放!K$14:K$34,卡牌属性!$M741),INDEX(新属性投放!K$40:K$60,卡牌属性!$M741))*VLOOKUP(J741,$A$4:$E$39,5),0)</f>
        <v>42</v>
      </c>
      <c r="R741" s="31" t="s">
        <v>191</v>
      </c>
      <c r="S741" s="16">
        <f>ROUND(IF($L741=1,INDEX(新属性投放!L$14:L$34,卡牌属性!$M741),INDEX(新属性投放!L$40:L$60,卡牌属性!$M741))*VLOOKUP(J741,$A$4:$E$39,5),0)</f>
        <v>539</v>
      </c>
      <c r="T741" s="31" t="s">
        <v>189</v>
      </c>
      <c r="U741" s="16">
        <f>ROUND(IF($L741=1,INDEX(新属性投放!D$14:D$34,卡牌属性!$M741),INDEX(新属性投放!D$40:D$60,卡牌属性!$M741))*VLOOKUP(J741,$A$4:$E$39,5),0)</f>
        <v>8</v>
      </c>
      <c r="V741" s="31" t="s">
        <v>190</v>
      </c>
      <c r="W741" s="16">
        <f>ROUND(IF($L741=1,INDEX(新属性投放!E$14:E$34,卡牌属性!$M741),INDEX(新属性投放!E$40:E$60,卡牌属性!$M741))*VLOOKUP(J741,$A$4:$E$39,5),0)</f>
        <v>4</v>
      </c>
      <c r="X741" s="31" t="s">
        <v>191</v>
      </c>
      <c r="Y741" s="16">
        <f>ROUND(IF($L741=1,INDEX(新属性投放!F$14:F$34,卡牌属性!$M741),INDEX(新属性投放!F$40:F$60,卡牌属性!$M741))*VLOOKUP(J741,$A$4:$E$39,5),0)</f>
        <v>70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686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ROUND(IF($L742=1,INDEX(新属性投放!J$14:J$34,卡牌属性!$M742),INDEX(新属性投放!J$40:J$60,卡牌属性!$M742))*VLOOKUP(J742,$A$4:$E$39,5),0)</f>
        <v>240</v>
      </c>
      <c r="P742" s="31" t="s">
        <v>190</v>
      </c>
      <c r="Q742" s="16">
        <f>ROUND(IF($L742=1,INDEX(新属性投放!K$14:K$34,卡牌属性!$M742),INDEX(新属性投放!K$40:K$60,卡牌属性!$M742))*VLOOKUP(J742,$A$4:$E$39,5),0)</f>
        <v>100</v>
      </c>
      <c r="R742" s="31" t="s">
        <v>191</v>
      </c>
      <c r="S742" s="16">
        <f>ROUND(IF($L742=1,INDEX(新属性投放!L$14:L$34,卡牌属性!$M742),INDEX(新属性投放!L$40:L$60,卡牌属性!$M742))*VLOOKUP(J742,$A$4:$E$39,5),0)</f>
        <v>1554</v>
      </c>
      <c r="T742" s="31" t="s">
        <v>189</v>
      </c>
      <c r="U742" s="16">
        <f>ROUND(IF($L742=1,INDEX(新属性投放!D$14:D$34,卡牌属性!$M742),INDEX(新属性投放!D$40:D$60,卡牌属性!$M742))*VLOOKUP(J742,$A$4:$E$39,5),0)</f>
        <v>12</v>
      </c>
      <c r="V742" s="31" t="s">
        <v>190</v>
      </c>
      <c r="W742" s="16">
        <f>ROUND(IF($L742=1,INDEX(新属性投放!E$14:E$34,卡牌属性!$M742),INDEX(新属性投放!E$40:E$60,卡牌属性!$M742))*VLOOKUP(J742,$A$4:$E$39,5),0)</f>
        <v>6</v>
      </c>
      <c r="X742" s="31" t="s">
        <v>191</v>
      </c>
      <c r="Y742" s="16">
        <f>ROUND(IF($L742=1,INDEX(新属性投放!F$14:F$34,卡牌属性!$M742),INDEX(新属性投放!F$40:F$60,卡牌属性!$M742))*VLOOKUP(J742,$A$4:$E$39,5),0)</f>
        <v>105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686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ROUND(IF($L743=1,INDEX(新属性投放!J$14:J$34,卡牌属性!$M743),INDEX(新属性投放!J$40:J$60,卡牌属性!$M743))*VLOOKUP(J743,$A$4:$E$39,5),0)</f>
        <v>452</v>
      </c>
      <c r="P743" s="31" t="s">
        <v>190</v>
      </c>
      <c r="Q743" s="16">
        <f>ROUND(IF($L743=1,INDEX(新属性投放!K$14:K$34,卡牌属性!$M743),INDEX(新属性投放!K$40:K$60,卡牌属性!$M743))*VLOOKUP(J743,$A$4:$E$39,5),0)</f>
        <v>206</v>
      </c>
      <c r="R743" s="31" t="s">
        <v>191</v>
      </c>
      <c r="S743" s="16">
        <f>ROUND(IF($L743=1,INDEX(新属性投放!L$14:L$34,卡牌属性!$M743),INDEX(新属性投放!L$40:L$60,卡牌属性!$M743))*VLOOKUP(J743,$A$4:$E$39,5),0)</f>
        <v>3409</v>
      </c>
      <c r="T743" s="31" t="s">
        <v>189</v>
      </c>
      <c r="U743" s="16">
        <f>ROUND(IF($L743=1,INDEX(新属性投放!D$14:D$34,卡牌属性!$M743),INDEX(新属性投放!D$40:D$60,卡牌属性!$M743))*VLOOKUP(J743,$A$4:$E$39,5),0)</f>
        <v>16</v>
      </c>
      <c r="V743" s="31" t="s">
        <v>190</v>
      </c>
      <c r="W743" s="16">
        <f>ROUND(IF($L743=1,INDEX(新属性投放!E$14:E$34,卡牌属性!$M743),INDEX(新属性投放!E$40:E$60,卡牌属性!$M743))*VLOOKUP(J743,$A$4:$E$39,5),0)</f>
        <v>8</v>
      </c>
      <c r="X743" s="31" t="s">
        <v>191</v>
      </c>
      <c r="Y743" s="16">
        <f>ROUND(IF($L743=1,INDEX(新属性投放!F$14:F$34,卡牌属性!$M743),INDEX(新属性投放!F$40:F$60,卡牌属性!$M743))*VLOOKUP(J743,$A$4:$E$39,5),0)</f>
        <v>140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686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ROUND(IF($L744=1,INDEX(新属性投放!J$14:J$34,卡牌属性!$M744),INDEX(新属性投放!J$40:J$60,卡牌属性!$M744))*VLOOKUP(J744,$A$4:$E$39,5),0)</f>
        <v>652</v>
      </c>
      <c r="P744" s="31" t="s">
        <v>190</v>
      </c>
      <c r="Q744" s="16">
        <f>ROUND(IF($L744=1,INDEX(新属性投放!K$14:K$34,卡牌属性!$M744),INDEX(新属性投放!K$40:K$60,卡牌属性!$M744))*VLOOKUP(J744,$A$4:$E$39,5),0)</f>
        <v>306</v>
      </c>
      <c r="R744" s="31" t="s">
        <v>191</v>
      </c>
      <c r="S744" s="16">
        <f>ROUND(IF($L744=1,INDEX(新属性投放!L$14:L$34,卡牌属性!$M744),INDEX(新属性投放!L$40:L$60,卡牌属性!$M744))*VLOOKUP(J744,$A$4:$E$39,5),0)</f>
        <v>5159</v>
      </c>
      <c r="T744" s="31" t="s">
        <v>189</v>
      </c>
      <c r="U744" s="16">
        <f>ROUND(IF($L744=1,INDEX(新属性投放!D$14:D$34,卡牌属性!$M744),INDEX(新属性投放!D$40:D$60,卡牌属性!$M744))*VLOOKUP(J744,$A$4:$E$39,5),0)</f>
        <v>20</v>
      </c>
      <c r="V744" s="31" t="s">
        <v>190</v>
      </c>
      <c r="W744" s="16">
        <f>ROUND(IF($L744=1,INDEX(新属性投放!E$14:E$34,卡牌属性!$M744),INDEX(新属性投放!E$40:E$60,卡牌属性!$M744))*VLOOKUP(J744,$A$4:$E$39,5),0)</f>
        <v>10</v>
      </c>
      <c r="X744" s="31" t="s">
        <v>191</v>
      </c>
      <c r="Y744" s="16">
        <f>ROUND(IF($L744=1,INDEX(新属性投放!F$14:F$34,卡牌属性!$M744),INDEX(新属性投放!F$40:F$60,卡牌属性!$M744))*VLOOKUP(J744,$A$4:$E$39,5),0)</f>
        <v>175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686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ROUND(IF($L745=1,INDEX(新属性投放!J$14:J$34,卡牌属性!$M745),INDEX(新属性投放!J$40:J$60,卡牌属性!$M745))*VLOOKUP(J745,$A$4:$E$39,5),0)</f>
        <v>900</v>
      </c>
      <c r="P745" s="31" t="s">
        <v>190</v>
      </c>
      <c r="Q745" s="16">
        <f>ROUND(IF($L745=1,INDEX(新属性投放!K$14:K$34,卡牌属性!$M745),INDEX(新属性投放!K$40:K$60,卡牌属性!$M745))*VLOOKUP(J745,$A$4:$E$39,5),0)</f>
        <v>430</v>
      </c>
      <c r="R745" s="31" t="s">
        <v>191</v>
      </c>
      <c r="S745" s="16">
        <f>ROUND(IF($L745=1,INDEX(新属性投放!L$14:L$34,卡牌属性!$M745),INDEX(新属性投放!L$40:L$60,卡牌属性!$M745))*VLOOKUP(J745,$A$4:$E$39,5),0)</f>
        <v>7329</v>
      </c>
      <c r="T745" s="31" t="s">
        <v>189</v>
      </c>
      <c r="U745" s="16">
        <f>ROUND(IF($L745=1,INDEX(新属性投放!D$14:D$34,卡牌属性!$M745),INDEX(新属性投放!D$40:D$60,卡牌属性!$M745))*VLOOKUP(J745,$A$4:$E$39,5),0)</f>
        <v>24</v>
      </c>
      <c r="V745" s="31" t="s">
        <v>190</v>
      </c>
      <c r="W745" s="16">
        <f>ROUND(IF($L745=1,INDEX(新属性投放!E$14:E$34,卡牌属性!$M745),INDEX(新属性投放!E$40:E$60,卡牌属性!$M745))*VLOOKUP(J745,$A$4:$E$39,5),0)</f>
        <v>12</v>
      </c>
      <c r="X745" s="31" t="s">
        <v>191</v>
      </c>
      <c r="Y745" s="16">
        <f>ROUND(IF($L745=1,INDEX(新属性投放!F$14:F$34,卡牌属性!$M745),INDEX(新属性投放!F$40:F$60,卡牌属性!$M745))*VLOOKUP(J745,$A$4:$E$39,5),0)</f>
        <v>210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686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ROUND(IF($L746=1,INDEX(新属性投放!J$14:J$34,卡牌属性!$M746),INDEX(新属性投放!J$40:J$60,卡牌属性!$M746))*VLOOKUP(J746,$A$4:$E$39,5),0)</f>
        <v>1200</v>
      </c>
      <c r="P746" s="31" t="s">
        <v>190</v>
      </c>
      <c r="Q746" s="16">
        <f>ROUND(IF($L746=1,INDEX(新属性投放!K$14:K$34,卡牌属性!$M746),INDEX(新属性投放!K$40:K$60,卡牌属性!$M746))*VLOOKUP(J746,$A$4:$E$39,5),0)</f>
        <v>580</v>
      </c>
      <c r="R746" s="31" t="s">
        <v>191</v>
      </c>
      <c r="S746" s="16">
        <f>ROUND(IF($L746=1,INDEX(新属性投放!L$14:L$34,卡牌属性!$M746),INDEX(新属性投放!L$40:L$60,卡牌属性!$M746))*VLOOKUP(J746,$A$4:$E$39,5),0)</f>
        <v>9953</v>
      </c>
      <c r="T746" s="31" t="s">
        <v>189</v>
      </c>
      <c r="U746" s="16">
        <f>ROUND(IF($L746=1,INDEX(新属性投放!D$14:D$34,卡牌属性!$M746),INDEX(新属性投放!D$40:D$60,卡牌属性!$M746))*VLOOKUP(J746,$A$4:$E$39,5),0)</f>
        <v>30</v>
      </c>
      <c r="V746" s="31" t="s">
        <v>190</v>
      </c>
      <c r="W746" s="16">
        <f>ROUND(IF($L746=1,INDEX(新属性投放!E$14:E$34,卡牌属性!$M746),INDEX(新属性投放!E$40:E$60,卡牌属性!$M746))*VLOOKUP(J746,$A$4:$E$39,5),0)</f>
        <v>15</v>
      </c>
      <c r="X746" s="31" t="s">
        <v>191</v>
      </c>
      <c r="Y746" s="16">
        <f>ROUND(IF($L746=1,INDEX(新属性投放!F$14:F$34,卡牌属性!$M746),INDEX(新属性投放!F$40:F$60,卡牌属性!$M746))*VLOOKUP(J746,$A$4:$E$39,5),0)</f>
        <v>262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686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ROUND(IF($L747=1,INDEX(新属性投放!J$14:J$34,卡牌属性!$M747),INDEX(新属性投放!J$40:J$60,卡牌属性!$M747))*VLOOKUP(J747,$A$4:$E$39,5),0)</f>
        <v>1568</v>
      </c>
      <c r="P747" s="31" t="s">
        <v>190</v>
      </c>
      <c r="Q747" s="16">
        <f>ROUND(IF($L747=1,INDEX(新属性投放!K$14:K$34,卡牌属性!$M747),INDEX(新属性投放!K$40:K$60,卡牌属性!$M747))*VLOOKUP(J747,$A$4:$E$39,5),0)</f>
        <v>764</v>
      </c>
      <c r="R747" s="31" t="s">
        <v>191</v>
      </c>
      <c r="S747" s="16">
        <f>ROUND(IF($L747=1,INDEX(新属性投放!L$14:L$34,卡牌属性!$M747),INDEX(新属性投放!L$40:L$60,卡牌属性!$M747))*VLOOKUP(J747,$A$4:$E$39,5),0)</f>
        <v>13167</v>
      </c>
      <c r="T747" s="31" t="s">
        <v>189</v>
      </c>
      <c r="U747" s="16">
        <f>ROUND(IF($L747=1,INDEX(新属性投放!D$14:D$34,卡牌属性!$M747),INDEX(新属性投放!D$40:D$60,卡牌属性!$M747))*VLOOKUP(J747,$A$4:$E$39,5),0)</f>
        <v>34</v>
      </c>
      <c r="V747" s="31" t="s">
        <v>190</v>
      </c>
      <c r="W747" s="16">
        <f>ROUND(IF($L747=1,INDEX(新属性投放!E$14:E$34,卡牌属性!$M747),INDEX(新属性投放!E$40:E$60,卡牌属性!$M747))*VLOOKUP(J747,$A$4:$E$39,5),0)</f>
        <v>17</v>
      </c>
      <c r="X747" s="31" t="s">
        <v>191</v>
      </c>
      <c r="Y747" s="16">
        <f>ROUND(IF($L747=1,INDEX(新属性投放!F$14:F$34,卡牌属性!$M747),INDEX(新属性投放!F$40:F$60,卡牌属性!$M747))*VLOOKUP(J747,$A$4:$E$39,5),0)</f>
        <v>297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686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ROUND(IF($L748=1,INDEX(新属性投放!J$14:J$34,卡牌属性!$M748),INDEX(新属性投放!J$40:J$60,卡牌属性!$M748))*VLOOKUP(J748,$A$4:$E$39,5),0)</f>
        <v>1948</v>
      </c>
      <c r="P748" s="31" t="s">
        <v>190</v>
      </c>
      <c r="Q748" s="16">
        <f>ROUND(IF($L748=1,INDEX(新属性投放!K$14:K$34,卡牌属性!$M748),INDEX(新属性投放!K$40:K$60,卡牌属性!$M748))*VLOOKUP(J748,$A$4:$E$39,5),0)</f>
        <v>954</v>
      </c>
      <c r="R748" s="31" t="s">
        <v>191</v>
      </c>
      <c r="S748" s="16">
        <f>ROUND(IF($L748=1,INDEX(新属性投放!L$14:L$34,卡牌属性!$M748),INDEX(新属性投放!L$40:L$60,卡牌属性!$M748))*VLOOKUP(J748,$A$4:$E$39,5),0)</f>
        <v>16487</v>
      </c>
      <c r="T748" s="31" t="s">
        <v>189</v>
      </c>
      <c r="U748" s="16">
        <f>ROUND(IF($L748=1,INDEX(新属性投放!D$14:D$34,卡牌属性!$M748),INDEX(新属性投放!D$40:D$60,卡牌属性!$M748))*VLOOKUP(J748,$A$4:$E$39,5),0)</f>
        <v>40</v>
      </c>
      <c r="V748" s="31" t="s">
        <v>190</v>
      </c>
      <c r="W748" s="16">
        <f>ROUND(IF($L748=1,INDEX(新属性投放!E$14:E$34,卡牌属性!$M748),INDEX(新属性投放!E$40:E$60,卡牌属性!$M748))*VLOOKUP(J748,$A$4:$E$39,5),0)</f>
        <v>20</v>
      </c>
      <c r="X748" s="31" t="s">
        <v>191</v>
      </c>
      <c r="Y748" s="16">
        <f>ROUND(IF($L748=1,INDEX(新属性投放!F$14:F$34,卡牌属性!$M748),INDEX(新属性投放!F$40:F$60,卡牌属性!$M748))*VLOOKUP(J748,$A$4:$E$39,5),0)</f>
        <v>350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686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ROUND(IF($L749=1,INDEX(新属性投放!J$14:J$34,卡牌属性!$M749),INDEX(新属性投放!J$40:J$60,卡牌属性!$M749))*VLOOKUP(J749,$A$4:$E$39,5),0)</f>
        <v>2194</v>
      </c>
      <c r="P749" s="31" t="s">
        <v>190</v>
      </c>
      <c r="Q749" s="16">
        <f>ROUND(IF($L749=1,INDEX(新属性投放!K$14:K$34,卡牌属性!$M749),INDEX(新属性投放!K$40:K$60,卡牌属性!$M749))*VLOOKUP(J749,$A$4:$E$39,5),0)</f>
        <v>1077</v>
      </c>
      <c r="R749" s="31" t="s">
        <v>191</v>
      </c>
      <c r="S749" s="16">
        <f>ROUND(IF($L749=1,INDEX(新属性投放!L$14:L$34,卡牌属性!$M749),INDEX(新属性投放!L$40:L$60,卡牌属性!$M749))*VLOOKUP(J749,$A$4:$E$39,5),0)</f>
        <v>18639</v>
      </c>
      <c r="T749" s="31" t="s">
        <v>189</v>
      </c>
      <c r="U749" s="16">
        <f>ROUND(IF($L749=1,INDEX(新属性投放!D$14:D$34,卡牌属性!$M749),INDEX(新属性投放!D$40:D$60,卡牌属性!$M749))*VLOOKUP(J749,$A$4:$E$39,5),0)</f>
        <v>46</v>
      </c>
      <c r="V749" s="31" t="s">
        <v>190</v>
      </c>
      <c r="W749" s="16">
        <f>ROUND(IF($L749=1,INDEX(新属性投放!E$14:E$34,卡牌属性!$M749),INDEX(新属性投放!E$40:E$60,卡牌属性!$M749))*VLOOKUP(J749,$A$4:$E$39,5),0)</f>
        <v>23</v>
      </c>
      <c r="X749" s="31" t="s">
        <v>191</v>
      </c>
      <c r="Y749" s="16">
        <f>ROUND(IF($L749=1,INDEX(新属性投放!F$14:F$34,卡牌属性!$M749),INDEX(新属性投放!F$40:F$60,卡牌属性!$M749))*VLOOKUP(J749,$A$4:$E$39,5),0)</f>
        <v>402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686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ROUND(IF($L750=1,INDEX(新属性投放!J$14:J$34,卡牌属性!$M750),INDEX(新属性投放!J$40:J$60,卡牌属性!$M750))*VLOOKUP(J750,$A$4:$E$39,5),0)</f>
        <v>2476</v>
      </c>
      <c r="P750" s="31" t="s">
        <v>190</v>
      </c>
      <c r="Q750" s="16">
        <f>ROUND(IF($L750=1,INDEX(新属性投放!K$14:K$34,卡牌属性!$M750),INDEX(新属性投放!K$40:K$60,卡牌属性!$M750))*VLOOKUP(J750,$A$4:$E$39,5),0)</f>
        <v>1218</v>
      </c>
      <c r="R750" s="31" t="s">
        <v>191</v>
      </c>
      <c r="S750" s="16">
        <f>ROUND(IF($L750=1,INDEX(新属性投放!L$14:L$34,卡牌属性!$M750),INDEX(新属性投放!L$40:L$60,卡牌属性!$M750))*VLOOKUP(J750,$A$4:$E$39,5),0)</f>
        <v>21104</v>
      </c>
      <c r="T750" s="31" t="s">
        <v>189</v>
      </c>
      <c r="U750" s="16">
        <f>ROUND(IF($L750=1,INDEX(新属性投放!D$14:D$34,卡牌属性!$M750),INDEX(新属性投放!D$40:D$60,卡牌属性!$M750))*VLOOKUP(J750,$A$4:$E$39,5),0)</f>
        <v>52</v>
      </c>
      <c r="V750" s="31" t="s">
        <v>190</v>
      </c>
      <c r="W750" s="16">
        <f>ROUND(IF($L750=1,INDEX(新属性投放!E$14:E$34,卡牌属性!$M750),INDEX(新属性投放!E$40:E$60,卡牌属性!$M750))*VLOOKUP(J750,$A$4:$E$39,5),0)</f>
        <v>26</v>
      </c>
      <c r="X750" s="31" t="s">
        <v>191</v>
      </c>
      <c r="Y750" s="16">
        <f>ROUND(IF($L750=1,INDEX(新属性投放!F$14:F$34,卡牌属性!$M750),INDEX(新属性投放!F$40:F$60,卡牌属性!$M750))*VLOOKUP(J750,$A$4:$E$39,5),0)</f>
        <v>455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686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ROUND(IF($L751=1,INDEX(新属性投放!J$14:J$34,卡牌属性!$M751),INDEX(新属性投放!J$40:J$60,卡牌属性!$M751))*VLOOKUP(J751,$A$4:$E$39,5),0)</f>
        <v>2794</v>
      </c>
      <c r="P751" s="31" t="s">
        <v>190</v>
      </c>
      <c r="Q751" s="16">
        <f>ROUND(IF($L751=1,INDEX(新属性投放!K$14:K$34,卡牌属性!$M751),INDEX(新属性投放!K$40:K$60,卡牌属性!$M751))*VLOOKUP(J751,$A$4:$E$39,5),0)</f>
        <v>1377</v>
      </c>
      <c r="R751" s="31" t="s">
        <v>191</v>
      </c>
      <c r="S751" s="16">
        <f>ROUND(IF($L751=1,INDEX(新属性投放!L$14:L$34,卡牌属性!$M751),INDEX(新属性投放!L$40:L$60,卡牌属性!$M751))*VLOOKUP(J751,$A$4:$E$39,5),0)</f>
        <v>23886</v>
      </c>
      <c r="T751" s="31" t="s">
        <v>189</v>
      </c>
      <c r="U751" s="16">
        <f>ROUND(IF($L751=1,INDEX(新属性投放!D$14:D$34,卡牌属性!$M751),INDEX(新属性投放!D$40:D$60,卡牌属性!$M751))*VLOOKUP(J751,$A$4:$E$39,5),0)</f>
        <v>58</v>
      </c>
      <c r="V751" s="31" t="s">
        <v>190</v>
      </c>
      <c r="W751" s="16">
        <f>ROUND(IF($L751=1,INDEX(新属性投放!E$14:E$34,卡牌属性!$M751),INDEX(新属性投放!E$40:E$60,卡牌属性!$M751))*VLOOKUP(J751,$A$4:$E$39,5),0)</f>
        <v>29</v>
      </c>
      <c r="X751" s="31" t="s">
        <v>191</v>
      </c>
      <c r="Y751" s="16">
        <f>ROUND(IF($L751=1,INDEX(新属性投放!F$14:F$34,卡牌属性!$M751),INDEX(新属性投放!F$40:F$60,卡牌属性!$M751))*VLOOKUP(J751,$A$4:$E$39,5),0)</f>
        <v>507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686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ROUND(IF($L752=1,INDEX(新属性投放!J$14:J$34,卡牌属性!$M752),INDEX(新属性投放!J$40:J$60,卡牌属性!$M752))*VLOOKUP(J752,$A$4:$E$39,5),0)</f>
        <v>3148</v>
      </c>
      <c r="P752" s="31" t="s">
        <v>190</v>
      </c>
      <c r="Q752" s="16">
        <f>ROUND(IF($L752=1,INDEX(新属性投放!K$14:K$34,卡牌属性!$M752),INDEX(新属性投放!K$40:K$60,卡牌属性!$M752))*VLOOKUP(J752,$A$4:$E$39,5),0)</f>
        <v>1554</v>
      </c>
      <c r="R752" s="31" t="s">
        <v>191</v>
      </c>
      <c r="S752" s="16">
        <f>ROUND(IF($L752=1,INDEX(新属性投放!L$14:L$34,卡牌属性!$M752),INDEX(新属性投放!L$40:L$60,卡牌属性!$M752))*VLOOKUP(J752,$A$4:$E$39,5),0)</f>
        <v>26981</v>
      </c>
      <c r="T752" s="31" t="s">
        <v>189</v>
      </c>
      <c r="U752" s="16">
        <f>ROUND(IF($L752=1,INDEX(新属性投放!D$14:D$34,卡牌属性!$M752),INDEX(新属性投放!D$40:D$60,卡牌属性!$M752))*VLOOKUP(J752,$A$4:$E$39,5),0)</f>
        <v>64</v>
      </c>
      <c r="V752" s="31" t="s">
        <v>190</v>
      </c>
      <c r="W752" s="16">
        <f>ROUND(IF($L752=1,INDEX(新属性投放!E$14:E$34,卡牌属性!$M752),INDEX(新属性投放!E$40:E$60,卡牌属性!$M752))*VLOOKUP(J752,$A$4:$E$39,5),0)</f>
        <v>32</v>
      </c>
      <c r="X752" s="31" t="s">
        <v>191</v>
      </c>
      <c r="Y752" s="16">
        <f>ROUND(IF($L752=1,INDEX(新属性投放!F$14:F$34,卡牌属性!$M752),INDEX(新属性投放!F$40:F$60,卡牌属性!$M752))*VLOOKUP(J752,$A$4:$E$39,5),0)</f>
        <v>560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686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ROUND(IF($L753=1,INDEX(新属性投放!J$14:J$34,卡牌属性!$M753),INDEX(新属性投放!J$40:J$60,卡牌属性!$M753))*VLOOKUP(J753,$A$4:$E$39,5),0)</f>
        <v>3538</v>
      </c>
      <c r="P753" s="31" t="s">
        <v>190</v>
      </c>
      <c r="Q753" s="16">
        <f>ROUND(IF($L753=1,INDEX(新属性投放!K$14:K$34,卡牌属性!$M753),INDEX(新属性投放!K$40:K$60,卡牌属性!$M753))*VLOOKUP(J753,$A$4:$E$39,5),0)</f>
        <v>1749</v>
      </c>
      <c r="R753" s="31" t="s">
        <v>191</v>
      </c>
      <c r="S753" s="16">
        <f>ROUND(IF($L753=1,INDEX(新属性投放!L$14:L$34,卡牌属性!$M753),INDEX(新属性投放!L$40:L$60,卡牌属性!$M753))*VLOOKUP(J753,$A$4:$E$39,5),0)</f>
        <v>30393</v>
      </c>
      <c r="T753" s="31" t="s">
        <v>189</v>
      </c>
      <c r="U753" s="16">
        <f>ROUND(IF($L753=1,INDEX(新属性投放!D$14:D$34,卡牌属性!$M753),INDEX(新属性投放!D$40:D$60,卡牌属性!$M753))*VLOOKUP(J753,$A$4:$E$39,5),0)</f>
        <v>70</v>
      </c>
      <c r="V753" s="31" t="s">
        <v>190</v>
      </c>
      <c r="W753" s="16">
        <f>ROUND(IF($L753=1,INDEX(新属性投放!E$14:E$34,卡牌属性!$M753),INDEX(新属性投放!E$40:E$60,卡牌属性!$M753))*VLOOKUP(J753,$A$4:$E$39,5),0)</f>
        <v>35</v>
      </c>
      <c r="X753" s="31" t="s">
        <v>191</v>
      </c>
      <c r="Y753" s="16">
        <f>ROUND(IF($L753=1,INDEX(新属性投放!F$14:F$34,卡牌属性!$M753),INDEX(新属性投放!F$40:F$60,卡牌属性!$M753))*VLOOKUP(J753,$A$4:$E$39,5),0)</f>
        <v>612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686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ROUND(IF($L754=1,INDEX(新属性投放!J$14:J$34,卡牌属性!$M754),INDEX(新属性投放!J$40:J$60,卡牌属性!$M754))*VLOOKUP(J754,$A$4:$E$39,5),0)</f>
        <v>3968</v>
      </c>
      <c r="P754" s="31" t="s">
        <v>190</v>
      </c>
      <c r="Q754" s="16">
        <f>ROUND(IF($L754=1,INDEX(新属性投放!K$14:K$34,卡牌属性!$M754),INDEX(新属性投放!K$40:K$60,卡牌属性!$M754))*VLOOKUP(J754,$A$4:$E$39,5),0)</f>
        <v>1964</v>
      </c>
      <c r="R754" s="31" t="s">
        <v>191</v>
      </c>
      <c r="S754" s="16">
        <f>ROUND(IF($L754=1,INDEX(新属性投放!L$14:L$34,卡牌属性!$M754),INDEX(新属性投放!L$40:L$60,卡牌属性!$M754))*VLOOKUP(J754,$A$4:$E$39,5),0)</f>
        <v>34153</v>
      </c>
      <c r="T754" s="31" t="s">
        <v>189</v>
      </c>
      <c r="U754" s="16">
        <f>ROUND(IF($L754=1,INDEX(新属性投放!D$14:D$34,卡牌属性!$M754),INDEX(新属性投放!D$40:D$60,卡牌属性!$M754))*VLOOKUP(J754,$A$4:$E$39,5),0)</f>
        <v>80</v>
      </c>
      <c r="V754" s="31" t="s">
        <v>190</v>
      </c>
      <c r="W754" s="16">
        <f>ROUND(IF($L754=1,INDEX(新属性投放!E$14:E$34,卡牌属性!$M754),INDEX(新属性投放!E$40:E$60,卡牌属性!$M754))*VLOOKUP(J754,$A$4:$E$39,5),0)</f>
        <v>40</v>
      </c>
      <c r="X754" s="31" t="s">
        <v>191</v>
      </c>
      <c r="Y754" s="16">
        <f>ROUND(IF($L754=1,INDEX(新属性投放!F$14:F$34,卡牌属性!$M754),INDEX(新属性投放!F$40:F$60,卡牌属性!$M754))*VLOOKUP(J754,$A$4:$E$39,5),0)</f>
        <v>700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686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ROUND(IF($L755=1,INDEX(新属性投放!J$14:J$34,卡牌属性!$M755),INDEX(新属性投放!J$40:J$60,卡牌属性!$M755))*VLOOKUP(J755,$A$4:$E$39,5),0)</f>
        <v>4458</v>
      </c>
      <c r="P755" s="31" t="s">
        <v>190</v>
      </c>
      <c r="Q755" s="16">
        <f>ROUND(IF($L755=1,INDEX(新属性投放!K$14:K$34,卡牌属性!$M755),INDEX(新属性投放!K$40:K$60,卡牌属性!$M755))*VLOOKUP(J755,$A$4:$E$39,5),0)</f>
        <v>2209</v>
      </c>
      <c r="R755" s="31" t="s">
        <v>191</v>
      </c>
      <c r="S755" s="16">
        <f>ROUND(IF($L755=1,INDEX(新属性投放!L$14:L$34,卡牌属性!$M755),INDEX(新属性投放!L$40:L$60,卡牌属性!$M755))*VLOOKUP(J755,$A$4:$E$39,5),0)</f>
        <v>38440</v>
      </c>
      <c r="T755" s="31" t="s">
        <v>189</v>
      </c>
      <c r="U755" s="16">
        <f>ROUND(IF($L755=1,INDEX(新属性投放!D$14:D$34,卡牌属性!$M755),INDEX(新属性投放!D$40:D$60,卡牌属性!$M755))*VLOOKUP(J755,$A$4:$E$39,5),0)</f>
        <v>90</v>
      </c>
      <c r="V755" s="31" t="s">
        <v>190</v>
      </c>
      <c r="W755" s="16">
        <f>ROUND(IF($L755=1,INDEX(新属性投放!E$14:E$34,卡牌属性!$M755),INDEX(新属性投放!E$40:E$60,卡牌属性!$M755))*VLOOKUP(J755,$A$4:$E$39,5),0)</f>
        <v>45</v>
      </c>
      <c r="X755" s="31" t="s">
        <v>191</v>
      </c>
      <c r="Y755" s="16">
        <f>ROUND(IF($L755=1,INDEX(新属性投放!F$14:F$34,卡牌属性!$M755),INDEX(新属性投放!F$40:F$60,卡牌属性!$M755))*VLOOKUP(J755,$A$4:$E$39,5),0)</f>
        <v>787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686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ROUND(IF($L756=1,INDEX(新属性投放!J$14:J$34,卡牌属性!$M756),INDEX(新属性投放!J$40:J$60,卡牌属性!$M756))*VLOOKUP(J756,$A$4:$E$39,5),0)</f>
        <v>5008</v>
      </c>
      <c r="P756" s="31" t="s">
        <v>190</v>
      </c>
      <c r="Q756" s="16">
        <f>ROUND(IF($L756=1,INDEX(新属性投放!K$14:K$34,卡牌属性!$M756),INDEX(新属性投放!K$40:K$60,卡牌属性!$M756))*VLOOKUP(J756,$A$4:$E$39,5),0)</f>
        <v>2484</v>
      </c>
      <c r="R756" s="31" t="s">
        <v>191</v>
      </c>
      <c r="S756" s="16">
        <f>ROUND(IF($L756=1,INDEX(新属性投放!L$14:L$34,卡牌属性!$M756),INDEX(新属性投放!L$40:L$60,卡牌属性!$M756))*VLOOKUP(J756,$A$4:$E$39,5),0)</f>
        <v>43250</v>
      </c>
      <c r="T756" s="31" t="s">
        <v>189</v>
      </c>
      <c r="U756" s="16">
        <f>ROUND(IF($L756=1,INDEX(新属性投放!D$14:D$34,卡牌属性!$M756),INDEX(新属性投放!D$40:D$60,卡牌属性!$M756))*VLOOKUP(J756,$A$4:$E$39,5),0)</f>
        <v>100</v>
      </c>
      <c r="V756" s="31" t="s">
        <v>190</v>
      </c>
      <c r="W756" s="16">
        <f>ROUND(IF($L756=1,INDEX(新属性投放!E$14:E$34,卡牌属性!$M756),INDEX(新属性投放!E$40:E$60,卡牌属性!$M756))*VLOOKUP(J756,$A$4:$E$39,5),0)</f>
        <v>50</v>
      </c>
      <c r="X756" s="31" t="s">
        <v>191</v>
      </c>
      <c r="Y756" s="16">
        <f>ROUND(IF($L756=1,INDEX(新属性投放!F$14:F$34,卡牌属性!$M756),INDEX(新属性投放!F$40:F$60,卡牌属性!$M756))*VLOOKUP(J756,$A$4:$E$39,5),0)</f>
        <v>875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686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ROUND(IF($L757=1,INDEX(新属性投放!J$14:J$34,卡牌属性!$M757),INDEX(新属性投放!J$40:J$60,卡牌属性!$M757))*VLOOKUP(J757,$A$4:$E$39,5),0)</f>
        <v>5618</v>
      </c>
      <c r="P757" s="31" t="s">
        <v>190</v>
      </c>
      <c r="Q757" s="16">
        <f>ROUND(IF($L757=1,INDEX(新属性投放!K$14:K$34,卡牌属性!$M757),INDEX(新属性投放!K$40:K$60,卡牌属性!$M757))*VLOOKUP(J757,$A$4:$E$39,5),0)</f>
        <v>2789</v>
      </c>
      <c r="R757" s="31" t="s">
        <v>191</v>
      </c>
      <c r="S757" s="16">
        <f>ROUND(IF($L757=1,INDEX(新属性投放!L$14:L$34,卡牌属性!$M757),INDEX(新属性投放!L$40:L$60,卡牌属性!$M757))*VLOOKUP(J757,$A$4:$E$39,5),0)</f>
        <v>48587</v>
      </c>
      <c r="T757" s="31" t="s">
        <v>189</v>
      </c>
      <c r="U757" s="16">
        <f>ROUND(IF($L757=1,INDEX(新属性投放!D$14:D$34,卡牌属性!$M757),INDEX(新属性投放!D$40:D$60,卡牌属性!$M757))*VLOOKUP(J757,$A$4:$E$39,5),0)</f>
        <v>110</v>
      </c>
      <c r="V757" s="31" t="s">
        <v>190</v>
      </c>
      <c r="W757" s="16">
        <f>ROUND(IF($L757=1,INDEX(新属性投放!E$14:E$34,卡牌属性!$M757),INDEX(新属性投放!E$40:E$60,卡牌属性!$M757))*VLOOKUP(J757,$A$4:$E$39,5),0)</f>
        <v>55</v>
      </c>
      <c r="X757" s="31" t="s">
        <v>191</v>
      </c>
      <c r="Y757" s="16">
        <f>ROUND(IF($L757=1,INDEX(新属性投放!F$14:F$34,卡牌属性!$M757),INDEX(新属性投放!F$40:F$60,卡牌属性!$M757))*VLOOKUP(J757,$A$4:$E$39,5),0)</f>
        <v>962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686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ROUND(IF($L758=1,INDEX(新属性投放!J$14:J$34,卡牌属性!$M758),INDEX(新属性投放!J$40:J$60,卡牌属性!$M758))*VLOOKUP(J758,$A$4:$E$39,5),0)</f>
        <v>6288</v>
      </c>
      <c r="P758" s="31" t="s">
        <v>190</v>
      </c>
      <c r="Q758" s="16">
        <f>ROUND(IF($L758=1,INDEX(新属性投放!K$14:K$34,卡牌属性!$M758),INDEX(新属性投放!K$40:K$60,卡牌属性!$M758))*VLOOKUP(J758,$A$4:$E$39,5),0)</f>
        <v>3124</v>
      </c>
      <c r="R758" s="31" t="s">
        <v>191</v>
      </c>
      <c r="S758" s="16">
        <f>ROUND(IF($L758=1,INDEX(新属性投放!L$14:L$34,卡牌属性!$M758),INDEX(新属性投放!L$40:L$60,卡牌属性!$M758))*VLOOKUP(J758,$A$4:$E$39,5),0)</f>
        <v>54447</v>
      </c>
      <c r="T758" s="31" t="s">
        <v>189</v>
      </c>
      <c r="U758" s="16">
        <f>ROUND(IF($L758=1,INDEX(新属性投放!D$14:D$34,卡牌属性!$M758),INDEX(新属性投放!D$40:D$60,卡牌属性!$M758))*VLOOKUP(J758,$A$4:$E$39,5),0)</f>
        <v>120</v>
      </c>
      <c r="V758" s="31" t="s">
        <v>190</v>
      </c>
      <c r="W758" s="16">
        <f>ROUND(IF($L758=1,INDEX(新属性投放!E$14:E$34,卡牌属性!$M758),INDEX(新属性投放!E$40:E$60,卡牌属性!$M758))*VLOOKUP(J758,$A$4:$E$39,5),0)</f>
        <v>60</v>
      </c>
      <c r="X758" s="31" t="s">
        <v>191</v>
      </c>
      <c r="Y758" s="16">
        <f>ROUND(IF($L758=1,INDEX(新属性投放!F$14:F$34,卡牌属性!$M758),INDEX(新属性投放!F$40:F$60,卡牌属性!$M758))*VLOOKUP(J758,$A$4:$E$39,5),0)</f>
        <v>1050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686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ROUND(IF($L759=1,INDEX(新属性投放!J$14:J$34,卡牌属性!$M759),INDEX(新属性投放!J$40:J$60,卡牌属性!$M759))*VLOOKUP(J759,$A$4:$E$39,5),0)</f>
        <v>7028</v>
      </c>
      <c r="P759" s="31" t="s">
        <v>190</v>
      </c>
      <c r="Q759" s="16">
        <f>ROUND(IF($L759=1,INDEX(新属性投放!K$14:K$34,卡牌属性!$M759),INDEX(新属性投放!K$40:K$60,卡牌属性!$M759))*VLOOKUP(J759,$A$4:$E$39,5),0)</f>
        <v>3494</v>
      </c>
      <c r="R759" s="31" t="s">
        <v>191</v>
      </c>
      <c r="S759" s="16">
        <f>ROUND(IF($L759=1,INDEX(新属性投放!L$14:L$34,卡牌属性!$M759),INDEX(新属性投放!L$40:L$60,卡牌属性!$M759))*VLOOKUP(J759,$A$4:$E$39,5),0)</f>
        <v>60922</v>
      </c>
      <c r="T759" s="31" t="s">
        <v>189</v>
      </c>
      <c r="U759" s="16">
        <f>ROUND(IF($L759=1,INDEX(新属性投放!D$14:D$34,卡牌属性!$M759),INDEX(新属性投放!D$40:D$60,卡牌属性!$M759))*VLOOKUP(J759,$A$4:$E$39,5),0)</f>
        <v>140</v>
      </c>
      <c r="V759" s="31" t="s">
        <v>190</v>
      </c>
      <c r="W759" s="16">
        <f>ROUND(IF($L759=1,INDEX(新属性投放!E$14:E$34,卡牌属性!$M759),INDEX(新属性投放!E$40:E$60,卡牌属性!$M759))*VLOOKUP(J759,$A$4:$E$39,5),0)</f>
        <v>70</v>
      </c>
      <c r="X759" s="31" t="s">
        <v>191</v>
      </c>
      <c r="Y759" s="16">
        <f>ROUND(IF($L759=1,INDEX(新属性投放!F$14:F$34,卡牌属性!$M759),INDEX(新属性投放!F$40:F$60,卡牌属性!$M759))*VLOOKUP(J759,$A$4:$E$39,5),0)</f>
        <v>1225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abSelected="1" topLeftCell="J4" workbookViewId="0">
      <selection activeCell="AF16" sqref="AF16:AH33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192</v>
      </c>
      <c r="B2" s="124"/>
      <c r="C2" s="124"/>
      <c r="D2" s="124"/>
      <c r="E2" s="124"/>
      <c r="F2" s="124"/>
      <c r="K2" s="124" t="s">
        <v>226</v>
      </c>
      <c r="L2" s="124"/>
      <c r="M2" s="124"/>
      <c r="N2" s="124"/>
      <c r="O2" s="124"/>
      <c r="P2" s="124"/>
      <c r="V2" s="124" t="s">
        <v>227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K3" s="13" t="s">
        <v>193</v>
      </c>
      <c r="L3" s="13" t="s">
        <v>202</v>
      </c>
      <c r="M3" s="13" t="s">
        <v>203</v>
      </c>
      <c r="N3" s="13" t="s">
        <v>81</v>
      </c>
      <c r="O3" s="13" t="s">
        <v>223</v>
      </c>
      <c r="P3" s="13" t="s">
        <v>224</v>
      </c>
      <c r="V3" s="13" t="s">
        <v>193</v>
      </c>
      <c r="W3" s="13" t="s">
        <v>228</v>
      </c>
      <c r="X3" s="13" t="s">
        <v>202</v>
      </c>
      <c r="Y3" s="13" t="s">
        <v>203</v>
      </c>
      <c r="Z3" s="13" t="s">
        <v>81</v>
      </c>
      <c r="AA3" s="13" t="s">
        <v>131</v>
      </c>
      <c r="AB3" s="13" t="s">
        <v>87</v>
      </c>
      <c r="AC3" s="13" t="s">
        <v>231</v>
      </c>
      <c r="AD3" s="13" t="s">
        <v>232</v>
      </c>
    </row>
    <row r="4" spans="1:34" ht="16.5" x14ac:dyDescent="0.2">
      <c r="A4" s="17" t="s">
        <v>201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6250</v>
      </c>
      <c r="F4" s="29">
        <f>INT(新属性投放!I79/1.5)</f>
        <v>3116</v>
      </c>
      <c r="G4" s="29">
        <f>INT(新属性投放!J79/1.5)</f>
        <v>31296</v>
      </c>
      <c r="K4" s="15" t="s">
        <v>194</v>
      </c>
      <c r="L4" s="15"/>
      <c r="M4" s="15"/>
      <c r="N4" s="30">
        <v>1</v>
      </c>
      <c r="O4" s="30">
        <v>2</v>
      </c>
      <c r="P4" s="30">
        <v>0</v>
      </c>
      <c r="V4" s="15" t="s">
        <v>194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195</v>
      </c>
      <c r="L5" s="15"/>
      <c r="M5" s="15"/>
      <c r="N5" s="30">
        <v>1</v>
      </c>
      <c r="O5" s="30">
        <v>0</v>
      </c>
      <c r="P5" s="30">
        <v>2</v>
      </c>
      <c r="V5" s="15" t="s">
        <v>194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196</v>
      </c>
      <c r="L6" s="15"/>
      <c r="M6" s="15"/>
      <c r="N6" s="30">
        <v>1</v>
      </c>
      <c r="O6" s="30">
        <v>2</v>
      </c>
      <c r="P6" s="30">
        <v>0</v>
      </c>
      <c r="V6" s="15" t="s">
        <v>195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197</v>
      </c>
      <c r="L7" s="15"/>
      <c r="M7" s="15"/>
      <c r="N7" s="30">
        <v>1</v>
      </c>
      <c r="O7" s="30">
        <v>0</v>
      </c>
      <c r="P7" s="30">
        <v>2</v>
      </c>
      <c r="V7" s="15" t="s">
        <v>195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198</v>
      </c>
      <c r="L8" s="15"/>
      <c r="M8" s="15"/>
      <c r="N8" s="30">
        <v>0.85</v>
      </c>
      <c r="O8" s="30">
        <v>0.8</v>
      </c>
      <c r="P8" s="30">
        <v>1.35</v>
      </c>
      <c r="V8" s="15" t="s">
        <v>196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199</v>
      </c>
      <c r="L9" s="15"/>
      <c r="M9" s="15"/>
      <c r="N9" s="30">
        <v>0.85</v>
      </c>
      <c r="O9" s="30">
        <v>1.35</v>
      </c>
      <c r="P9" s="30">
        <v>0.8</v>
      </c>
      <c r="V9" s="15" t="s">
        <v>196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205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200</v>
      </c>
      <c r="L10" s="15"/>
      <c r="M10" s="15"/>
      <c r="N10" s="30">
        <v>1.3</v>
      </c>
      <c r="O10" s="30">
        <v>0.85</v>
      </c>
      <c r="P10" s="30">
        <v>0.85</v>
      </c>
      <c r="V10" s="15" t="s">
        <v>196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6250</v>
      </c>
      <c r="F11" s="16">
        <f t="shared" si="2"/>
        <v>3116</v>
      </c>
      <c r="G11" s="16">
        <f t="shared" si="2"/>
        <v>31296</v>
      </c>
      <c r="K11" s="15"/>
      <c r="L11" s="15"/>
      <c r="M11" s="15"/>
      <c r="N11" s="15"/>
      <c r="O11" s="15"/>
      <c r="P11" s="15"/>
      <c r="V11" s="15" t="s">
        <v>196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225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225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215</v>
      </c>
      <c r="B14" s="124"/>
      <c r="C14" s="124"/>
      <c r="D14" s="124"/>
      <c r="E14" s="124"/>
      <c r="F14" s="124"/>
      <c r="K14" s="124" t="s">
        <v>213</v>
      </c>
      <c r="L14" s="124"/>
      <c r="M14" s="124"/>
      <c r="N14" s="124"/>
      <c r="O14" s="124"/>
      <c r="P14" s="124"/>
      <c r="V14" s="15" t="s">
        <v>225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K15" s="13" t="s">
        <v>193</v>
      </c>
      <c r="L15" s="13" t="s">
        <v>202</v>
      </c>
      <c r="M15" s="13" t="s">
        <v>203</v>
      </c>
      <c r="N15" s="13" t="s">
        <v>81</v>
      </c>
      <c r="O15" s="13" t="s">
        <v>131</v>
      </c>
      <c r="P15" s="13" t="s">
        <v>87</v>
      </c>
      <c r="Q15" s="13" t="s">
        <v>678</v>
      </c>
      <c r="R15" s="13" t="s">
        <v>679</v>
      </c>
      <c r="V15" s="15" t="s">
        <v>225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194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194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520</v>
      </c>
      <c r="R16" s="15" t="s">
        <v>521</v>
      </c>
      <c r="S16" s="15"/>
      <c r="V16" s="15" t="s">
        <v>198</v>
      </c>
      <c r="W16" s="15">
        <v>1</v>
      </c>
      <c r="X16" s="15">
        <v>5</v>
      </c>
      <c r="Y16" s="33">
        <f t="shared" si="0"/>
        <v>4.2016806722689079E-2</v>
      </c>
      <c r="Z16" s="30">
        <v>1.65</v>
      </c>
      <c r="AA16" s="30">
        <v>3.3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195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195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520</v>
      </c>
      <c r="R17" s="15" t="s">
        <v>522</v>
      </c>
      <c r="S17" s="15"/>
      <c r="V17" s="15" t="s">
        <v>198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3.3</v>
      </c>
      <c r="AB17" s="30">
        <v>1.65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196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196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520</v>
      </c>
      <c r="R18" s="15" t="s">
        <v>521</v>
      </c>
      <c r="S18" s="15"/>
      <c r="V18" s="15" t="s">
        <v>198</v>
      </c>
      <c r="W18" s="15">
        <v>3</v>
      </c>
      <c r="X18" s="15">
        <v>5</v>
      </c>
      <c r="Y18" s="33">
        <f t="shared" si="0"/>
        <v>4.2016806722689079E-2</v>
      </c>
      <c r="Z18" s="30">
        <v>1.65</v>
      </c>
      <c r="AA18" s="15"/>
      <c r="AB18" s="30">
        <v>3.3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197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197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520</v>
      </c>
      <c r="R19" s="15" t="s">
        <v>522</v>
      </c>
      <c r="S19" s="15"/>
      <c r="V19" s="15" t="s">
        <v>198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1.65</v>
      </c>
      <c r="AB19" s="30">
        <v>3.3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198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198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520</v>
      </c>
      <c r="R20" s="15" t="s">
        <v>521</v>
      </c>
      <c r="S20" s="15" t="s">
        <v>522</v>
      </c>
      <c r="V20" s="15" t="s">
        <v>198</v>
      </c>
      <c r="W20" s="15">
        <v>5</v>
      </c>
      <c r="X20" s="15">
        <v>5</v>
      </c>
      <c r="Y20" s="33">
        <f t="shared" si="0"/>
        <v>4.2016806722689079E-2</v>
      </c>
      <c r="Z20" s="30">
        <v>3.3</v>
      </c>
      <c r="AA20" s="30">
        <v>1.65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199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199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520</v>
      </c>
      <c r="R21" s="15" t="s">
        <v>521</v>
      </c>
      <c r="S21" s="15" t="s">
        <v>522</v>
      </c>
      <c r="V21" s="15" t="s">
        <v>198</v>
      </c>
      <c r="W21" s="15">
        <v>6</v>
      </c>
      <c r="X21" s="15">
        <v>5</v>
      </c>
      <c r="Y21" s="33">
        <f t="shared" si="0"/>
        <v>4.2016806722689079E-2</v>
      </c>
      <c r="Z21" s="30">
        <v>3.3</v>
      </c>
      <c r="AA21" s="15"/>
      <c r="AB21" s="30">
        <v>1.65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200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200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520</v>
      </c>
      <c r="R22" s="15" t="s">
        <v>521</v>
      </c>
      <c r="S22" s="15" t="s">
        <v>522</v>
      </c>
      <c r="V22" s="15" t="s">
        <v>199</v>
      </c>
      <c r="W22" s="15">
        <v>1</v>
      </c>
      <c r="X22" s="15">
        <v>5</v>
      </c>
      <c r="Y22" s="33">
        <f t="shared" si="0"/>
        <v>4.2016806722689079E-2</v>
      </c>
      <c r="Z22" s="30">
        <v>1.65</v>
      </c>
      <c r="AA22" s="30">
        <v>3.3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199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3.3</v>
      </c>
      <c r="AB23" s="30">
        <v>3.3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199</v>
      </c>
      <c r="W24" s="15">
        <v>3</v>
      </c>
      <c r="X24" s="15">
        <v>5</v>
      </c>
      <c r="Y24" s="33">
        <f t="shared" si="0"/>
        <v>4.2016806722689079E-2</v>
      </c>
      <c r="Z24" s="30">
        <v>1.65</v>
      </c>
      <c r="AA24" s="15"/>
      <c r="AB24" s="30">
        <v>3.3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216</v>
      </c>
      <c r="B25" s="124"/>
      <c r="C25" s="124"/>
      <c r="D25" s="124"/>
      <c r="E25" s="124"/>
      <c r="F25" s="124"/>
      <c r="G25" s="124"/>
      <c r="K25" s="124" t="s">
        <v>214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199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1.65</v>
      </c>
      <c r="AB25" s="30">
        <v>3.3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J26" s="13" t="s">
        <v>677</v>
      </c>
      <c r="K26" s="13" t="s">
        <v>210</v>
      </c>
      <c r="L26" s="13" t="s">
        <v>211</v>
      </c>
      <c r="M26" s="13" t="s">
        <v>207</v>
      </c>
      <c r="N26" s="32" t="s">
        <v>217</v>
      </c>
      <c r="O26" s="13" t="s">
        <v>219</v>
      </c>
      <c r="P26" s="13" t="s">
        <v>221</v>
      </c>
      <c r="Q26" s="13" t="s">
        <v>220</v>
      </c>
      <c r="R26" s="13" t="s">
        <v>222</v>
      </c>
      <c r="S26" s="13" t="s">
        <v>220</v>
      </c>
      <c r="T26" s="13" t="s">
        <v>222</v>
      </c>
      <c r="V26" s="15" t="s">
        <v>199</v>
      </c>
      <c r="W26" s="15">
        <v>5</v>
      </c>
      <c r="X26" s="15">
        <v>5</v>
      </c>
      <c r="Y26" s="33">
        <f t="shared" si="0"/>
        <v>4.2016806722689079E-2</v>
      </c>
      <c r="Z26" s="30">
        <v>3.3</v>
      </c>
      <c r="AA26" s="30">
        <v>1.65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199</v>
      </c>
      <c r="W27" s="15">
        <v>6</v>
      </c>
      <c r="X27" s="15">
        <v>5</v>
      </c>
      <c r="Y27" s="33">
        <f t="shared" si="0"/>
        <v>4.2016806722689079E-2</v>
      </c>
      <c r="Z27" s="30">
        <v>3.3</v>
      </c>
      <c r="AA27" s="15"/>
      <c r="AB27" s="30">
        <v>1.65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200</v>
      </c>
      <c r="W28" s="15">
        <v>1</v>
      </c>
      <c r="X28" s="15">
        <v>5</v>
      </c>
      <c r="Y28" s="33">
        <f t="shared" si="0"/>
        <v>4.2016806722689079E-2</v>
      </c>
      <c r="Z28" s="30">
        <v>1.65</v>
      </c>
      <c r="AA28" s="30">
        <v>3.3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200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3.3</v>
      </c>
      <c r="AB29" s="30">
        <v>1.65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200</v>
      </c>
      <c r="W30" s="15">
        <v>3</v>
      </c>
      <c r="X30" s="15">
        <v>5</v>
      </c>
      <c r="Y30" s="33">
        <f t="shared" si="0"/>
        <v>4.2016806722689079E-2</v>
      </c>
      <c r="Z30" s="30">
        <v>1.65</v>
      </c>
      <c r="AA30" s="15"/>
      <c r="AB30" s="30">
        <v>3.3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200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1.65</v>
      </c>
      <c r="AB31" s="30">
        <v>3.3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200</v>
      </c>
      <c r="W32" s="15">
        <v>5</v>
      </c>
      <c r="X32" s="15">
        <v>5</v>
      </c>
      <c r="Y32" s="33">
        <f t="shared" si="0"/>
        <v>4.2016806722689079E-2</v>
      </c>
      <c r="Z32" s="30">
        <v>3.3</v>
      </c>
      <c r="AA32" s="30">
        <v>1.65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200</v>
      </c>
      <c r="W33" s="15">
        <v>6</v>
      </c>
      <c r="X33" s="15">
        <v>5</v>
      </c>
      <c r="Y33" s="33">
        <f t="shared" si="0"/>
        <v>4.2016806722689079E-2</v>
      </c>
      <c r="Z33" s="30">
        <v>3.3</v>
      </c>
      <c r="AA33" s="15"/>
      <c r="AB33" s="30">
        <v>1.65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  <c r="AF36" s="22"/>
      <c r="AG36" s="22"/>
      <c r="AH36" s="22"/>
    </row>
    <row r="37" spans="1:34" ht="17.2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230</v>
      </c>
      <c r="W37" s="13" t="s">
        <v>233</v>
      </c>
      <c r="X37" s="13" t="s">
        <v>193</v>
      </c>
      <c r="Y37" s="13" t="s">
        <v>228</v>
      </c>
      <c r="Z37" s="13" t="s">
        <v>229</v>
      </c>
      <c r="AA37" s="13" t="s">
        <v>217</v>
      </c>
      <c r="AB37" s="13" t="s">
        <v>208</v>
      </c>
      <c r="AC37" s="13" t="s">
        <v>209</v>
      </c>
      <c r="AD37" s="13" t="s">
        <v>208</v>
      </c>
      <c r="AE37" s="13" t="s">
        <v>209</v>
      </c>
      <c r="AF37" s="22"/>
      <c r="AG37" s="22"/>
      <c r="AH37" s="22"/>
    </row>
    <row r="38" spans="1:34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5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13</v>
      </c>
      <c r="AF38" s="22"/>
      <c r="AG38" s="22"/>
      <c r="AH38" s="22"/>
    </row>
    <row r="39" spans="1:34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9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23</v>
      </c>
      <c r="AF39" s="22"/>
      <c r="AG39" s="22"/>
      <c r="AH39" s="22"/>
    </row>
    <row r="40" spans="1:34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13</v>
      </c>
      <c r="AD40" s="16" t="str">
        <f t="shared" si="25"/>
        <v>DefExt</v>
      </c>
      <c r="AE40" s="29">
        <f t="shared" si="26"/>
        <v>33</v>
      </c>
      <c r="AF40" s="22"/>
      <c r="AG40" s="22"/>
      <c r="AH40" s="22"/>
    </row>
    <row r="41" spans="1:34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17</v>
      </c>
      <c r="AD41" s="16" t="str">
        <f t="shared" si="25"/>
        <v>DefExt</v>
      </c>
      <c r="AE41" s="29">
        <f t="shared" si="26"/>
        <v>43</v>
      </c>
      <c r="AF41" s="22"/>
      <c r="AG41" s="22"/>
      <c r="AH41" s="22"/>
    </row>
    <row r="42" spans="1:34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21</v>
      </c>
      <c r="AD42" s="16" t="str">
        <f t="shared" si="25"/>
        <v>DefExt</v>
      </c>
      <c r="AE42" s="29">
        <f t="shared" si="26"/>
        <v>52</v>
      </c>
    </row>
    <row r="43" spans="1:34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25</v>
      </c>
      <c r="AD43" s="16" t="str">
        <f t="shared" si="25"/>
        <v>DefExt</v>
      </c>
      <c r="AE43" s="29">
        <f t="shared" si="26"/>
        <v>62</v>
      </c>
    </row>
    <row r="44" spans="1:34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29</v>
      </c>
      <c r="AD44" s="16" t="str">
        <f t="shared" si="25"/>
        <v>DefExt</v>
      </c>
      <c r="AE44" s="29">
        <f t="shared" si="26"/>
        <v>72</v>
      </c>
    </row>
    <row r="45" spans="1:34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33</v>
      </c>
      <c r="AD45" s="16" t="str">
        <f t="shared" si="25"/>
        <v>DefExt</v>
      </c>
      <c r="AE45" s="29">
        <f t="shared" si="26"/>
        <v>82</v>
      </c>
    </row>
    <row r="46" spans="1:34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37</v>
      </c>
      <c r="AD46" s="16" t="str">
        <f t="shared" si="25"/>
        <v>DefExt</v>
      </c>
      <c r="AE46" s="29">
        <f t="shared" si="26"/>
        <v>92</v>
      </c>
    </row>
    <row r="47" spans="1:34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41</v>
      </c>
      <c r="AD47" s="16" t="str">
        <f t="shared" si="25"/>
        <v>DefExt</v>
      </c>
      <c r="AE47" s="29">
        <f t="shared" si="26"/>
        <v>101</v>
      </c>
    </row>
    <row r="48" spans="1:34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45</v>
      </c>
      <c r="AD48" s="16" t="str">
        <f t="shared" si="25"/>
        <v>DefExt</v>
      </c>
      <c r="AE48" s="29">
        <f t="shared" si="26"/>
        <v>111</v>
      </c>
    </row>
    <row r="49" spans="1:31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49</v>
      </c>
      <c r="AD49" s="16" t="str">
        <f t="shared" si="25"/>
        <v>DefExt</v>
      </c>
      <c r="AE49" s="29">
        <f t="shared" si="26"/>
        <v>121</v>
      </c>
    </row>
    <row r="50" spans="1:31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53</v>
      </c>
      <c r="AD50" s="16" t="str">
        <f t="shared" si="25"/>
        <v>DefExt</v>
      </c>
      <c r="AE50" s="29">
        <f t="shared" si="26"/>
        <v>131</v>
      </c>
    </row>
    <row r="51" spans="1:31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56</v>
      </c>
      <c r="AD51" s="16" t="str">
        <f t="shared" si="25"/>
        <v>DefExt</v>
      </c>
      <c r="AE51" s="29">
        <f t="shared" si="26"/>
        <v>141</v>
      </c>
    </row>
    <row r="52" spans="1:31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60</v>
      </c>
      <c r="AD52" s="16" t="str">
        <f t="shared" si="25"/>
        <v>DefExt</v>
      </c>
      <c r="AE52" s="29">
        <f t="shared" si="26"/>
        <v>151</v>
      </c>
    </row>
    <row r="53" spans="1:31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64</v>
      </c>
      <c r="AD53" s="16" t="str">
        <f t="shared" si="25"/>
        <v>DefExt</v>
      </c>
      <c r="AE53" s="29">
        <f t="shared" si="26"/>
        <v>160</v>
      </c>
    </row>
    <row r="54" spans="1:31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68</v>
      </c>
      <c r="AD54" s="16" t="str">
        <f t="shared" si="25"/>
        <v>DefExt</v>
      </c>
      <c r="AE54" s="29">
        <f t="shared" si="26"/>
        <v>170</v>
      </c>
    </row>
    <row r="55" spans="1:31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72</v>
      </c>
      <c r="AD55" s="16" t="str">
        <f t="shared" si="25"/>
        <v>DefExt</v>
      </c>
      <c r="AE55" s="29">
        <f t="shared" si="26"/>
        <v>180</v>
      </c>
    </row>
    <row r="56" spans="1:31" ht="16.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76</v>
      </c>
      <c r="AD56" s="16" t="str">
        <f t="shared" si="25"/>
        <v>DefExt</v>
      </c>
      <c r="AE56" s="29">
        <f t="shared" si="26"/>
        <v>190</v>
      </c>
    </row>
    <row r="57" spans="1:31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80</v>
      </c>
      <c r="AD57" s="16" t="str">
        <f t="shared" si="25"/>
        <v>DefExt</v>
      </c>
      <c r="AE57" s="29">
        <f t="shared" si="26"/>
        <v>200</v>
      </c>
    </row>
    <row r="58" spans="1:31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84</v>
      </c>
      <c r="AD58" s="16" t="str">
        <f t="shared" si="25"/>
        <v>DefExt</v>
      </c>
      <c r="AE58" s="29">
        <f t="shared" si="26"/>
        <v>209</v>
      </c>
    </row>
    <row r="59" spans="1:31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88</v>
      </c>
      <c r="AD59" s="16" t="str">
        <f t="shared" si="25"/>
        <v>DefExt</v>
      </c>
      <c r="AE59" s="29">
        <f t="shared" si="26"/>
        <v>219</v>
      </c>
    </row>
    <row r="60" spans="1:31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92</v>
      </c>
      <c r="AD60" s="16" t="str">
        <f t="shared" si="25"/>
        <v>DefExt</v>
      </c>
      <c r="AE60" s="29">
        <f t="shared" si="26"/>
        <v>229</v>
      </c>
    </row>
    <row r="61" spans="1:31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96</v>
      </c>
      <c r="AD61" s="16" t="str">
        <f t="shared" si="25"/>
        <v>DefExt</v>
      </c>
      <c r="AE61" s="29">
        <f t="shared" si="26"/>
        <v>239</v>
      </c>
    </row>
    <row r="62" spans="1:31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100</v>
      </c>
      <c r="AD62" s="16" t="str">
        <f t="shared" si="25"/>
        <v>DefExt</v>
      </c>
      <c r="AE62" s="29">
        <f t="shared" si="26"/>
        <v>249</v>
      </c>
    </row>
    <row r="63" spans="1:31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104</v>
      </c>
      <c r="AD63" s="16" t="str">
        <f t="shared" si="25"/>
        <v>DefExt</v>
      </c>
      <c r="AE63" s="29">
        <f t="shared" si="26"/>
        <v>259</v>
      </c>
    </row>
    <row r="64" spans="1:31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108</v>
      </c>
      <c r="AD64" s="16" t="str">
        <f t="shared" si="25"/>
        <v>DefExt</v>
      </c>
      <c r="AE64" s="29">
        <f t="shared" si="26"/>
        <v>268</v>
      </c>
    </row>
    <row r="65" spans="1:31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112</v>
      </c>
      <c r="AD65" s="16" t="str">
        <f t="shared" si="25"/>
        <v>DefExt</v>
      </c>
      <c r="AE65" s="29">
        <f t="shared" si="26"/>
        <v>278</v>
      </c>
    </row>
    <row r="66" spans="1:31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116</v>
      </c>
      <c r="AD66" s="16" t="str">
        <f t="shared" si="25"/>
        <v>DefExt</v>
      </c>
      <c r="AE66" s="29">
        <f t="shared" si="26"/>
        <v>288</v>
      </c>
    </row>
    <row r="67" spans="1:31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119</v>
      </c>
      <c r="AD67" s="16" t="str">
        <f t="shared" si="25"/>
        <v>DefExt</v>
      </c>
      <c r="AE67" s="29">
        <f t="shared" si="26"/>
        <v>298</v>
      </c>
    </row>
    <row r="68" spans="1:31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123</v>
      </c>
      <c r="AD68" s="16" t="str">
        <f t="shared" si="25"/>
        <v>DefExt</v>
      </c>
      <c r="AE68" s="29">
        <f t="shared" si="26"/>
        <v>308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127</v>
      </c>
      <c r="AD69" s="16" t="str">
        <f t="shared" si="25"/>
        <v>DefExt</v>
      </c>
      <c r="AE69" s="29">
        <f t="shared" si="26"/>
        <v>317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131</v>
      </c>
      <c r="AD70" s="16" t="str">
        <f t="shared" si="25"/>
        <v>DefExt</v>
      </c>
      <c r="AE70" s="29">
        <f t="shared" si="26"/>
        <v>327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135</v>
      </c>
      <c r="AD71" s="16" t="str">
        <f t="shared" si="25"/>
        <v>DefExt</v>
      </c>
      <c r="AE71" s="29">
        <f t="shared" si="26"/>
        <v>337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139</v>
      </c>
      <c r="AD72" s="16" t="str">
        <f t="shared" si="25"/>
        <v>DefExt</v>
      </c>
      <c r="AE72" s="29">
        <f t="shared" si="26"/>
        <v>347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143</v>
      </c>
      <c r="AD73" s="16" t="str">
        <f t="shared" si="25"/>
        <v>DefExt</v>
      </c>
      <c r="AE73" s="29">
        <f t="shared" si="26"/>
        <v>357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147</v>
      </c>
      <c r="AD74" s="16" t="str">
        <f t="shared" si="25"/>
        <v>DefExt</v>
      </c>
      <c r="AE74" s="29">
        <f t="shared" si="26"/>
        <v>367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151</v>
      </c>
      <c r="AD75" s="16" t="str">
        <f t="shared" si="25"/>
        <v>DefExt</v>
      </c>
      <c r="AE75" s="29">
        <f t="shared" si="26"/>
        <v>376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155</v>
      </c>
      <c r="AD76" s="16" t="str">
        <f t="shared" si="25"/>
        <v>DefExt</v>
      </c>
      <c r="AE76" s="29">
        <f t="shared" si="26"/>
        <v>386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159</v>
      </c>
      <c r="AD77" s="16" t="str">
        <f t="shared" si="25"/>
        <v>DefExt</v>
      </c>
      <c r="AE77" s="29">
        <f t="shared" si="26"/>
        <v>396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16</v>
      </c>
      <c r="AD78" s="16" t="str">
        <f t="shared" si="25"/>
        <v>HPExt</v>
      </c>
      <c r="AE78" s="29">
        <f t="shared" si="26"/>
        <v>79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28</v>
      </c>
      <c r="AD79" s="16" t="str">
        <f t="shared" si="25"/>
        <v>HPExt</v>
      </c>
      <c r="AE79" s="29">
        <f t="shared" si="26"/>
        <v>138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39</v>
      </c>
      <c r="AD80" s="16" t="str">
        <f t="shared" si="25"/>
        <v>HPExt</v>
      </c>
      <c r="AE80" s="29">
        <f t="shared" si="26"/>
        <v>197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51</v>
      </c>
      <c r="AD81" s="16" t="str">
        <f t="shared" si="25"/>
        <v>HPExt</v>
      </c>
      <c r="AE81" s="29">
        <f t="shared" si="26"/>
        <v>256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63</v>
      </c>
      <c r="AD82" s="16" t="str">
        <f t="shared" si="25"/>
        <v>HPExt</v>
      </c>
      <c r="AE82" s="29">
        <f t="shared" si="26"/>
        <v>316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75</v>
      </c>
      <c r="AD83" s="16" t="str">
        <f t="shared" si="25"/>
        <v>HPExt</v>
      </c>
      <c r="AE83" s="29">
        <f t="shared" si="26"/>
        <v>375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87</v>
      </c>
      <c r="AD84" s="16" t="str">
        <f t="shared" si="25"/>
        <v>HPExt</v>
      </c>
      <c r="AE84" s="29">
        <f t="shared" si="26"/>
        <v>434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98</v>
      </c>
      <c r="AD85" s="16" t="str">
        <f t="shared" si="25"/>
        <v>HPExt</v>
      </c>
      <c r="AE85" s="29">
        <f t="shared" si="26"/>
        <v>493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110</v>
      </c>
      <c r="AD86" s="16" t="str">
        <f t="shared" si="25"/>
        <v>HPExt</v>
      </c>
      <c r="AE86" s="29">
        <f t="shared" si="26"/>
        <v>552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122</v>
      </c>
      <c r="AD87" s="16" t="str">
        <f t="shared" si="25"/>
        <v>HPExt</v>
      </c>
      <c r="AE87" s="29">
        <f t="shared" si="26"/>
        <v>611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134</v>
      </c>
      <c r="AD88" s="16" t="str">
        <f t="shared" si="25"/>
        <v>HPExt</v>
      </c>
      <c r="AE88" s="29">
        <f t="shared" si="26"/>
        <v>671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146</v>
      </c>
      <c r="AD89" s="16" t="str">
        <f t="shared" si="25"/>
        <v>HPExt</v>
      </c>
      <c r="AE89" s="29">
        <f t="shared" si="26"/>
        <v>730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158</v>
      </c>
      <c r="AD90" s="16" t="str">
        <f t="shared" si="25"/>
        <v>HPExt</v>
      </c>
      <c r="AE90" s="29">
        <f t="shared" si="26"/>
        <v>789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169</v>
      </c>
      <c r="AD91" s="16" t="str">
        <f t="shared" si="25"/>
        <v>HPExt</v>
      </c>
      <c r="AE91" s="29">
        <f t="shared" si="26"/>
        <v>848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181</v>
      </c>
      <c r="AD92" s="16" t="str">
        <f t="shared" si="25"/>
        <v>HPExt</v>
      </c>
      <c r="AE92" s="29">
        <f t="shared" si="26"/>
        <v>907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193</v>
      </c>
      <c r="AD93" s="16" t="str">
        <f t="shared" si="25"/>
        <v>HPExt</v>
      </c>
      <c r="AE93" s="29">
        <f t="shared" si="26"/>
        <v>966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205</v>
      </c>
      <c r="AD94" s="16" t="str">
        <f t="shared" si="25"/>
        <v>HPExt</v>
      </c>
      <c r="AE94" s="29">
        <f t="shared" si="26"/>
        <v>1026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217</v>
      </c>
      <c r="AD95" s="16" t="str">
        <f t="shared" si="25"/>
        <v>HPExt</v>
      </c>
      <c r="AE95" s="29">
        <f t="shared" si="26"/>
        <v>1085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228</v>
      </c>
      <c r="AD96" s="16" t="str">
        <f t="shared" si="25"/>
        <v>HPExt</v>
      </c>
      <c r="AE96" s="29">
        <f t="shared" si="26"/>
        <v>1144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240</v>
      </c>
      <c r="AD97" s="16" t="str">
        <f t="shared" si="25"/>
        <v>HPExt</v>
      </c>
      <c r="AE97" s="29">
        <f t="shared" si="26"/>
        <v>1203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252</v>
      </c>
      <c r="AD98" s="16" t="str">
        <f t="shared" si="25"/>
        <v>HPExt</v>
      </c>
      <c r="AE98" s="29">
        <f t="shared" si="26"/>
        <v>1262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264</v>
      </c>
      <c r="AD99" s="16" t="str">
        <f t="shared" si="25"/>
        <v>HPExt</v>
      </c>
      <c r="AE99" s="29">
        <f t="shared" si="26"/>
        <v>1322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276</v>
      </c>
      <c r="AD100" s="16" t="str">
        <f t="shared" si="25"/>
        <v>HPExt</v>
      </c>
      <c r="AE100" s="29">
        <f t="shared" si="26"/>
        <v>1381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288</v>
      </c>
      <c r="AD101" s="16" t="str">
        <f t="shared" si="25"/>
        <v>HPExt</v>
      </c>
      <c r="AE101" s="29">
        <f t="shared" si="26"/>
        <v>1440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299</v>
      </c>
      <c r="AD102" s="16" t="str">
        <f t="shared" si="25"/>
        <v>HPExt</v>
      </c>
      <c r="AE102" s="29">
        <f t="shared" si="26"/>
        <v>1499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311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1558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323</v>
      </c>
      <c r="AD104" s="16" t="str">
        <f t="shared" si="43"/>
        <v>HPExt</v>
      </c>
      <c r="AE104" s="29">
        <f t="shared" si="44"/>
        <v>1617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335</v>
      </c>
      <c r="AD105" s="16" t="str">
        <f t="shared" si="43"/>
        <v>HPExt</v>
      </c>
      <c r="AE105" s="29">
        <f t="shared" si="44"/>
        <v>1677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347</v>
      </c>
      <c r="AD106" s="16" t="str">
        <f t="shared" si="43"/>
        <v>HPExt</v>
      </c>
      <c r="AE106" s="29">
        <f t="shared" si="44"/>
        <v>1736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358</v>
      </c>
      <c r="AD107" s="16" t="str">
        <f t="shared" si="43"/>
        <v>HPExt</v>
      </c>
      <c r="AE107" s="29">
        <f t="shared" si="44"/>
        <v>1795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370</v>
      </c>
      <c r="AD108" s="16" t="str">
        <f t="shared" si="43"/>
        <v>HPExt</v>
      </c>
      <c r="AE108" s="29">
        <f t="shared" si="44"/>
        <v>1854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382</v>
      </c>
      <c r="AD109" s="16" t="str">
        <f t="shared" si="43"/>
        <v>HPExt</v>
      </c>
      <c r="AE109" s="29">
        <f t="shared" si="44"/>
        <v>1913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394</v>
      </c>
      <c r="AD110" s="16" t="str">
        <f t="shared" si="43"/>
        <v>HPExt</v>
      </c>
      <c r="AE110" s="29">
        <f t="shared" si="44"/>
        <v>1972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406</v>
      </c>
      <c r="AD111" s="16" t="str">
        <f t="shared" si="43"/>
        <v>HPExt</v>
      </c>
      <c r="AE111" s="29">
        <f t="shared" si="44"/>
        <v>2032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418</v>
      </c>
      <c r="AD112" s="16" t="str">
        <f t="shared" si="43"/>
        <v>HPExt</v>
      </c>
      <c r="AE112" s="29">
        <f t="shared" si="44"/>
        <v>2091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429</v>
      </c>
      <c r="AD113" s="16" t="str">
        <f t="shared" si="43"/>
        <v>HPExt</v>
      </c>
      <c r="AE113" s="29">
        <f t="shared" si="44"/>
        <v>2150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441</v>
      </c>
      <c r="AD114" s="16" t="str">
        <f t="shared" si="43"/>
        <v>HPExt</v>
      </c>
      <c r="AE114" s="29">
        <f t="shared" si="44"/>
        <v>2209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453</v>
      </c>
      <c r="AD115" s="16" t="str">
        <f t="shared" si="43"/>
        <v>HPExt</v>
      </c>
      <c r="AE115" s="29">
        <f t="shared" si="44"/>
        <v>2268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465</v>
      </c>
      <c r="AD116" s="16" t="str">
        <f t="shared" si="43"/>
        <v>HPExt</v>
      </c>
      <c r="AE116" s="29">
        <f t="shared" si="44"/>
        <v>2327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477</v>
      </c>
      <c r="AD117" s="16" t="str">
        <f t="shared" si="43"/>
        <v>HPExt</v>
      </c>
      <c r="AE117" s="29">
        <f t="shared" si="44"/>
        <v>2387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24</v>
      </c>
      <c r="AD118" s="16" t="str">
        <f t="shared" si="43"/>
        <v>DefExt</v>
      </c>
      <c r="AE118" s="29">
        <f t="shared" si="44"/>
        <v>8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41</v>
      </c>
      <c r="AD119" s="16" t="str">
        <f t="shared" si="43"/>
        <v>DefExt</v>
      </c>
      <c r="AE119" s="29">
        <f t="shared" si="44"/>
        <v>14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59</v>
      </c>
      <c r="AD120" s="16" t="str">
        <f t="shared" si="43"/>
        <v>DefExt</v>
      </c>
      <c r="AE120" s="29">
        <f t="shared" si="44"/>
        <v>20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77</v>
      </c>
      <c r="AD121" s="16" t="str">
        <f t="shared" si="43"/>
        <v>DefExt</v>
      </c>
      <c r="AE121" s="29">
        <f t="shared" si="44"/>
        <v>26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95</v>
      </c>
      <c r="AD122" s="16" t="str">
        <f t="shared" si="43"/>
        <v>DefExt</v>
      </c>
      <c r="AE122" s="29">
        <f t="shared" si="44"/>
        <v>31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112</v>
      </c>
      <c r="AD123" s="16" t="str">
        <f t="shared" si="43"/>
        <v>DefExt</v>
      </c>
      <c r="AE123" s="29">
        <f t="shared" si="44"/>
        <v>37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130</v>
      </c>
      <c r="AD124" s="16" t="str">
        <f t="shared" si="43"/>
        <v>DefExt</v>
      </c>
      <c r="AE124" s="29">
        <f t="shared" si="44"/>
        <v>43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148</v>
      </c>
      <c r="AD125" s="16" t="str">
        <f t="shared" si="43"/>
        <v>DefExt</v>
      </c>
      <c r="AE125" s="29">
        <f t="shared" si="44"/>
        <v>49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165</v>
      </c>
      <c r="AD126" s="16" t="str">
        <f t="shared" si="43"/>
        <v>DefExt</v>
      </c>
      <c r="AE126" s="29">
        <f t="shared" si="44"/>
        <v>55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183</v>
      </c>
      <c r="AD127" s="16" t="str">
        <f t="shared" si="43"/>
        <v>DefExt</v>
      </c>
      <c r="AE127" s="29">
        <f t="shared" si="44"/>
        <v>61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201</v>
      </c>
      <c r="AD128" s="16" t="str">
        <f t="shared" si="43"/>
        <v>DefExt</v>
      </c>
      <c r="AE128" s="29">
        <f t="shared" si="44"/>
        <v>67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219</v>
      </c>
      <c r="AD129" s="16" t="str">
        <f t="shared" si="43"/>
        <v>DefExt</v>
      </c>
      <c r="AE129" s="29">
        <f t="shared" si="44"/>
        <v>73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236</v>
      </c>
      <c r="AD130" s="16" t="str">
        <f t="shared" si="43"/>
        <v>DefExt</v>
      </c>
      <c r="AE130" s="29">
        <f t="shared" si="44"/>
        <v>79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254</v>
      </c>
      <c r="AD131" s="16" t="str">
        <f t="shared" si="43"/>
        <v>DefExt</v>
      </c>
      <c r="AE131" s="29">
        <f t="shared" si="44"/>
        <v>84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272</v>
      </c>
      <c r="AD132" s="16" t="str">
        <f t="shared" si="43"/>
        <v>DefExt</v>
      </c>
      <c r="AE132" s="29">
        <f t="shared" si="44"/>
        <v>90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290</v>
      </c>
      <c r="AD133" s="16" t="str">
        <f t="shared" si="43"/>
        <v>DefExt</v>
      </c>
      <c r="AE133" s="29">
        <f t="shared" si="44"/>
        <v>96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307</v>
      </c>
      <c r="AD134" s="16" t="str">
        <f t="shared" si="43"/>
        <v>DefExt</v>
      </c>
      <c r="AE134" s="29">
        <f t="shared" si="44"/>
        <v>102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325</v>
      </c>
      <c r="AD135" s="16" t="str">
        <f t="shared" si="43"/>
        <v>DefExt</v>
      </c>
      <c r="AE135" s="29">
        <f t="shared" si="44"/>
        <v>108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343</v>
      </c>
      <c r="AD136" s="16" t="str">
        <f t="shared" si="43"/>
        <v>DefExt</v>
      </c>
      <c r="AE136" s="29">
        <f t="shared" si="44"/>
        <v>114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360</v>
      </c>
      <c r="AD137" s="16" t="str">
        <f t="shared" si="43"/>
        <v>DefExt</v>
      </c>
      <c r="AE137" s="29">
        <f t="shared" si="44"/>
        <v>120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378</v>
      </c>
      <c r="AD138" s="16" t="str">
        <f t="shared" si="43"/>
        <v>DefExt</v>
      </c>
      <c r="AE138" s="29">
        <f t="shared" si="44"/>
        <v>126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396</v>
      </c>
      <c r="AD139" s="16" t="str">
        <f t="shared" si="43"/>
        <v>DefExt</v>
      </c>
      <c r="AE139" s="29">
        <f t="shared" si="44"/>
        <v>132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414</v>
      </c>
      <c r="AD140" s="16" t="str">
        <f t="shared" si="43"/>
        <v>DefExt</v>
      </c>
      <c r="AE140" s="29">
        <f t="shared" si="44"/>
        <v>137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431</v>
      </c>
      <c r="AD141" s="16" t="str">
        <f t="shared" si="43"/>
        <v>DefExt</v>
      </c>
      <c r="AE141" s="29">
        <f t="shared" si="44"/>
        <v>143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449</v>
      </c>
      <c r="AD142" s="16" t="str">
        <f t="shared" si="43"/>
        <v>DefExt</v>
      </c>
      <c r="AE142" s="29">
        <f t="shared" si="44"/>
        <v>149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467</v>
      </c>
      <c r="AD143" s="16" t="str">
        <f t="shared" si="43"/>
        <v>DefExt</v>
      </c>
      <c r="AE143" s="29">
        <f t="shared" si="44"/>
        <v>155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485</v>
      </c>
      <c r="AD144" s="16" t="str">
        <f t="shared" si="43"/>
        <v>DefExt</v>
      </c>
      <c r="AE144" s="29">
        <f t="shared" si="44"/>
        <v>161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502</v>
      </c>
      <c r="AD145" s="16" t="str">
        <f t="shared" si="43"/>
        <v>DefExt</v>
      </c>
      <c r="AE145" s="29">
        <f t="shared" si="44"/>
        <v>167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520</v>
      </c>
      <c r="AD146" s="16" t="str">
        <f t="shared" si="43"/>
        <v>DefExt</v>
      </c>
      <c r="AE146" s="29">
        <f t="shared" si="44"/>
        <v>173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538</v>
      </c>
      <c r="AD147" s="16" t="str">
        <f t="shared" si="43"/>
        <v>DefExt</v>
      </c>
      <c r="AE147" s="29">
        <f t="shared" si="44"/>
        <v>179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555</v>
      </c>
      <c r="AD148" s="16" t="str">
        <f t="shared" si="43"/>
        <v>DefExt</v>
      </c>
      <c r="AE148" s="29">
        <f t="shared" si="44"/>
        <v>185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573</v>
      </c>
      <c r="AD149" s="16" t="str">
        <f t="shared" si="43"/>
        <v>DefExt</v>
      </c>
      <c r="AE149" s="29">
        <f t="shared" si="44"/>
        <v>190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591</v>
      </c>
      <c r="AD150" s="16" t="str">
        <f t="shared" si="43"/>
        <v>DefExt</v>
      </c>
      <c r="AE150" s="29">
        <f t="shared" si="44"/>
        <v>196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609</v>
      </c>
      <c r="AD151" s="16" t="str">
        <f t="shared" si="43"/>
        <v>DefExt</v>
      </c>
      <c r="AE151" s="29">
        <f t="shared" si="44"/>
        <v>202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626</v>
      </c>
      <c r="AD152" s="16" t="str">
        <f t="shared" si="43"/>
        <v>DefExt</v>
      </c>
      <c r="AE152" s="29">
        <f t="shared" si="44"/>
        <v>208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644</v>
      </c>
      <c r="AD153" s="16" t="str">
        <f t="shared" si="43"/>
        <v>DefExt</v>
      </c>
      <c r="AE153" s="29">
        <f t="shared" si="44"/>
        <v>214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662</v>
      </c>
      <c r="AD154" s="16" t="str">
        <f t="shared" si="43"/>
        <v>DefExt</v>
      </c>
      <c r="AE154" s="29">
        <f t="shared" si="44"/>
        <v>220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679</v>
      </c>
      <c r="AD155" s="16" t="str">
        <f t="shared" si="43"/>
        <v>DefExt</v>
      </c>
      <c r="AE155" s="29">
        <f t="shared" si="44"/>
        <v>226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697</v>
      </c>
      <c r="AD156" s="16" t="str">
        <f t="shared" si="43"/>
        <v>DefExt</v>
      </c>
      <c r="AE156" s="29">
        <f t="shared" si="44"/>
        <v>232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715</v>
      </c>
      <c r="AD157" s="16" t="str">
        <f t="shared" si="43"/>
        <v>DefExt</v>
      </c>
      <c r="AE157" s="29">
        <f t="shared" si="44"/>
        <v>238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8</v>
      </c>
      <c r="AD158" s="16" t="str">
        <f t="shared" si="43"/>
        <v>HPExt</v>
      </c>
      <c r="AE158" s="29">
        <f t="shared" si="44"/>
        <v>131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14</v>
      </c>
      <c r="AD159" s="16" t="str">
        <f t="shared" si="43"/>
        <v>HPExt</v>
      </c>
      <c r="AE159" s="29">
        <f t="shared" si="44"/>
        <v>230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20</v>
      </c>
      <c r="AD160" s="16" t="str">
        <f t="shared" si="43"/>
        <v>HPExt</v>
      </c>
      <c r="AE160" s="29">
        <f t="shared" si="44"/>
        <v>329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26</v>
      </c>
      <c r="AD161" s="16" t="str">
        <f t="shared" si="43"/>
        <v>HPExt</v>
      </c>
      <c r="AE161" s="29">
        <f t="shared" si="44"/>
        <v>427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32</v>
      </c>
      <c r="AD162" s="16" t="str">
        <f t="shared" si="43"/>
        <v>HPExt</v>
      </c>
      <c r="AE162" s="29">
        <f t="shared" si="44"/>
        <v>526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37</v>
      </c>
      <c r="AD163" s="16" t="str">
        <f t="shared" si="43"/>
        <v>HPExt</v>
      </c>
      <c r="AE163" s="29">
        <f t="shared" si="44"/>
        <v>625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43</v>
      </c>
      <c r="AD164" s="16" t="str">
        <f t="shared" si="43"/>
        <v>HPExt</v>
      </c>
      <c r="AE164" s="29">
        <f t="shared" si="44"/>
        <v>723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49</v>
      </c>
      <c r="AD165" s="16" t="str">
        <f t="shared" si="43"/>
        <v>HPExt</v>
      </c>
      <c r="AE165" s="29">
        <f t="shared" si="44"/>
        <v>822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55</v>
      </c>
      <c r="AD166" s="16" t="str">
        <f t="shared" si="43"/>
        <v>HPExt</v>
      </c>
      <c r="AE166" s="29">
        <f t="shared" si="44"/>
        <v>920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61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1019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67</v>
      </c>
      <c r="AD168" s="16" t="str">
        <f t="shared" si="62"/>
        <v>HPExt</v>
      </c>
      <c r="AE168" s="29">
        <f t="shared" si="63"/>
        <v>1118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73</v>
      </c>
      <c r="AD169" s="16" t="str">
        <f t="shared" si="62"/>
        <v>HPExt</v>
      </c>
      <c r="AE169" s="29">
        <f t="shared" si="63"/>
        <v>1216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79</v>
      </c>
      <c r="AD170" s="16" t="str">
        <f t="shared" si="62"/>
        <v>HPExt</v>
      </c>
      <c r="AE170" s="29">
        <f t="shared" si="63"/>
        <v>1315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85</v>
      </c>
      <c r="AD171" s="16" t="str">
        <f t="shared" si="62"/>
        <v>HPExt</v>
      </c>
      <c r="AE171" s="29">
        <f t="shared" si="63"/>
        <v>1414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91</v>
      </c>
      <c r="AD172" s="16" t="str">
        <f t="shared" si="62"/>
        <v>HPExt</v>
      </c>
      <c r="AE172" s="29">
        <f t="shared" si="63"/>
        <v>1512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97</v>
      </c>
      <c r="AD173" s="16" t="str">
        <f t="shared" si="62"/>
        <v>HPExt</v>
      </c>
      <c r="AE173" s="29">
        <f t="shared" si="63"/>
        <v>1611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102</v>
      </c>
      <c r="AD174" s="16" t="str">
        <f t="shared" si="62"/>
        <v>HPExt</v>
      </c>
      <c r="AE174" s="29">
        <f t="shared" si="63"/>
        <v>1709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108</v>
      </c>
      <c r="AD175" s="16" t="str">
        <f t="shared" si="62"/>
        <v>HPExt</v>
      </c>
      <c r="AE175" s="29">
        <f t="shared" si="63"/>
        <v>1808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114</v>
      </c>
      <c r="AD176" s="16" t="str">
        <f t="shared" si="62"/>
        <v>HPExt</v>
      </c>
      <c r="AE176" s="29">
        <f t="shared" si="63"/>
        <v>1907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120</v>
      </c>
      <c r="AD177" s="16" t="str">
        <f t="shared" si="62"/>
        <v>HPExt</v>
      </c>
      <c r="AE177" s="29">
        <f t="shared" si="63"/>
        <v>2005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126</v>
      </c>
      <c r="AD178" s="16" t="str">
        <f t="shared" si="62"/>
        <v>HPExt</v>
      </c>
      <c r="AE178" s="29">
        <f t="shared" si="63"/>
        <v>2104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132</v>
      </c>
      <c r="AD179" s="16" t="str">
        <f t="shared" si="62"/>
        <v>HPExt</v>
      </c>
      <c r="AE179" s="29">
        <f t="shared" si="63"/>
        <v>2203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138</v>
      </c>
      <c r="AD180" s="16" t="str">
        <f t="shared" si="62"/>
        <v>HPExt</v>
      </c>
      <c r="AE180" s="29">
        <f t="shared" si="63"/>
        <v>2301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144</v>
      </c>
      <c r="AD181" s="16" t="str">
        <f t="shared" si="62"/>
        <v>HPExt</v>
      </c>
      <c r="AE181" s="29">
        <f t="shared" si="63"/>
        <v>2400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150</v>
      </c>
      <c r="AD182" s="16" t="str">
        <f t="shared" si="62"/>
        <v>HPExt</v>
      </c>
      <c r="AE182" s="29">
        <f t="shared" si="63"/>
        <v>2498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156</v>
      </c>
      <c r="AD183" s="16" t="str">
        <f t="shared" si="62"/>
        <v>HPExt</v>
      </c>
      <c r="AE183" s="29">
        <f t="shared" si="63"/>
        <v>2597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162</v>
      </c>
      <c r="AD184" s="16" t="str">
        <f t="shared" si="62"/>
        <v>HPExt</v>
      </c>
      <c r="AE184" s="29">
        <f t="shared" si="63"/>
        <v>2696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167</v>
      </c>
      <c r="AD185" s="16" t="str">
        <f t="shared" si="62"/>
        <v>HPExt</v>
      </c>
      <c r="AE185" s="29">
        <f t="shared" si="63"/>
        <v>2794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173</v>
      </c>
      <c r="AD186" s="16" t="str">
        <f t="shared" si="62"/>
        <v>HPExt</v>
      </c>
      <c r="AE186" s="29">
        <f t="shared" si="63"/>
        <v>2893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179</v>
      </c>
      <c r="AD187" s="16" t="str">
        <f t="shared" si="62"/>
        <v>HPExt</v>
      </c>
      <c r="AE187" s="29">
        <f t="shared" si="63"/>
        <v>2992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185</v>
      </c>
      <c r="AD188" s="16" t="str">
        <f t="shared" si="62"/>
        <v>HPExt</v>
      </c>
      <c r="AE188" s="29">
        <f t="shared" si="63"/>
        <v>3090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191</v>
      </c>
      <c r="AD189" s="16" t="str">
        <f t="shared" si="62"/>
        <v>HPExt</v>
      </c>
      <c r="AE189" s="29">
        <f t="shared" si="63"/>
        <v>3189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197</v>
      </c>
      <c r="AD190" s="16" t="str">
        <f t="shared" si="62"/>
        <v>HPExt</v>
      </c>
      <c r="AE190" s="29">
        <f t="shared" si="63"/>
        <v>3287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203</v>
      </c>
      <c r="AD191" s="16" t="str">
        <f t="shared" si="62"/>
        <v>HPExt</v>
      </c>
      <c r="AE191" s="29">
        <f t="shared" si="63"/>
        <v>3386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209</v>
      </c>
      <c r="AD192" s="16" t="str">
        <f t="shared" si="62"/>
        <v>HPExt</v>
      </c>
      <c r="AE192" s="29">
        <f t="shared" si="63"/>
        <v>3485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215</v>
      </c>
      <c r="AD193" s="16" t="str">
        <f t="shared" si="62"/>
        <v>HPExt</v>
      </c>
      <c r="AE193" s="29">
        <f t="shared" si="63"/>
        <v>3583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221</v>
      </c>
      <c r="AD194" s="16" t="str">
        <f t="shared" si="62"/>
        <v>HPExt</v>
      </c>
      <c r="AE194" s="29">
        <f t="shared" si="63"/>
        <v>3682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226</v>
      </c>
      <c r="AD195" s="16" t="str">
        <f t="shared" si="62"/>
        <v>HPExt</v>
      </c>
      <c r="AE195" s="29">
        <f t="shared" si="63"/>
        <v>3781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232</v>
      </c>
      <c r="AD196" s="16" t="str">
        <f t="shared" si="62"/>
        <v>HPExt</v>
      </c>
      <c r="AE196" s="29">
        <f t="shared" si="63"/>
        <v>3879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238</v>
      </c>
      <c r="AD197" s="16" t="str">
        <f t="shared" si="62"/>
        <v>HPExt</v>
      </c>
      <c r="AE197" s="29">
        <f t="shared" si="63"/>
        <v>3978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26</v>
      </c>
      <c r="AD198" s="16" t="str">
        <f t="shared" si="62"/>
        <v>DefExt</v>
      </c>
      <c r="AE198" s="29">
        <f t="shared" si="63"/>
        <v>10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46</v>
      </c>
      <c r="AD199" s="16" t="str">
        <f t="shared" si="62"/>
        <v>DefExt</v>
      </c>
      <c r="AE199" s="29">
        <f t="shared" si="63"/>
        <v>18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66</v>
      </c>
      <c r="AD200" s="16" t="str">
        <f t="shared" si="62"/>
        <v>DefExt</v>
      </c>
      <c r="AE200" s="29">
        <f t="shared" si="63"/>
        <v>26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85</v>
      </c>
      <c r="AD201" s="16" t="str">
        <f t="shared" si="62"/>
        <v>DefExt</v>
      </c>
      <c r="AE201" s="29">
        <f t="shared" si="63"/>
        <v>34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105</v>
      </c>
      <c r="AD202" s="16" t="str">
        <f t="shared" si="62"/>
        <v>DefExt</v>
      </c>
      <c r="AE202" s="29">
        <f t="shared" si="63"/>
        <v>42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125</v>
      </c>
      <c r="AD203" s="16" t="str">
        <f t="shared" si="62"/>
        <v>DefExt</v>
      </c>
      <c r="AE203" s="29">
        <f t="shared" si="63"/>
        <v>50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144</v>
      </c>
      <c r="AD204" s="16" t="str">
        <f t="shared" si="62"/>
        <v>DefExt</v>
      </c>
      <c r="AE204" s="29">
        <f t="shared" si="63"/>
        <v>58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164</v>
      </c>
      <c r="AD205" s="16" t="str">
        <f t="shared" si="62"/>
        <v>DefExt</v>
      </c>
      <c r="AE205" s="29">
        <f t="shared" si="63"/>
        <v>65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184</v>
      </c>
      <c r="AD206" s="16" t="str">
        <f t="shared" si="62"/>
        <v>DefExt</v>
      </c>
      <c r="AE206" s="29">
        <f t="shared" si="63"/>
        <v>73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204</v>
      </c>
      <c r="AD207" s="16" t="str">
        <f t="shared" si="62"/>
        <v>DefExt</v>
      </c>
      <c r="AE207" s="29">
        <f t="shared" si="63"/>
        <v>81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223</v>
      </c>
      <c r="AD208" s="16" t="str">
        <f t="shared" si="62"/>
        <v>DefExt</v>
      </c>
      <c r="AE208" s="29">
        <f t="shared" si="63"/>
        <v>89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243</v>
      </c>
      <c r="AD209" s="16" t="str">
        <f t="shared" si="62"/>
        <v>DefExt</v>
      </c>
      <c r="AE209" s="29">
        <f t="shared" si="63"/>
        <v>97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263</v>
      </c>
      <c r="AD210" s="16" t="str">
        <f t="shared" si="62"/>
        <v>DefExt</v>
      </c>
      <c r="AE210" s="29">
        <f t="shared" si="63"/>
        <v>105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282</v>
      </c>
      <c r="AD211" s="16" t="str">
        <f t="shared" si="62"/>
        <v>DefExt</v>
      </c>
      <c r="AE211" s="29">
        <f t="shared" si="63"/>
        <v>113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302</v>
      </c>
      <c r="AD212" s="16" t="str">
        <f t="shared" si="62"/>
        <v>DefExt</v>
      </c>
      <c r="AE212" s="29">
        <f t="shared" si="63"/>
        <v>120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322</v>
      </c>
      <c r="AD213" s="16" t="str">
        <f t="shared" si="62"/>
        <v>DefExt</v>
      </c>
      <c r="AE213" s="29">
        <f t="shared" si="63"/>
        <v>128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341</v>
      </c>
      <c r="AD214" s="16" t="str">
        <f t="shared" si="62"/>
        <v>DefExt</v>
      </c>
      <c r="AE214" s="29">
        <f t="shared" si="63"/>
        <v>136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361</v>
      </c>
      <c r="AD215" s="16" t="str">
        <f t="shared" si="62"/>
        <v>DefExt</v>
      </c>
      <c r="AE215" s="29">
        <f t="shared" si="63"/>
        <v>144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381</v>
      </c>
      <c r="AD216" s="16" t="str">
        <f t="shared" si="62"/>
        <v>DefExt</v>
      </c>
      <c r="AE216" s="29">
        <f t="shared" si="63"/>
        <v>152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400</v>
      </c>
      <c r="AD217" s="16" t="str">
        <f t="shared" si="62"/>
        <v>DefExt</v>
      </c>
      <c r="AE217" s="29">
        <f t="shared" si="63"/>
        <v>160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420</v>
      </c>
      <c r="AD218" s="16" t="str">
        <f t="shared" si="62"/>
        <v>DefExt</v>
      </c>
      <c r="AE218" s="29">
        <f t="shared" si="63"/>
        <v>168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440</v>
      </c>
      <c r="AD219" s="16" t="str">
        <f t="shared" si="62"/>
        <v>DefExt</v>
      </c>
      <c r="AE219" s="29">
        <f t="shared" si="63"/>
        <v>175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460</v>
      </c>
      <c r="AD220" s="16" t="str">
        <f t="shared" si="62"/>
        <v>DefExt</v>
      </c>
      <c r="AE220" s="29">
        <f t="shared" si="63"/>
        <v>183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479</v>
      </c>
      <c r="AD221" s="16" t="str">
        <f t="shared" si="62"/>
        <v>DefExt</v>
      </c>
      <c r="AE221" s="29">
        <f t="shared" si="63"/>
        <v>191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499</v>
      </c>
      <c r="AD222" s="16" t="str">
        <f t="shared" si="62"/>
        <v>DefExt</v>
      </c>
      <c r="AE222" s="29">
        <f t="shared" si="63"/>
        <v>199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519</v>
      </c>
      <c r="AD223" s="16" t="str">
        <f t="shared" si="62"/>
        <v>DefExt</v>
      </c>
      <c r="AE223" s="29">
        <f t="shared" si="63"/>
        <v>207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538</v>
      </c>
      <c r="AD224" s="16" t="str">
        <f t="shared" si="62"/>
        <v>DefExt</v>
      </c>
      <c r="AE224" s="29">
        <f t="shared" si="63"/>
        <v>215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558</v>
      </c>
      <c r="AD225" s="16" t="str">
        <f t="shared" si="62"/>
        <v>DefExt</v>
      </c>
      <c r="AE225" s="29">
        <f t="shared" si="63"/>
        <v>223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578</v>
      </c>
      <c r="AD226" s="16" t="str">
        <f t="shared" si="62"/>
        <v>DefExt</v>
      </c>
      <c r="AE226" s="29">
        <f t="shared" si="63"/>
        <v>230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597</v>
      </c>
      <c r="AD227" s="16" t="str">
        <f t="shared" si="62"/>
        <v>DefExt</v>
      </c>
      <c r="AE227" s="29">
        <f t="shared" si="63"/>
        <v>238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617</v>
      </c>
      <c r="AD228" s="16" t="str">
        <f t="shared" si="62"/>
        <v>DefExt</v>
      </c>
      <c r="AE228" s="29">
        <f t="shared" si="63"/>
        <v>246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637</v>
      </c>
      <c r="AD229" s="16" t="str">
        <f t="shared" si="62"/>
        <v>DefExt</v>
      </c>
      <c r="AE229" s="29">
        <f t="shared" si="63"/>
        <v>254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657</v>
      </c>
      <c r="AD230" s="16" t="str">
        <f t="shared" si="62"/>
        <v>DefExt</v>
      </c>
      <c r="AE230" s="29">
        <f t="shared" si="63"/>
        <v>262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676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270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696</v>
      </c>
      <c r="AD232" s="16" t="str">
        <f t="shared" si="85"/>
        <v>DefExt</v>
      </c>
      <c r="AE232" s="29">
        <f t="shared" si="86"/>
        <v>278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716</v>
      </c>
      <c r="AD233" s="16" t="str">
        <f t="shared" si="85"/>
        <v>DefExt</v>
      </c>
      <c r="AE233" s="29">
        <f t="shared" si="86"/>
        <v>285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735</v>
      </c>
      <c r="AD234" s="16" t="str">
        <f t="shared" si="85"/>
        <v>DefExt</v>
      </c>
      <c r="AE234" s="29">
        <f t="shared" si="86"/>
        <v>293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755</v>
      </c>
      <c r="AD235" s="16" t="str">
        <f t="shared" si="85"/>
        <v>DefExt</v>
      </c>
      <c r="AE235" s="29">
        <f t="shared" si="86"/>
        <v>301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775</v>
      </c>
      <c r="AD236" s="16" t="str">
        <f t="shared" si="85"/>
        <v>DefExt</v>
      </c>
      <c r="AE236" s="29">
        <f t="shared" si="86"/>
        <v>309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794</v>
      </c>
      <c r="AD237" s="16" t="str">
        <f t="shared" si="85"/>
        <v>DefExt</v>
      </c>
      <c r="AE237" s="29">
        <f t="shared" si="86"/>
        <v>317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13</v>
      </c>
      <c r="AD238" s="16" t="str">
        <f t="shared" si="85"/>
        <v>HPExt</v>
      </c>
      <c r="AE238" s="29">
        <f t="shared" si="86"/>
        <v>105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23</v>
      </c>
      <c r="AD239" s="16" t="str">
        <f t="shared" si="85"/>
        <v>HPExt</v>
      </c>
      <c r="AE239" s="29">
        <f t="shared" si="86"/>
        <v>184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33</v>
      </c>
      <c r="AD240" s="16" t="str">
        <f t="shared" si="85"/>
        <v>HPExt</v>
      </c>
      <c r="AE240" s="29">
        <f t="shared" si="86"/>
        <v>263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43</v>
      </c>
      <c r="AD241" s="16" t="str">
        <f t="shared" si="85"/>
        <v>HPExt</v>
      </c>
      <c r="AE241" s="29">
        <f t="shared" si="86"/>
        <v>342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52</v>
      </c>
      <c r="AD242" s="16" t="str">
        <f t="shared" si="85"/>
        <v>HPExt</v>
      </c>
      <c r="AE242" s="29">
        <f t="shared" si="86"/>
        <v>421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62</v>
      </c>
      <c r="AD243" s="16" t="str">
        <f t="shared" si="85"/>
        <v>HPExt</v>
      </c>
      <c r="AE243" s="29">
        <f t="shared" si="86"/>
        <v>500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72</v>
      </c>
      <c r="AD244" s="16" t="str">
        <f t="shared" si="85"/>
        <v>HPExt</v>
      </c>
      <c r="AE244" s="29">
        <f t="shared" si="86"/>
        <v>579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82</v>
      </c>
      <c r="AD245" s="16" t="str">
        <f t="shared" si="85"/>
        <v>HPExt</v>
      </c>
      <c r="AE245" s="29">
        <f t="shared" si="86"/>
        <v>657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92</v>
      </c>
      <c r="AD246" s="16" t="str">
        <f t="shared" si="85"/>
        <v>HPExt</v>
      </c>
      <c r="AE246" s="29">
        <f t="shared" si="86"/>
        <v>736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101</v>
      </c>
      <c r="AD247" s="16" t="str">
        <f t="shared" si="85"/>
        <v>HPExt</v>
      </c>
      <c r="AE247" s="29">
        <f t="shared" si="86"/>
        <v>815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111</v>
      </c>
      <c r="AD248" s="16" t="str">
        <f t="shared" si="85"/>
        <v>HPExt</v>
      </c>
      <c r="AE248" s="29">
        <f t="shared" si="86"/>
        <v>894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121</v>
      </c>
      <c r="AD249" s="16" t="str">
        <f t="shared" si="85"/>
        <v>HPExt</v>
      </c>
      <c r="AE249" s="29">
        <f t="shared" si="86"/>
        <v>973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131</v>
      </c>
      <c r="AD250" s="16" t="str">
        <f t="shared" si="85"/>
        <v>HPExt</v>
      </c>
      <c r="AE250" s="29">
        <f t="shared" si="86"/>
        <v>1052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141</v>
      </c>
      <c r="AD251" s="16" t="str">
        <f t="shared" si="85"/>
        <v>HPExt</v>
      </c>
      <c r="AE251" s="29">
        <f t="shared" si="86"/>
        <v>1131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151</v>
      </c>
      <c r="AD252" s="16" t="str">
        <f t="shared" si="85"/>
        <v>HPExt</v>
      </c>
      <c r="AE252" s="29">
        <f t="shared" si="86"/>
        <v>1210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160</v>
      </c>
      <c r="AD253" s="16" t="str">
        <f t="shared" si="85"/>
        <v>HPExt</v>
      </c>
      <c r="AE253" s="29">
        <f t="shared" si="86"/>
        <v>1289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170</v>
      </c>
      <c r="AD254" s="16" t="str">
        <f t="shared" si="85"/>
        <v>HPExt</v>
      </c>
      <c r="AE254" s="29">
        <f t="shared" si="86"/>
        <v>1368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180</v>
      </c>
      <c r="AD255" s="16" t="str">
        <f t="shared" si="85"/>
        <v>HPExt</v>
      </c>
      <c r="AE255" s="29">
        <f t="shared" si="86"/>
        <v>1446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190</v>
      </c>
      <c r="AD256" s="16" t="str">
        <f t="shared" si="85"/>
        <v>HPExt</v>
      </c>
      <c r="AE256" s="29">
        <f t="shared" si="86"/>
        <v>1525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200</v>
      </c>
      <c r="AD257" s="16" t="str">
        <f t="shared" si="85"/>
        <v>HPExt</v>
      </c>
      <c r="AE257" s="29">
        <f t="shared" si="86"/>
        <v>1604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209</v>
      </c>
      <c r="AD258" s="16" t="str">
        <f t="shared" si="85"/>
        <v>HPExt</v>
      </c>
      <c r="AE258" s="29">
        <f t="shared" si="86"/>
        <v>1683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219</v>
      </c>
      <c r="AD259" s="16" t="str">
        <f t="shared" si="85"/>
        <v>HPExt</v>
      </c>
      <c r="AE259" s="29">
        <f t="shared" si="86"/>
        <v>1762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229</v>
      </c>
      <c r="AD260" s="16" t="str">
        <f t="shared" si="85"/>
        <v>HPExt</v>
      </c>
      <c r="AE260" s="29">
        <f t="shared" si="86"/>
        <v>1841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239</v>
      </c>
      <c r="AD261" s="16" t="str">
        <f t="shared" si="85"/>
        <v>HPExt</v>
      </c>
      <c r="AE261" s="29">
        <f t="shared" si="86"/>
        <v>1920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249</v>
      </c>
      <c r="AD262" s="16" t="str">
        <f t="shared" si="85"/>
        <v>HPExt</v>
      </c>
      <c r="AE262" s="29">
        <f t="shared" si="86"/>
        <v>1999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259</v>
      </c>
      <c r="AD263" s="16" t="str">
        <f t="shared" si="85"/>
        <v>HPExt</v>
      </c>
      <c r="AE263" s="29">
        <f t="shared" si="86"/>
        <v>2078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268</v>
      </c>
      <c r="AD264" s="16" t="str">
        <f t="shared" si="85"/>
        <v>HPExt</v>
      </c>
      <c r="AE264" s="29">
        <f t="shared" si="86"/>
        <v>2157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278</v>
      </c>
      <c r="AD265" s="16" t="str">
        <f t="shared" si="85"/>
        <v>HPExt</v>
      </c>
      <c r="AE265" s="29">
        <f t="shared" si="86"/>
        <v>2235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288</v>
      </c>
      <c r="AD266" s="16" t="str">
        <f t="shared" si="85"/>
        <v>HPExt</v>
      </c>
      <c r="AE266" s="29">
        <f t="shared" si="86"/>
        <v>2314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298</v>
      </c>
      <c r="AD267" s="16" t="str">
        <f t="shared" si="85"/>
        <v>HPExt</v>
      </c>
      <c r="AE267" s="29">
        <f t="shared" si="86"/>
        <v>2393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308</v>
      </c>
      <c r="AD268" s="16" t="str">
        <f t="shared" si="85"/>
        <v>HPExt</v>
      </c>
      <c r="AE268" s="29">
        <f t="shared" si="86"/>
        <v>2472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317</v>
      </c>
      <c r="AD269" s="16" t="str">
        <f t="shared" si="85"/>
        <v>HPExt</v>
      </c>
      <c r="AE269" s="29">
        <f t="shared" si="86"/>
        <v>2551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327</v>
      </c>
      <c r="AD270" s="16" t="str">
        <f t="shared" si="85"/>
        <v>HPExt</v>
      </c>
      <c r="AE270" s="29">
        <f t="shared" si="86"/>
        <v>2630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337</v>
      </c>
      <c r="AD271" s="16" t="str">
        <f t="shared" si="85"/>
        <v>HPExt</v>
      </c>
      <c r="AE271" s="29">
        <f t="shared" si="86"/>
        <v>2709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347</v>
      </c>
      <c r="AD272" s="16" t="str">
        <f t="shared" si="85"/>
        <v>HPExt</v>
      </c>
      <c r="AE272" s="29">
        <f t="shared" si="86"/>
        <v>2788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357</v>
      </c>
      <c r="AD273" s="16" t="str">
        <f t="shared" si="85"/>
        <v>HPExt</v>
      </c>
      <c r="AE273" s="29">
        <f t="shared" si="86"/>
        <v>2867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367</v>
      </c>
      <c r="AD274" s="16" t="str">
        <f t="shared" si="85"/>
        <v>HPExt</v>
      </c>
      <c r="AE274" s="29">
        <f t="shared" si="86"/>
        <v>2946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376</v>
      </c>
      <c r="AD275" s="16" t="str">
        <f t="shared" si="85"/>
        <v>HPExt</v>
      </c>
      <c r="AE275" s="29">
        <f t="shared" si="86"/>
        <v>3024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386</v>
      </c>
      <c r="AD276" s="16" t="str">
        <f t="shared" si="85"/>
        <v>HPExt</v>
      </c>
      <c r="AE276" s="29">
        <f t="shared" si="86"/>
        <v>3103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396</v>
      </c>
      <c r="AD277" s="16" t="str">
        <f t="shared" si="85"/>
        <v>HPExt</v>
      </c>
      <c r="AE277" s="29">
        <f t="shared" si="86"/>
        <v>3182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26</v>
      </c>
      <c r="AD278" s="16" t="str">
        <f t="shared" si="85"/>
        <v>HPExt</v>
      </c>
      <c r="AE278" s="29">
        <f t="shared" si="86"/>
        <v>158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46</v>
      </c>
      <c r="AD279" s="16" t="str">
        <f t="shared" si="85"/>
        <v>HPExt</v>
      </c>
      <c r="AE279" s="29">
        <f t="shared" si="86"/>
        <v>276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66</v>
      </c>
      <c r="AD280" s="16" t="str">
        <f t="shared" si="85"/>
        <v>HPExt</v>
      </c>
      <c r="AE280" s="29">
        <f t="shared" si="86"/>
        <v>394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85</v>
      </c>
      <c r="AD281" s="16" t="str">
        <f t="shared" si="85"/>
        <v>HPExt</v>
      </c>
      <c r="AE281" s="29">
        <f t="shared" si="86"/>
        <v>513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105</v>
      </c>
      <c r="AD282" s="16" t="str">
        <f t="shared" si="85"/>
        <v>HPExt</v>
      </c>
      <c r="AE282" s="29">
        <f t="shared" si="86"/>
        <v>631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125</v>
      </c>
      <c r="AD283" s="16" t="str">
        <f t="shared" si="85"/>
        <v>HPExt</v>
      </c>
      <c r="AE283" s="29">
        <f t="shared" si="86"/>
        <v>750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144</v>
      </c>
      <c r="AD284" s="16" t="str">
        <f t="shared" si="85"/>
        <v>HPExt</v>
      </c>
      <c r="AE284" s="29">
        <f t="shared" si="86"/>
        <v>868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164</v>
      </c>
      <c r="AD285" s="16" t="str">
        <f t="shared" si="85"/>
        <v>HPExt</v>
      </c>
      <c r="AE285" s="29">
        <f t="shared" si="86"/>
        <v>986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184</v>
      </c>
      <c r="AD286" s="16" t="str">
        <f t="shared" si="85"/>
        <v>HPExt</v>
      </c>
      <c r="AE286" s="29">
        <f t="shared" si="86"/>
        <v>1105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204</v>
      </c>
      <c r="AD287" s="16" t="str">
        <f t="shared" si="85"/>
        <v>HPExt</v>
      </c>
      <c r="AE287" s="29">
        <f t="shared" si="86"/>
        <v>1223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223</v>
      </c>
      <c r="AD288" s="16" t="str">
        <f t="shared" si="85"/>
        <v>HPExt</v>
      </c>
      <c r="AE288" s="29">
        <f t="shared" si="86"/>
        <v>1341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243</v>
      </c>
      <c r="AD289" s="16" t="str">
        <f t="shared" si="85"/>
        <v>HPExt</v>
      </c>
      <c r="AE289" s="29">
        <f t="shared" si="86"/>
        <v>1460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263</v>
      </c>
      <c r="AD290" s="16" t="str">
        <f t="shared" si="85"/>
        <v>HPExt</v>
      </c>
      <c r="AE290" s="29">
        <f t="shared" si="86"/>
        <v>1578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282</v>
      </c>
      <c r="AD291" s="16" t="str">
        <f t="shared" si="85"/>
        <v>HPExt</v>
      </c>
      <c r="AE291" s="29">
        <f t="shared" si="86"/>
        <v>1696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302</v>
      </c>
      <c r="AD292" s="16" t="str">
        <f t="shared" si="85"/>
        <v>HPExt</v>
      </c>
      <c r="AE292" s="29">
        <f t="shared" si="86"/>
        <v>1815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322</v>
      </c>
      <c r="AD293" s="16" t="str">
        <f t="shared" si="85"/>
        <v>HPExt</v>
      </c>
      <c r="AE293" s="29">
        <f t="shared" si="86"/>
        <v>1933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341</v>
      </c>
      <c r="AD294" s="16" t="str">
        <f t="shared" si="85"/>
        <v>HPExt</v>
      </c>
      <c r="AE294" s="29">
        <f t="shared" si="86"/>
        <v>2051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361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2170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381</v>
      </c>
      <c r="AD296" s="16" t="str">
        <f t="shared" si="104"/>
        <v>HPExt</v>
      </c>
      <c r="AE296" s="29">
        <f t="shared" si="105"/>
        <v>2288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400</v>
      </c>
      <c r="AD297" s="16" t="str">
        <f t="shared" si="104"/>
        <v>HPExt</v>
      </c>
      <c r="AE297" s="29">
        <f t="shared" si="105"/>
        <v>2406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420</v>
      </c>
      <c r="AD298" s="16" t="str">
        <f t="shared" si="104"/>
        <v>HPExt</v>
      </c>
      <c r="AE298" s="29">
        <f t="shared" si="105"/>
        <v>2525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440</v>
      </c>
      <c r="AD299" s="16" t="str">
        <f t="shared" si="104"/>
        <v>HPExt</v>
      </c>
      <c r="AE299" s="29">
        <f t="shared" si="105"/>
        <v>2643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460</v>
      </c>
      <c r="AD300" s="16" t="str">
        <f t="shared" si="104"/>
        <v>HPExt</v>
      </c>
      <c r="AE300" s="29">
        <f t="shared" si="105"/>
        <v>2761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479</v>
      </c>
      <c r="AD301" s="16" t="str">
        <f t="shared" si="104"/>
        <v>HPExt</v>
      </c>
      <c r="AE301" s="29">
        <f t="shared" si="105"/>
        <v>2880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499</v>
      </c>
      <c r="AD302" s="16" t="str">
        <f t="shared" si="104"/>
        <v>HPExt</v>
      </c>
      <c r="AE302" s="29">
        <f t="shared" si="105"/>
        <v>2998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519</v>
      </c>
      <c r="AD303" s="16" t="str">
        <f t="shared" si="104"/>
        <v>HPExt</v>
      </c>
      <c r="AE303" s="29">
        <f t="shared" si="105"/>
        <v>3116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538</v>
      </c>
      <c r="AD304" s="16" t="str">
        <f t="shared" si="104"/>
        <v>HPExt</v>
      </c>
      <c r="AE304" s="29">
        <f t="shared" si="105"/>
        <v>3235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558</v>
      </c>
      <c r="AD305" s="16" t="str">
        <f t="shared" si="104"/>
        <v>HPExt</v>
      </c>
      <c r="AE305" s="29">
        <f t="shared" si="105"/>
        <v>3353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578</v>
      </c>
      <c r="AD306" s="16" t="str">
        <f t="shared" si="104"/>
        <v>HPExt</v>
      </c>
      <c r="AE306" s="29">
        <f t="shared" si="105"/>
        <v>3471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597</v>
      </c>
      <c r="AD307" s="16" t="str">
        <f t="shared" si="104"/>
        <v>HPExt</v>
      </c>
      <c r="AE307" s="29">
        <f t="shared" si="105"/>
        <v>3590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617</v>
      </c>
      <c r="AD308" s="16" t="str">
        <f t="shared" si="104"/>
        <v>HPExt</v>
      </c>
      <c r="AE308" s="29">
        <f t="shared" si="105"/>
        <v>3708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637</v>
      </c>
      <c r="AD309" s="16" t="str">
        <f t="shared" si="104"/>
        <v>HPExt</v>
      </c>
      <c r="AE309" s="29">
        <f t="shared" si="105"/>
        <v>3827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657</v>
      </c>
      <c r="AD310" s="16" t="str">
        <f t="shared" si="104"/>
        <v>HPExt</v>
      </c>
      <c r="AE310" s="29">
        <f t="shared" si="105"/>
        <v>3945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676</v>
      </c>
      <c r="AD311" s="16" t="str">
        <f t="shared" si="104"/>
        <v>HPExt</v>
      </c>
      <c r="AE311" s="29">
        <f t="shared" si="105"/>
        <v>4063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696</v>
      </c>
      <c r="AD312" s="16" t="str">
        <f t="shared" si="104"/>
        <v>HPExt</v>
      </c>
      <c r="AE312" s="29">
        <f t="shared" si="105"/>
        <v>4182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716</v>
      </c>
      <c r="AD313" s="16" t="str">
        <f t="shared" si="104"/>
        <v>HPExt</v>
      </c>
      <c r="AE313" s="29">
        <f t="shared" si="105"/>
        <v>4300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735</v>
      </c>
      <c r="AD314" s="16" t="str">
        <f t="shared" si="104"/>
        <v>HPExt</v>
      </c>
      <c r="AE314" s="29">
        <f t="shared" si="105"/>
        <v>4418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755</v>
      </c>
      <c r="AD315" s="16" t="str">
        <f t="shared" si="104"/>
        <v>HPExt</v>
      </c>
      <c r="AE315" s="29">
        <f t="shared" si="105"/>
        <v>4537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775</v>
      </c>
      <c r="AD316" s="16" t="str">
        <f t="shared" si="104"/>
        <v>HPExt</v>
      </c>
      <c r="AE316" s="29">
        <f t="shared" si="105"/>
        <v>4655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794</v>
      </c>
      <c r="AD317" s="16" t="str">
        <f t="shared" si="104"/>
        <v>HPExt</v>
      </c>
      <c r="AE317" s="29">
        <f t="shared" si="105"/>
        <v>4773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26</v>
      </c>
      <c r="AD318" s="16" t="str">
        <f t="shared" si="104"/>
        <v>HPExt</v>
      </c>
      <c r="AE318" s="29">
        <f t="shared" si="105"/>
        <v>79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46</v>
      </c>
      <c r="AD319" s="16" t="str">
        <f t="shared" si="104"/>
        <v>HPExt</v>
      </c>
      <c r="AE319" s="29">
        <f t="shared" si="105"/>
        <v>138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65</v>
      </c>
      <c r="AD320" s="16" t="str">
        <f t="shared" si="104"/>
        <v>HPExt</v>
      </c>
      <c r="AE320" s="29">
        <f t="shared" si="105"/>
        <v>197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85</v>
      </c>
      <c r="AD321" s="16" t="str">
        <f t="shared" si="104"/>
        <v>HPExt</v>
      </c>
      <c r="AE321" s="29">
        <f t="shared" si="105"/>
        <v>256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105</v>
      </c>
      <c r="AD322" s="16" t="str">
        <f t="shared" si="104"/>
        <v>HPExt</v>
      </c>
      <c r="AE322" s="29">
        <f t="shared" si="105"/>
        <v>316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124</v>
      </c>
      <c r="AD323" s="16" t="str">
        <f t="shared" si="104"/>
        <v>HPExt</v>
      </c>
      <c r="AE323" s="29">
        <f t="shared" si="105"/>
        <v>375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144</v>
      </c>
      <c r="AD324" s="16" t="str">
        <f t="shared" si="104"/>
        <v>HPExt</v>
      </c>
      <c r="AE324" s="29">
        <f t="shared" si="105"/>
        <v>434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164</v>
      </c>
      <c r="AD325" s="16" t="str">
        <f t="shared" si="104"/>
        <v>HPExt</v>
      </c>
      <c r="AE325" s="29">
        <f t="shared" si="105"/>
        <v>493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183</v>
      </c>
      <c r="AD326" s="16" t="str">
        <f t="shared" si="104"/>
        <v>HPExt</v>
      </c>
      <c r="AE326" s="29">
        <f t="shared" si="105"/>
        <v>552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203</v>
      </c>
      <c r="AD327" s="16" t="str">
        <f t="shared" si="104"/>
        <v>HPExt</v>
      </c>
      <c r="AE327" s="29">
        <f t="shared" si="105"/>
        <v>611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223</v>
      </c>
      <c r="AD328" s="16" t="str">
        <f t="shared" si="104"/>
        <v>HPExt</v>
      </c>
      <c r="AE328" s="29">
        <f t="shared" si="105"/>
        <v>671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242</v>
      </c>
      <c r="AD329" s="16" t="str">
        <f t="shared" si="104"/>
        <v>HPExt</v>
      </c>
      <c r="AE329" s="29">
        <f t="shared" si="105"/>
        <v>730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262</v>
      </c>
      <c r="AD330" s="16" t="str">
        <f t="shared" si="104"/>
        <v>HPExt</v>
      </c>
      <c r="AE330" s="29">
        <f t="shared" si="105"/>
        <v>789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281</v>
      </c>
      <c r="AD331" s="16" t="str">
        <f t="shared" si="104"/>
        <v>HPExt</v>
      </c>
      <c r="AE331" s="29">
        <f t="shared" si="105"/>
        <v>848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301</v>
      </c>
      <c r="AD332" s="16" t="str">
        <f t="shared" si="104"/>
        <v>HPExt</v>
      </c>
      <c r="AE332" s="29">
        <f t="shared" si="105"/>
        <v>907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321</v>
      </c>
      <c r="AD333" s="16" t="str">
        <f t="shared" si="104"/>
        <v>HPExt</v>
      </c>
      <c r="AE333" s="29">
        <f t="shared" si="105"/>
        <v>966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340</v>
      </c>
      <c r="AD334" s="16" t="str">
        <f t="shared" si="104"/>
        <v>HPExt</v>
      </c>
      <c r="AE334" s="29">
        <f t="shared" si="105"/>
        <v>1026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360</v>
      </c>
      <c r="AD335" s="16" t="str">
        <f t="shared" si="104"/>
        <v>HPExt</v>
      </c>
      <c r="AE335" s="29">
        <f t="shared" si="105"/>
        <v>1085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380</v>
      </c>
      <c r="AD336" s="16" t="str">
        <f t="shared" si="104"/>
        <v>HPExt</v>
      </c>
      <c r="AE336" s="29">
        <f t="shared" si="105"/>
        <v>1144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399</v>
      </c>
      <c r="AD337" s="16" t="str">
        <f t="shared" si="104"/>
        <v>HPExt</v>
      </c>
      <c r="AE337" s="29">
        <f t="shared" si="105"/>
        <v>1203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419</v>
      </c>
      <c r="AD338" s="16" t="str">
        <f t="shared" si="104"/>
        <v>HPExt</v>
      </c>
      <c r="AE338" s="29">
        <f t="shared" si="105"/>
        <v>1262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439</v>
      </c>
      <c r="AD339" s="16" t="str">
        <f t="shared" si="104"/>
        <v>HPExt</v>
      </c>
      <c r="AE339" s="29">
        <f t="shared" si="105"/>
        <v>1322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458</v>
      </c>
      <c r="AD340" s="16" t="str">
        <f t="shared" si="104"/>
        <v>HPExt</v>
      </c>
      <c r="AE340" s="29">
        <f t="shared" si="105"/>
        <v>1381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478</v>
      </c>
      <c r="AD341" s="16" t="str">
        <f t="shared" si="104"/>
        <v>HPExt</v>
      </c>
      <c r="AE341" s="29">
        <f t="shared" si="105"/>
        <v>1440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498</v>
      </c>
      <c r="AD342" s="16" t="str">
        <f t="shared" si="104"/>
        <v>HPExt</v>
      </c>
      <c r="AE342" s="29">
        <f t="shared" si="105"/>
        <v>1499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517</v>
      </c>
      <c r="AD343" s="16" t="str">
        <f t="shared" si="104"/>
        <v>HPExt</v>
      </c>
      <c r="AE343" s="29">
        <f t="shared" si="105"/>
        <v>1558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537</v>
      </c>
      <c r="AD344" s="16" t="str">
        <f t="shared" si="104"/>
        <v>HPExt</v>
      </c>
      <c r="AE344" s="29">
        <f t="shared" si="105"/>
        <v>1617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556</v>
      </c>
      <c r="AD345" s="16" t="str">
        <f t="shared" si="104"/>
        <v>HPExt</v>
      </c>
      <c r="AE345" s="29">
        <f t="shared" si="105"/>
        <v>1677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576</v>
      </c>
      <c r="AD346" s="16" t="str">
        <f t="shared" si="104"/>
        <v>HPExt</v>
      </c>
      <c r="AE346" s="29">
        <f t="shared" si="105"/>
        <v>1736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596</v>
      </c>
      <c r="AD347" s="16" t="str">
        <f t="shared" si="104"/>
        <v>HPExt</v>
      </c>
      <c r="AE347" s="29">
        <f t="shared" si="105"/>
        <v>1795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615</v>
      </c>
      <c r="AD348" s="16" t="str">
        <f t="shared" si="104"/>
        <v>HPExt</v>
      </c>
      <c r="AE348" s="29">
        <f t="shared" si="105"/>
        <v>1854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635</v>
      </c>
      <c r="AD349" s="16" t="str">
        <f t="shared" si="104"/>
        <v>HPExt</v>
      </c>
      <c r="AE349" s="29">
        <f t="shared" si="105"/>
        <v>1913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655</v>
      </c>
      <c r="AD350" s="16" t="str">
        <f t="shared" si="104"/>
        <v>HPExt</v>
      </c>
      <c r="AE350" s="29">
        <f t="shared" si="105"/>
        <v>1972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674</v>
      </c>
      <c r="AD351" s="16" t="str">
        <f t="shared" si="104"/>
        <v>HPExt</v>
      </c>
      <c r="AE351" s="29">
        <f t="shared" si="105"/>
        <v>2032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694</v>
      </c>
      <c r="AD352" s="16" t="str">
        <f t="shared" si="104"/>
        <v>HPExt</v>
      </c>
      <c r="AE352" s="29">
        <f t="shared" si="105"/>
        <v>2091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714</v>
      </c>
      <c r="AD353" s="16" t="str">
        <f t="shared" si="104"/>
        <v>HPExt</v>
      </c>
      <c r="AE353" s="29">
        <f t="shared" si="105"/>
        <v>2150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733</v>
      </c>
      <c r="AD354" s="16" t="str">
        <f t="shared" si="104"/>
        <v>HPExt</v>
      </c>
      <c r="AE354" s="29">
        <f t="shared" si="105"/>
        <v>2209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753</v>
      </c>
      <c r="AD355" s="16" t="str">
        <f t="shared" si="104"/>
        <v>HPExt</v>
      </c>
      <c r="AE355" s="29">
        <f t="shared" si="105"/>
        <v>2268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772</v>
      </c>
      <c r="AD356" s="16" t="str">
        <f t="shared" si="104"/>
        <v>HPExt</v>
      </c>
      <c r="AE356" s="29">
        <f t="shared" si="105"/>
        <v>2327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792</v>
      </c>
      <c r="AD357" s="16" t="str">
        <f t="shared" si="104"/>
        <v>HPExt</v>
      </c>
      <c r="AE357" s="29">
        <f t="shared" si="105"/>
        <v>2387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74</v>
      </c>
      <c r="AD358" s="16" t="str">
        <f t="shared" si="104"/>
        <v>DefExt</v>
      </c>
      <c r="AE358" s="29">
        <f t="shared" si="105"/>
        <v>5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129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9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184</v>
      </c>
      <c r="AD360" s="16" t="str">
        <f t="shared" si="119"/>
        <v>DefExt</v>
      </c>
      <c r="AE360" s="29">
        <f t="shared" si="120"/>
        <v>13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239</v>
      </c>
      <c r="AD361" s="16" t="str">
        <f t="shared" si="119"/>
        <v>DefExt</v>
      </c>
      <c r="AE361" s="29">
        <f t="shared" si="120"/>
        <v>17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294</v>
      </c>
      <c r="AD362" s="16" t="str">
        <f t="shared" si="119"/>
        <v>DefExt</v>
      </c>
      <c r="AE362" s="29">
        <f t="shared" si="120"/>
        <v>21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349</v>
      </c>
      <c r="AD363" s="16" t="str">
        <f t="shared" si="119"/>
        <v>DefExt</v>
      </c>
      <c r="AE363" s="29">
        <f t="shared" si="120"/>
        <v>25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404</v>
      </c>
      <c r="AD364" s="16" t="str">
        <f t="shared" si="119"/>
        <v>DefExt</v>
      </c>
      <c r="AE364" s="29">
        <f t="shared" si="120"/>
        <v>29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460</v>
      </c>
      <c r="AD365" s="16" t="str">
        <f t="shared" si="119"/>
        <v>DefExt</v>
      </c>
      <c r="AE365" s="29">
        <f t="shared" si="120"/>
        <v>33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515</v>
      </c>
      <c r="AD366" s="16" t="str">
        <f t="shared" si="119"/>
        <v>DefExt</v>
      </c>
      <c r="AE366" s="29">
        <f t="shared" si="120"/>
        <v>37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570</v>
      </c>
      <c r="AD367" s="16" t="str">
        <f t="shared" si="119"/>
        <v>DefExt</v>
      </c>
      <c r="AE367" s="29">
        <f t="shared" si="120"/>
        <v>41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625</v>
      </c>
      <c r="AD368" s="16" t="str">
        <f t="shared" si="119"/>
        <v>DefExt</v>
      </c>
      <c r="AE368" s="29">
        <f t="shared" si="120"/>
        <v>45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680</v>
      </c>
      <c r="AD369" s="16" t="str">
        <f t="shared" si="119"/>
        <v>DefExt</v>
      </c>
      <c r="AE369" s="29">
        <f t="shared" si="120"/>
        <v>48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735</v>
      </c>
      <c r="AD370" s="16" t="str">
        <f t="shared" si="119"/>
        <v>DefExt</v>
      </c>
      <c r="AE370" s="29">
        <f t="shared" si="120"/>
        <v>52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790</v>
      </c>
      <c r="AD371" s="16" t="str">
        <f t="shared" si="119"/>
        <v>DefExt</v>
      </c>
      <c r="AE371" s="29">
        <f t="shared" si="120"/>
        <v>56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846</v>
      </c>
      <c r="AD372" s="16" t="str">
        <f t="shared" si="119"/>
        <v>DefExt</v>
      </c>
      <c r="AE372" s="29">
        <f t="shared" si="120"/>
        <v>60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901</v>
      </c>
      <c r="AD373" s="16" t="str">
        <f t="shared" si="119"/>
        <v>DefExt</v>
      </c>
      <c r="AE373" s="29">
        <f t="shared" si="120"/>
        <v>64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956</v>
      </c>
      <c r="AD374" s="16" t="str">
        <f t="shared" si="119"/>
        <v>DefExt</v>
      </c>
      <c r="AE374" s="29">
        <f t="shared" si="120"/>
        <v>68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1011</v>
      </c>
      <c r="AD375" s="16" t="str">
        <f t="shared" si="119"/>
        <v>DefExt</v>
      </c>
      <c r="AE375" s="29">
        <f t="shared" si="120"/>
        <v>72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1066</v>
      </c>
      <c r="AD376" s="16" t="str">
        <f t="shared" si="119"/>
        <v>DefExt</v>
      </c>
      <c r="AE376" s="29">
        <f t="shared" si="120"/>
        <v>76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1121</v>
      </c>
      <c r="AD377" s="16" t="str">
        <f t="shared" si="119"/>
        <v>DefExt</v>
      </c>
      <c r="AE377" s="29">
        <f t="shared" si="120"/>
        <v>80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1176</v>
      </c>
      <c r="AD378" s="16" t="str">
        <f t="shared" si="119"/>
        <v>DefExt</v>
      </c>
      <c r="AE378" s="29">
        <f t="shared" si="120"/>
        <v>84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1232</v>
      </c>
      <c r="AD379" s="16" t="str">
        <f t="shared" si="119"/>
        <v>DefExt</v>
      </c>
      <c r="AE379" s="29">
        <f t="shared" si="120"/>
        <v>88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1287</v>
      </c>
      <c r="AD380" s="16" t="str">
        <f t="shared" si="119"/>
        <v>DefExt</v>
      </c>
      <c r="AE380" s="29">
        <f t="shared" si="120"/>
        <v>92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1342</v>
      </c>
      <c r="AD381" s="16" t="str">
        <f t="shared" si="119"/>
        <v>DefExt</v>
      </c>
      <c r="AE381" s="29">
        <f t="shared" si="120"/>
        <v>96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1397</v>
      </c>
      <c r="AD382" s="16" t="str">
        <f t="shared" si="119"/>
        <v>DefExt</v>
      </c>
      <c r="AE382" s="29">
        <f t="shared" si="120"/>
        <v>100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1452</v>
      </c>
      <c r="AD383" s="16" t="str">
        <f t="shared" si="119"/>
        <v>DefExt</v>
      </c>
      <c r="AE383" s="29">
        <f t="shared" si="120"/>
        <v>103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1507</v>
      </c>
      <c r="AD384" s="16" t="str">
        <f t="shared" si="119"/>
        <v>DefExt</v>
      </c>
      <c r="AE384" s="29">
        <f t="shared" si="120"/>
        <v>107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1563</v>
      </c>
      <c r="AD385" s="16" t="str">
        <f t="shared" si="119"/>
        <v>DefExt</v>
      </c>
      <c r="AE385" s="29">
        <f t="shared" si="120"/>
        <v>111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1618</v>
      </c>
      <c r="AD386" s="16" t="str">
        <f t="shared" si="119"/>
        <v>DefExt</v>
      </c>
      <c r="AE386" s="29">
        <f t="shared" si="120"/>
        <v>115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1673</v>
      </c>
      <c r="AD387" s="16" t="str">
        <f t="shared" si="119"/>
        <v>DefExt</v>
      </c>
      <c r="AE387" s="29">
        <f t="shared" si="120"/>
        <v>119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1728</v>
      </c>
      <c r="AD388" s="16" t="str">
        <f t="shared" si="119"/>
        <v>DefExt</v>
      </c>
      <c r="AE388" s="29">
        <f t="shared" si="120"/>
        <v>123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1783</v>
      </c>
      <c r="AD389" s="16" t="str">
        <f t="shared" si="119"/>
        <v>DefExt</v>
      </c>
      <c r="AE389" s="29">
        <f t="shared" si="120"/>
        <v>127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1838</v>
      </c>
      <c r="AD390" s="16" t="str">
        <f t="shared" si="119"/>
        <v>DefExt</v>
      </c>
      <c r="AE390" s="29">
        <f t="shared" si="120"/>
        <v>131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1893</v>
      </c>
      <c r="AD391" s="16" t="str">
        <f t="shared" si="119"/>
        <v>DefExt</v>
      </c>
      <c r="AE391" s="29">
        <f t="shared" si="120"/>
        <v>135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1949</v>
      </c>
      <c r="AD392" s="16" t="str">
        <f t="shared" si="119"/>
        <v>DefExt</v>
      </c>
      <c r="AE392" s="29">
        <f t="shared" si="120"/>
        <v>139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2004</v>
      </c>
      <c r="AD393" s="16" t="str">
        <f t="shared" si="119"/>
        <v>DefExt</v>
      </c>
      <c r="AE393" s="29">
        <f t="shared" si="120"/>
        <v>143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2059</v>
      </c>
      <c r="AD394" s="16" t="str">
        <f t="shared" si="119"/>
        <v>DefExt</v>
      </c>
      <c r="AE394" s="29">
        <f t="shared" si="120"/>
        <v>147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2114</v>
      </c>
      <c r="AD395" s="16" t="str">
        <f t="shared" si="119"/>
        <v>DefExt</v>
      </c>
      <c r="AE395" s="29">
        <f t="shared" si="120"/>
        <v>151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2169</v>
      </c>
      <c r="AD396" s="16" t="str">
        <f t="shared" si="119"/>
        <v>DefExt</v>
      </c>
      <c r="AE396" s="29">
        <f t="shared" si="120"/>
        <v>154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2224</v>
      </c>
      <c r="AD397" s="16" t="str">
        <f t="shared" si="119"/>
        <v>DefExt</v>
      </c>
      <c r="AE397" s="29">
        <f t="shared" si="120"/>
        <v>158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37</v>
      </c>
      <c r="AD398" s="16" t="str">
        <f t="shared" si="119"/>
        <v>HPExt</v>
      </c>
      <c r="AE398" s="29">
        <f t="shared" si="120"/>
        <v>105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64</v>
      </c>
      <c r="AD399" s="16" t="str">
        <f t="shared" si="119"/>
        <v>HPExt</v>
      </c>
      <c r="AE399" s="29">
        <f t="shared" si="120"/>
        <v>184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92</v>
      </c>
      <c r="AD400" s="16" t="str">
        <f t="shared" si="119"/>
        <v>HPExt</v>
      </c>
      <c r="AE400" s="29">
        <f t="shared" si="120"/>
        <v>263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119</v>
      </c>
      <c r="AD401" s="16" t="str">
        <f t="shared" si="119"/>
        <v>HPExt</v>
      </c>
      <c r="AE401" s="29">
        <f t="shared" si="120"/>
        <v>342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147</v>
      </c>
      <c r="AD402" s="16" t="str">
        <f t="shared" si="119"/>
        <v>HPExt</v>
      </c>
      <c r="AE402" s="29">
        <f t="shared" si="120"/>
        <v>421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175</v>
      </c>
      <c r="AD403" s="16" t="str">
        <f t="shared" si="119"/>
        <v>HPExt</v>
      </c>
      <c r="AE403" s="29">
        <f t="shared" si="120"/>
        <v>500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202</v>
      </c>
      <c r="AD404" s="16" t="str">
        <f t="shared" si="119"/>
        <v>HPExt</v>
      </c>
      <c r="AE404" s="29">
        <f t="shared" si="120"/>
        <v>579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230</v>
      </c>
      <c r="AD405" s="16" t="str">
        <f t="shared" si="119"/>
        <v>HPExt</v>
      </c>
      <c r="AE405" s="29">
        <f t="shared" si="120"/>
        <v>657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257</v>
      </c>
      <c r="AD406" s="16" t="str">
        <f t="shared" si="119"/>
        <v>HPExt</v>
      </c>
      <c r="AE406" s="29">
        <f t="shared" si="120"/>
        <v>736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285</v>
      </c>
      <c r="AD407" s="16" t="str">
        <f t="shared" si="119"/>
        <v>HPExt</v>
      </c>
      <c r="AE407" s="29">
        <f t="shared" si="120"/>
        <v>815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313</v>
      </c>
      <c r="AD408" s="16" t="str">
        <f t="shared" si="119"/>
        <v>HPExt</v>
      </c>
      <c r="AE408" s="29">
        <f t="shared" si="120"/>
        <v>894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340</v>
      </c>
      <c r="AD409" s="16" t="str">
        <f t="shared" si="119"/>
        <v>HPExt</v>
      </c>
      <c r="AE409" s="29">
        <f t="shared" si="120"/>
        <v>973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368</v>
      </c>
      <c r="AD410" s="16" t="str">
        <f t="shared" si="119"/>
        <v>HPExt</v>
      </c>
      <c r="AE410" s="29">
        <f t="shared" si="120"/>
        <v>1052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395</v>
      </c>
      <c r="AD411" s="16" t="str">
        <f t="shared" si="119"/>
        <v>HPExt</v>
      </c>
      <c r="AE411" s="29">
        <f t="shared" si="120"/>
        <v>1131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423</v>
      </c>
      <c r="AD412" s="16" t="str">
        <f t="shared" si="119"/>
        <v>HPExt</v>
      </c>
      <c r="AE412" s="29">
        <f t="shared" si="120"/>
        <v>1210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450</v>
      </c>
      <c r="AD413" s="16" t="str">
        <f t="shared" si="119"/>
        <v>HPExt</v>
      </c>
      <c r="AE413" s="29">
        <f t="shared" si="120"/>
        <v>1289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478</v>
      </c>
      <c r="AD414" s="16" t="str">
        <f t="shared" si="119"/>
        <v>HPExt</v>
      </c>
      <c r="AE414" s="29">
        <f t="shared" si="120"/>
        <v>1368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506</v>
      </c>
      <c r="AD415" s="16" t="str">
        <f t="shared" si="119"/>
        <v>HPExt</v>
      </c>
      <c r="AE415" s="29">
        <f t="shared" si="120"/>
        <v>1446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533</v>
      </c>
      <c r="AD416" s="16" t="str">
        <f t="shared" si="119"/>
        <v>HPExt</v>
      </c>
      <c r="AE416" s="29">
        <f t="shared" si="120"/>
        <v>1525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561</v>
      </c>
      <c r="AD417" s="16" t="str">
        <f t="shared" si="119"/>
        <v>HPExt</v>
      </c>
      <c r="AE417" s="29">
        <f t="shared" si="120"/>
        <v>1604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588</v>
      </c>
      <c r="AD418" s="16" t="str">
        <f t="shared" si="119"/>
        <v>HPExt</v>
      </c>
      <c r="AE418" s="29">
        <f t="shared" si="120"/>
        <v>1683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616</v>
      </c>
      <c r="AD419" s="16" t="str">
        <f t="shared" si="119"/>
        <v>HPExt</v>
      </c>
      <c r="AE419" s="29">
        <f t="shared" si="120"/>
        <v>1762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643</v>
      </c>
      <c r="AD420" s="16" t="str">
        <f t="shared" si="119"/>
        <v>HPExt</v>
      </c>
      <c r="AE420" s="29">
        <f t="shared" si="120"/>
        <v>1841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671</v>
      </c>
      <c r="AD421" s="16" t="str">
        <f t="shared" si="119"/>
        <v>HPExt</v>
      </c>
      <c r="AE421" s="29">
        <f t="shared" si="120"/>
        <v>1920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699</v>
      </c>
      <c r="AD422" s="16" t="str">
        <f t="shared" si="119"/>
        <v>HPExt</v>
      </c>
      <c r="AE422" s="29">
        <f t="shared" si="120"/>
        <v>1999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726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2078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754</v>
      </c>
      <c r="AD424" s="16" t="str">
        <f t="shared" si="128"/>
        <v>HPExt</v>
      </c>
      <c r="AE424" s="29">
        <f t="shared" si="129"/>
        <v>2157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781</v>
      </c>
      <c r="AD425" s="16" t="str">
        <f t="shared" si="128"/>
        <v>HPExt</v>
      </c>
      <c r="AE425" s="29">
        <f t="shared" si="129"/>
        <v>2235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809</v>
      </c>
      <c r="AD426" s="16" t="str">
        <f t="shared" si="128"/>
        <v>HPExt</v>
      </c>
      <c r="AE426" s="29">
        <f t="shared" si="129"/>
        <v>2314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836</v>
      </c>
      <c r="AD427" s="16" t="str">
        <f t="shared" si="128"/>
        <v>HPExt</v>
      </c>
      <c r="AE427" s="29">
        <f t="shared" si="129"/>
        <v>2393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864</v>
      </c>
      <c r="AD428" s="16" t="str">
        <f t="shared" si="128"/>
        <v>HPExt</v>
      </c>
      <c r="AE428" s="29">
        <f t="shared" si="129"/>
        <v>2472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892</v>
      </c>
      <c r="AD429" s="16" t="str">
        <f t="shared" si="128"/>
        <v>HPExt</v>
      </c>
      <c r="AE429" s="29">
        <f t="shared" si="129"/>
        <v>2551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919</v>
      </c>
      <c r="AD430" s="16" t="str">
        <f t="shared" si="128"/>
        <v>HPExt</v>
      </c>
      <c r="AE430" s="29">
        <f t="shared" si="129"/>
        <v>2630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947</v>
      </c>
      <c r="AD431" s="16" t="str">
        <f t="shared" si="128"/>
        <v>HPExt</v>
      </c>
      <c r="AE431" s="29">
        <f t="shared" si="129"/>
        <v>2709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974</v>
      </c>
      <c r="AD432" s="16" t="str">
        <f t="shared" si="128"/>
        <v>HPExt</v>
      </c>
      <c r="AE432" s="29">
        <f t="shared" si="129"/>
        <v>2788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1002</v>
      </c>
      <c r="AD433" s="16" t="str">
        <f t="shared" si="128"/>
        <v>HPExt</v>
      </c>
      <c r="AE433" s="29">
        <f t="shared" si="129"/>
        <v>2867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1029</v>
      </c>
      <c r="AD434" s="16" t="str">
        <f t="shared" si="128"/>
        <v>HPExt</v>
      </c>
      <c r="AE434" s="29">
        <f t="shared" si="129"/>
        <v>2946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1057</v>
      </c>
      <c r="AD435" s="16" t="str">
        <f t="shared" si="128"/>
        <v>HPExt</v>
      </c>
      <c r="AE435" s="29">
        <f t="shared" si="129"/>
        <v>3024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1085</v>
      </c>
      <c r="AD436" s="16" t="str">
        <f t="shared" si="128"/>
        <v>HPExt</v>
      </c>
      <c r="AE436" s="29">
        <f t="shared" si="129"/>
        <v>3103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1112</v>
      </c>
      <c r="AD437" s="16" t="str">
        <f t="shared" si="128"/>
        <v>HPExt</v>
      </c>
      <c r="AE437" s="29">
        <f t="shared" si="129"/>
        <v>3182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74</v>
      </c>
      <c r="AD438" s="16" t="str">
        <f t="shared" si="128"/>
        <v>HPExt</v>
      </c>
      <c r="AE438" s="29">
        <f t="shared" si="129"/>
        <v>79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129</v>
      </c>
      <c r="AD439" s="16" t="str">
        <f t="shared" si="128"/>
        <v>HPExt</v>
      </c>
      <c r="AE439" s="29">
        <f t="shared" si="129"/>
        <v>138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184</v>
      </c>
      <c r="AD440" s="16" t="str">
        <f t="shared" si="128"/>
        <v>HPExt</v>
      </c>
      <c r="AE440" s="29">
        <f t="shared" si="129"/>
        <v>197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239</v>
      </c>
      <c r="AD441" s="16" t="str">
        <f t="shared" si="128"/>
        <v>HPExt</v>
      </c>
      <c r="AE441" s="29">
        <f t="shared" si="129"/>
        <v>256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294</v>
      </c>
      <c r="AD442" s="16" t="str">
        <f t="shared" si="128"/>
        <v>HPExt</v>
      </c>
      <c r="AE442" s="29">
        <f t="shared" si="129"/>
        <v>316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349</v>
      </c>
      <c r="AD443" s="16" t="str">
        <f t="shared" si="128"/>
        <v>HPExt</v>
      </c>
      <c r="AE443" s="29">
        <f t="shared" si="129"/>
        <v>375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404</v>
      </c>
      <c r="AD444" s="16" t="str">
        <f t="shared" si="128"/>
        <v>HPExt</v>
      </c>
      <c r="AE444" s="29">
        <f t="shared" si="129"/>
        <v>434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460</v>
      </c>
      <c r="AD445" s="16" t="str">
        <f t="shared" si="128"/>
        <v>HPExt</v>
      </c>
      <c r="AE445" s="29">
        <f t="shared" si="129"/>
        <v>493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515</v>
      </c>
      <c r="AD446" s="16" t="str">
        <f t="shared" si="128"/>
        <v>HPExt</v>
      </c>
      <c r="AE446" s="29">
        <f t="shared" si="129"/>
        <v>552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570</v>
      </c>
      <c r="AD447" s="16" t="str">
        <f t="shared" si="128"/>
        <v>HPExt</v>
      </c>
      <c r="AE447" s="29">
        <f t="shared" si="129"/>
        <v>611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625</v>
      </c>
      <c r="AD448" s="16" t="str">
        <f t="shared" si="128"/>
        <v>HPExt</v>
      </c>
      <c r="AE448" s="29">
        <f t="shared" si="129"/>
        <v>671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680</v>
      </c>
      <c r="AD449" s="16" t="str">
        <f t="shared" si="128"/>
        <v>HPExt</v>
      </c>
      <c r="AE449" s="29">
        <f t="shared" si="129"/>
        <v>730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735</v>
      </c>
      <c r="AD450" s="16" t="str">
        <f t="shared" si="128"/>
        <v>HPExt</v>
      </c>
      <c r="AE450" s="29">
        <f t="shared" si="129"/>
        <v>789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790</v>
      </c>
      <c r="AD451" s="16" t="str">
        <f t="shared" si="128"/>
        <v>HPExt</v>
      </c>
      <c r="AE451" s="29">
        <f t="shared" si="129"/>
        <v>848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846</v>
      </c>
      <c r="AD452" s="16" t="str">
        <f t="shared" si="128"/>
        <v>HPExt</v>
      </c>
      <c r="AE452" s="29">
        <f t="shared" si="129"/>
        <v>907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901</v>
      </c>
      <c r="AD453" s="16" t="str">
        <f t="shared" si="128"/>
        <v>HPExt</v>
      </c>
      <c r="AE453" s="29">
        <f t="shared" si="129"/>
        <v>966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956</v>
      </c>
      <c r="AD454" s="16" t="str">
        <f t="shared" si="128"/>
        <v>HPExt</v>
      </c>
      <c r="AE454" s="29">
        <f t="shared" si="129"/>
        <v>1026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1011</v>
      </c>
      <c r="AD455" s="16" t="str">
        <f t="shared" si="128"/>
        <v>HPExt</v>
      </c>
      <c r="AE455" s="29">
        <f t="shared" si="129"/>
        <v>1085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1066</v>
      </c>
      <c r="AD456" s="16" t="str">
        <f t="shared" si="128"/>
        <v>HPExt</v>
      </c>
      <c r="AE456" s="29">
        <f t="shared" si="129"/>
        <v>1144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1121</v>
      </c>
      <c r="AD457" s="16" t="str">
        <f t="shared" si="128"/>
        <v>HPExt</v>
      </c>
      <c r="AE457" s="29">
        <f t="shared" si="129"/>
        <v>1203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1176</v>
      </c>
      <c r="AD458" s="16" t="str">
        <f t="shared" si="128"/>
        <v>HPExt</v>
      </c>
      <c r="AE458" s="29">
        <f t="shared" si="129"/>
        <v>1262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1232</v>
      </c>
      <c r="AD459" s="16" t="str">
        <f t="shared" si="128"/>
        <v>HPExt</v>
      </c>
      <c r="AE459" s="29">
        <f t="shared" si="129"/>
        <v>1322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1287</v>
      </c>
      <c r="AD460" s="16" t="str">
        <f t="shared" si="128"/>
        <v>HPExt</v>
      </c>
      <c r="AE460" s="29">
        <f t="shared" si="129"/>
        <v>1381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1342</v>
      </c>
      <c r="AD461" s="16" t="str">
        <f t="shared" si="128"/>
        <v>HPExt</v>
      </c>
      <c r="AE461" s="29">
        <f t="shared" si="129"/>
        <v>1440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1397</v>
      </c>
      <c r="AD462" s="16" t="str">
        <f t="shared" si="128"/>
        <v>HPExt</v>
      </c>
      <c r="AE462" s="29">
        <f t="shared" si="129"/>
        <v>1499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1452</v>
      </c>
      <c r="AD463" s="16" t="str">
        <f t="shared" si="128"/>
        <v>HPExt</v>
      </c>
      <c r="AE463" s="29">
        <f t="shared" si="129"/>
        <v>1558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1507</v>
      </c>
      <c r="AD464" s="16" t="str">
        <f t="shared" si="128"/>
        <v>HPExt</v>
      </c>
      <c r="AE464" s="29">
        <f t="shared" si="129"/>
        <v>1617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1563</v>
      </c>
      <c r="AD465" s="16" t="str">
        <f t="shared" si="128"/>
        <v>HPExt</v>
      </c>
      <c r="AE465" s="29">
        <f t="shared" si="129"/>
        <v>1677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1618</v>
      </c>
      <c r="AD466" s="16" t="str">
        <f t="shared" si="128"/>
        <v>HPExt</v>
      </c>
      <c r="AE466" s="29">
        <f t="shared" si="129"/>
        <v>1736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1673</v>
      </c>
      <c r="AD467" s="16" t="str">
        <f t="shared" si="128"/>
        <v>HPExt</v>
      </c>
      <c r="AE467" s="29">
        <f t="shared" si="129"/>
        <v>1795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1728</v>
      </c>
      <c r="AD468" s="16" t="str">
        <f t="shared" si="128"/>
        <v>HPExt</v>
      </c>
      <c r="AE468" s="29">
        <f t="shared" si="129"/>
        <v>1854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1783</v>
      </c>
      <c r="AD469" s="16" t="str">
        <f t="shared" si="128"/>
        <v>HPExt</v>
      </c>
      <c r="AE469" s="29">
        <f t="shared" si="129"/>
        <v>1913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1838</v>
      </c>
      <c r="AD470" s="16" t="str">
        <f t="shared" si="128"/>
        <v>HPExt</v>
      </c>
      <c r="AE470" s="29">
        <f t="shared" si="129"/>
        <v>1972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1893</v>
      </c>
      <c r="AD471" s="16" t="str">
        <f t="shared" si="128"/>
        <v>HPExt</v>
      </c>
      <c r="AE471" s="29">
        <f t="shared" si="129"/>
        <v>2032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1949</v>
      </c>
      <c r="AD472" s="16" t="str">
        <f t="shared" si="128"/>
        <v>HPExt</v>
      </c>
      <c r="AE472" s="29">
        <f t="shared" si="129"/>
        <v>2091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2004</v>
      </c>
      <c r="AD473" s="16" t="str">
        <f t="shared" si="128"/>
        <v>HPExt</v>
      </c>
      <c r="AE473" s="29">
        <f t="shared" si="129"/>
        <v>2150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2059</v>
      </c>
      <c r="AD474" s="16" t="str">
        <f t="shared" si="128"/>
        <v>HPExt</v>
      </c>
      <c r="AE474" s="29">
        <f t="shared" si="129"/>
        <v>2209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2114</v>
      </c>
      <c r="AD475" s="16" t="str">
        <f t="shared" si="128"/>
        <v>HPExt</v>
      </c>
      <c r="AE475" s="29">
        <f t="shared" si="129"/>
        <v>2268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2169</v>
      </c>
      <c r="AD476" s="16" t="str">
        <f t="shared" si="128"/>
        <v>HPExt</v>
      </c>
      <c r="AE476" s="29">
        <f t="shared" si="129"/>
        <v>2327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2224</v>
      </c>
      <c r="AD477" s="16" t="str">
        <f t="shared" si="128"/>
        <v>HPExt</v>
      </c>
      <c r="AE477" s="29">
        <f t="shared" si="129"/>
        <v>2387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37</v>
      </c>
      <c r="AD478" s="16" t="str">
        <f t="shared" si="128"/>
        <v>DefExt</v>
      </c>
      <c r="AE478" s="29">
        <f t="shared" si="129"/>
        <v>16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64</v>
      </c>
      <c r="AD479" s="16" t="str">
        <f t="shared" si="128"/>
        <v>DefExt</v>
      </c>
      <c r="AE479" s="29">
        <f t="shared" si="129"/>
        <v>27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92</v>
      </c>
      <c r="AD480" s="16" t="str">
        <f t="shared" si="128"/>
        <v>DefExt</v>
      </c>
      <c r="AE480" s="29">
        <f t="shared" si="129"/>
        <v>39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119</v>
      </c>
      <c r="AD481" s="16" t="str">
        <f t="shared" si="128"/>
        <v>DefExt</v>
      </c>
      <c r="AE481" s="29">
        <f t="shared" si="129"/>
        <v>51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147</v>
      </c>
      <c r="AD482" s="16" t="str">
        <f t="shared" si="128"/>
        <v>DefExt</v>
      </c>
      <c r="AE482" s="29">
        <f t="shared" si="129"/>
        <v>63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175</v>
      </c>
      <c r="AD483" s="16" t="str">
        <f t="shared" si="128"/>
        <v>DefExt</v>
      </c>
      <c r="AE483" s="29">
        <f t="shared" si="129"/>
        <v>75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202</v>
      </c>
      <c r="AD484" s="16" t="str">
        <f t="shared" si="128"/>
        <v>DefExt</v>
      </c>
      <c r="AE484" s="29">
        <f t="shared" si="129"/>
        <v>86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230</v>
      </c>
      <c r="AD485" s="16" t="str">
        <f t="shared" si="128"/>
        <v>DefExt</v>
      </c>
      <c r="AE485" s="29">
        <f t="shared" si="129"/>
        <v>98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257</v>
      </c>
      <c r="AD486" s="16" t="str">
        <f t="shared" si="128"/>
        <v>DefExt</v>
      </c>
      <c r="AE486" s="29">
        <f t="shared" si="129"/>
        <v>110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285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122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313</v>
      </c>
      <c r="AD488" s="16" t="str">
        <f t="shared" si="137"/>
        <v>DefExt</v>
      </c>
      <c r="AE488" s="29">
        <f t="shared" si="138"/>
        <v>134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340</v>
      </c>
      <c r="AD489" s="16" t="str">
        <f t="shared" si="137"/>
        <v>DefExt</v>
      </c>
      <c r="AE489" s="29">
        <f t="shared" si="138"/>
        <v>145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368</v>
      </c>
      <c r="AD490" s="16" t="str">
        <f t="shared" si="137"/>
        <v>DefExt</v>
      </c>
      <c r="AE490" s="29">
        <f t="shared" si="138"/>
        <v>157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395</v>
      </c>
      <c r="AD491" s="16" t="str">
        <f t="shared" si="137"/>
        <v>DefExt</v>
      </c>
      <c r="AE491" s="29">
        <f t="shared" si="138"/>
        <v>169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423</v>
      </c>
      <c r="AD492" s="16" t="str">
        <f t="shared" si="137"/>
        <v>DefExt</v>
      </c>
      <c r="AE492" s="29">
        <f t="shared" si="138"/>
        <v>181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450</v>
      </c>
      <c r="AD493" s="16" t="str">
        <f t="shared" si="137"/>
        <v>DefExt</v>
      </c>
      <c r="AE493" s="29">
        <f t="shared" si="138"/>
        <v>192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478</v>
      </c>
      <c r="AD494" s="16" t="str">
        <f t="shared" si="137"/>
        <v>DefExt</v>
      </c>
      <c r="AE494" s="29">
        <f t="shared" si="138"/>
        <v>204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506</v>
      </c>
      <c r="AD495" s="16" t="str">
        <f t="shared" si="137"/>
        <v>DefExt</v>
      </c>
      <c r="AE495" s="29">
        <f t="shared" si="138"/>
        <v>216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533</v>
      </c>
      <c r="AD496" s="16" t="str">
        <f t="shared" si="137"/>
        <v>DefExt</v>
      </c>
      <c r="AE496" s="29">
        <f t="shared" si="138"/>
        <v>228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561</v>
      </c>
      <c r="AD497" s="16" t="str">
        <f t="shared" si="137"/>
        <v>DefExt</v>
      </c>
      <c r="AE497" s="29">
        <f t="shared" si="138"/>
        <v>240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588</v>
      </c>
      <c r="AD498" s="16" t="str">
        <f t="shared" si="137"/>
        <v>DefExt</v>
      </c>
      <c r="AE498" s="29">
        <f t="shared" si="138"/>
        <v>251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616</v>
      </c>
      <c r="AD499" s="16" t="str">
        <f t="shared" si="137"/>
        <v>DefExt</v>
      </c>
      <c r="AE499" s="29">
        <f t="shared" si="138"/>
        <v>263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643</v>
      </c>
      <c r="AD500" s="16" t="str">
        <f t="shared" si="137"/>
        <v>DefExt</v>
      </c>
      <c r="AE500" s="29">
        <f t="shared" si="138"/>
        <v>275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671</v>
      </c>
      <c r="AD501" s="16" t="str">
        <f t="shared" si="137"/>
        <v>DefExt</v>
      </c>
      <c r="AE501" s="29">
        <f t="shared" si="138"/>
        <v>287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699</v>
      </c>
      <c r="AD502" s="16" t="str">
        <f t="shared" si="137"/>
        <v>DefExt</v>
      </c>
      <c r="AE502" s="29">
        <f t="shared" si="138"/>
        <v>299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726</v>
      </c>
      <c r="AD503" s="16" t="str">
        <f t="shared" si="137"/>
        <v>DefExt</v>
      </c>
      <c r="AE503" s="29">
        <f t="shared" si="138"/>
        <v>310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754</v>
      </c>
      <c r="AD504" s="16" t="str">
        <f t="shared" si="137"/>
        <v>DefExt</v>
      </c>
      <c r="AE504" s="29">
        <f t="shared" si="138"/>
        <v>322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781</v>
      </c>
      <c r="AD505" s="16" t="str">
        <f t="shared" si="137"/>
        <v>DefExt</v>
      </c>
      <c r="AE505" s="29">
        <f t="shared" si="138"/>
        <v>334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809</v>
      </c>
      <c r="AD506" s="16" t="str">
        <f t="shared" si="137"/>
        <v>DefExt</v>
      </c>
      <c r="AE506" s="29">
        <f t="shared" si="138"/>
        <v>346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836</v>
      </c>
      <c r="AD507" s="16" t="str">
        <f t="shared" si="137"/>
        <v>DefExt</v>
      </c>
      <c r="AE507" s="29">
        <f t="shared" si="138"/>
        <v>357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864</v>
      </c>
      <c r="AD508" s="16" t="str">
        <f t="shared" si="137"/>
        <v>DefExt</v>
      </c>
      <c r="AE508" s="29">
        <f t="shared" si="138"/>
        <v>369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892</v>
      </c>
      <c r="AD509" s="16" t="str">
        <f t="shared" si="137"/>
        <v>DefExt</v>
      </c>
      <c r="AE509" s="29">
        <f t="shared" si="138"/>
        <v>381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919</v>
      </c>
      <c r="AD510" s="16" t="str">
        <f t="shared" si="137"/>
        <v>DefExt</v>
      </c>
      <c r="AE510" s="29">
        <f t="shared" si="138"/>
        <v>393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947</v>
      </c>
      <c r="AD511" s="16" t="str">
        <f t="shared" si="137"/>
        <v>DefExt</v>
      </c>
      <c r="AE511" s="29">
        <f t="shared" si="138"/>
        <v>405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974</v>
      </c>
      <c r="AD512" s="16" t="str">
        <f t="shared" si="137"/>
        <v>DefExt</v>
      </c>
      <c r="AE512" s="29">
        <f t="shared" si="138"/>
        <v>416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1002</v>
      </c>
      <c r="AD513" s="16" t="str">
        <f t="shared" si="137"/>
        <v>DefExt</v>
      </c>
      <c r="AE513" s="29">
        <f t="shared" si="138"/>
        <v>428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1029</v>
      </c>
      <c r="AD514" s="16" t="str">
        <f t="shared" si="137"/>
        <v>DefExt</v>
      </c>
      <c r="AE514" s="29">
        <f t="shared" si="138"/>
        <v>440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1057</v>
      </c>
      <c r="AD515" s="16" t="str">
        <f t="shared" si="137"/>
        <v>DefExt</v>
      </c>
      <c r="AE515" s="29">
        <f t="shared" si="138"/>
        <v>452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1085</v>
      </c>
      <c r="AD516" s="16" t="str">
        <f t="shared" si="137"/>
        <v>DefExt</v>
      </c>
      <c r="AE516" s="29">
        <f t="shared" si="138"/>
        <v>463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1112</v>
      </c>
      <c r="AD517" s="16" t="str">
        <f t="shared" si="137"/>
        <v>DefExt</v>
      </c>
      <c r="AE517" s="29">
        <f t="shared" si="138"/>
        <v>475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87</v>
      </c>
      <c r="AD518" s="16" t="str">
        <f t="shared" si="137"/>
        <v>DefExt</v>
      </c>
      <c r="AE518" s="29">
        <f t="shared" si="138"/>
        <v>17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152</v>
      </c>
      <c r="AD519" s="16" t="str">
        <f t="shared" si="137"/>
        <v>DefExt</v>
      </c>
      <c r="AE519" s="29">
        <f t="shared" si="138"/>
        <v>30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217</v>
      </c>
      <c r="AD520" s="16" t="str">
        <f t="shared" si="137"/>
        <v>DefExt</v>
      </c>
      <c r="AE520" s="29">
        <f t="shared" si="138"/>
        <v>43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282</v>
      </c>
      <c r="AD521" s="16" t="str">
        <f t="shared" si="137"/>
        <v>DefExt</v>
      </c>
      <c r="AE521" s="29">
        <f t="shared" si="138"/>
        <v>56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347</v>
      </c>
      <c r="AD522" s="16" t="str">
        <f t="shared" si="137"/>
        <v>DefExt</v>
      </c>
      <c r="AE522" s="29">
        <f t="shared" si="138"/>
        <v>69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412</v>
      </c>
      <c r="AD523" s="16" t="str">
        <f t="shared" si="137"/>
        <v>DefExt</v>
      </c>
      <c r="AE523" s="29">
        <f t="shared" si="138"/>
        <v>82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477</v>
      </c>
      <c r="AD524" s="16" t="str">
        <f t="shared" si="137"/>
        <v>DefExt</v>
      </c>
      <c r="AE524" s="29">
        <f t="shared" si="138"/>
        <v>95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542</v>
      </c>
      <c r="AD525" s="16" t="str">
        <f t="shared" si="137"/>
        <v>DefExt</v>
      </c>
      <c r="AE525" s="29">
        <f t="shared" si="138"/>
        <v>108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607</v>
      </c>
      <c r="AD526" s="16" t="str">
        <f t="shared" si="137"/>
        <v>DefExt</v>
      </c>
      <c r="AE526" s="29">
        <f t="shared" si="138"/>
        <v>121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672</v>
      </c>
      <c r="AD527" s="16" t="str">
        <f t="shared" si="137"/>
        <v>DefExt</v>
      </c>
      <c r="AE527" s="29">
        <f t="shared" si="138"/>
        <v>134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737</v>
      </c>
      <c r="AD528" s="16" t="str">
        <f t="shared" si="137"/>
        <v>DefExt</v>
      </c>
      <c r="AE528" s="29">
        <f t="shared" si="138"/>
        <v>147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802</v>
      </c>
      <c r="AD529" s="16" t="str">
        <f t="shared" si="137"/>
        <v>DefExt</v>
      </c>
      <c r="AE529" s="29">
        <f t="shared" si="138"/>
        <v>160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867</v>
      </c>
      <c r="AD530" s="16" t="str">
        <f t="shared" si="137"/>
        <v>DefExt</v>
      </c>
      <c r="AE530" s="29">
        <f t="shared" si="138"/>
        <v>173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932</v>
      </c>
      <c r="AD531" s="16" t="str">
        <f t="shared" si="137"/>
        <v>DefExt</v>
      </c>
      <c r="AE531" s="29">
        <f t="shared" si="138"/>
        <v>186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997</v>
      </c>
      <c r="AD532" s="16" t="str">
        <f t="shared" si="137"/>
        <v>DefExt</v>
      </c>
      <c r="AE532" s="29">
        <f t="shared" si="138"/>
        <v>199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1062</v>
      </c>
      <c r="AD533" s="16" t="str">
        <f t="shared" si="137"/>
        <v>DefExt</v>
      </c>
      <c r="AE533" s="29">
        <f t="shared" si="138"/>
        <v>212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1127</v>
      </c>
      <c r="AD534" s="16" t="str">
        <f t="shared" si="137"/>
        <v>DefExt</v>
      </c>
      <c r="AE534" s="29">
        <f t="shared" si="138"/>
        <v>225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1192</v>
      </c>
      <c r="AD535" s="16" t="str">
        <f t="shared" si="137"/>
        <v>DefExt</v>
      </c>
      <c r="AE535" s="29">
        <f t="shared" si="138"/>
        <v>238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1257</v>
      </c>
      <c r="AD536" s="16" t="str">
        <f t="shared" si="137"/>
        <v>DefExt</v>
      </c>
      <c r="AE536" s="29">
        <f t="shared" si="138"/>
        <v>251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1322</v>
      </c>
      <c r="AD537" s="16" t="str">
        <f t="shared" si="137"/>
        <v>DefExt</v>
      </c>
      <c r="AE537" s="29">
        <f t="shared" si="138"/>
        <v>264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1387</v>
      </c>
      <c r="AD538" s="16" t="str">
        <f t="shared" si="137"/>
        <v>DefExt</v>
      </c>
      <c r="AE538" s="29">
        <f t="shared" si="138"/>
        <v>277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1452</v>
      </c>
      <c r="AD539" s="16" t="str">
        <f t="shared" si="137"/>
        <v>DefExt</v>
      </c>
      <c r="AE539" s="29">
        <f t="shared" si="138"/>
        <v>289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1517</v>
      </c>
      <c r="AD540" s="16" t="str">
        <f t="shared" si="137"/>
        <v>DefExt</v>
      </c>
      <c r="AE540" s="29">
        <f t="shared" si="138"/>
        <v>302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1582</v>
      </c>
      <c r="AD541" s="16" t="str">
        <f t="shared" si="137"/>
        <v>DefExt</v>
      </c>
      <c r="AE541" s="29">
        <f t="shared" si="138"/>
        <v>315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1647</v>
      </c>
      <c r="AD542" s="16" t="str">
        <f t="shared" si="137"/>
        <v>DefExt</v>
      </c>
      <c r="AE542" s="29">
        <f t="shared" si="138"/>
        <v>328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1712</v>
      </c>
      <c r="AD543" s="16" t="str">
        <f t="shared" si="137"/>
        <v>DefExt</v>
      </c>
      <c r="AE543" s="29">
        <f t="shared" si="138"/>
        <v>341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1777</v>
      </c>
      <c r="AD544" s="16" t="str">
        <f t="shared" si="137"/>
        <v>DefExt</v>
      </c>
      <c r="AE544" s="29">
        <f t="shared" si="138"/>
        <v>354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1842</v>
      </c>
      <c r="AD545" s="16" t="str">
        <f t="shared" si="137"/>
        <v>DefExt</v>
      </c>
      <c r="AE545" s="29">
        <f t="shared" si="138"/>
        <v>367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1907</v>
      </c>
      <c r="AD546" s="16" t="str">
        <f t="shared" si="137"/>
        <v>DefExt</v>
      </c>
      <c r="AE546" s="29">
        <f t="shared" si="138"/>
        <v>380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1972</v>
      </c>
      <c r="AD547" s="16" t="str">
        <f t="shared" si="137"/>
        <v>DefExt</v>
      </c>
      <c r="AE547" s="29">
        <f t="shared" si="138"/>
        <v>393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2037</v>
      </c>
      <c r="AD548" s="16" t="str">
        <f t="shared" si="137"/>
        <v>DefExt</v>
      </c>
      <c r="AE548" s="29">
        <f t="shared" si="138"/>
        <v>406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2101</v>
      </c>
      <c r="AD549" s="16" t="str">
        <f t="shared" si="137"/>
        <v>DefExt</v>
      </c>
      <c r="AE549" s="29">
        <f t="shared" si="138"/>
        <v>419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2166</v>
      </c>
      <c r="AD550" s="16" t="str">
        <f t="shared" si="137"/>
        <v>DefExt</v>
      </c>
      <c r="AE550" s="29">
        <f t="shared" si="138"/>
        <v>432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2231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445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2296</v>
      </c>
      <c r="AD552" s="16" t="str">
        <f t="shared" si="146"/>
        <v>DefExt</v>
      </c>
      <c r="AE552" s="29">
        <f t="shared" si="147"/>
        <v>458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2361</v>
      </c>
      <c r="AD553" s="16" t="str">
        <f t="shared" si="146"/>
        <v>DefExt</v>
      </c>
      <c r="AE553" s="29">
        <f t="shared" si="147"/>
        <v>471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2426</v>
      </c>
      <c r="AD554" s="16" t="str">
        <f t="shared" si="146"/>
        <v>DefExt</v>
      </c>
      <c r="AE554" s="29">
        <f t="shared" si="147"/>
        <v>484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2491</v>
      </c>
      <c r="AD555" s="16" t="str">
        <f t="shared" si="146"/>
        <v>DefExt</v>
      </c>
      <c r="AE555" s="29">
        <f t="shared" si="147"/>
        <v>497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2556</v>
      </c>
      <c r="AD556" s="16" t="str">
        <f t="shared" si="146"/>
        <v>DefExt</v>
      </c>
      <c r="AE556" s="29">
        <f t="shared" si="147"/>
        <v>510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2621</v>
      </c>
      <c r="AD557" s="16" t="str">
        <f t="shared" si="146"/>
        <v>DefExt</v>
      </c>
      <c r="AE557" s="29">
        <f t="shared" si="147"/>
        <v>523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86</v>
      </c>
      <c r="AD558" s="16" t="str">
        <f t="shared" si="146"/>
        <v>HPExt</v>
      </c>
      <c r="AE558" s="29">
        <f t="shared" si="147"/>
        <v>87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151</v>
      </c>
      <c r="AD559" s="16" t="str">
        <f t="shared" si="146"/>
        <v>HPExt</v>
      </c>
      <c r="AE559" s="29">
        <f t="shared" si="147"/>
        <v>152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216</v>
      </c>
      <c r="AD560" s="16" t="str">
        <f t="shared" si="146"/>
        <v>HPExt</v>
      </c>
      <c r="AE560" s="29">
        <f t="shared" si="147"/>
        <v>217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281</v>
      </c>
      <c r="AD561" s="16" t="str">
        <f t="shared" si="146"/>
        <v>HPExt</v>
      </c>
      <c r="AE561" s="29">
        <f t="shared" si="147"/>
        <v>282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346</v>
      </c>
      <c r="AD562" s="16" t="str">
        <f t="shared" si="146"/>
        <v>HPExt</v>
      </c>
      <c r="AE562" s="29">
        <f t="shared" si="147"/>
        <v>347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410</v>
      </c>
      <c r="AD563" s="16" t="str">
        <f t="shared" si="146"/>
        <v>HPExt</v>
      </c>
      <c r="AE563" s="29">
        <f t="shared" si="147"/>
        <v>412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475</v>
      </c>
      <c r="AD564" s="16" t="str">
        <f t="shared" si="146"/>
        <v>HPExt</v>
      </c>
      <c r="AE564" s="29">
        <f t="shared" si="147"/>
        <v>477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540</v>
      </c>
      <c r="AD565" s="16" t="str">
        <f t="shared" si="146"/>
        <v>HPExt</v>
      </c>
      <c r="AE565" s="29">
        <f t="shared" si="147"/>
        <v>542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605</v>
      </c>
      <c r="AD566" s="16" t="str">
        <f t="shared" si="146"/>
        <v>HPExt</v>
      </c>
      <c r="AE566" s="29">
        <f t="shared" si="147"/>
        <v>608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670</v>
      </c>
      <c r="AD567" s="16" t="str">
        <f t="shared" si="146"/>
        <v>HPExt</v>
      </c>
      <c r="AE567" s="29">
        <f t="shared" si="147"/>
        <v>673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734</v>
      </c>
      <c r="AD568" s="16" t="str">
        <f t="shared" si="146"/>
        <v>HPExt</v>
      </c>
      <c r="AE568" s="29">
        <f t="shared" si="147"/>
        <v>738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799</v>
      </c>
      <c r="AD569" s="16" t="str">
        <f t="shared" si="146"/>
        <v>HPExt</v>
      </c>
      <c r="AE569" s="29">
        <f t="shared" si="147"/>
        <v>803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864</v>
      </c>
      <c r="AD570" s="16" t="str">
        <f t="shared" si="146"/>
        <v>HPExt</v>
      </c>
      <c r="AE570" s="29">
        <f t="shared" si="147"/>
        <v>868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929</v>
      </c>
      <c r="AD571" s="16" t="str">
        <f t="shared" si="146"/>
        <v>HPExt</v>
      </c>
      <c r="AE571" s="29">
        <f t="shared" si="147"/>
        <v>933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994</v>
      </c>
      <c r="AD572" s="16" t="str">
        <f t="shared" si="146"/>
        <v>HPExt</v>
      </c>
      <c r="AE572" s="29">
        <f t="shared" si="147"/>
        <v>998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1059</v>
      </c>
      <c r="AD573" s="16" t="str">
        <f t="shared" si="146"/>
        <v>HPExt</v>
      </c>
      <c r="AE573" s="29">
        <f t="shared" si="147"/>
        <v>1063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1123</v>
      </c>
      <c r="AD574" s="16" t="str">
        <f t="shared" si="146"/>
        <v>HPExt</v>
      </c>
      <c r="AE574" s="29">
        <f t="shared" si="147"/>
        <v>1128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1188</v>
      </c>
      <c r="AD575" s="16" t="str">
        <f t="shared" si="146"/>
        <v>HPExt</v>
      </c>
      <c r="AE575" s="29">
        <f t="shared" si="147"/>
        <v>1193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1253</v>
      </c>
      <c r="AD576" s="16" t="str">
        <f t="shared" si="146"/>
        <v>HPExt</v>
      </c>
      <c r="AE576" s="29">
        <f t="shared" si="147"/>
        <v>1258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1318</v>
      </c>
      <c r="AD577" s="16" t="str">
        <f t="shared" si="146"/>
        <v>HPExt</v>
      </c>
      <c r="AE577" s="29">
        <f t="shared" si="147"/>
        <v>1324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1383</v>
      </c>
      <c r="AD578" s="16" t="str">
        <f t="shared" si="146"/>
        <v>HPExt</v>
      </c>
      <c r="AE578" s="29">
        <f t="shared" si="147"/>
        <v>1389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1447</v>
      </c>
      <c r="AD579" s="16" t="str">
        <f t="shared" si="146"/>
        <v>HPExt</v>
      </c>
      <c r="AE579" s="29">
        <f t="shared" si="147"/>
        <v>1454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1512</v>
      </c>
      <c r="AD580" s="16" t="str">
        <f t="shared" si="146"/>
        <v>HPExt</v>
      </c>
      <c r="AE580" s="29">
        <f t="shared" si="147"/>
        <v>1519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1577</v>
      </c>
      <c r="AD581" s="16" t="str">
        <f t="shared" si="146"/>
        <v>HPExt</v>
      </c>
      <c r="AE581" s="29">
        <f t="shared" si="147"/>
        <v>1584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1642</v>
      </c>
      <c r="AD582" s="16" t="str">
        <f t="shared" si="146"/>
        <v>HPExt</v>
      </c>
      <c r="AE582" s="29">
        <f t="shared" si="147"/>
        <v>1649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1707</v>
      </c>
      <c r="AD583" s="16" t="str">
        <f t="shared" si="146"/>
        <v>HPExt</v>
      </c>
      <c r="AE583" s="29">
        <f t="shared" si="147"/>
        <v>1714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1771</v>
      </c>
      <c r="AD584" s="16" t="str">
        <f t="shared" si="146"/>
        <v>HPExt</v>
      </c>
      <c r="AE584" s="29">
        <f t="shared" si="147"/>
        <v>1779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1836</v>
      </c>
      <c r="AD585" s="16" t="str">
        <f t="shared" si="146"/>
        <v>HPExt</v>
      </c>
      <c r="AE585" s="29">
        <f t="shared" si="147"/>
        <v>1844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1901</v>
      </c>
      <c r="AD586" s="16" t="str">
        <f t="shared" si="146"/>
        <v>HPExt</v>
      </c>
      <c r="AE586" s="29">
        <f t="shared" si="147"/>
        <v>1909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1966</v>
      </c>
      <c r="AD587" s="16" t="str">
        <f t="shared" si="146"/>
        <v>HPExt</v>
      </c>
      <c r="AE587" s="29">
        <f t="shared" si="147"/>
        <v>1974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2031</v>
      </c>
      <c r="AD588" s="16" t="str">
        <f t="shared" si="146"/>
        <v>HPExt</v>
      </c>
      <c r="AE588" s="29">
        <f t="shared" si="147"/>
        <v>2039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2095</v>
      </c>
      <c r="AD589" s="16" t="str">
        <f t="shared" si="146"/>
        <v>HPExt</v>
      </c>
      <c r="AE589" s="29">
        <f t="shared" si="147"/>
        <v>2105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2160</v>
      </c>
      <c r="AD590" s="16" t="str">
        <f t="shared" si="146"/>
        <v>HPExt</v>
      </c>
      <c r="AE590" s="29">
        <f t="shared" si="147"/>
        <v>2170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2225</v>
      </c>
      <c r="AD591" s="16" t="str">
        <f t="shared" si="146"/>
        <v>HPExt</v>
      </c>
      <c r="AE591" s="29">
        <f t="shared" si="147"/>
        <v>2235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2290</v>
      </c>
      <c r="AD592" s="16" t="str">
        <f t="shared" si="146"/>
        <v>HPExt</v>
      </c>
      <c r="AE592" s="29">
        <f t="shared" si="147"/>
        <v>2300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2355</v>
      </c>
      <c r="AD593" s="16" t="str">
        <f t="shared" si="146"/>
        <v>HPExt</v>
      </c>
      <c r="AE593" s="29">
        <f t="shared" si="147"/>
        <v>2365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2419</v>
      </c>
      <c r="AD594" s="16" t="str">
        <f t="shared" si="146"/>
        <v>HPExt</v>
      </c>
      <c r="AE594" s="29">
        <f t="shared" si="147"/>
        <v>2430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2484</v>
      </c>
      <c r="AD595" s="16" t="str">
        <f t="shared" si="146"/>
        <v>HPExt</v>
      </c>
      <c r="AE595" s="29">
        <f t="shared" si="147"/>
        <v>2495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2549</v>
      </c>
      <c r="AD596" s="16" t="str">
        <f t="shared" si="146"/>
        <v>HPExt</v>
      </c>
      <c r="AE596" s="29">
        <f t="shared" si="147"/>
        <v>2560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2614</v>
      </c>
      <c r="AD597" s="16" t="str">
        <f t="shared" si="146"/>
        <v>HPExt</v>
      </c>
      <c r="AE597" s="29">
        <f t="shared" si="147"/>
        <v>2625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87</v>
      </c>
      <c r="AD598" s="16" t="str">
        <f t="shared" si="146"/>
        <v>HPExt</v>
      </c>
      <c r="AE598" s="29">
        <f t="shared" si="147"/>
        <v>260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152</v>
      </c>
      <c r="AD599" s="16" t="str">
        <f t="shared" si="146"/>
        <v>HPExt</v>
      </c>
      <c r="AE599" s="29">
        <f t="shared" si="147"/>
        <v>456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217</v>
      </c>
      <c r="AD600" s="16" t="str">
        <f t="shared" si="146"/>
        <v>HPExt</v>
      </c>
      <c r="AE600" s="29">
        <f t="shared" si="147"/>
        <v>651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282</v>
      </c>
      <c r="AD601" s="16" t="str">
        <f t="shared" si="146"/>
        <v>HPExt</v>
      </c>
      <c r="AE601" s="29">
        <f t="shared" si="147"/>
        <v>846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347</v>
      </c>
      <c r="AD602" s="16" t="str">
        <f t="shared" si="146"/>
        <v>HPExt</v>
      </c>
      <c r="AE602" s="29">
        <f t="shared" si="147"/>
        <v>1041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412</v>
      </c>
      <c r="AD603" s="16" t="str">
        <f t="shared" si="146"/>
        <v>HPExt</v>
      </c>
      <c r="AE603" s="29">
        <f t="shared" si="147"/>
        <v>1237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477</v>
      </c>
      <c r="AD604" s="16" t="str">
        <f t="shared" si="146"/>
        <v>HPExt</v>
      </c>
      <c r="AE604" s="29">
        <f t="shared" si="147"/>
        <v>1432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542</v>
      </c>
      <c r="AD605" s="16" t="str">
        <f t="shared" si="146"/>
        <v>HPExt</v>
      </c>
      <c r="AE605" s="29">
        <f t="shared" si="147"/>
        <v>1627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607</v>
      </c>
      <c r="AD606" s="16" t="str">
        <f t="shared" si="146"/>
        <v>HPExt</v>
      </c>
      <c r="AE606" s="29">
        <f t="shared" si="147"/>
        <v>1823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672</v>
      </c>
      <c r="AD607" s="16" t="str">
        <f t="shared" si="146"/>
        <v>HPExt</v>
      </c>
      <c r="AE607" s="29">
        <f t="shared" si="147"/>
        <v>2018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737</v>
      </c>
      <c r="AD608" s="16" t="str">
        <f t="shared" si="146"/>
        <v>HPExt</v>
      </c>
      <c r="AE608" s="29">
        <f t="shared" si="147"/>
        <v>2213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802</v>
      </c>
      <c r="AD609" s="16" t="str">
        <f t="shared" si="146"/>
        <v>HPExt</v>
      </c>
      <c r="AE609" s="29">
        <f t="shared" si="147"/>
        <v>2408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867</v>
      </c>
      <c r="AD610" s="16" t="str">
        <f t="shared" si="146"/>
        <v>HPExt</v>
      </c>
      <c r="AE610" s="29">
        <f t="shared" si="147"/>
        <v>2604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932</v>
      </c>
      <c r="AD611" s="16" t="str">
        <f t="shared" si="146"/>
        <v>HPExt</v>
      </c>
      <c r="AE611" s="29">
        <f t="shared" si="147"/>
        <v>2799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997</v>
      </c>
      <c r="AD612" s="16" t="str">
        <f t="shared" si="146"/>
        <v>HPExt</v>
      </c>
      <c r="AE612" s="29">
        <f t="shared" si="147"/>
        <v>2994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1062</v>
      </c>
      <c r="AD613" s="16" t="str">
        <f t="shared" si="146"/>
        <v>HPExt</v>
      </c>
      <c r="AE613" s="29">
        <f t="shared" si="147"/>
        <v>3189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1127</v>
      </c>
      <c r="AD614" s="16" t="str">
        <f t="shared" si="146"/>
        <v>HPExt</v>
      </c>
      <c r="AE614" s="29">
        <f t="shared" si="147"/>
        <v>3385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1192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3580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1257</v>
      </c>
      <c r="AD616" s="16" t="str">
        <f t="shared" si="155"/>
        <v>HPExt</v>
      </c>
      <c r="AE616" s="29">
        <f t="shared" si="156"/>
        <v>3775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1322</v>
      </c>
      <c r="AD617" s="16" t="str">
        <f t="shared" si="155"/>
        <v>HPExt</v>
      </c>
      <c r="AE617" s="29">
        <f t="shared" si="156"/>
        <v>3971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1387</v>
      </c>
      <c r="AD618" s="16" t="str">
        <f t="shared" si="155"/>
        <v>HPExt</v>
      </c>
      <c r="AE618" s="29">
        <f t="shared" si="156"/>
        <v>4166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1452</v>
      </c>
      <c r="AD619" s="16" t="str">
        <f t="shared" si="155"/>
        <v>HPExt</v>
      </c>
      <c r="AE619" s="29">
        <f t="shared" si="156"/>
        <v>4361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1517</v>
      </c>
      <c r="AD620" s="16" t="str">
        <f t="shared" si="155"/>
        <v>HPExt</v>
      </c>
      <c r="AE620" s="29">
        <f t="shared" si="156"/>
        <v>4556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1582</v>
      </c>
      <c r="AD621" s="16" t="str">
        <f t="shared" si="155"/>
        <v>HPExt</v>
      </c>
      <c r="AE621" s="29">
        <f t="shared" si="156"/>
        <v>4752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1647</v>
      </c>
      <c r="AD622" s="16" t="str">
        <f t="shared" si="155"/>
        <v>HPExt</v>
      </c>
      <c r="AE622" s="29">
        <f t="shared" si="156"/>
        <v>4947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1712</v>
      </c>
      <c r="AD623" s="16" t="str">
        <f t="shared" si="155"/>
        <v>HPExt</v>
      </c>
      <c r="AE623" s="29">
        <f t="shared" si="156"/>
        <v>5142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1777</v>
      </c>
      <c r="AD624" s="16" t="str">
        <f t="shared" si="155"/>
        <v>HPExt</v>
      </c>
      <c r="AE624" s="29">
        <f t="shared" si="156"/>
        <v>5337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1842</v>
      </c>
      <c r="AD625" s="16" t="str">
        <f t="shared" si="155"/>
        <v>HPExt</v>
      </c>
      <c r="AE625" s="29">
        <f t="shared" si="156"/>
        <v>5533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1907</v>
      </c>
      <c r="AD626" s="16" t="str">
        <f t="shared" si="155"/>
        <v>HPExt</v>
      </c>
      <c r="AE626" s="29">
        <f t="shared" si="156"/>
        <v>5728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1972</v>
      </c>
      <c r="AD627" s="16" t="str">
        <f t="shared" si="155"/>
        <v>HPExt</v>
      </c>
      <c r="AE627" s="29">
        <f t="shared" si="156"/>
        <v>5923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2037</v>
      </c>
      <c r="AD628" s="16" t="str">
        <f t="shared" si="155"/>
        <v>HPExt</v>
      </c>
      <c r="AE628" s="29">
        <f t="shared" si="156"/>
        <v>6118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2101</v>
      </c>
      <c r="AD629" s="16" t="str">
        <f t="shared" si="155"/>
        <v>HPExt</v>
      </c>
      <c r="AE629" s="29">
        <f t="shared" si="156"/>
        <v>6314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2166</v>
      </c>
      <c r="AD630" s="16" t="str">
        <f t="shared" si="155"/>
        <v>HPExt</v>
      </c>
      <c r="AE630" s="29">
        <f t="shared" si="156"/>
        <v>6509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2231</v>
      </c>
      <c r="AD631" s="16" t="str">
        <f t="shared" si="155"/>
        <v>HPExt</v>
      </c>
      <c r="AE631" s="29">
        <f t="shared" si="156"/>
        <v>6704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2296</v>
      </c>
      <c r="AD632" s="16" t="str">
        <f t="shared" si="155"/>
        <v>HPExt</v>
      </c>
      <c r="AE632" s="29">
        <f t="shared" si="156"/>
        <v>6900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2361</v>
      </c>
      <c r="AD633" s="16" t="str">
        <f t="shared" si="155"/>
        <v>HPExt</v>
      </c>
      <c r="AE633" s="29">
        <f t="shared" si="156"/>
        <v>7095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2426</v>
      </c>
      <c r="AD634" s="16" t="str">
        <f t="shared" si="155"/>
        <v>HPExt</v>
      </c>
      <c r="AE634" s="29">
        <f t="shared" si="156"/>
        <v>7290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2491</v>
      </c>
      <c r="AD635" s="16" t="str">
        <f t="shared" si="155"/>
        <v>HPExt</v>
      </c>
      <c r="AE635" s="29">
        <f t="shared" si="156"/>
        <v>7485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2556</v>
      </c>
      <c r="AD636" s="16" t="str">
        <f t="shared" si="155"/>
        <v>HPExt</v>
      </c>
      <c r="AE636" s="29">
        <f t="shared" si="156"/>
        <v>7681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2621</v>
      </c>
      <c r="AD637" s="16" t="str">
        <f t="shared" si="155"/>
        <v>HPExt</v>
      </c>
      <c r="AE637" s="29">
        <f t="shared" si="156"/>
        <v>7876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43</v>
      </c>
      <c r="AD638" s="16" t="str">
        <f t="shared" si="155"/>
        <v>HPExt</v>
      </c>
      <c r="AE638" s="29">
        <f t="shared" si="156"/>
        <v>260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76</v>
      </c>
      <c r="AD639" s="16" t="str">
        <f t="shared" si="155"/>
        <v>HPExt</v>
      </c>
      <c r="AE639" s="29">
        <f t="shared" si="156"/>
        <v>456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108</v>
      </c>
      <c r="AD640" s="16" t="str">
        <f t="shared" si="155"/>
        <v>HPExt</v>
      </c>
      <c r="AE640" s="29">
        <f t="shared" si="156"/>
        <v>651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140</v>
      </c>
      <c r="AD641" s="16" t="str">
        <f t="shared" si="155"/>
        <v>HPExt</v>
      </c>
      <c r="AE641" s="29">
        <f t="shared" si="156"/>
        <v>846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173</v>
      </c>
      <c r="AD642" s="16" t="str">
        <f t="shared" si="155"/>
        <v>HPExt</v>
      </c>
      <c r="AE642" s="29">
        <f t="shared" si="156"/>
        <v>1041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205</v>
      </c>
      <c r="AD643" s="16" t="str">
        <f t="shared" si="155"/>
        <v>HPExt</v>
      </c>
      <c r="AE643" s="29">
        <f t="shared" si="156"/>
        <v>1237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238</v>
      </c>
      <c r="AD644" s="16" t="str">
        <f t="shared" si="155"/>
        <v>HPExt</v>
      </c>
      <c r="AE644" s="29">
        <f t="shared" si="156"/>
        <v>1432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270</v>
      </c>
      <c r="AD645" s="16" t="str">
        <f t="shared" si="155"/>
        <v>HPExt</v>
      </c>
      <c r="AE645" s="29">
        <f t="shared" si="156"/>
        <v>1627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302</v>
      </c>
      <c r="AD646" s="16" t="str">
        <f t="shared" si="155"/>
        <v>HPExt</v>
      </c>
      <c r="AE646" s="29">
        <f t="shared" si="156"/>
        <v>1823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335</v>
      </c>
      <c r="AD647" s="16" t="str">
        <f t="shared" si="155"/>
        <v>HPExt</v>
      </c>
      <c r="AE647" s="29">
        <f t="shared" si="156"/>
        <v>2018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367</v>
      </c>
      <c r="AD648" s="16" t="str">
        <f t="shared" si="155"/>
        <v>HPExt</v>
      </c>
      <c r="AE648" s="29">
        <f t="shared" si="156"/>
        <v>2213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400</v>
      </c>
      <c r="AD649" s="16" t="str">
        <f t="shared" si="155"/>
        <v>HPExt</v>
      </c>
      <c r="AE649" s="29">
        <f t="shared" si="156"/>
        <v>2408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432</v>
      </c>
      <c r="AD650" s="16" t="str">
        <f t="shared" si="155"/>
        <v>HPExt</v>
      </c>
      <c r="AE650" s="29">
        <f t="shared" si="156"/>
        <v>2604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464</v>
      </c>
      <c r="AD651" s="16" t="str">
        <f t="shared" si="155"/>
        <v>HPExt</v>
      </c>
      <c r="AE651" s="29">
        <f t="shared" si="156"/>
        <v>2799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497</v>
      </c>
      <c r="AD652" s="16" t="str">
        <f t="shared" si="155"/>
        <v>HPExt</v>
      </c>
      <c r="AE652" s="29">
        <f t="shared" si="156"/>
        <v>2994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529</v>
      </c>
      <c r="AD653" s="16" t="str">
        <f t="shared" si="155"/>
        <v>HPExt</v>
      </c>
      <c r="AE653" s="29">
        <f t="shared" si="156"/>
        <v>3189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562</v>
      </c>
      <c r="AD654" s="16" t="str">
        <f t="shared" si="155"/>
        <v>HPExt</v>
      </c>
      <c r="AE654" s="29">
        <f t="shared" si="156"/>
        <v>3385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594</v>
      </c>
      <c r="AD655" s="16" t="str">
        <f t="shared" si="155"/>
        <v>HPExt</v>
      </c>
      <c r="AE655" s="29">
        <f t="shared" si="156"/>
        <v>3580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626</v>
      </c>
      <c r="AD656" s="16" t="str">
        <f t="shared" si="155"/>
        <v>HPExt</v>
      </c>
      <c r="AE656" s="29">
        <f t="shared" si="156"/>
        <v>3775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659</v>
      </c>
      <c r="AD657" s="16" t="str">
        <f t="shared" si="155"/>
        <v>HPExt</v>
      </c>
      <c r="AE657" s="29">
        <f t="shared" si="156"/>
        <v>3971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691</v>
      </c>
      <c r="AD658" s="16" t="str">
        <f t="shared" si="155"/>
        <v>HPExt</v>
      </c>
      <c r="AE658" s="29">
        <f t="shared" si="156"/>
        <v>4166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724</v>
      </c>
      <c r="AD659" s="16" t="str">
        <f t="shared" si="155"/>
        <v>HPExt</v>
      </c>
      <c r="AE659" s="29">
        <f t="shared" si="156"/>
        <v>4361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756</v>
      </c>
      <c r="AD660" s="16" t="str">
        <f t="shared" si="155"/>
        <v>HPExt</v>
      </c>
      <c r="AE660" s="29">
        <f t="shared" si="156"/>
        <v>4556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788</v>
      </c>
      <c r="AD661" s="16" t="str">
        <f t="shared" si="155"/>
        <v>HPExt</v>
      </c>
      <c r="AE661" s="29">
        <f t="shared" si="156"/>
        <v>4752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821</v>
      </c>
      <c r="AD662" s="16" t="str">
        <f t="shared" si="155"/>
        <v>HPExt</v>
      </c>
      <c r="AE662" s="29">
        <f t="shared" si="156"/>
        <v>4947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853</v>
      </c>
      <c r="AD663" s="16" t="str">
        <f t="shared" si="155"/>
        <v>HPExt</v>
      </c>
      <c r="AE663" s="29">
        <f t="shared" si="156"/>
        <v>5142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886</v>
      </c>
      <c r="AD664" s="16" t="str">
        <f t="shared" si="155"/>
        <v>HPExt</v>
      </c>
      <c r="AE664" s="29">
        <f t="shared" si="156"/>
        <v>5337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918</v>
      </c>
      <c r="AD665" s="16" t="str">
        <f t="shared" si="155"/>
        <v>HPExt</v>
      </c>
      <c r="AE665" s="29">
        <f t="shared" si="156"/>
        <v>5533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951</v>
      </c>
      <c r="AD666" s="16" t="str">
        <f t="shared" si="155"/>
        <v>HPExt</v>
      </c>
      <c r="AE666" s="29">
        <f t="shared" si="156"/>
        <v>5728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983</v>
      </c>
      <c r="AD667" s="16" t="str">
        <f t="shared" si="155"/>
        <v>HPExt</v>
      </c>
      <c r="AE667" s="29">
        <f t="shared" si="156"/>
        <v>5923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1015</v>
      </c>
      <c r="AD668" s="16" t="str">
        <f t="shared" si="155"/>
        <v>HPExt</v>
      </c>
      <c r="AE668" s="29">
        <f t="shared" si="156"/>
        <v>6118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1048</v>
      </c>
      <c r="AD669" s="16" t="str">
        <f t="shared" si="155"/>
        <v>HPExt</v>
      </c>
      <c r="AE669" s="29">
        <f t="shared" si="156"/>
        <v>6314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1080</v>
      </c>
      <c r="AD670" s="16" t="str">
        <f t="shared" si="155"/>
        <v>HPExt</v>
      </c>
      <c r="AE670" s="29">
        <f t="shared" si="156"/>
        <v>6509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1113</v>
      </c>
      <c r="AD671" s="16" t="str">
        <f t="shared" si="155"/>
        <v>HPExt</v>
      </c>
      <c r="AE671" s="29">
        <f t="shared" si="156"/>
        <v>6704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1145</v>
      </c>
      <c r="AD672" s="16" t="str">
        <f t="shared" si="155"/>
        <v>HPExt</v>
      </c>
      <c r="AE672" s="29">
        <f t="shared" si="156"/>
        <v>6900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1177</v>
      </c>
      <c r="AD673" s="16" t="str">
        <f t="shared" si="155"/>
        <v>HPExt</v>
      </c>
      <c r="AE673" s="29">
        <f t="shared" si="156"/>
        <v>7095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1210</v>
      </c>
      <c r="AD674" s="16" t="str">
        <f t="shared" si="155"/>
        <v>HPExt</v>
      </c>
      <c r="AE674" s="29">
        <f t="shared" si="156"/>
        <v>7290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1242</v>
      </c>
      <c r="AD675" s="16" t="str">
        <f t="shared" si="155"/>
        <v>HPExt</v>
      </c>
      <c r="AE675" s="29">
        <f t="shared" si="156"/>
        <v>7485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1275</v>
      </c>
      <c r="AD676" s="16" t="str">
        <f t="shared" si="155"/>
        <v>HPExt</v>
      </c>
      <c r="AE676" s="29">
        <f t="shared" si="156"/>
        <v>7681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1307</v>
      </c>
      <c r="AD677" s="16" t="str">
        <f t="shared" si="155"/>
        <v>HPExt</v>
      </c>
      <c r="AE677" s="29">
        <f t="shared" si="156"/>
        <v>7876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173</v>
      </c>
      <c r="AD678" s="16" t="str">
        <f t="shared" si="155"/>
        <v>DefExt</v>
      </c>
      <c r="AE678" s="29">
        <f t="shared" si="156"/>
        <v>22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303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38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433</v>
      </c>
      <c r="AD680" s="16" t="str">
        <f t="shared" si="164"/>
        <v>DefExt</v>
      </c>
      <c r="AE680" s="29">
        <f t="shared" si="165"/>
        <v>54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563</v>
      </c>
      <c r="AD681" s="16" t="str">
        <f t="shared" si="164"/>
        <v>DefExt</v>
      </c>
      <c r="AE681" s="29">
        <f t="shared" si="165"/>
        <v>70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693</v>
      </c>
      <c r="AD682" s="16" t="str">
        <f t="shared" si="164"/>
        <v>DefExt</v>
      </c>
      <c r="AE682" s="29">
        <f t="shared" si="165"/>
        <v>86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823</v>
      </c>
      <c r="AD683" s="16" t="str">
        <f t="shared" si="164"/>
        <v>DefExt</v>
      </c>
      <c r="AE683" s="29">
        <f t="shared" si="165"/>
        <v>103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953</v>
      </c>
      <c r="AD684" s="16" t="str">
        <f t="shared" si="164"/>
        <v>DefExt</v>
      </c>
      <c r="AE684" s="29">
        <f t="shared" si="165"/>
        <v>119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1083</v>
      </c>
      <c r="AD685" s="16" t="str">
        <f t="shared" si="164"/>
        <v>DefExt</v>
      </c>
      <c r="AE685" s="29">
        <f t="shared" si="165"/>
        <v>135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1213</v>
      </c>
      <c r="AD686" s="16" t="str">
        <f t="shared" si="164"/>
        <v>DefExt</v>
      </c>
      <c r="AE686" s="29">
        <f t="shared" si="165"/>
        <v>151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1343</v>
      </c>
      <c r="AD687" s="16" t="str">
        <f t="shared" si="164"/>
        <v>DefExt</v>
      </c>
      <c r="AE687" s="29">
        <f t="shared" si="165"/>
        <v>167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1473</v>
      </c>
      <c r="AD688" s="16" t="str">
        <f t="shared" si="164"/>
        <v>DefExt</v>
      </c>
      <c r="AE688" s="29">
        <f t="shared" si="165"/>
        <v>184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1603</v>
      </c>
      <c r="AD689" s="16" t="str">
        <f t="shared" si="164"/>
        <v>DefExt</v>
      </c>
      <c r="AE689" s="29">
        <f t="shared" si="165"/>
        <v>200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1733</v>
      </c>
      <c r="AD690" s="16" t="str">
        <f t="shared" si="164"/>
        <v>DefExt</v>
      </c>
      <c r="AE690" s="29">
        <f t="shared" si="165"/>
        <v>216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1863</v>
      </c>
      <c r="AD691" s="16" t="str">
        <f t="shared" si="164"/>
        <v>DefExt</v>
      </c>
      <c r="AE691" s="29">
        <f t="shared" si="165"/>
        <v>232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1993</v>
      </c>
      <c r="AD692" s="16" t="str">
        <f t="shared" si="164"/>
        <v>DefExt</v>
      </c>
      <c r="AE692" s="29">
        <f t="shared" si="165"/>
        <v>248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2123</v>
      </c>
      <c r="AD693" s="16" t="str">
        <f t="shared" si="164"/>
        <v>DefExt</v>
      </c>
      <c r="AE693" s="29">
        <f t="shared" si="165"/>
        <v>265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2253</v>
      </c>
      <c r="AD694" s="16" t="str">
        <f t="shared" si="164"/>
        <v>DefExt</v>
      </c>
      <c r="AE694" s="29">
        <f t="shared" si="165"/>
        <v>281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2383</v>
      </c>
      <c r="AD695" s="16" t="str">
        <f t="shared" si="164"/>
        <v>DefExt</v>
      </c>
      <c r="AE695" s="29">
        <f t="shared" si="165"/>
        <v>297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2513</v>
      </c>
      <c r="AD696" s="16" t="str">
        <f t="shared" si="164"/>
        <v>DefExt</v>
      </c>
      <c r="AE696" s="29">
        <f t="shared" si="165"/>
        <v>313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2643</v>
      </c>
      <c r="AD697" s="16" t="str">
        <f t="shared" si="164"/>
        <v>DefExt</v>
      </c>
      <c r="AE697" s="29">
        <f t="shared" si="165"/>
        <v>329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2773</v>
      </c>
      <c r="AD698" s="16" t="str">
        <f t="shared" si="164"/>
        <v>DefExt</v>
      </c>
      <c r="AE698" s="29">
        <f t="shared" si="165"/>
        <v>346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2903</v>
      </c>
      <c r="AD699" s="16" t="str">
        <f t="shared" si="164"/>
        <v>DefExt</v>
      </c>
      <c r="AE699" s="29">
        <f t="shared" si="165"/>
        <v>362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3033</v>
      </c>
      <c r="AD700" s="16" t="str">
        <f t="shared" si="164"/>
        <v>DefExt</v>
      </c>
      <c r="AE700" s="29">
        <f t="shared" si="165"/>
        <v>378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3163</v>
      </c>
      <c r="AD701" s="16" t="str">
        <f t="shared" si="164"/>
        <v>DefExt</v>
      </c>
      <c r="AE701" s="29">
        <f t="shared" si="165"/>
        <v>394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3293</v>
      </c>
      <c r="AD702" s="16" t="str">
        <f t="shared" si="164"/>
        <v>DefExt</v>
      </c>
      <c r="AE702" s="29">
        <f t="shared" si="165"/>
        <v>410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3423</v>
      </c>
      <c r="AD703" s="16" t="str">
        <f t="shared" si="164"/>
        <v>DefExt</v>
      </c>
      <c r="AE703" s="29">
        <f t="shared" si="165"/>
        <v>427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3553</v>
      </c>
      <c r="AD704" s="16" t="str">
        <f t="shared" si="164"/>
        <v>DefExt</v>
      </c>
      <c r="AE704" s="29">
        <f t="shared" si="165"/>
        <v>443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3683</v>
      </c>
      <c r="AD705" s="16" t="str">
        <f t="shared" si="164"/>
        <v>DefExt</v>
      </c>
      <c r="AE705" s="29">
        <f t="shared" si="165"/>
        <v>459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3813</v>
      </c>
      <c r="AD706" s="16" t="str">
        <f t="shared" si="164"/>
        <v>DefExt</v>
      </c>
      <c r="AE706" s="29">
        <f t="shared" si="165"/>
        <v>475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3943</v>
      </c>
      <c r="AD707" s="16" t="str">
        <f t="shared" si="164"/>
        <v>DefExt</v>
      </c>
      <c r="AE707" s="29">
        <f t="shared" si="165"/>
        <v>491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4073</v>
      </c>
      <c r="AD708" s="16" t="str">
        <f t="shared" si="164"/>
        <v>DefExt</v>
      </c>
      <c r="AE708" s="29">
        <f t="shared" si="165"/>
        <v>508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4203</v>
      </c>
      <c r="AD709" s="16" t="str">
        <f t="shared" si="164"/>
        <v>DefExt</v>
      </c>
      <c r="AE709" s="29">
        <f t="shared" si="165"/>
        <v>524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4333</v>
      </c>
      <c r="AD710" s="16" t="str">
        <f t="shared" si="164"/>
        <v>DefExt</v>
      </c>
      <c r="AE710" s="29">
        <f t="shared" si="165"/>
        <v>540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4463</v>
      </c>
      <c r="AD711" s="16" t="str">
        <f t="shared" si="164"/>
        <v>DefExt</v>
      </c>
      <c r="AE711" s="29">
        <f t="shared" si="165"/>
        <v>556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4593</v>
      </c>
      <c r="AD712" s="16" t="str">
        <f t="shared" si="164"/>
        <v>DefExt</v>
      </c>
      <c r="AE712" s="29">
        <f t="shared" si="165"/>
        <v>572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4723</v>
      </c>
      <c r="AD713" s="16" t="str">
        <f t="shared" si="164"/>
        <v>DefExt</v>
      </c>
      <c r="AE713" s="29">
        <f t="shared" si="165"/>
        <v>589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4853</v>
      </c>
      <c r="AD714" s="16" t="str">
        <f t="shared" si="164"/>
        <v>DefExt</v>
      </c>
      <c r="AE714" s="29">
        <f t="shared" si="165"/>
        <v>605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4983</v>
      </c>
      <c r="AD715" s="16" t="str">
        <f t="shared" si="164"/>
        <v>DefExt</v>
      </c>
      <c r="AE715" s="29">
        <f t="shared" si="165"/>
        <v>621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5113</v>
      </c>
      <c r="AD716" s="16" t="str">
        <f t="shared" si="164"/>
        <v>DefExt</v>
      </c>
      <c r="AE716" s="29">
        <f t="shared" si="165"/>
        <v>637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5243</v>
      </c>
      <c r="AD717" s="16" t="str">
        <f t="shared" si="164"/>
        <v>DefExt</v>
      </c>
      <c r="AE717" s="29">
        <f t="shared" si="165"/>
        <v>653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173</v>
      </c>
      <c r="AD718" s="16" t="str">
        <f t="shared" si="164"/>
        <v>HPExt</v>
      </c>
      <c r="AE718" s="29">
        <f t="shared" si="165"/>
        <v>217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303</v>
      </c>
      <c r="AD719" s="16" t="str">
        <f t="shared" si="164"/>
        <v>HPExt</v>
      </c>
      <c r="AE719" s="29">
        <f t="shared" si="165"/>
        <v>380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433</v>
      </c>
      <c r="AD720" s="16" t="str">
        <f t="shared" si="164"/>
        <v>HPExt</v>
      </c>
      <c r="AE720" s="29">
        <f t="shared" si="165"/>
        <v>542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563</v>
      </c>
      <c r="AD721" s="16" t="str">
        <f t="shared" si="164"/>
        <v>HPExt</v>
      </c>
      <c r="AE721" s="29">
        <f t="shared" si="165"/>
        <v>705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693</v>
      </c>
      <c r="AD722" s="16" t="str">
        <f t="shared" si="164"/>
        <v>HPExt</v>
      </c>
      <c r="AE722" s="29">
        <f t="shared" si="165"/>
        <v>868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823</v>
      </c>
      <c r="AD723" s="16" t="str">
        <f t="shared" si="164"/>
        <v>HPExt</v>
      </c>
      <c r="AE723" s="29">
        <f t="shared" si="165"/>
        <v>1031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953</v>
      </c>
      <c r="AD724" s="16" t="str">
        <f t="shared" si="164"/>
        <v>HPExt</v>
      </c>
      <c r="AE724" s="29">
        <f t="shared" si="165"/>
        <v>1193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1083</v>
      </c>
      <c r="AD725" s="16" t="str">
        <f t="shared" si="164"/>
        <v>HPExt</v>
      </c>
      <c r="AE725" s="29">
        <f t="shared" si="165"/>
        <v>1356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1213</v>
      </c>
      <c r="AD726" s="16" t="str">
        <f t="shared" si="164"/>
        <v>HPExt</v>
      </c>
      <c r="AE726" s="29">
        <f t="shared" si="165"/>
        <v>1519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1343</v>
      </c>
      <c r="AD727" s="16" t="str">
        <f t="shared" si="164"/>
        <v>HPExt</v>
      </c>
      <c r="AE727" s="29">
        <f t="shared" si="165"/>
        <v>1682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1473</v>
      </c>
      <c r="AD728" s="16" t="str">
        <f t="shared" si="164"/>
        <v>HPExt</v>
      </c>
      <c r="AE728" s="29">
        <f t="shared" si="165"/>
        <v>1844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1603</v>
      </c>
      <c r="AD729" s="16" t="str">
        <f t="shared" si="164"/>
        <v>HPExt</v>
      </c>
      <c r="AE729" s="29">
        <f t="shared" si="165"/>
        <v>2007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1733</v>
      </c>
      <c r="AD730" s="16" t="str">
        <f t="shared" si="164"/>
        <v>HPExt</v>
      </c>
      <c r="AE730" s="29">
        <f t="shared" si="165"/>
        <v>2170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1863</v>
      </c>
      <c r="AD731" s="16" t="str">
        <f t="shared" si="164"/>
        <v>HPExt</v>
      </c>
      <c r="AE731" s="29">
        <f t="shared" si="165"/>
        <v>2332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1993</v>
      </c>
      <c r="AD732" s="16" t="str">
        <f t="shared" si="164"/>
        <v>HPExt</v>
      </c>
      <c r="AE732" s="29">
        <f t="shared" si="165"/>
        <v>2495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2123</v>
      </c>
      <c r="AD733" s="16" t="str">
        <f t="shared" si="164"/>
        <v>HPExt</v>
      </c>
      <c r="AE733" s="29">
        <f t="shared" si="165"/>
        <v>2658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2253</v>
      </c>
      <c r="AD734" s="16" t="str">
        <f t="shared" si="164"/>
        <v>HPExt</v>
      </c>
      <c r="AE734" s="29">
        <f t="shared" si="165"/>
        <v>2821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2383</v>
      </c>
      <c r="AD735" s="16" t="str">
        <f t="shared" si="164"/>
        <v>HPExt</v>
      </c>
      <c r="AE735" s="29">
        <f t="shared" si="165"/>
        <v>2983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2513</v>
      </c>
      <c r="AD736" s="16" t="str">
        <f t="shared" si="164"/>
        <v>HPExt</v>
      </c>
      <c r="AE736" s="29">
        <f t="shared" si="165"/>
        <v>3146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2643</v>
      </c>
      <c r="AD737" s="16" t="str">
        <f t="shared" si="164"/>
        <v>HPExt</v>
      </c>
      <c r="AE737" s="29">
        <f t="shared" si="165"/>
        <v>3309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2773</v>
      </c>
      <c r="AD738" s="16" t="str">
        <f t="shared" si="164"/>
        <v>HPExt</v>
      </c>
      <c r="AE738" s="29">
        <f t="shared" si="165"/>
        <v>3471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2903</v>
      </c>
      <c r="AD739" s="16" t="str">
        <f t="shared" si="164"/>
        <v>HPExt</v>
      </c>
      <c r="AE739" s="29">
        <f t="shared" si="165"/>
        <v>3634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3033</v>
      </c>
      <c r="AD740" s="16" t="str">
        <f t="shared" si="164"/>
        <v>HPExt</v>
      </c>
      <c r="AE740" s="29">
        <f t="shared" si="165"/>
        <v>3797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3163</v>
      </c>
      <c r="AD741" s="16" t="str">
        <f t="shared" si="164"/>
        <v>HPExt</v>
      </c>
      <c r="AE741" s="29">
        <f t="shared" si="165"/>
        <v>3960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3293</v>
      </c>
      <c r="AD742" s="16" t="str">
        <f t="shared" si="164"/>
        <v>HPExt</v>
      </c>
      <c r="AE742" s="29">
        <f t="shared" si="165"/>
        <v>4122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3423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4285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3553</v>
      </c>
      <c r="AD744" s="16" t="str">
        <f t="shared" si="173"/>
        <v>HPExt</v>
      </c>
      <c r="AE744" s="29">
        <f t="shared" si="174"/>
        <v>4448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3683</v>
      </c>
      <c r="AD745" s="16" t="str">
        <f t="shared" si="173"/>
        <v>HPExt</v>
      </c>
      <c r="AE745" s="29">
        <f t="shared" si="174"/>
        <v>4611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3813</v>
      </c>
      <c r="AD746" s="16" t="str">
        <f t="shared" si="173"/>
        <v>HPExt</v>
      </c>
      <c r="AE746" s="29">
        <f t="shared" si="174"/>
        <v>4773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3943</v>
      </c>
      <c r="AD747" s="16" t="str">
        <f t="shared" si="173"/>
        <v>HPExt</v>
      </c>
      <c r="AE747" s="29">
        <f t="shared" si="174"/>
        <v>4936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4073</v>
      </c>
      <c r="AD748" s="16" t="str">
        <f t="shared" si="173"/>
        <v>HPExt</v>
      </c>
      <c r="AE748" s="29">
        <f t="shared" si="174"/>
        <v>5099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4203</v>
      </c>
      <c r="AD749" s="16" t="str">
        <f t="shared" si="173"/>
        <v>HPExt</v>
      </c>
      <c r="AE749" s="29">
        <f t="shared" si="174"/>
        <v>5261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4333</v>
      </c>
      <c r="AD750" s="16" t="str">
        <f t="shared" si="173"/>
        <v>HPExt</v>
      </c>
      <c r="AE750" s="29">
        <f t="shared" si="174"/>
        <v>5424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4463</v>
      </c>
      <c r="AD751" s="16" t="str">
        <f t="shared" si="173"/>
        <v>HPExt</v>
      </c>
      <c r="AE751" s="29">
        <f t="shared" si="174"/>
        <v>5587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4593</v>
      </c>
      <c r="AD752" s="16" t="str">
        <f t="shared" si="173"/>
        <v>HPExt</v>
      </c>
      <c r="AE752" s="29">
        <f t="shared" si="174"/>
        <v>5750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4723</v>
      </c>
      <c r="AD753" s="16" t="str">
        <f t="shared" si="173"/>
        <v>HPExt</v>
      </c>
      <c r="AE753" s="29">
        <f t="shared" si="174"/>
        <v>5912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4853</v>
      </c>
      <c r="AD754" s="16" t="str">
        <f t="shared" si="173"/>
        <v>HPExt</v>
      </c>
      <c r="AE754" s="29">
        <f t="shared" si="174"/>
        <v>6075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4983</v>
      </c>
      <c r="AD755" s="16" t="str">
        <f t="shared" si="173"/>
        <v>HPExt</v>
      </c>
      <c r="AE755" s="29">
        <f t="shared" si="174"/>
        <v>6238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5113</v>
      </c>
      <c r="AD756" s="16" t="str">
        <f t="shared" si="173"/>
        <v>HPExt</v>
      </c>
      <c r="AE756" s="29">
        <f t="shared" si="174"/>
        <v>6401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5243</v>
      </c>
      <c r="AD757" s="16" t="str">
        <f t="shared" si="173"/>
        <v>HPExt</v>
      </c>
      <c r="AE757" s="29">
        <f t="shared" si="174"/>
        <v>6563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87</v>
      </c>
      <c r="AD758" s="16" t="str">
        <f t="shared" si="173"/>
        <v>DefExt</v>
      </c>
      <c r="AE758" s="29">
        <f t="shared" si="174"/>
        <v>17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152</v>
      </c>
      <c r="AD759" s="16" t="str">
        <f t="shared" si="173"/>
        <v>DefExt</v>
      </c>
      <c r="AE759" s="29">
        <f t="shared" si="174"/>
        <v>30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217</v>
      </c>
      <c r="AD760" s="16" t="str">
        <f t="shared" si="173"/>
        <v>DefExt</v>
      </c>
      <c r="AE760" s="29">
        <f t="shared" si="174"/>
        <v>43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282</v>
      </c>
      <c r="AD761" s="16" t="str">
        <f t="shared" si="173"/>
        <v>DefExt</v>
      </c>
      <c r="AE761" s="29">
        <f t="shared" si="174"/>
        <v>56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347</v>
      </c>
      <c r="AD762" s="16" t="str">
        <f t="shared" si="173"/>
        <v>DefExt</v>
      </c>
      <c r="AE762" s="29">
        <f t="shared" si="174"/>
        <v>69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412</v>
      </c>
      <c r="AD763" s="16" t="str">
        <f t="shared" si="173"/>
        <v>DefExt</v>
      </c>
      <c r="AE763" s="29">
        <f t="shared" si="174"/>
        <v>82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477</v>
      </c>
      <c r="AD764" s="16" t="str">
        <f t="shared" si="173"/>
        <v>DefExt</v>
      </c>
      <c r="AE764" s="29">
        <f t="shared" si="174"/>
        <v>95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542</v>
      </c>
      <c r="AD765" s="16" t="str">
        <f t="shared" si="173"/>
        <v>DefExt</v>
      </c>
      <c r="AE765" s="29">
        <f t="shared" si="174"/>
        <v>108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607</v>
      </c>
      <c r="AD766" s="16" t="str">
        <f t="shared" si="173"/>
        <v>DefExt</v>
      </c>
      <c r="AE766" s="29">
        <f t="shared" si="174"/>
        <v>121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672</v>
      </c>
      <c r="AD767" s="16" t="str">
        <f t="shared" si="173"/>
        <v>DefExt</v>
      </c>
      <c r="AE767" s="29">
        <f t="shared" si="174"/>
        <v>134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737</v>
      </c>
      <c r="AD768" s="16" t="str">
        <f t="shared" si="173"/>
        <v>DefExt</v>
      </c>
      <c r="AE768" s="29">
        <f t="shared" si="174"/>
        <v>147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802</v>
      </c>
      <c r="AD769" s="16" t="str">
        <f t="shared" si="173"/>
        <v>DefExt</v>
      </c>
      <c r="AE769" s="29">
        <f t="shared" si="174"/>
        <v>160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867</v>
      </c>
      <c r="AD770" s="16" t="str">
        <f t="shared" si="173"/>
        <v>DefExt</v>
      </c>
      <c r="AE770" s="29">
        <f t="shared" si="174"/>
        <v>173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932</v>
      </c>
      <c r="AD771" s="16" t="str">
        <f t="shared" si="173"/>
        <v>DefExt</v>
      </c>
      <c r="AE771" s="29">
        <f t="shared" si="174"/>
        <v>186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997</v>
      </c>
      <c r="AD772" s="16" t="str">
        <f t="shared" si="173"/>
        <v>DefExt</v>
      </c>
      <c r="AE772" s="29">
        <f t="shared" si="174"/>
        <v>199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1062</v>
      </c>
      <c r="AD773" s="16" t="str">
        <f t="shared" si="173"/>
        <v>DefExt</v>
      </c>
      <c r="AE773" s="29">
        <f t="shared" si="174"/>
        <v>212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1127</v>
      </c>
      <c r="AD774" s="16" t="str">
        <f t="shared" si="173"/>
        <v>DefExt</v>
      </c>
      <c r="AE774" s="29">
        <f t="shared" si="174"/>
        <v>225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1192</v>
      </c>
      <c r="AD775" s="16" t="str">
        <f t="shared" si="173"/>
        <v>DefExt</v>
      </c>
      <c r="AE775" s="29">
        <f t="shared" si="174"/>
        <v>238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1257</v>
      </c>
      <c r="AD776" s="16" t="str">
        <f t="shared" si="173"/>
        <v>DefExt</v>
      </c>
      <c r="AE776" s="29">
        <f t="shared" si="174"/>
        <v>251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1322</v>
      </c>
      <c r="AD777" s="16" t="str">
        <f t="shared" si="173"/>
        <v>DefExt</v>
      </c>
      <c r="AE777" s="29">
        <f t="shared" si="174"/>
        <v>264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1387</v>
      </c>
      <c r="AD778" s="16" t="str">
        <f t="shared" si="173"/>
        <v>DefExt</v>
      </c>
      <c r="AE778" s="29">
        <f t="shared" si="174"/>
        <v>277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1452</v>
      </c>
      <c r="AD779" s="16" t="str">
        <f t="shared" si="173"/>
        <v>DefExt</v>
      </c>
      <c r="AE779" s="29">
        <f t="shared" si="174"/>
        <v>289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1517</v>
      </c>
      <c r="AD780" s="16" t="str">
        <f t="shared" si="173"/>
        <v>DefExt</v>
      </c>
      <c r="AE780" s="29">
        <f t="shared" si="174"/>
        <v>302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1582</v>
      </c>
      <c r="AD781" s="16" t="str">
        <f t="shared" si="173"/>
        <v>DefExt</v>
      </c>
      <c r="AE781" s="29">
        <f t="shared" si="174"/>
        <v>315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1647</v>
      </c>
      <c r="AD782" s="16" t="str">
        <f t="shared" si="173"/>
        <v>DefExt</v>
      </c>
      <c r="AE782" s="29">
        <f t="shared" si="174"/>
        <v>328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1712</v>
      </c>
      <c r="AD783" s="16" t="str">
        <f t="shared" si="173"/>
        <v>DefExt</v>
      </c>
      <c r="AE783" s="29">
        <f t="shared" si="174"/>
        <v>341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1777</v>
      </c>
      <c r="AD784" s="16" t="str">
        <f t="shared" si="173"/>
        <v>DefExt</v>
      </c>
      <c r="AE784" s="29">
        <f t="shared" si="174"/>
        <v>354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1842</v>
      </c>
      <c r="AD785" s="16" t="str">
        <f t="shared" si="173"/>
        <v>DefExt</v>
      </c>
      <c r="AE785" s="29">
        <f t="shared" si="174"/>
        <v>367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1907</v>
      </c>
      <c r="AD786" s="16" t="str">
        <f t="shared" si="173"/>
        <v>DefExt</v>
      </c>
      <c r="AE786" s="29">
        <f t="shared" si="174"/>
        <v>380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1972</v>
      </c>
      <c r="AD787" s="16" t="str">
        <f t="shared" si="173"/>
        <v>DefExt</v>
      </c>
      <c r="AE787" s="29">
        <f t="shared" si="174"/>
        <v>393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2037</v>
      </c>
      <c r="AD788" s="16" t="str">
        <f t="shared" si="173"/>
        <v>DefExt</v>
      </c>
      <c r="AE788" s="29">
        <f t="shared" si="174"/>
        <v>406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2101</v>
      </c>
      <c r="AD789" s="16" t="str">
        <f t="shared" si="173"/>
        <v>DefExt</v>
      </c>
      <c r="AE789" s="29">
        <f t="shared" si="174"/>
        <v>419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2166</v>
      </c>
      <c r="AD790" s="16" t="str">
        <f t="shared" si="173"/>
        <v>DefExt</v>
      </c>
      <c r="AE790" s="29">
        <f t="shared" si="174"/>
        <v>432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2231</v>
      </c>
      <c r="AD791" s="16" t="str">
        <f t="shared" si="173"/>
        <v>DefExt</v>
      </c>
      <c r="AE791" s="29">
        <f t="shared" si="174"/>
        <v>445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2296</v>
      </c>
      <c r="AD792" s="16" t="str">
        <f t="shared" si="173"/>
        <v>DefExt</v>
      </c>
      <c r="AE792" s="29">
        <f t="shared" si="174"/>
        <v>458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2361</v>
      </c>
      <c r="AD793" s="16" t="str">
        <f t="shared" si="173"/>
        <v>DefExt</v>
      </c>
      <c r="AE793" s="29">
        <f t="shared" si="174"/>
        <v>471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2426</v>
      </c>
      <c r="AD794" s="16" t="str">
        <f t="shared" si="173"/>
        <v>DefExt</v>
      </c>
      <c r="AE794" s="29">
        <f t="shared" si="174"/>
        <v>484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2491</v>
      </c>
      <c r="AD795" s="16" t="str">
        <f t="shared" si="173"/>
        <v>DefExt</v>
      </c>
      <c r="AE795" s="29">
        <f t="shared" si="174"/>
        <v>497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2556</v>
      </c>
      <c r="AD796" s="16" t="str">
        <f t="shared" si="173"/>
        <v>DefExt</v>
      </c>
      <c r="AE796" s="29">
        <f t="shared" si="174"/>
        <v>510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2621</v>
      </c>
      <c r="AD797" s="16" t="str">
        <f t="shared" si="173"/>
        <v>DefExt</v>
      </c>
      <c r="AE797" s="29">
        <f t="shared" si="174"/>
        <v>523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86</v>
      </c>
      <c r="AD798" s="16" t="str">
        <f t="shared" si="173"/>
        <v>HPExt</v>
      </c>
      <c r="AE798" s="29">
        <f t="shared" si="174"/>
        <v>174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151</v>
      </c>
      <c r="AD799" s="16" t="str">
        <f t="shared" si="173"/>
        <v>HPExt</v>
      </c>
      <c r="AE799" s="29">
        <f t="shared" si="174"/>
        <v>304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216</v>
      </c>
      <c r="AD800" s="16" t="str">
        <f t="shared" si="173"/>
        <v>HPExt</v>
      </c>
      <c r="AE800" s="29">
        <f t="shared" si="174"/>
        <v>434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281</v>
      </c>
      <c r="AD801" s="16" t="str">
        <f t="shared" si="173"/>
        <v>HPExt</v>
      </c>
      <c r="AE801" s="29">
        <f t="shared" si="174"/>
        <v>564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346</v>
      </c>
      <c r="AD802" s="16" t="str">
        <f t="shared" si="173"/>
        <v>HPExt</v>
      </c>
      <c r="AE802" s="29">
        <f t="shared" si="174"/>
        <v>694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410</v>
      </c>
      <c r="AD803" s="16" t="str">
        <f t="shared" si="173"/>
        <v>HPExt</v>
      </c>
      <c r="AE803" s="29">
        <f t="shared" si="174"/>
        <v>824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475</v>
      </c>
      <c r="AD804" s="16" t="str">
        <f t="shared" si="173"/>
        <v>HPExt</v>
      </c>
      <c r="AE804" s="29">
        <f t="shared" si="174"/>
        <v>955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540</v>
      </c>
      <c r="AD805" s="16" t="str">
        <f t="shared" si="173"/>
        <v>HPExt</v>
      </c>
      <c r="AE805" s="29">
        <f t="shared" si="174"/>
        <v>1085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605</v>
      </c>
      <c r="AD806" s="16" t="str">
        <f t="shared" si="173"/>
        <v>HPExt</v>
      </c>
      <c r="AE806" s="29">
        <f t="shared" si="174"/>
        <v>1215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670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1345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734</v>
      </c>
      <c r="AD808" s="16" t="str">
        <f t="shared" si="182"/>
        <v>HPExt</v>
      </c>
      <c r="AE808" s="29">
        <f t="shared" si="183"/>
        <v>1475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799</v>
      </c>
      <c r="AD809" s="16" t="str">
        <f t="shared" si="182"/>
        <v>HPExt</v>
      </c>
      <c r="AE809" s="29">
        <f t="shared" si="183"/>
        <v>1606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864</v>
      </c>
      <c r="AD810" s="16" t="str">
        <f t="shared" si="182"/>
        <v>HPExt</v>
      </c>
      <c r="AE810" s="29">
        <f t="shared" si="183"/>
        <v>1736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929</v>
      </c>
      <c r="AD811" s="16" t="str">
        <f t="shared" si="182"/>
        <v>HPExt</v>
      </c>
      <c r="AE811" s="29">
        <f t="shared" si="183"/>
        <v>1866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994</v>
      </c>
      <c r="AD812" s="16" t="str">
        <f t="shared" si="182"/>
        <v>HPExt</v>
      </c>
      <c r="AE812" s="29">
        <f t="shared" si="183"/>
        <v>1996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1059</v>
      </c>
      <c r="AD813" s="16" t="str">
        <f t="shared" si="182"/>
        <v>HPExt</v>
      </c>
      <c r="AE813" s="29">
        <f t="shared" si="183"/>
        <v>2126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1123</v>
      </c>
      <c r="AD814" s="16" t="str">
        <f t="shared" si="182"/>
        <v>HPExt</v>
      </c>
      <c r="AE814" s="29">
        <f t="shared" si="183"/>
        <v>2256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1188</v>
      </c>
      <c r="AD815" s="16" t="str">
        <f t="shared" si="182"/>
        <v>HPExt</v>
      </c>
      <c r="AE815" s="29">
        <f t="shared" si="183"/>
        <v>2387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1253</v>
      </c>
      <c r="AD816" s="16" t="str">
        <f t="shared" si="182"/>
        <v>HPExt</v>
      </c>
      <c r="AE816" s="29">
        <f t="shared" si="183"/>
        <v>2517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1318</v>
      </c>
      <c r="AD817" s="16" t="str">
        <f t="shared" si="182"/>
        <v>HPExt</v>
      </c>
      <c r="AE817" s="29">
        <f t="shared" si="183"/>
        <v>2647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1383</v>
      </c>
      <c r="AD818" s="16" t="str">
        <f t="shared" si="182"/>
        <v>HPExt</v>
      </c>
      <c r="AE818" s="29">
        <f t="shared" si="183"/>
        <v>2777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1447</v>
      </c>
      <c r="AD819" s="16" t="str">
        <f t="shared" si="182"/>
        <v>HPExt</v>
      </c>
      <c r="AE819" s="29">
        <f t="shared" si="183"/>
        <v>2907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1512</v>
      </c>
      <c r="AD820" s="16" t="str">
        <f t="shared" si="182"/>
        <v>HPExt</v>
      </c>
      <c r="AE820" s="29">
        <f t="shared" si="183"/>
        <v>3038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1577</v>
      </c>
      <c r="AD821" s="16" t="str">
        <f t="shared" si="182"/>
        <v>HPExt</v>
      </c>
      <c r="AE821" s="29">
        <f t="shared" si="183"/>
        <v>3168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1642</v>
      </c>
      <c r="AD822" s="16" t="str">
        <f t="shared" si="182"/>
        <v>HPExt</v>
      </c>
      <c r="AE822" s="29">
        <f t="shared" si="183"/>
        <v>3298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1707</v>
      </c>
      <c r="AD823" s="16" t="str">
        <f t="shared" si="182"/>
        <v>HPExt</v>
      </c>
      <c r="AE823" s="29">
        <f t="shared" si="183"/>
        <v>3428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1771</v>
      </c>
      <c r="AD824" s="16" t="str">
        <f t="shared" si="182"/>
        <v>HPExt</v>
      </c>
      <c r="AE824" s="29">
        <f t="shared" si="183"/>
        <v>3558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1836</v>
      </c>
      <c r="AD825" s="16" t="str">
        <f t="shared" si="182"/>
        <v>HPExt</v>
      </c>
      <c r="AE825" s="29">
        <f t="shared" si="183"/>
        <v>3688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1901</v>
      </c>
      <c r="AD826" s="16" t="str">
        <f t="shared" si="182"/>
        <v>HPExt</v>
      </c>
      <c r="AE826" s="29">
        <f t="shared" si="183"/>
        <v>3819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1966</v>
      </c>
      <c r="AD827" s="16" t="str">
        <f t="shared" si="182"/>
        <v>HPExt</v>
      </c>
      <c r="AE827" s="29">
        <f t="shared" si="183"/>
        <v>3949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2031</v>
      </c>
      <c r="AD828" s="16" t="str">
        <f t="shared" si="182"/>
        <v>HPExt</v>
      </c>
      <c r="AE828" s="29">
        <f t="shared" si="183"/>
        <v>4079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2095</v>
      </c>
      <c r="AD829" s="16" t="str">
        <f t="shared" si="182"/>
        <v>HPExt</v>
      </c>
      <c r="AE829" s="29">
        <f t="shared" si="183"/>
        <v>4209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2160</v>
      </c>
      <c r="AD830" s="16" t="str">
        <f t="shared" si="182"/>
        <v>HPExt</v>
      </c>
      <c r="AE830" s="29">
        <f t="shared" si="183"/>
        <v>4339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2225</v>
      </c>
      <c r="AD831" s="16" t="str">
        <f t="shared" si="182"/>
        <v>HPExt</v>
      </c>
      <c r="AE831" s="29">
        <f t="shared" si="183"/>
        <v>4470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2290</v>
      </c>
      <c r="AD832" s="16" t="str">
        <f t="shared" si="182"/>
        <v>HPExt</v>
      </c>
      <c r="AE832" s="29">
        <f t="shared" si="183"/>
        <v>4600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2355</v>
      </c>
      <c r="AD833" s="16" t="str">
        <f t="shared" si="182"/>
        <v>HPExt</v>
      </c>
      <c r="AE833" s="29">
        <f t="shared" si="183"/>
        <v>4730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2419</v>
      </c>
      <c r="AD834" s="16" t="str">
        <f t="shared" si="182"/>
        <v>HPExt</v>
      </c>
      <c r="AE834" s="29">
        <f t="shared" si="183"/>
        <v>4860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2484</v>
      </c>
      <c r="AD835" s="16" t="str">
        <f t="shared" si="182"/>
        <v>HPExt</v>
      </c>
      <c r="AE835" s="29">
        <f t="shared" si="183"/>
        <v>4990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2549</v>
      </c>
      <c r="AD836" s="16" t="str">
        <f t="shared" si="182"/>
        <v>HPExt</v>
      </c>
      <c r="AE836" s="29">
        <f t="shared" si="183"/>
        <v>5120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2614</v>
      </c>
      <c r="AD837" s="16" t="str">
        <f t="shared" si="182"/>
        <v>HPExt</v>
      </c>
      <c r="AE837" s="29">
        <f t="shared" si="183"/>
        <v>5251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87</v>
      </c>
      <c r="AD838" s="16" t="str">
        <f t="shared" si="182"/>
        <v>HPExt</v>
      </c>
      <c r="AE838" s="29">
        <f t="shared" si="183"/>
        <v>260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152</v>
      </c>
      <c r="AD839" s="16" t="str">
        <f t="shared" si="182"/>
        <v>HPExt</v>
      </c>
      <c r="AE839" s="29">
        <f t="shared" si="183"/>
        <v>456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217</v>
      </c>
      <c r="AD840" s="16" t="str">
        <f t="shared" si="182"/>
        <v>HPExt</v>
      </c>
      <c r="AE840" s="29">
        <f t="shared" si="183"/>
        <v>651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282</v>
      </c>
      <c r="AD841" s="16" t="str">
        <f t="shared" si="182"/>
        <v>HPExt</v>
      </c>
      <c r="AE841" s="29">
        <f t="shared" si="183"/>
        <v>846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347</v>
      </c>
      <c r="AD842" s="16" t="str">
        <f t="shared" si="182"/>
        <v>HPExt</v>
      </c>
      <c r="AE842" s="29">
        <f t="shared" si="183"/>
        <v>1041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412</v>
      </c>
      <c r="AD843" s="16" t="str">
        <f t="shared" si="182"/>
        <v>HPExt</v>
      </c>
      <c r="AE843" s="29">
        <f t="shared" si="183"/>
        <v>1237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477</v>
      </c>
      <c r="AD844" s="16" t="str">
        <f t="shared" si="182"/>
        <v>HPExt</v>
      </c>
      <c r="AE844" s="29">
        <f t="shared" si="183"/>
        <v>1432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542</v>
      </c>
      <c r="AD845" s="16" t="str">
        <f t="shared" si="182"/>
        <v>HPExt</v>
      </c>
      <c r="AE845" s="29">
        <f t="shared" si="183"/>
        <v>1627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607</v>
      </c>
      <c r="AD846" s="16" t="str">
        <f t="shared" si="182"/>
        <v>HPExt</v>
      </c>
      <c r="AE846" s="29">
        <f t="shared" si="183"/>
        <v>1823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672</v>
      </c>
      <c r="AD847" s="16" t="str">
        <f t="shared" si="182"/>
        <v>HPExt</v>
      </c>
      <c r="AE847" s="29">
        <f t="shared" si="183"/>
        <v>2018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737</v>
      </c>
      <c r="AD848" s="16" t="str">
        <f t="shared" si="182"/>
        <v>HPExt</v>
      </c>
      <c r="AE848" s="29">
        <f t="shared" si="183"/>
        <v>2213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802</v>
      </c>
      <c r="AD849" s="16" t="str">
        <f t="shared" si="182"/>
        <v>HPExt</v>
      </c>
      <c r="AE849" s="29">
        <f t="shared" si="183"/>
        <v>2408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867</v>
      </c>
      <c r="AD850" s="16" t="str">
        <f t="shared" si="182"/>
        <v>HPExt</v>
      </c>
      <c r="AE850" s="29">
        <f t="shared" si="183"/>
        <v>2604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932</v>
      </c>
      <c r="AD851" s="16" t="str">
        <f t="shared" si="182"/>
        <v>HPExt</v>
      </c>
      <c r="AE851" s="29">
        <f t="shared" si="183"/>
        <v>2799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997</v>
      </c>
      <c r="AD852" s="16" t="str">
        <f t="shared" si="182"/>
        <v>HPExt</v>
      </c>
      <c r="AE852" s="29">
        <f t="shared" si="183"/>
        <v>2994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1062</v>
      </c>
      <c r="AD853" s="16" t="str">
        <f t="shared" si="182"/>
        <v>HPExt</v>
      </c>
      <c r="AE853" s="29">
        <f t="shared" si="183"/>
        <v>3189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1127</v>
      </c>
      <c r="AD854" s="16" t="str">
        <f t="shared" si="182"/>
        <v>HPExt</v>
      </c>
      <c r="AE854" s="29">
        <f t="shared" si="183"/>
        <v>3385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1192</v>
      </c>
      <c r="AD855" s="16" t="str">
        <f t="shared" si="182"/>
        <v>HPExt</v>
      </c>
      <c r="AE855" s="29">
        <f t="shared" si="183"/>
        <v>3580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1257</v>
      </c>
      <c r="AD856" s="16" t="str">
        <f t="shared" si="182"/>
        <v>HPExt</v>
      </c>
      <c r="AE856" s="29">
        <f t="shared" si="183"/>
        <v>3775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1322</v>
      </c>
      <c r="AD857" s="16" t="str">
        <f t="shared" si="182"/>
        <v>HPExt</v>
      </c>
      <c r="AE857" s="29">
        <f t="shared" si="183"/>
        <v>3971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1387</v>
      </c>
      <c r="AD858" s="16" t="str">
        <f t="shared" si="182"/>
        <v>HPExt</v>
      </c>
      <c r="AE858" s="29">
        <f t="shared" si="183"/>
        <v>4166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1452</v>
      </c>
      <c r="AD859" s="16" t="str">
        <f t="shared" si="182"/>
        <v>HPExt</v>
      </c>
      <c r="AE859" s="29">
        <f t="shared" si="183"/>
        <v>4361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1517</v>
      </c>
      <c r="AD860" s="16" t="str">
        <f t="shared" si="182"/>
        <v>HPExt</v>
      </c>
      <c r="AE860" s="29">
        <f t="shared" si="183"/>
        <v>4556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1582</v>
      </c>
      <c r="AD861" s="16" t="str">
        <f t="shared" si="182"/>
        <v>HPExt</v>
      </c>
      <c r="AE861" s="29">
        <f t="shared" si="183"/>
        <v>4752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1647</v>
      </c>
      <c r="AD862" s="16" t="str">
        <f t="shared" si="182"/>
        <v>HPExt</v>
      </c>
      <c r="AE862" s="29">
        <f t="shared" si="183"/>
        <v>4947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1712</v>
      </c>
      <c r="AD863" s="16" t="str">
        <f t="shared" si="182"/>
        <v>HPExt</v>
      </c>
      <c r="AE863" s="29">
        <f t="shared" si="183"/>
        <v>5142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1777</v>
      </c>
      <c r="AD864" s="16" t="str">
        <f t="shared" si="182"/>
        <v>HPExt</v>
      </c>
      <c r="AE864" s="29">
        <f t="shared" si="183"/>
        <v>5337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1842</v>
      </c>
      <c r="AD865" s="16" t="str">
        <f t="shared" si="182"/>
        <v>HPExt</v>
      </c>
      <c r="AE865" s="29">
        <f t="shared" si="183"/>
        <v>5533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1907</v>
      </c>
      <c r="AD866" s="16" t="str">
        <f t="shared" si="182"/>
        <v>HPExt</v>
      </c>
      <c r="AE866" s="29">
        <f t="shared" si="183"/>
        <v>5728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1972</v>
      </c>
      <c r="AD867" s="16" t="str">
        <f t="shared" si="182"/>
        <v>HPExt</v>
      </c>
      <c r="AE867" s="29">
        <f t="shared" si="183"/>
        <v>5923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2037</v>
      </c>
      <c r="AD868" s="16" t="str">
        <f t="shared" si="182"/>
        <v>HPExt</v>
      </c>
      <c r="AE868" s="29">
        <f t="shared" si="183"/>
        <v>6118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2101</v>
      </c>
      <c r="AD869" s="16" t="str">
        <f t="shared" si="182"/>
        <v>HPExt</v>
      </c>
      <c r="AE869" s="29">
        <f t="shared" si="183"/>
        <v>6314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2166</v>
      </c>
      <c r="AD870" s="16" t="str">
        <f t="shared" si="182"/>
        <v>HPExt</v>
      </c>
      <c r="AE870" s="29">
        <f t="shared" si="183"/>
        <v>6509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2231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6704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2296</v>
      </c>
      <c r="AD872" s="16" t="str">
        <f t="shared" si="191"/>
        <v>HPExt</v>
      </c>
      <c r="AE872" s="29">
        <f t="shared" si="192"/>
        <v>6900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2361</v>
      </c>
      <c r="AD873" s="16" t="str">
        <f t="shared" si="191"/>
        <v>HPExt</v>
      </c>
      <c r="AE873" s="29">
        <f t="shared" si="192"/>
        <v>7095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2426</v>
      </c>
      <c r="AD874" s="16" t="str">
        <f t="shared" si="191"/>
        <v>HPExt</v>
      </c>
      <c r="AE874" s="29">
        <f t="shared" si="192"/>
        <v>7290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2491</v>
      </c>
      <c r="AD875" s="16" t="str">
        <f t="shared" si="191"/>
        <v>HPExt</v>
      </c>
      <c r="AE875" s="29">
        <f t="shared" si="192"/>
        <v>7485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2556</v>
      </c>
      <c r="AD876" s="16" t="str">
        <f t="shared" si="191"/>
        <v>HPExt</v>
      </c>
      <c r="AE876" s="29">
        <f t="shared" si="192"/>
        <v>7681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2621</v>
      </c>
      <c r="AD877" s="16" t="str">
        <f t="shared" si="191"/>
        <v>HPExt</v>
      </c>
      <c r="AE877" s="29">
        <f t="shared" si="192"/>
        <v>7876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43</v>
      </c>
      <c r="AD878" s="16" t="str">
        <f t="shared" si="191"/>
        <v>HPExt</v>
      </c>
      <c r="AE878" s="29">
        <f t="shared" si="192"/>
        <v>260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76</v>
      </c>
      <c r="AD879" s="16" t="str">
        <f t="shared" si="191"/>
        <v>HPExt</v>
      </c>
      <c r="AE879" s="29">
        <f t="shared" si="192"/>
        <v>456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108</v>
      </c>
      <c r="AD880" s="16" t="str">
        <f t="shared" si="191"/>
        <v>HPExt</v>
      </c>
      <c r="AE880" s="29">
        <f t="shared" si="192"/>
        <v>651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140</v>
      </c>
      <c r="AD881" s="16" t="str">
        <f t="shared" si="191"/>
        <v>HPExt</v>
      </c>
      <c r="AE881" s="29">
        <f t="shared" si="192"/>
        <v>846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173</v>
      </c>
      <c r="AD882" s="16" t="str">
        <f t="shared" si="191"/>
        <v>HPExt</v>
      </c>
      <c r="AE882" s="29">
        <f t="shared" si="192"/>
        <v>1041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205</v>
      </c>
      <c r="AD883" s="16" t="str">
        <f t="shared" si="191"/>
        <v>HPExt</v>
      </c>
      <c r="AE883" s="29">
        <f t="shared" si="192"/>
        <v>1237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238</v>
      </c>
      <c r="AD884" s="16" t="str">
        <f t="shared" si="191"/>
        <v>HPExt</v>
      </c>
      <c r="AE884" s="29">
        <f t="shared" si="192"/>
        <v>1432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270</v>
      </c>
      <c r="AD885" s="16" t="str">
        <f t="shared" si="191"/>
        <v>HPExt</v>
      </c>
      <c r="AE885" s="29">
        <f t="shared" si="192"/>
        <v>1627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302</v>
      </c>
      <c r="AD886" s="16" t="str">
        <f t="shared" si="191"/>
        <v>HPExt</v>
      </c>
      <c r="AE886" s="29">
        <f t="shared" si="192"/>
        <v>1823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335</v>
      </c>
      <c r="AD887" s="16" t="str">
        <f t="shared" si="191"/>
        <v>HPExt</v>
      </c>
      <c r="AE887" s="29">
        <f t="shared" si="192"/>
        <v>2018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367</v>
      </c>
      <c r="AD888" s="16" t="str">
        <f t="shared" si="191"/>
        <v>HPExt</v>
      </c>
      <c r="AE888" s="29">
        <f t="shared" si="192"/>
        <v>2213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400</v>
      </c>
      <c r="AD889" s="16" t="str">
        <f t="shared" si="191"/>
        <v>HPExt</v>
      </c>
      <c r="AE889" s="29">
        <f t="shared" si="192"/>
        <v>2408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432</v>
      </c>
      <c r="AD890" s="16" t="str">
        <f t="shared" si="191"/>
        <v>HPExt</v>
      </c>
      <c r="AE890" s="29">
        <f t="shared" si="192"/>
        <v>2604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464</v>
      </c>
      <c r="AD891" s="16" t="str">
        <f t="shared" si="191"/>
        <v>HPExt</v>
      </c>
      <c r="AE891" s="29">
        <f t="shared" si="192"/>
        <v>2799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497</v>
      </c>
      <c r="AD892" s="16" t="str">
        <f t="shared" si="191"/>
        <v>HPExt</v>
      </c>
      <c r="AE892" s="29">
        <f t="shared" si="192"/>
        <v>2994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529</v>
      </c>
      <c r="AD893" s="16" t="str">
        <f t="shared" si="191"/>
        <v>HPExt</v>
      </c>
      <c r="AE893" s="29">
        <f t="shared" si="192"/>
        <v>3189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562</v>
      </c>
      <c r="AD894" s="16" t="str">
        <f t="shared" si="191"/>
        <v>HPExt</v>
      </c>
      <c r="AE894" s="29">
        <f t="shared" si="192"/>
        <v>3385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594</v>
      </c>
      <c r="AD895" s="16" t="str">
        <f t="shared" si="191"/>
        <v>HPExt</v>
      </c>
      <c r="AE895" s="29">
        <f t="shared" si="192"/>
        <v>3580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626</v>
      </c>
      <c r="AD896" s="16" t="str">
        <f t="shared" si="191"/>
        <v>HPExt</v>
      </c>
      <c r="AE896" s="29">
        <f t="shared" si="192"/>
        <v>3775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659</v>
      </c>
      <c r="AD897" s="16" t="str">
        <f t="shared" si="191"/>
        <v>HPExt</v>
      </c>
      <c r="AE897" s="29">
        <f t="shared" si="192"/>
        <v>3971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691</v>
      </c>
      <c r="AD898" s="16" t="str">
        <f t="shared" si="191"/>
        <v>HPExt</v>
      </c>
      <c r="AE898" s="29">
        <f t="shared" si="192"/>
        <v>4166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724</v>
      </c>
      <c r="AD899" s="16" t="str">
        <f t="shared" si="191"/>
        <v>HPExt</v>
      </c>
      <c r="AE899" s="29">
        <f t="shared" si="192"/>
        <v>4361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756</v>
      </c>
      <c r="AD900" s="16" t="str">
        <f t="shared" si="191"/>
        <v>HPExt</v>
      </c>
      <c r="AE900" s="29">
        <f t="shared" si="192"/>
        <v>4556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788</v>
      </c>
      <c r="AD901" s="16" t="str">
        <f t="shared" si="191"/>
        <v>HPExt</v>
      </c>
      <c r="AE901" s="29">
        <f t="shared" si="192"/>
        <v>4752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821</v>
      </c>
      <c r="AD902" s="16" t="str">
        <f t="shared" si="191"/>
        <v>HPExt</v>
      </c>
      <c r="AE902" s="29">
        <f t="shared" si="192"/>
        <v>4947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853</v>
      </c>
      <c r="AD903" s="16" t="str">
        <f t="shared" si="191"/>
        <v>HPExt</v>
      </c>
      <c r="AE903" s="29">
        <f t="shared" si="192"/>
        <v>5142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886</v>
      </c>
      <c r="AD904" s="16" t="str">
        <f t="shared" si="191"/>
        <v>HPExt</v>
      </c>
      <c r="AE904" s="29">
        <f t="shared" si="192"/>
        <v>5337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918</v>
      </c>
      <c r="AD905" s="16" t="str">
        <f t="shared" si="191"/>
        <v>HPExt</v>
      </c>
      <c r="AE905" s="29">
        <f t="shared" si="192"/>
        <v>5533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951</v>
      </c>
      <c r="AD906" s="16" t="str">
        <f t="shared" si="191"/>
        <v>HPExt</v>
      </c>
      <c r="AE906" s="29">
        <f t="shared" si="192"/>
        <v>5728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983</v>
      </c>
      <c r="AD907" s="16" t="str">
        <f t="shared" si="191"/>
        <v>HPExt</v>
      </c>
      <c r="AE907" s="29">
        <f t="shared" si="192"/>
        <v>5923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1015</v>
      </c>
      <c r="AD908" s="16" t="str">
        <f t="shared" si="191"/>
        <v>HPExt</v>
      </c>
      <c r="AE908" s="29">
        <f t="shared" si="192"/>
        <v>6118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1048</v>
      </c>
      <c r="AD909" s="16" t="str">
        <f t="shared" si="191"/>
        <v>HPExt</v>
      </c>
      <c r="AE909" s="29">
        <f t="shared" si="192"/>
        <v>6314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1080</v>
      </c>
      <c r="AD910" s="16" t="str">
        <f t="shared" si="191"/>
        <v>HPExt</v>
      </c>
      <c r="AE910" s="29">
        <f t="shared" si="192"/>
        <v>6509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1113</v>
      </c>
      <c r="AD911" s="16" t="str">
        <f t="shared" si="191"/>
        <v>HPExt</v>
      </c>
      <c r="AE911" s="29">
        <f t="shared" si="192"/>
        <v>6704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1145</v>
      </c>
      <c r="AD912" s="16" t="str">
        <f t="shared" si="191"/>
        <v>HPExt</v>
      </c>
      <c r="AE912" s="29">
        <f t="shared" si="192"/>
        <v>6900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1177</v>
      </c>
      <c r="AD913" s="16" t="str">
        <f t="shared" si="191"/>
        <v>HPExt</v>
      </c>
      <c r="AE913" s="29">
        <f t="shared" si="192"/>
        <v>7095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1210</v>
      </c>
      <c r="AD914" s="16" t="str">
        <f t="shared" si="191"/>
        <v>HPExt</v>
      </c>
      <c r="AE914" s="29">
        <f t="shared" si="192"/>
        <v>7290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1242</v>
      </c>
      <c r="AD915" s="16" t="str">
        <f t="shared" si="191"/>
        <v>HPExt</v>
      </c>
      <c r="AE915" s="29">
        <f t="shared" si="192"/>
        <v>7485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1275</v>
      </c>
      <c r="AD916" s="16" t="str">
        <f t="shared" si="191"/>
        <v>HPExt</v>
      </c>
      <c r="AE916" s="29">
        <f t="shared" si="192"/>
        <v>7681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1307</v>
      </c>
      <c r="AD917" s="16" t="str">
        <f t="shared" si="191"/>
        <v>HPExt</v>
      </c>
      <c r="AE917" s="29">
        <f t="shared" si="192"/>
        <v>7876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173</v>
      </c>
      <c r="AD918" s="16" t="str">
        <f t="shared" si="191"/>
        <v>DefExt</v>
      </c>
      <c r="AE918" s="29">
        <f t="shared" si="192"/>
        <v>22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303</v>
      </c>
      <c r="AD919" s="16" t="str">
        <f t="shared" si="191"/>
        <v>DefExt</v>
      </c>
      <c r="AE919" s="29">
        <f t="shared" si="192"/>
        <v>38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433</v>
      </c>
      <c r="AD920" s="16" t="str">
        <f t="shared" si="191"/>
        <v>DefExt</v>
      </c>
      <c r="AE920" s="29">
        <f t="shared" si="192"/>
        <v>54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563</v>
      </c>
      <c r="AD921" s="16" t="str">
        <f t="shared" si="191"/>
        <v>DefExt</v>
      </c>
      <c r="AE921" s="29">
        <f t="shared" si="192"/>
        <v>70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693</v>
      </c>
      <c r="AD922" s="16" t="str">
        <f t="shared" si="191"/>
        <v>DefExt</v>
      </c>
      <c r="AE922" s="29">
        <f t="shared" si="192"/>
        <v>86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823</v>
      </c>
      <c r="AD923" s="16" t="str">
        <f t="shared" si="191"/>
        <v>DefExt</v>
      </c>
      <c r="AE923" s="29">
        <f t="shared" si="192"/>
        <v>103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953</v>
      </c>
      <c r="AD924" s="16" t="str">
        <f t="shared" si="191"/>
        <v>DefExt</v>
      </c>
      <c r="AE924" s="29">
        <f t="shared" si="192"/>
        <v>119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1083</v>
      </c>
      <c r="AD925" s="16" t="str">
        <f t="shared" si="191"/>
        <v>DefExt</v>
      </c>
      <c r="AE925" s="29">
        <f t="shared" si="192"/>
        <v>135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1213</v>
      </c>
      <c r="AD926" s="16" t="str">
        <f t="shared" si="191"/>
        <v>DefExt</v>
      </c>
      <c r="AE926" s="29">
        <f t="shared" si="192"/>
        <v>151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1343</v>
      </c>
      <c r="AD927" s="16" t="str">
        <f t="shared" si="191"/>
        <v>DefExt</v>
      </c>
      <c r="AE927" s="29">
        <f t="shared" si="192"/>
        <v>167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1473</v>
      </c>
      <c r="AD928" s="16" t="str">
        <f t="shared" si="191"/>
        <v>DefExt</v>
      </c>
      <c r="AE928" s="29">
        <f t="shared" si="192"/>
        <v>184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1603</v>
      </c>
      <c r="AD929" s="16" t="str">
        <f t="shared" si="191"/>
        <v>DefExt</v>
      </c>
      <c r="AE929" s="29">
        <f t="shared" si="192"/>
        <v>200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1733</v>
      </c>
      <c r="AD930" s="16" t="str">
        <f t="shared" si="191"/>
        <v>DefExt</v>
      </c>
      <c r="AE930" s="29">
        <f t="shared" si="192"/>
        <v>216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1863</v>
      </c>
      <c r="AD931" s="16" t="str">
        <f t="shared" si="191"/>
        <v>DefExt</v>
      </c>
      <c r="AE931" s="29">
        <f t="shared" si="192"/>
        <v>232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1993</v>
      </c>
      <c r="AD932" s="16" t="str">
        <f t="shared" si="191"/>
        <v>DefExt</v>
      </c>
      <c r="AE932" s="29">
        <f t="shared" si="192"/>
        <v>248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2123</v>
      </c>
      <c r="AD933" s="16" t="str">
        <f t="shared" si="191"/>
        <v>DefExt</v>
      </c>
      <c r="AE933" s="29">
        <f t="shared" si="192"/>
        <v>265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2253</v>
      </c>
      <c r="AD934" s="16" t="str">
        <f t="shared" si="191"/>
        <v>DefExt</v>
      </c>
      <c r="AE934" s="29">
        <f t="shared" si="192"/>
        <v>281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2383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297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2513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313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2643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329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2773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346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2903</v>
      </c>
      <c r="AD939" s="16" t="str">
        <f t="shared" si="202"/>
        <v>DefExt</v>
      </c>
      <c r="AE939" s="29">
        <f t="shared" si="203"/>
        <v>362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3033</v>
      </c>
      <c r="AD940" s="16" t="str">
        <f t="shared" si="202"/>
        <v>DefExt</v>
      </c>
      <c r="AE940" s="29">
        <f t="shared" si="203"/>
        <v>378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3163</v>
      </c>
      <c r="AD941" s="16" t="str">
        <f t="shared" si="202"/>
        <v>DefExt</v>
      </c>
      <c r="AE941" s="29">
        <f t="shared" si="203"/>
        <v>394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3293</v>
      </c>
      <c r="AD942" s="16" t="str">
        <f t="shared" si="202"/>
        <v>DefExt</v>
      </c>
      <c r="AE942" s="29">
        <f t="shared" si="203"/>
        <v>410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3423</v>
      </c>
      <c r="AD943" s="16" t="str">
        <f t="shared" si="202"/>
        <v>DefExt</v>
      </c>
      <c r="AE943" s="29">
        <f t="shared" si="203"/>
        <v>427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3553</v>
      </c>
      <c r="AD944" s="16" t="str">
        <f t="shared" si="202"/>
        <v>DefExt</v>
      </c>
      <c r="AE944" s="29">
        <f t="shared" si="203"/>
        <v>443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3683</v>
      </c>
      <c r="AD945" s="16" t="str">
        <f t="shared" si="202"/>
        <v>DefExt</v>
      </c>
      <c r="AE945" s="29">
        <f t="shared" si="203"/>
        <v>459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3813</v>
      </c>
      <c r="AD946" s="16" t="str">
        <f t="shared" si="202"/>
        <v>DefExt</v>
      </c>
      <c r="AE946" s="29">
        <f t="shared" si="203"/>
        <v>475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3943</v>
      </c>
      <c r="AD947" s="16" t="str">
        <f t="shared" si="202"/>
        <v>DefExt</v>
      </c>
      <c r="AE947" s="29">
        <f t="shared" si="203"/>
        <v>491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4073</v>
      </c>
      <c r="AD948" s="16" t="str">
        <f t="shared" si="202"/>
        <v>DefExt</v>
      </c>
      <c r="AE948" s="29">
        <f t="shared" si="203"/>
        <v>508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4203</v>
      </c>
      <c r="AD949" s="16" t="str">
        <f t="shared" si="202"/>
        <v>DefExt</v>
      </c>
      <c r="AE949" s="29">
        <f t="shared" si="203"/>
        <v>524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4333</v>
      </c>
      <c r="AD950" s="16" t="str">
        <f t="shared" si="202"/>
        <v>DefExt</v>
      </c>
      <c r="AE950" s="29">
        <f t="shared" si="203"/>
        <v>540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4463</v>
      </c>
      <c r="AD951" s="16" t="str">
        <f t="shared" si="202"/>
        <v>DefExt</v>
      </c>
      <c r="AE951" s="29">
        <f t="shared" si="203"/>
        <v>556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4593</v>
      </c>
      <c r="AD952" s="16" t="str">
        <f t="shared" si="202"/>
        <v>DefExt</v>
      </c>
      <c r="AE952" s="29">
        <f t="shared" si="203"/>
        <v>572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4723</v>
      </c>
      <c r="AD953" s="16" t="str">
        <f t="shared" si="202"/>
        <v>DefExt</v>
      </c>
      <c r="AE953" s="29">
        <f t="shared" si="203"/>
        <v>589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4853</v>
      </c>
      <c r="AD954" s="16" t="str">
        <f t="shared" si="202"/>
        <v>DefExt</v>
      </c>
      <c r="AE954" s="29">
        <f t="shared" si="203"/>
        <v>605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4983</v>
      </c>
      <c r="AD955" s="16" t="str">
        <f t="shared" si="202"/>
        <v>DefExt</v>
      </c>
      <c r="AE955" s="29">
        <f t="shared" si="203"/>
        <v>621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5113</v>
      </c>
      <c r="AD956" s="16" t="str">
        <f t="shared" si="202"/>
        <v>DefExt</v>
      </c>
      <c r="AE956" s="29">
        <f t="shared" si="203"/>
        <v>637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5243</v>
      </c>
      <c r="AD957" s="16" t="str">
        <f t="shared" si="202"/>
        <v>DefExt</v>
      </c>
      <c r="AE957" s="29">
        <f t="shared" si="203"/>
        <v>653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173</v>
      </c>
      <c r="AD958" s="16" t="str">
        <f t="shared" si="202"/>
        <v>HPExt</v>
      </c>
      <c r="AE958" s="29">
        <f t="shared" si="203"/>
        <v>217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303</v>
      </c>
      <c r="AD959" s="16" t="str">
        <f t="shared" si="202"/>
        <v>HPExt</v>
      </c>
      <c r="AE959" s="29">
        <f t="shared" si="203"/>
        <v>380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433</v>
      </c>
      <c r="AD960" s="16" t="str">
        <f t="shared" si="202"/>
        <v>HPExt</v>
      </c>
      <c r="AE960" s="29">
        <f t="shared" si="203"/>
        <v>542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563</v>
      </c>
      <c r="AD961" s="16" t="str">
        <f t="shared" si="202"/>
        <v>HPExt</v>
      </c>
      <c r="AE961" s="29">
        <f t="shared" si="203"/>
        <v>705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693</v>
      </c>
      <c r="AD962" s="16" t="str">
        <f t="shared" si="202"/>
        <v>HPExt</v>
      </c>
      <c r="AE962" s="29">
        <f t="shared" si="203"/>
        <v>868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823</v>
      </c>
      <c r="AD963" s="16" t="str">
        <f t="shared" si="202"/>
        <v>HPExt</v>
      </c>
      <c r="AE963" s="29">
        <f t="shared" si="203"/>
        <v>1031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953</v>
      </c>
      <c r="AD964" s="16" t="str">
        <f t="shared" si="202"/>
        <v>HPExt</v>
      </c>
      <c r="AE964" s="29">
        <f t="shared" si="203"/>
        <v>1193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1083</v>
      </c>
      <c r="AD965" s="16" t="str">
        <f t="shared" si="202"/>
        <v>HPExt</v>
      </c>
      <c r="AE965" s="29">
        <f t="shared" si="203"/>
        <v>1356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1213</v>
      </c>
      <c r="AD966" s="16" t="str">
        <f t="shared" si="202"/>
        <v>HPExt</v>
      </c>
      <c r="AE966" s="29">
        <f t="shared" si="203"/>
        <v>1519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1343</v>
      </c>
      <c r="AD967" s="16" t="str">
        <f t="shared" si="202"/>
        <v>HPExt</v>
      </c>
      <c r="AE967" s="29">
        <f t="shared" si="203"/>
        <v>1682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1473</v>
      </c>
      <c r="AD968" s="16" t="str">
        <f t="shared" si="202"/>
        <v>HPExt</v>
      </c>
      <c r="AE968" s="29">
        <f t="shared" si="203"/>
        <v>1844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1603</v>
      </c>
      <c r="AD969" s="16" t="str">
        <f t="shared" si="202"/>
        <v>HPExt</v>
      </c>
      <c r="AE969" s="29">
        <f t="shared" si="203"/>
        <v>2007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1733</v>
      </c>
      <c r="AD970" s="16" t="str">
        <f t="shared" si="202"/>
        <v>HPExt</v>
      </c>
      <c r="AE970" s="29">
        <f t="shared" si="203"/>
        <v>2170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1863</v>
      </c>
      <c r="AD971" s="16" t="str">
        <f t="shared" si="202"/>
        <v>HPExt</v>
      </c>
      <c r="AE971" s="29">
        <f t="shared" si="203"/>
        <v>2332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1993</v>
      </c>
      <c r="AD972" s="16" t="str">
        <f t="shared" si="202"/>
        <v>HPExt</v>
      </c>
      <c r="AE972" s="29">
        <f t="shared" si="203"/>
        <v>2495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2123</v>
      </c>
      <c r="AD973" s="16" t="str">
        <f t="shared" si="202"/>
        <v>HPExt</v>
      </c>
      <c r="AE973" s="29">
        <f t="shared" si="203"/>
        <v>2658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2253</v>
      </c>
      <c r="AD974" s="16" t="str">
        <f t="shared" si="202"/>
        <v>HPExt</v>
      </c>
      <c r="AE974" s="29">
        <f t="shared" si="203"/>
        <v>2821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2383</v>
      </c>
      <c r="AD975" s="16" t="str">
        <f t="shared" si="202"/>
        <v>HPExt</v>
      </c>
      <c r="AE975" s="29">
        <f t="shared" si="203"/>
        <v>2983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2513</v>
      </c>
      <c r="AD976" s="16" t="str">
        <f t="shared" si="202"/>
        <v>HPExt</v>
      </c>
      <c r="AE976" s="29">
        <f t="shared" si="203"/>
        <v>3146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2643</v>
      </c>
      <c r="AD977" s="16" t="str">
        <f t="shared" si="202"/>
        <v>HPExt</v>
      </c>
      <c r="AE977" s="29">
        <f t="shared" si="203"/>
        <v>3309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2773</v>
      </c>
      <c r="AD978" s="16" t="str">
        <f t="shared" si="202"/>
        <v>HPExt</v>
      </c>
      <c r="AE978" s="29">
        <f t="shared" si="203"/>
        <v>3471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2903</v>
      </c>
      <c r="AD979" s="16" t="str">
        <f t="shared" si="202"/>
        <v>HPExt</v>
      </c>
      <c r="AE979" s="29">
        <f t="shared" si="203"/>
        <v>3634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3033</v>
      </c>
      <c r="AD980" s="16" t="str">
        <f t="shared" si="202"/>
        <v>HPExt</v>
      </c>
      <c r="AE980" s="29">
        <f t="shared" si="203"/>
        <v>3797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3163</v>
      </c>
      <c r="AD981" s="16" t="str">
        <f t="shared" si="202"/>
        <v>HPExt</v>
      </c>
      <c r="AE981" s="29">
        <f t="shared" si="203"/>
        <v>3960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3293</v>
      </c>
      <c r="AD982" s="16" t="str">
        <f t="shared" si="202"/>
        <v>HPExt</v>
      </c>
      <c r="AE982" s="29">
        <f t="shared" si="203"/>
        <v>4122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3423</v>
      </c>
      <c r="AD983" s="16" t="str">
        <f t="shared" si="202"/>
        <v>HPExt</v>
      </c>
      <c r="AE983" s="29">
        <f t="shared" si="203"/>
        <v>4285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3553</v>
      </c>
      <c r="AD984" s="16" t="str">
        <f t="shared" si="202"/>
        <v>HPExt</v>
      </c>
      <c r="AE984" s="29">
        <f t="shared" si="203"/>
        <v>4448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3683</v>
      </c>
      <c r="AD985" s="16" t="str">
        <f t="shared" si="202"/>
        <v>HPExt</v>
      </c>
      <c r="AE985" s="29">
        <f t="shared" si="203"/>
        <v>4611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3813</v>
      </c>
      <c r="AD986" s="16" t="str">
        <f t="shared" si="202"/>
        <v>HPExt</v>
      </c>
      <c r="AE986" s="29">
        <f t="shared" si="203"/>
        <v>4773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3943</v>
      </c>
      <c r="AD987" s="16" t="str">
        <f t="shared" si="202"/>
        <v>HPExt</v>
      </c>
      <c r="AE987" s="29">
        <f t="shared" si="203"/>
        <v>4936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4073</v>
      </c>
      <c r="AD988" s="16" t="str">
        <f t="shared" si="202"/>
        <v>HPExt</v>
      </c>
      <c r="AE988" s="29">
        <f t="shared" si="203"/>
        <v>5099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4203</v>
      </c>
      <c r="AD989" s="16" t="str">
        <f t="shared" si="202"/>
        <v>HPExt</v>
      </c>
      <c r="AE989" s="29">
        <f t="shared" si="203"/>
        <v>5261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4333</v>
      </c>
      <c r="AD990" s="16" t="str">
        <f t="shared" si="202"/>
        <v>HPExt</v>
      </c>
      <c r="AE990" s="29">
        <f t="shared" si="203"/>
        <v>5424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4463</v>
      </c>
      <c r="AD991" s="16" t="str">
        <f t="shared" si="202"/>
        <v>HPExt</v>
      </c>
      <c r="AE991" s="29">
        <f t="shared" si="203"/>
        <v>5587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4593</v>
      </c>
      <c r="AD992" s="16" t="str">
        <f t="shared" si="202"/>
        <v>HPExt</v>
      </c>
      <c r="AE992" s="29">
        <f t="shared" si="203"/>
        <v>5750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4723</v>
      </c>
      <c r="AD993" s="16" t="str">
        <f t="shared" si="202"/>
        <v>HPExt</v>
      </c>
      <c r="AE993" s="29">
        <f t="shared" si="203"/>
        <v>5912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4853</v>
      </c>
      <c r="AD994" s="16" t="str">
        <f t="shared" si="202"/>
        <v>HPExt</v>
      </c>
      <c r="AE994" s="29">
        <f t="shared" si="203"/>
        <v>6075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4983</v>
      </c>
      <c r="AD995" s="16" t="str">
        <f t="shared" si="202"/>
        <v>HPExt</v>
      </c>
      <c r="AE995" s="29">
        <f t="shared" si="203"/>
        <v>6238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5113</v>
      </c>
      <c r="AD996" s="16" t="str">
        <f t="shared" si="202"/>
        <v>HPExt</v>
      </c>
      <c r="AE996" s="29">
        <f t="shared" si="203"/>
        <v>6401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5243</v>
      </c>
      <c r="AD997" s="16" t="str">
        <f t="shared" si="202"/>
        <v>HPExt</v>
      </c>
      <c r="AE997" s="29">
        <f t="shared" si="203"/>
        <v>6563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87</v>
      </c>
      <c r="AD998" s="16" t="str">
        <f t="shared" si="202"/>
        <v>DefExt</v>
      </c>
      <c r="AE998" s="29">
        <f t="shared" si="203"/>
        <v>17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152</v>
      </c>
      <c r="AD999" s="16" t="str">
        <f t="shared" si="202"/>
        <v>DefExt</v>
      </c>
      <c r="AE999" s="29">
        <f t="shared" si="203"/>
        <v>30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217</v>
      </c>
      <c r="AD1000" s="16" t="str">
        <f t="shared" si="202"/>
        <v>DefExt</v>
      </c>
      <c r="AE1000" s="29">
        <f t="shared" si="203"/>
        <v>43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282</v>
      </c>
      <c r="AD1001" s="16" t="str">
        <f t="shared" si="202"/>
        <v>DefExt</v>
      </c>
      <c r="AE1001" s="29">
        <f t="shared" si="203"/>
        <v>56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347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69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412</v>
      </c>
      <c r="AD1003" s="16" t="str">
        <f t="shared" si="211"/>
        <v>DefExt</v>
      </c>
      <c r="AE1003" s="29">
        <f t="shared" si="212"/>
        <v>82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477</v>
      </c>
      <c r="AD1004" s="16" t="str">
        <f t="shared" si="211"/>
        <v>DefExt</v>
      </c>
      <c r="AE1004" s="29">
        <f t="shared" si="212"/>
        <v>95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542</v>
      </c>
      <c r="AD1005" s="16" t="str">
        <f t="shared" si="211"/>
        <v>DefExt</v>
      </c>
      <c r="AE1005" s="29">
        <f t="shared" si="212"/>
        <v>108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607</v>
      </c>
      <c r="AD1006" s="16" t="str">
        <f t="shared" si="211"/>
        <v>DefExt</v>
      </c>
      <c r="AE1006" s="29">
        <f t="shared" si="212"/>
        <v>121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672</v>
      </c>
      <c r="AD1007" s="16" t="str">
        <f t="shared" si="211"/>
        <v>DefExt</v>
      </c>
      <c r="AE1007" s="29">
        <f t="shared" si="212"/>
        <v>134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737</v>
      </c>
      <c r="AD1008" s="16" t="str">
        <f t="shared" si="211"/>
        <v>DefExt</v>
      </c>
      <c r="AE1008" s="29">
        <f t="shared" si="212"/>
        <v>147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802</v>
      </c>
      <c r="AD1009" s="16" t="str">
        <f t="shared" si="211"/>
        <v>DefExt</v>
      </c>
      <c r="AE1009" s="29">
        <f t="shared" si="212"/>
        <v>160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867</v>
      </c>
      <c r="AD1010" s="16" t="str">
        <f t="shared" si="211"/>
        <v>DefExt</v>
      </c>
      <c r="AE1010" s="29">
        <f t="shared" si="212"/>
        <v>173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932</v>
      </c>
      <c r="AD1011" s="16" t="str">
        <f t="shared" si="211"/>
        <v>DefExt</v>
      </c>
      <c r="AE1011" s="29">
        <f t="shared" si="212"/>
        <v>186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997</v>
      </c>
      <c r="AD1012" s="16" t="str">
        <f t="shared" si="211"/>
        <v>DefExt</v>
      </c>
      <c r="AE1012" s="29">
        <f t="shared" si="212"/>
        <v>199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1062</v>
      </c>
      <c r="AD1013" s="16" t="str">
        <f t="shared" si="211"/>
        <v>DefExt</v>
      </c>
      <c r="AE1013" s="29">
        <f t="shared" si="212"/>
        <v>212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1127</v>
      </c>
      <c r="AD1014" s="16" t="str">
        <f t="shared" si="211"/>
        <v>DefExt</v>
      </c>
      <c r="AE1014" s="29">
        <f t="shared" si="212"/>
        <v>225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1192</v>
      </c>
      <c r="AD1015" s="16" t="str">
        <f t="shared" si="211"/>
        <v>DefExt</v>
      </c>
      <c r="AE1015" s="29">
        <f t="shared" si="212"/>
        <v>238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1257</v>
      </c>
      <c r="AD1016" s="16" t="str">
        <f t="shared" si="211"/>
        <v>DefExt</v>
      </c>
      <c r="AE1016" s="29">
        <f t="shared" si="212"/>
        <v>251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1322</v>
      </c>
      <c r="AD1017" s="16" t="str">
        <f t="shared" si="211"/>
        <v>DefExt</v>
      </c>
      <c r="AE1017" s="29">
        <f t="shared" si="212"/>
        <v>264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1387</v>
      </c>
      <c r="AD1018" s="16" t="str">
        <f t="shared" si="211"/>
        <v>DefExt</v>
      </c>
      <c r="AE1018" s="29">
        <f t="shared" si="212"/>
        <v>277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1452</v>
      </c>
      <c r="AD1019" s="16" t="str">
        <f t="shared" si="211"/>
        <v>DefExt</v>
      </c>
      <c r="AE1019" s="29">
        <f t="shared" si="212"/>
        <v>289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1517</v>
      </c>
      <c r="AD1020" s="16" t="str">
        <f t="shared" si="211"/>
        <v>DefExt</v>
      </c>
      <c r="AE1020" s="29">
        <f t="shared" si="212"/>
        <v>302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1582</v>
      </c>
      <c r="AD1021" s="16" t="str">
        <f t="shared" si="211"/>
        <v>DefExt</v>
      </c>
      <c r="AE1021" s="29">
        <f t="shared" si="212"/>
        <v>315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1647</v>
      </c>
      <c r="AD1022" s="16" t="str">
        <f t="shared" si="211"/>
        <v>DefExt</v>
      </c>
      <c r="AE1022" s="29">
        <f t="shared" si="212"/>
        <v>328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1712</v>
      </c>
      <c r="AD1023" s="16" t="str">
        <f t="shared" si="211"/>
        <v>DefExt</v>
      </c>
      <c r="AE1023" s="29">
        <f t="shared" si="212"/>
        <v>341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1777</v>
      </c>
      <c r="AD1024" s="16" t="str">
        <f t="shared" si="211"/>
        <v>DefExt</v>
      </c>
      <c r="AE1024" s="29">
        <f t="shared" si="212"/>
        <v>354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1842</v>
      </c>
      <c r="AD1025" s="16" t="str">
        <f t="shared" si="211"/>
        <v>DefExt</v>
      </c>
      <c r="AE1025" s="29">
        <f t="shared" si="212"/>
        <v>367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1907</v>
      </c>
      <c r="AD1026" s="16" t="str">
        <f t="shared" si="211"/>
        <v>DefExt</v>
      </c>
      <c r="AE1026" s="29">
        <f t="shared" si="212"/>
        <v>380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1972</v>
      </c>
      <c r="AD1027" s="16" t="str">
        <f t="shared" si="211"/>
        <v>DefExt</v>
      </c>
      <c r="AE1027" s="29">
        <f t="shared" si="212"/>
        <v>393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2037</v>
      </c>
      <c r="AD1028" s="16" t="str">
        <f t="shared" si="211"/>
        <v>DefExt</v>
      </c>
      <c r="AE1028" s="29">
        <f t="shared" si="212"/>
        <v>406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2101</v>
      </c>
      <c r="AD1029" s="16" t="str">
        <f t="shared" si="211"/>
        <v>DefExt</v>
      </c>
      <c r="AE1029" s="29">
        <f t="shared" si="212"/>
        <v>419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2166</v>
      </c>
      <c r="AD1030" s="16" t="str">
        <f t="shared" si="211"/>
        <v>DefExt</v>
      </c>
      <c r="AE1030" s="29">
        <f t="shared" si="212"/>
        <v>432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2231</v>
      </c>
      <c r="AD1031" s="16" t="str">
        <f t="shared" si="211"/>
        <v>DefExt</v>
      </c>
      <c r="AE1031" s="29">
        <f t="shared" si="212"/>
        <v>445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2296</v>
      </c>
      <c r="AD1032" s="16" t="str">
        <f t="shared" si="211"/>
        <v>DefExt</v>
      </c>
      <c r="AE1032" s="29">
        <f t="shared" si="212"/>
        <v>458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2361</v>
      </c>
      <c r="AD1033" s="16" t="str">
        <f t="shared" si="211"/>
        <v>DefExt</v>
      </c>
      <c r="AE1033" s="29">
        <f t="shared" si="212"/>
        <v>471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2426</v>
      </c>
      <c r="AD1034" s="16" t="str">
        <f t="shared" si="211"/>
        <v>DefExt</v>
      </c>
      <c r="AE1034" s="29">
        <f t="shared" si="212"/>
        <v>484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2491</v>
      </c>
      <c r="AD1035" s="16" t="str">
        <f t="shared" si="211"/>
        <v>DefExt</v>
      </c>
      <c r="AE1035" s="29">
        <f t="shared" si="212"/>
        <v>497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2556</v>
      </c>
      <c r="AD1036" s="16" t="str">
        <f t="shared" si="211"/>
        <v>DefExt</v>
      </c>
      <c r="AE1036" s="29">
        <f t="shared" si="212"/>
        <v>510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2621</v>
      </c>
      <c r="AD1037" s="16" t="str">
        <f t="shared" si="211"/>
        <v>DefExt</v>
      </c>
      <c r="AE1037" s="29">
        <f t="shared" si="212"/>
        <v>523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86</v>
      </c>
      <c r="AD1038" s="16" t="str">
        <f t="shared" si="211"/>
        <v>HPExt</v>
      </c>
      <c r="AE1038" s="29">
        <f t="shared" si="212"/>
        <v>87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151</v>
      </c>
      <c r="AD1039" s="16" t="str">
        <f t="shared" si="211"/>
        <v>HPExt</v>
      </c>
      <c r="AE1039" s="29">
        <f t="shared" si="212"/>
        <v>152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216</v>
      </c>
      <c r="AD1040" s="16" t="str">
        <f t="shared" si="211"/>
        <v>HPExt</v>
      </c>
      <c r="AE1040" s="29">
        <f t="shared" si="212"/>
        <v>217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281</v>
      </c>
      <c r="AD1041" s="16" t="str">
        <f t="shared" si="211"/>
        <v>HPExt</v>
      </c>
      <c r="AE1041" s="29">
        <f t="shared" si="212"/>
        <v>282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346</v>
      </c>
      <c r="AD1042" s="16" t="str">
        <f t="shared" si="211"/>
        <v>HPExt</v>
      </c>
      <c r="AE1042" s="29">
        <f t="shared" si="212"/>
        <v>347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410</v>
      </c>
      <c r="AD1043" s="16" t="str">
        <f t="shared" si="211"/>
        <v>HPExt</v>
      </c>
      <c r="AE1043" s="29">
        <f t="shared" si="212"/>
        <v>412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475</v>
      </c>
      <c r="AD1044" s="16" t="str">
        <f t="shared" si="211"/>
        <v>HPExt</v>
      </c>
      <c r="AE1044" s="29">
        <f t="shared" si="212"/>
        <v>477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540</v>
      </c>
      <c r="AD1045" s="16" t="str">
        <f t="shared" si="211"/>
        <v>HPExt</v>
      </c>
      <c r="AE1045" s="29">
        <f t="shared" si="212"/>
        <v>542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605</v>
      </c>
      <c r="AD1046" s="16" t="str">
        <f t="shared" si="211"/>
        <v>HPExt</v>
      </c>
      <c r="AE1046" s="29">
        <f t="shared" si="212"/>
        <v>608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670</v>
      </c>
      <c r="AD1047" s="16" t="str">
        <f t="shared" si="211"/>
        <v>HPExt</v>
      </c>
      <c r="AE1047" s="29">
        <f t="shared" si="212"/>
        <v>673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734</v>
      </c>
      <c r="AD1048" s="16" t="str">
        <f t="shared" si="211"/>
        <v>HPExt</v>
      </c>
      <c r="AE1048" s="29">
        <f t="shared" si="212"/>
        <v>738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799</v>
      </c>
      <c r="AD1049" s="16" t="str">
        <f t="shared" si="211"/>
        <v>HPExt</v>
      </c>
      <c r="AE1049" s="29">
        <f t="shared" si="212"/>
        <v>803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864</v>
      </c>
      <c r="AD1050" s="16" t="str">
        <f t="shared" si="211"/>
        <v>HPExt</v>
      </c>
      <c r="AE1050" s="29">
        <f t="shared" si="212"/>
        <v>868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929</v>
      </c>
      <c r="AD1051" s="16" t="str">
        <f t="shared" si="211"/>
        <v>HPExt</v>
      </c>
      <c r="AE1051" s="29">
        <f t="shared" si="212"/>
        <v>933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994</v>
      </c>
      <c r="AD1052" s="16" t="str">
        <f t="shared" si="211"/>
        <v>HPExt</v>
      </c>
      <c r="AE1052" s="29">
        <f t="shared" si="212"/>
        <v>998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1059</v>
      </c>
      <c r="AD1053" s="16" t="str">
        <f t="shared" si="211"/>
        <v>HPExt</v>
      </c>
      <c r="AE1053" s="29">
        <f t="shared" si="212"/>
        <v>1063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1123</v>
      </c>
      <c r="AD1054" s="16" t="str">
        <f t="shared" si="211"/>
        <v>HPExt</v>
      </c>
      <c r="AE1054" s="29">
        <f t="shared" si="212"/>
        <v>1128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1188</v>
      </c>
      <c r="AD1055" s="16" t="str">
        <f t="shared" si="211"/>
        <v>HPExt</v>
      </c>
      <c r="AE1055" s="29">
        <f t="shared" si="212"/>
        <v>1193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1253</v>
      </c>
      <c r="AD1056" s="16" t="str">
        <f t="shared" si="211"/>
        <v>HPExt</v>
      </c>
      <c r="AE1056" s="29">
        <f t="shared" si="212"/>
        <v>1258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1318</v>
      </c>
      <c r="AD1057" s="16" t="str">
        <f t="shared" si="211"/>
        <v>HPExt</v>
      </c>
      <c r="AE1057" s="29">
        <f t="shared" si="212"/>
        <v>1324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1383</v>
      </c>
      <c r="AD1058" s="16" t="str">
        <f t="shared" si="211"/>
        <v>HPExt</v>
      </c>
      <c r="AE1058" s="29">
        <f t="shared" si="212"/>
        <v>1389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1447</v>
      </c>
      <c r="AD1059" s="16" t="str">
        <f t="shared" si="211"/>
        <v>HPExt</v>
      </c>
      <c r="AE1059" s="29">
        <f t="shared" si="212"/>
        <v>1454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1512</v>
      </c>
      <c r="AD1060" s="16" t="str">
        <f t="shared" si="211"/>
        <v>HPExt</v>
      </c>
      <c r="AE1060" s="29">
        <f t="shared" si="212"/>
        <v>1519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1577</v>
      </c>
      <c r="AD1061" s="16" t="str">
        <f t="shared" si="211"/>
        <v>HPExt</v>
      </c>
      <c r="AE1061" s="29">
        <f t="shared" si="212"/>
        <v>1584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1642</v>
      </c>
      <c r="AD1062" s="16" t="str">
        <f t="shared" si="211"/>
        <v>HPExt</v>
      </c>
      <c r="AE1062" s="29">
        <f t="shared" si="212"/>
        <v>1649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1707</v>
      </c>
      <c r="AD1063" s="16" t="str">
        <f t="shared" si="211"/>
        <v>HPExt</v>
      </c>
      <c r="AE1063" s="29">
        <f t="shared" si="212"/>
        <v>1714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1771</v>
      </c>
      <c r="AD1064" s="16" t="str">
        <f t="shared" si="211"/>
        <v>HPExt</v>
      </c>
      <c r="AE1064" s="29">
        <f t="shared" si="212"/>
        <v>1779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1836</v>
      </c>
      <c r="AD1065" s="16" t="str">
        <f t="shared" si="211"/>
        <v>HPExt</v>
      </c>
      <c r="AE1065" s="29">
        <f t="shared" si="212"/>
        <v>1844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1901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1909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1966</v>
      </c>
      <c r="AD1067" s="16" t="str">
        <f t="shared" si="220"/>
        <v>HPExt</v>
      </c>
      <c r="AE1067" s="29">
        <f t="shared" si="221"/>
        <v>1974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2031</v>
      </c>
      <c r="AD1068" s="16" t="str">
        <f t="shared" si="220"/>
        <v>HPExt</v>
      </c>
      <c r="AE1068" s="29">
        <f t="shared" si="221"/>
        <v>2039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2095</v>
      </c>
      <c r="AD1069" s="16" t="str">
        <f t="shared" si="220"/>
        <v>HPExt</v>
      </c>
      <c r="AE1069" s="29">
        <f t="shared" si="221"/>
        <v>2105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2160</v>
      </c>
      <c r="AD1070" s="16" t="str">
        <f t="shared" si="220"/>
        <v>HPExt</v>
      </c>
      <c r="AE1070" s="29">
        <f t="shared" si="221"/>
        <v>2170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2225</v>
      </c>
      <c r="AD1071" s="16" t="str">
        <f t="shared" si="220"/>
        <v>HPExt</v>
      </c>
      <c r="AE1071" s="29">
        <f t="shared" si="221"/>
        <v>2235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2290</v>
      </c>
      <c r="AD1072" s="16" t="str">
        <f t="shared" si="220"/>
        <v>HPExt</v>
      </c>
      <c r="AE1072" s="29">
        <f t="shared" si="221"/>
        <v>2300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2355</v>
      </c>
      <c r="AD1073" s="16" t="str">
        <f t="shared" si="220"/>
        <v>HPExt</v>
      </c>
      <c r="AE1073" s="29">
        <f t="shared" si="221"/>
        <v>2365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2419</v>
      </c>
      <c r="AD1074" s="16" t="str">
        <f t="shared" si="220"/>
        <v>HPExt</v>
      </c>
      <c r="AE1074" s="29">
        <f t="shared" si="221"/>
        <v>2430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2484</v>
      </c>
      <c r="AD1075" s="16" t="str">
        <f t="shared" si="220"/>
        <v>HPExt</v>
      </c>
      <c r="AE1075" s="29">
        <f t="shared" si="221"/>
        <v>2495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2549</v>
      </c>
      <c r="AD1076" s="16" t="str">
        <f t="shared" si="220"/>
        <v>HPExt</v>
      </c>
      <c r="AE1076" s="29">
        <f t="shared" si="221"/>
        <v>2560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2614</v>
      </c>
      <c r="AD1077" s="16" t="str">
        <f t="shared" si="220"/>
        <v>HPExt</v>
      </c>
      <c r="AE1077" s="29">
        <f t="shared" si="221"/>
        <v>2625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87</v>
      </c>
      <c r="AD1078" s="16" t="str">
        <f t="shared" si="220"/>
        <v>HPExt</v>
      </c>
      <c r="AE1078" s="29">
        <f t="shared" si="221"/>
        <v>260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152</v>
      </c>
      <c r="AD1079" s="16" t="str">
        <f t="shared" si="220"/>
        <v>HPExt</v>
      </c>
      <c r="AE1079" s="29">
        <f t="shared" si="221"/>
        <v>456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217</v>
      </c>
      <c r="AD1080" s="16" t="str">
        <f t="shared" si="220"/>
        <v>HPExt</v>
      </c>
      <c r="AE1080" s="29">
        <f t="shared" si="221"/>
        <v>651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282</v>
      </c>
      <c r="AD1081" s="16" t="str">
        <f t="shared" si="220"/>
        <v>HPExt</v>
      </c>
      <c r="AE1081" s="29">
        <f t="shared" si="221"/>
        <v>846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347</v>
      </c>
      <c r="AD1082" s="16" t="str">
        <f t="shared" si="220"/>
        <v>HPExt</v>
      </c>
      <c r="AE1082" s="29">
        <f t="shared" si="221"/>
        <v>1041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412</v>
      </c>
      <c r="AD1083" s="16" t="str">
        <f t="shared" si="220"/>
        <v>HPExt</v>
      </c>
      <c r="AE1083" s="29">
        <f t="shared" si="221"/>
        <v>1237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477</v>
      </c>
      <c r="AD1084" s="16" t="str">
        <f t="shared" si="220"/>
        <v>HPExt</v>
      </c>
      <c r="AE1084" s="29">
        <f t="shared" si="221"/>
        <v>1432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542</v>
      </c>
      <c r="AD1085" s="16" t="str">
        <f t="shared" si="220"/>
        <v>HPExt</v>
      </c>
      <c r="AE1085" s="29">
        <f t="shared" si="221"/>
        <v>1627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607</v>
      </c>
      <c r="AD1086" s="16" t="str">
        <f t="shared" si="220"/>
        <v>HPExt</v>
      </c>
      <c r="AE1086" s="29">
        <f t="shared" si="221"/>
        <v>1823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672</v>
      </c>
      <c r="AD1087" s="16" t="str">
        <f t="shared" si="220"/>
        <v>HPExt</v>
      </c>
      <c r="AE1087" s="29">
        <f t="shared" si="221"/>
        <v>2018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737</v>
      </c>
      <c r="AD1088" s="16" t="str">
        <f t="shared" si="220"/>
        <v>HPExt</v>
      </c>
      <c r="AE1088" s="29">
        <f t="shared" si="221"/>
        <v>2213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802</v>
      </c>
      <c r="AD1089" s="16" t="str">
        <f t="shared" si="220"/>
        <v>HPExt</v>
      </c>
      <c r="AE1089" s="29">
        <f t="shared" si="221"/>
        <v>2408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867</v>
      </c>
      <c r="AD1090" s="16" t="str">
        <f t="shared" si="220"/>
        <v>HPExt</v>
      </c>
      <c r="AE1090" s="29">
        <f t="shared" si="221"/>
        <v>2604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932</v>
      </c>
      <c r="AD1091" s="16" t="str">
        <f t="shared" si="220"/>
        <v>HPExt</v>
      </c>
      <c r="AE1091" s="29">
        <f t="shared" si="221"/>
        <v>2799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997</v>
      </c>
      <c r="AD1092" s="16" t="str">
        <f t="shared" si="220"/>
        <v>HPExt</v>
      </c>
      <c r="AE1092" s="29">
        <f t="shared" si="221"/>
        <v>2994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1062</v>
      </c>
      <c r="AD1093" s="16" t="str">
        <f t="shared" si="220"/>
        <v>HPExt</v>
      </c>
      <c r="AE1093" s="29">
        <f t="shared" si="221"/>
        <v>3189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1127</v>
      </c>
      <c r="AD1094" s="16" t="str">
        <f t="shared" si="220"/>
        <v>HPExt</v>
      </c>
      <c r="AE1094" s="29">
        <f t="shared" si="221"/>
        <v>3385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1192</v>
      </c>
      <c r="AD1095" s="16" t="str">
        <f t="shared" si="220"/>
        <v>HPExt</v>
      </c>
      <c r="AE1095" s="29">
        <f t="shared" si="221"/>
        <v>3580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1257</v>
      </c>
      <c r="AD1096" s="16" t="str">
        <f t="shared" si="220"/>
        <v>HPExt</v>
      </c>
      <c r="AE1096" s="29">
        <f t="shared" si="221"/>
        <v>3775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1322</v>
      </c>
      <c r="AD1097" s="16" t="str">
        <f t="shared" si="220"/>
        <v>HPExt</v>
      </c>
      <c r="AE1097" s="29">
        <f t="shared" si="221"/>
        <v>3971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1387</v>
      </c>
      <c r="AD1098" s="16" t="str">
        <f t="shared" si="220"/>
        <v>HPExt</v>
      </c>
      <c r="AE1098" s="29">
        <f t="shared" si="221"/>
        <v>4166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1452</v>
      </c>
      <c r="AD1099" s="16" t="str">
        <f t="shared" si="220"/>
        <v>HPExt</v>
      </c>
      <c r="AE1099" s="29">
        <f t="shared" si="221"/>
        <v>4361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1517</v>
      </c>
      <c r="AD1100" s="16" t="str">
        <f t="shared" si="220"/>
        <v>HPExt</v>
      </c>
      <c r="AE1100" s="29">
        <f t="shared" si="221"/>
        <v>4556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1582</v>
      </c>
      <c r="AD1101" s="16" t="str">
        <f t="shared" si="220"/>
        <v>HPExt</v>
      </c>
      <c r="AE1101" s="29">
        <f t="shared" si="221"/>
        <v>4752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1647</v>
      </c>
      <c r="AD1102" s="16" t="str">
        <f t="shared" si="220"/>
        <v>HPExt</v>
      </c>
      <c r="AE1102" s="29">
        <f t="shared" si="221"/>
        <v>4947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1712</v>
      </c>
      <c r="AD1103" s="16" t="str">
        <f t="shared" si="220"/>
        <v>HPExt</v>
      </c>
      <c r="AE1103" s="29">
        <f t="shared" si="221"/>
        <v>5142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1777</v>
      </c>
      <c r="AD1104" s="16" t="str">
        <f t="shared" si="220"/>
        <v>HPExt</v>
      </c>
      <c r="AE1104" s="29">
        <f t="shared" si="221"/>
        <v>5337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1842</v>
      </c>
      <c r="AD1105" s="16" t="str">
        <f t="shared" si="220"/>
        <v>HPExt</v>
      </c>
      <c r="AE1105" s="29">
        <f t="shared" si="221"/>
        <v>5533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1907</v>
      </c>
      <c r="AD1106" s="16" t="str">
        <f t="shared" si="220"/>
        <v>HPExt</v>
      </c>
      <c r="AE1106" s="29">
        <f t="shared" si="221"/>
        <v>5728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1972</v>
      </c>
      <c r="AD1107" s="16" t="str">
        <f t="shared" si="220"/>
        <v>HPExt</v>
      </c>
      <c r="AE1107" s="29">
        <f t="shared" si="221"/>
        <v>5923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2037</v>
      </c>
      <c r="AD1108" s="16" t="str">
        <f t="shared" si="220"/>
        <v>HPExt</v>
      </c>
      <c r="AE1108" s="29">
        <f t="shared" si="221"/>
        <v>6118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2101</v>
      </c>
      <c r="AD1109" s="16" t="str">
        <f t="shared" si="220"/>
        <v>HPExt</v>
      </c>
      <c r="AE1109" s="29">
        <f t="shared" si="221"/>
        <v>6314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2166</v>
      </c>
      <c r="AD1110" s="16" t="str">
        <f t="shared" si="220"/>
        <v>HPExt</v>
      </c>
      <c r="AE1110" s="29">
        <f t="shared" si="221"/>
        <v>6509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2231</v>
      </c>
      <c r="AD1111" s="16" t="str">
        <f t="shared" si="220"/>
        <v>HPExt</v>
      </c>
      <c r="AE1111" s="29">
        <f t="shared" si="221"/>
        <v>6704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2296</v>
      </c>
      <c r="AD1112" s="16" t="str">
        <f t="shared" si="220"/>
        <v>HPExt</v>
      </c>
      <c r="AE1112" s="29">
        <f t="shared" si="221"/>
        <v>6900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2361</v>
      </c>
      <c r="AD1113" s="16" t="str">
        <f t="shared" si="220"/>
        <v>HPExt</v>
      </c>
      <c r="AE1113" s="29">
        <f t="shared" si="221"/>
        <v>7095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2426</v>
      </c>
      <c r="AD1114" s="16" t="str">
        <f t="shared" si="220"/>
        <v>HPExt</v>
      </c>
      <c r="AE1114" s="29">
        <f t="shared" si="221"/>
        <v>7290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2491</v>
      </c>
      <c r="AD1115" s="16" t="str">
        <f t="shared" si="220"/>
        <v>HPExt</v>
      </c>
      <c r="AE1115" s="29">
        <f t="shared" si="221"/>
        <v>7485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2556</v>
      </c>
      <c r="AD1116" s="16" t="str">
        <f t="shared" si="220"/>
        <v>HPExt</v>
      </c>
      <c r="AE1116" s="29">
        <f t="shared" si="221"/>
        <v>7681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2621</v>
      </c>
      <c r="AD1117" s="16" t="str">
        <f t="shared" si="220"/>
        <v>HPExt</v>
      </c>
      <c r="AE1117" s="29">
        <f t="shared" si="221"/>
        <v>7876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43</v>
      </c>
      <c r="AD1118" s="16" t="str">
        <f t="shared" si="220"/>
        <v>HPExt</v>
      </c>
      <c r="AE1118" s="29">
        <f t="shared" si="221"/>
        <v>260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76</v>
      </c>
      <c r="AD1119" s="16" t="str">
        <f t="shared" si="220"/>
        <v>HPExt</v>
      </c>
      <c r="AE1119" s="29">
        <f t="shared" si="221"/>
        <v>456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108</v>
      </c>
      <c r="AD1120" s="16" t="str">
        <f t="shared" si="220"/>
        <v>HPExt</v>
      </c>
      <c r="AE1120" s="29">
        <f t="shared" si="221"/>
        <v>651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140</v>
      </c>
      <c r="AD1121" s="16" t="str">
        <f t="shared" si="220"/>
        <v>HPExt</v>
      </c>
      <c r="AE1121" s="29">
        <f t="shared" si="221"/>
        <v>846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173</v>
      </c>
      <c r="AD1122" s="16" t="str">
        <f t="shared" si="220"/>
        <v>HPExt</v>
      </c>
      <c r="AE1122" s="29">
        <f t="shared" si="221"/>
        <v>1041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205</v>
      </c>
      <c r="AD1123" s="16" t="str">
        <f t="shared" si="220"/>
        <v>HPExt</v>
      </c>
      <c r="AE1123" s="29">
        <f t="shared" si="221"/>
        <v>1237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238</v>
      </c>
      <c r="AD1124" s="16" t="str">
        <f t="shared" si="220"/>
        <v>HPExt</v>
      </c>
      <c r="AE1124" s="29">
        <f t="shared" si="221"/>
        <v>1432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270</v>
      </c>
      <c r="AD1125" s="16" t="str">
        <f t="shared" si="220"/>
        <v>HPExt</v>
      </c>
      <c r="AE1125" s="29">
        <f t="shared" si="221"/>
        <v>1627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302</v>
      </c>
      <c r="AD1126" s="16" t="str">
        <f t="shared" si="220"/>
        <v>HPExt</v>
      </c>
      <c r="AE1126" s="29">
        <f t="shared" si="221"/>
        <v>1823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335</v>
      </c>
      <c r="AD1127" s="16" t="str">
        <f t="shared" si="220"/>
        <v>HPExt</v>
      </c>
      <c r="AE1127" s="29">
        <f t="shared" si="221"/>
        <v>2018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367</v>
      </c>
      <c r="AD1128" s="16" t="str">
        <f t="shared" si="220"/>
        <v>HPExt</v>
      </c>
      <c r="AE1128" s="29">
        <f t="shared" si="221"/>
        <v>2213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400</v>
      </c>
      <c r="AD1129" s="16" t="str">
        <f t="shared" si="220"/>
        <v>HPExt</v>
      </c>
      <c r="AE1129" s="29">
        <f t="shared" si="221"/>
        <v>2408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432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2604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464</v>
      </c>
      <c r="AD1131" s="16" t="str">
        <f t="shared" si="229"/>
        <v>HPExt</v>
      </c>
      <c r="AE1131" s="29">
        <f t="shared" si="230"/>
        <v>2799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497</v>
      </c>
      <c r="AD1132" s="16" t="str">
        <f t="shared" si="229"/>
        <v>HPExt</v>
      </c>
      <c r="AE1132" s="29">
        <f t="shared" si="230"/>
        <v>2994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529</v>
      </c>
      <c r="AD1133" s="16" t="str">
        <f t="shared" si="229"/>
        <v>HPExt</v>
      </c>
      <c r="AE1133" s="29">
        <f t="shared" si="230"/>
        <v>3189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562</v>
      </c>
      <c r="AD1134" s="16" t="str">
        <f t="shared" si="229"/>
        <v>HPExt</v>
      </c>
      <c r="AE1134" s="29">
        <f t="shared" si="230"/>
        <v>3385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594</v>
      </c>
      <c r="AD1135" s="16" t="str">
        <f t="shared" si="229"/>
        <v>HPExt</v>
      </c>
      <c r="AE1135" s="29">
        <f t="shared" si="230"/>
        <v>3580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626</v>
      </c>
      <c r="AD1136" s="16" t="str">
        <f t="shared" si="229"/>
        <v>HPExt</v>
      </c>
      <c r="AE1136" s="29">
        <f t="shared" si="230"/>
        <v>3775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659</v>
      </c>
      <c r="AD1137" s="16" t="str">
        <f t="shared" si="229"/>
        <v>HPExt</v>
      </c>
      <c r="AE1137" s="29">
        <f t="shared" si="230"/>
        <v>3971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691</v>
      </c>
      <c r="AD1138" s="16" t="str">
        <f t="shared" si="229"/>
        <v>HPExt</v>
      </c>
      <c r="AE1138" s="29">
        <f t="shared" si="230"/>
        <v>4166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724</v>
      </c>
      <c r="AD1139" s="16" t="str">
        <f t="shared" si="229"/>
        <v>HPExt</v>
      </c>
      <c r="AE1139" s="29">
        <f t="shared" si="230"/>
        <v>4361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756</v>
      </c>
      <c r="AD1140" s="16" t="str">
        <f t="shared" si="229"/>
        <v>HPExt</v>
      </c>
      <c r="AE1140" s="29">
        <f t="shared" si="230"/>
        <v>4556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788</v>
      </c>
      <c r="AD1141" s="16" t="str">
        <f t="shared" si="229"/>
        <v>HPExt</v>
      </c>
      <c r="AE1141" s="29">
        <f t="shared" si="230"/>
        <v>4752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821</v>
      </c>
      <c r="AD1142" s="16" t="str">
        <f t="shared" si="229"/>
        <v>HPExt</v>
      </c>
      <c r="AE1142" s="29">
        <f t="shared" si="230"/>
        <v>4947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853</v>
      </c>
      <c r="AD1143" s="16" t="str">
        <f t="shared" si="229"/>
        <v>HPExt</v>
      </c>
      <c r="AE1143" s="29">
        <f t="shared" si="230"/>
        <v>5142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886</v>
      </c>
      <c r="AD1144" s="16" t="str">
        <f t="shared" si="229"/>
        <v>HPExt</v>
      </c>
      <c r="AE1144" s="29">
        <f t="shared" si="230"/>
        <v>5337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918</v>
      </c>
      <c r="AD1145" s="16" t="str">
        <f t="shared" si="229"/>
        <v>HPExt</v>
      </c>
      <c r="AE1145" s="29">
        <f t="shared" si="230"/>
        <v>5533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951</v>
      </c>
      <c r="AD1146" s="16" t="str">
        <f t="shared" si="229"/>
        <v>HPExt</v>
      </c>
      <c r="AE1146" s="29">
        <f t="shared" si="230"/>
        <v>5728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983</v>
      </c>
      <c r="AD1147" s="16" t="str">
        <f t="shared" si="229"/>
        <v>HPExt</v>
      </c>
      <c r="AE1147" s="29">
        <f t="shared" si="230"/>
        <v>5923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1015</v>
      </c>
      <c r="AD1148" s="16" t="str">
        <f t="shared" si="229"/>
        <v>HPExt</v>
      </c>
      <c r="AE1148" s="29">
        <f t="shared" si="230"/>
        <v>6118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1048</v>
      </c>
      <c r="AD1149" s="16" t="str">
        <f t="shared" si="229"/>
        <v>HPExt</v>
      </c>
      <c r="AE1149" s="29">
        <f t="shared" si="230"/>
        <v>6314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1080</v>
      </c>
      <c r="AD1150" s="16" t="str">
        <f t="shared" si="229"/>
        <v>HPExt</v>
      </c>
      <c r="AE1150" s="29">
        <f t="shared" si="230"/>
        <v>6509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1113</v>
      </c>
      <c r="AD1151" s="16" t="str">
        <f t="shared" si="229"/>
        <v>HPExt</v>
      </c>
      <c r="AE1151" s="29">
        <f t="shared" si="230"/>
        <v>6704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1145</v>
      </c>
      <c r="AD1152" s="16" t="str">
        <f t="shared" si="229"/>
        <v>HPExt</v>
      </c>
      <c r="AE1152" s="29">
        <f t="shared" si="230"/>
        <v>6900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1177</v>
      </c>
      <c r="AD1153" s="16" t="str">
        <f t="shared" si="229"/>
        <v>HPExt</v>
      </c>
      <c r="AE1153" s="29">
        <f t="shared" si="230"/>
        <v>7095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1210</v>
      </c>
      <c r="AD1154" s="16" t="str">
        <f t="shared" si="229"/>
        <v>HPExt</v>
      </c>
      <c r="AE1154" s="29">
        <f t="shared" si="230"/>
        <v>7290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1242</v>
      </c>
      <c r="AD1155" s="16" t="str">
        <f t="shared" si="229"/>
        <v>HPExt</v>
      </c>
      <c r="AE1155" s="29">
        <f t="shared" si="230"/>
        <v>7485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1275</v>
      </c>
      <c r="AD1156" s="16" t="str">
        <f t="shared" si="229"/>
        <v>HPExt</v>
      </c>
      <c r="AE1156" s="29">
        <f t="shared" si="230"/>
        <v>7681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1307</v>
      </c>
      <c r="AD1157" s="16" t="str">
        <f t="shared" si="229"/>
        <v>HPExt</v>
      </c>
      <c r="AE1157" s="29">
        <f t="shared" si="230"/>
        <v>7876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173</v>
      </c>
      <c r="AD1158" s="16" t="str">
        <f t="shared" si="229"/>
        <v>DefExt</v>
      </c>
      <c r="AE1158" s="29">
        <f t="shared" si="230"/>
        <v>22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303</v>
      </c>
      <c r="AD1159" s="16" t="str">
        <f t="shared" si="229"/>
        <v>DefExt</v>
      </c>
      <c r="AE1159" s="29">
        <f t="shared" si="230"/>
        <v>38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433</v>
      </c>
      <c r="AD1160" s="16" t="str">
        <f t="shared" si="229"/>
        <v>DefExt</v>
      </c>
      <c r="AE1160" s="29">
        <f t="shared" si="230"/>
        <v>54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563</v>
      </c>
      <c r="AD1161" s="16" t="str">
        <f t="shared" si="229"/>
        <v>DefExt</v>
      </c>
      <c r="AE1161" s="29">
        <f t="shared" si="230"/>
        <v>70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693</v>
      </c>
      <c r="AD1162" s="16" t="str">
        <f t="shared" si="229"/>
        <v>DefExt</v>
      </c>
      <c r="AE1162" s="29">
        <f t="shared" si="230"/>
        <v>86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823</v>
      </c>
      <c r="AD1163" s="16" t="str">
        <f t="shared" si="229"/>
        <v>DefExt</v>
      </c>
      <c r="AE1163" s="29">
        <f t="shared" si="230"/>
        <v>103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953</v>
      </c>
      <c r="AD1164" s="16" t="str">
        <f t="shared" si="229"/>
        <v>DefExt</v>
      </c>
      <c r="AE1164" s="29">
        <f t="shared" si="230"/>
        <v>119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1083</v>
      </c>
      <c r="AD1165" s="16" t="str">
        <f t="shared" si="229"/>
        <v>DefExt</v>
      </c>
      <c r="AE1165" s="29">
        <f t="shared" si="230"/>
        <v>135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1213</v>
      </c>
      <c r="AD1166" s="16" t="str">
        <f t="shared" si="229"/>
        <v>DefExt</v>
      </c>
      <c r="AE1166" s="29">
        <f t="shared" si="230"/>
        <v>151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1343</v>
      </c>
      <c r="AD1167" s="16" t="str">
        <f t="shared" si="229"/>
        <v>DefExt</v>
      </c>
      <c r="AE1167" s="29">
        <f t="shared" si="230"/>
        <v>167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1473</v>
      </c>
      <c r="AD1168" s="16" t="str">
        <f t="shared" si="229"/>
        <v>DefExt</v>
      </c>
      <c r="AE1168" s="29">
        <f t="shared" si="230"/>
        <v>184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1603</v>
      </c>
      <c r="AD1169" s="16" t="str">
        <f t="shared" si="229"/>
        <v>DefExt</v>
      </c>
      <c r="AE1169" s="29">
        <f t="shared" si="230"/>
        <v>200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1733</v>
      </c>
      <c r="AD1170" s="16" t="str">
        <f t="shared" si="229"/>
        <v>DefExt</v>
      </c>
      <c r="AE1170" s="29">
        <f t="shared" si="230"/>
        <v>216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1863</v>
      </c>
      <c r="AD1171" s="16" t="str">
        <f t="shared" si="229"/>
        <v>DefExt</v>
      </c>
      <c r="AE1171" s="29">
        <f t="shared" si="230"/>
        <v>232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1993</v>
      </c>
      <c r="AD1172" s="16" t="str">
        <f t="shared" si="229"/>
        <v>DefExt</v>
      </c>
      <c r="AE1172" s="29">
        <f t="shared" si="230"/>
        <v>248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2123</v>
      </c>
      <c r="AD1173" s="16" t="str">
        <f t="shared" si="229"/>
        <v>DefExt</v>
      </c>
      <c r="AE1173" s="29">
        <f t="shared" si="230"/>
        <v>265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2253</v>
      </c>
      <c r="AD1174" s="16" t="str">
        <f t="shared" si="229"/>
        <v>DefExt</v>
      </c>
      <c r="AE1174" s="29">
        <f t="shared" si="230"/>
        <v>281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2383</v>
      </c>
      <c r="AD1175" s="16" t="str">
        <f t="shared" si="229"/>
        <v>DefExt</v>
      </c>
      <c r="AE1175" s="29">
        <f t="shared" si="230"/>
        <v>297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2513</v>
      </c>
      <c r="AD1176" s="16" t="str">
        <f t="shared" si="229"/>
        <v>DefExt</v>
      </c>
      <c r="AE1176" s="29">
        <f t="shared" si="230"/>
        <v>313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2643</v>
      </c>
      <c r="AD1177" s="16" t="str">
        <f t="shared" si="229"/>
        <v>DefExt</v>
      </c>
      <c r="AE1177" s="29">
        <f t="shared" si="230"/>
        <v>329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2773</v>
      </c>
      <c r="AD1178" s="16" t="str">
        <f t="shared" si="229"/>
        <v>DefExt</v>
      </c>
      <c r="AE1178" s="29">
        <f t="shared" si="230"/>
        <v>346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2903</v>
      </c>
      <c r="AD1179" s="16" t="str">
        <f t="shared" si="229"/>
        <v>DefExt</v>
      </c>
      <c r="AE1179" s="29">
        <f t="shared" si="230"/>
        <v>362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3033</v>
      </c>
      <c r="AD1180" s="16" t="str">
        <f t="shared" si="229"/>
        <v>DefExt</v>
      </c>
      <c r="AE1180" s="29">
        <f t="shared" si="230"/>
        <v>378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3163</v>
      </c>
      <c r="AD1181" s="16" t="str">
        <f t="shared" si="229"/>
        <v>DefExt</v>
      </c>
      <c r="AE1181" s="29">
        <f t="shared" si="230"/>
        <v>394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3293</v>
      </c>
      <c r="AD1182" s="16" t="str">
        <f t="shared" si="229"/>
        <v>DefExt</v>
      </c>
      <c r="AE1182" s="29">
        <f t="shared" si="230"/>
        <v>410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3423</v>
      </c>
      <c r="AD1183" s="16" t="str">
        <f t="shared" si="229"/>
        <v>DefExt</v>
      </c>
      <c r="AE1183" s="29">
        <f t="shared" si="230"/>
        <v>427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3553</v>
      </c>
      <c r="AD1184" s="16" t="str">
        <f t="shared" si="229"/>
        <v>DefExt</v>
      </c>
      <c r="AE1184" s="29">
        <f t="shared" si="230"/>
        <v>443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3683</v>
      </c>
      <c r="AD1185" s="16" t="str">
        <f t="shared" si="229"/>
        <v>DefExt</v>
      </c>
      <c r="AE1185" s="29">
        <f t="shared" si="230"/>
        <v>459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3813</v>
      </c>
      <c r="AD1186" s="16" t="str">
        <f t="shared" si="229"/>
        <v>DefExt</v>
      </c>
      <c r="AE1186" s="29">
        <f t="shared" si="230"/>
        <v>475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3943</v>
      </c>
      <c r="AD1187" s="16" t="str">
        <f t="shared" si="229"/>
        <v>DefExt</v>
      </c>
      <c r="AE1187" s="29">
        <f t="shared" si="230"/>
        <v>491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4073</v>
      </c>
      <c r="AD1188" s="16" t="str">
        <f t="shared" si="229"/>
        <v>DefExt</v>
      </c>
      <c r="AE1188" s="29">
        <f t="shared" si="230"/>
        <v>508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4203</v>
      </c>
      <c r="AD1189" s="16" t="str">
        <f t="shared" si="229"/>
        <v>DefExt</v>
      </c>
      <c r="AE1189" s="29">
        <f t="shared" si="230"/>
        <v>524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4333</v>
      </c>
      <c r="AD1190" s="16" t="str">
        <f t="shared" si="229"/>
        <v>DefExt</v>
      </c>
      <c r="AE1190" s="29">
        <f t="shared" si="230"/>
        <v>540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4463</v>
      </c>
      <c r="AD1191" s="16" t="str">
        <f t="shared" si="229"/>
        <v>DefExt</v>
      </c>
      <c r="AE1191" s="29">
        <f t="shared" si="230"/>
        <v>556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4593</v>
      </c>
      <c r="AD1192" s="16" t="str">
        <f t="shared" si="229"/>
        <v>DefExt</v>
      </c>
      <c r="AE1192" s="29">
        <f t="shared" si="230"/>
        <v>572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4723</v>
      </c>
      <c r="AD1193" s="16" t="str">
        <f t="shared" si="229"/>
        <v>DefExt</v>
      </c>
      <c r="AE1193" s="29">
        <f t="shared" si="230"/>
        <v>589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4853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605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4983</v>
      </c>
      <c r="AD1195" s="16" t="str">
        <f t="shared" si="238"/>
        <v>DefExt</v>
      </c>
      <c r="AE1195" s="29">
        <f t="shared" si="239"/>
        <v>621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5113</v>
      </c>
      <c r="AD1196" s="16" t="str">
        <f t="shared" si="238"/>
        <v>DefExt</v>
      </c>
      <c r="AE1196" s="29">
        <f t="shared" si="239"/>
        <v>637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5243</v>
      </c>
      <c r="AD1197" s="16" t="str">
        <f t="shared" si="238"/>
        <v>DefExt</v>
      </c>
      <c r="AE1197" s="29">
        <f t="shared" si="239"/>
        <v>653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173</v>
      </c>
      <c r="AD1198" s="16" t="str">
        <f t="shared" si="238"/>
        <v>HPExt</v>
      </c>
      <c r="AE1198" s="29">
        <f t="shared" si="239"/>
        <v>217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303</v>
      </c>
      <c r="AD1199" s="16" t="str">
        <f t="shared" si="238"/>
        <v>HPExt</v>
      </c>
      <c r="AE1199" s="29">
        <f t="shared" si="239"/>
        <v>380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433</v>
      </c>
      <c r="AD1200" s="16" t="str">
        <f t="shared" si="238"/>
        <v>HPExt</v>
      </c>
      <c r="AE1200" s="29">
        <f t="shared" si="239"/>
        <v>542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563</v>
      </c>
      <c r="AD1201" s="16" t="str">
        <f t="shared" si="238"/>
        <v>HPExt</v>
      </c>
      <c r="AE1201" s="29">
        <f t="shared" si="239"/>
        <v>705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693</v>
      </c>
      <c r="AD1202" s="16" t="str">
        <f t="shared" si="238"/>
        <v>HPExt</v>
      </c>
      <c r="AE1202" s="29">
        <f t="shared" si="239"/>
        <v>868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823</v>
      </c>
      <c r="AD1203" s="16" t="str">
        <f t="shared" si="238"/>
        <v>HPExt</v>
      </c>
      <c r="AE1203" s="29">
        <f t="shared" si="239"/>
        <v>1031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953</v>
      </c>
      <c r="AD1204" s="16" t="str">
        <f t="shared" si="238"/>
        <v>HPExt</v>
      </c>
      <c r="AE1204" s="29">
        <f t="shared" si="239"/>
        <v>1193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1083</v>
      </c>
      <c r="AD1205" s="16" t="str">
        <f t="shared" si="238"/>
        <v>HPExt</v>
      </c>
      <c r="AE1205" s="29">
        <f t="shared" si="239"/>
        <v>1356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1213</v>
      </c>
      <c r="AD1206" s="16" t="str">
        <f t="shared" si="238"/>
        <v>HPExt</v>
      </c>
      <c r="AE1206" s="29">
        <f t="shared" si="239"/>
        <v>1519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1343</v>
      </c>
      <c r="AD1207" s="16" t="str">
        <f t="shared" si="238"/>
        <v>HPExt</v>
      </c>
      <c r="AE1207" s="29">
        <f t="shared" si="239"/>
        <v>1682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1473</v>
      </c>
      <c r="AD1208" s="16" t="str">
        <f t="shared" si="238"/>
        <v>HPExt</v>
      </c>
      <c r="AE1208" s="29">
        <f t="shared" si="239"/>
        <v>1844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1603</v>
      </c>
      <c r="AD1209" s="16" t="str">
        <f t="shared" si="238"/>
        <v>HPExt</v>
      </c>
      <c r="AE1209" s="29">
        <f t="shared" si="239"/>
        <v>2007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1733</v>
      </c>
      <c r="AD1210" s="16" t="str">
        <f t="shared" si="238"/>
        <v>HPExt</v>
      </c>
      <c r="AE1210" s="29">
        <f t="shared" si="239"/>
        <v>2170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1863</v>
      </c>
      <c r="AD1211" s="16" t="str">
        <f t="shared" si="238"/>
        <v>HPExt</v>
      </c>
      <c r="AE1211" s="29">
        <f t="shared" si="239"/>
        <v>2332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1993</v>
      </c>
      <c r="AD1212" s="16" t="str">
        <f t="shared" si="238"/>
        <v>HPExt</v>
      </c>
      <c r="AE1212" s="29">
        <f t="shared" si="239"/>
        <v>2495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2123</v>
      </c>
      <c r="AD1213" s="16" t="str">
        <f t="shared" si="238"/>
        <v>HPExt</v>
      </c>
      <c r="AE1213" s="29">
        <f t="shared" si="239"/>
        <v>2658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2253</v>
      </c>
      <c r="AD1214" s="16" t="str">
        <f t="shared" si="238"/>
        <v>HPExt</v>
      </c>
      <c r="AE1214" s="29">
        <f t="shared" si="239"/>
        <v>2821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2383</v>
      </c>
      <c r="AD1215" s="16" t="str">
        <f t="shared" si="238"/>
        <v>HPExt</v>
      </c>
      <c r="AE1215" s="29">
        <f t="shared" si="239"/>
        <v>2983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2513</v>
      </c>
      <c r="AD1216" s="16" t="str">
        <f t="shared" si="238"/>
        <v>HPExt</v>
      </c>
      <c r="AE1216" s="29">
        <f t="shared" si="239"/>
        <v>3146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2643</v>
      </c>
      <c r="AD1217" s="16" t="str">
        <f t="shared" si="238"/>
        <v>HPExt</v>
      </c>
      <c r="AE1217" s="29">
        <f t="shared" si="239"/>
        <v>3309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2773</v>
      </c>
      <c r="AD1218" s="16" t="str">
        <f t="shared" si="238"/>
        <v>HPExt</v>
      </c>
      <c r="AE1218" s="29">
        <f t="shared" si="239"/>
        <v>3471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2903</v>
      </c>
      <c r="AD1219" s="16" t="str">
        <f t="shared" si="238"/>
        <v>HPExt</v>
      </c>
      <c r="AE1219" s="29">
        <f t="shared" si="239"/>
        <v>3634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3033</v>
      </c>
      <c r="AD1220" s="16" t="str">
        <f t="shared" si="238"/>
        <v>HPExt</v>
      </c>
      <c r="AE1220" s="29">
        <f t="shared" si="239"/>
        <v>3797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3163</v>
      </c>
      <c r="AD1221" s="16" t="str">
        <f t="shared" si="238"/>
        <v>HPExt</v>
      </c>
      <c r="AE1221" s="29">
        <f t="shared" si="239"/>
        <v>3960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3293</v>
      </c>
      <c r="AD1222" s="16" t="str">
        <f t="shared" si="238"/>
        <v>HPExt</v>
      </c>
      <c r="AE1222" s="29">
        <f t="shared" si="239"/>
        <v>4122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3423</v>
      </c>
      <c r="AD1223" s="16" t="str">
        <f t="shared" si="238"/>
        <v>HPExt</v>
      </c>
      <c r="AE1223" s="29">
        <f t="shared" si="239"/>
        <v>4285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3553</v>
      </c>
      <c r="AD1224" s="16" t="str">
        <f t="shared" si="238"/>
        <v>HPExt</v>
      </c>
      <c r="AE1224" s="29">
        <f t="shared" si="239"/>
        <v>4448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3683</v>
      </c>
      <c r="AD1225" s="16" t="str">
        <f t="shared" si="238"/>
        <v>HPExt</v>
      </c>
      <c r="AE1225" s="29">
        <f t="shared" si="239"/>
        <v>4611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3813</v>
      </c>
      <c r="AD1226" s="16" t="str">
        <f t="shared" si="238"/>
        <v>HPExt</v>
      </c>
      <c r="AE1226" s="29">
        <f t="shared" si="239"/>
        <v>4773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3943</v>
      </c>
      <c r="AD1227" s="16" t="str">
        <f t="shared" si="238"/>
        <v>HPExt</v>
      </c>
      <c r="AE1227" s="29">
        <f t="shared" si="239"/>
        <v>4936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4073</v>
      </c>
      <c r="AD1228" s="16" t="str">
        <f t="shared" si="238"/>
        <v>HPExt</v>
      </c>
      <c r="AE1228" s="29">
        <f t="shared" si="239"/>
        <v>5099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4203</v>
      </c>
      <c r="AD1229" s="16" t="str">
        <f t="shared" si="238"/>
        <v>HPExt</v>
      </c>
      <c r="AE1229" s="29">
        <f t="shared" si="239"/>
        <v>5261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4333</v>
      </c>
      <c r="AD1230" s="16" t="str">
        <f t="shared" si="238"/>
        <v>HPExt</v>
      </c>
      <c r="AE1230" s="29">
        <f t="shared" si="239"/>
        <v>5424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4463</v>
      </c>
      <c r="AD1231" s="16" t="str">
        <f t="shared" si="238"/>
        <v>HPExt</v>
      </c>
      <c r="AE1231" s="29">
        <f t="shared" si="239"/>
        <v>5587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4593</v>
      </c>
      <c r="AD1232" s="16" t="str">
        <f t="shared" si="238"/>
        <v>HPExt</v>
      </c>
      <c r="AE1232" s="29">
        <f t="shared" si="239"/>
        <v>5750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4723</v>
      </c>
      <c r="AD1233" s="16" t="str">
        <f t="shared" si="238"/>
        <v>HPExt</v>
      </c>
      <c r="AE1233" s="29">
        <f t="shared" si="239"/>
        <v>5912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4853</v>
      </c>
      <c r="AD1234" s="16" t="str">
        <f t="shared" si="238"/>
        <v>HPExt</v>
      </c>
      <c r="AE1234" s="29">
        <f t="shared" si="239"/>
        <v>6075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4983</v>
      </c>
      <c r="AD1235" s="16" t="str">
        <f t="shared" si="238"/>
        <v>HPExt</v>
      </c>
      <c r="AE1235" s="29">
        <f t="shared" si="239"/>
        <v>6238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5113</v>
      </c>
      <c r="AD1236" s="16" t="str">
        <f t="shared" si="238"/>
        <v>HPExt</v>
      </c>
      <c r="AE1236" s="29">
        <f t="shared" si="239"/>
        <v>6401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5243</v>
      </c>
      <c r="AD1237" s="16" t="str">
        <f t="shared" si="238"/>
        <v>HPExt</v>
      </c>
      <c r="AE1237" s="29">
        <f t="shared" si="239"/>
        <v>6563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52" workbookViewId="0">
      <selection activeCell="AH28" sqref="AH28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519</v>
      </c>
      <c r="B2" s="124"/>
      <c r="C2" s="124"/>
    </row>
    <row r="3" spans="1:41" ht="17.25" x14ac:dyDescent="0.2">
      <c r="A3" s="13" t="s">
        <v>520</v>
      </c>
      <c r="B3" s="13" t="s">
        <v>521</v>
      </c>
      <c r="C3" s="13" t="s">
        <v>522</v>
      </c>
    </row>
    <row r="4" spans="1:41" x14ac:dyDescent="0.2">
      <c r="A4" s="16">
        <f>新属性投放!T78</f>
        <v>11592</v>
      </c>
      <c r="B4" s="16">
        <f>新属性投放!U78</f>
        <v>5766</v>
      </c>
      <c r="C4" s="16">
        <f>新属性投放!V78</f>
        <v>100570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534</v>
      </c>
      <c r="B8" s="13" t="s">
        <v>535</v>
      </c>
      <c r="C8" s="13" t="s">
        <v>536</v>
      </c>
      <c r="D8" s="13" t="s">
        <v>520</v>
      </c>
      <c r="E8" s="13" t="s">
        <v>521</v>
      </c>
      <c r="F8" s="13" t="s">
        <v>522</v>
      </c>
      <c r="G8" s="13" t="s">
        <v>543</v>
      </c>
      <c r="H8" s="13"/>
      <c r="I8" s="13" t="s">
        <v>537</v>
      </c>
      <c r="J8" s="13"/>
      <c r="K8" s="13" t="s">
        <v>539</v>
      </c>
      <c r="L8" s="13"/>
      <c r="M8" s="13" t="s">
        <v>541</v>
      </c>
      <c r="N8" s="13" t="s">
        <v>571</v>
      </c>
      <c r="O8" s="13" t="s">
        <v>592</v>
      </c>
      <c r="P8" s="13" t="s">
        <v>593</v>
      </c>
      <c r="Q8" s="13" t="s">
        <v>594</v>
      </c>
      <c r="R8" s="13" t="s">
        <v>595</v>
      </c>
      <c r="S8" s="13" t="s">
        <v>596</v>
      </c>
      <c r="T8" s="13" t="s">
        <v>597</v>
      </c>
      <c r="U8" s="13" t="s">
        <v>598</v>
      </c>
      <c r="V8" s="13" t="s">
        <v>599</v>
      </c>
      <c r="W8" s="13" t="s">
        <v>600</v>
      </c>
      <c r="X8" s="13" t="s">
        <v>601</v>
      </c>
      <c r="Y8" s="13" t="s">
        <v>602</v>
      </c>
      <c r="Z8" s="13" t="s">
        <v>603</v>
      </c>
      <c r="AA8" s="13" t="s">
        <v>604</v>
      </c>
      <c r="AB8" s="13" t="s">
        <v>605</v>
      </c>
      <c r="AC8" s="13" t="s">
        <v>606</v>
      </c>
      <c r="AD8" s="13" t="s">
        <v>645</v>
      </c>
      <c r="AK8" s="13" t="s">
        <v>651</v>
      </c>
      <c r="AL8" s="13" t="s">
        <v>654</v>
      </c>
      <c r="AM8" s="13" t="s">
        <v>656</v>
      </c>
      <c r="AN8" s="13" t="s">
        <v>652</v>
      </c>
      <c r="AO8" s="13" t="s">
        <v>653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538</v>
      </c>
      <c r="I9" s="15">
        <f>INT(A$4*D9*$G9)</f>
        <v>21735</v>
      </c>
      <c r="J9" s="15" t="s">
        <v>540</v>
      </c>
      <c r="K9" s="15">
        <f>INT(A$4*E9*$G9)</f>
        <v>10867</v>
      </c>
      <c r="L9" s="15" t="s">
        <v>542</v>
      </c>
      <c r="M9" s="15">
        <f>INT(A$4*F9*$G9)</f>
        <v>10867</v>
      </c>
      <c r="N9" s="15" t="s">
        <v>569</v>
      </c>
      <c r="O9" s="15" t="s">
        <v>607</v>
      </c>
      <c r="P9" s="15" t="s">
        <v>608</v>
      </c>
      <c r="Q9" s="15"/>
      <c r="R9" s="15" t="s">
        <v>609</v>
      </c>
      <c r="S9" s="15" t="s">
        <v>610</v>
      </c>
      <c r="T9" s="15" t="s">
        <v>611</v>
      </c>
      <c r="U9" s="15" t="s">
        <v>612</v>
      </c>
      <c r="V9" s="15" t="s">
        <v>613</v>
      </c>
      <c r="W9" s="15" t="s">
        <v>614</v>
      </c>
      <c r="X9" s="15" t="s">
        <v>609</v>
      </c>
      <c r="Y9" s="15" t="s">
        <v>610</v>
      </c>
      <c r="Z9" s="15" t="s">
        <v>611</v>
      </c>
      <c r="AA9" s="15" t="s">
        <v>612</v>
      </c>
      <c r="AB9" s="15" t="s">
        <v>613</v>
      </c>
      <c r="AC9" s="15" t="s">
        <v>614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538</v>
      </c>
      <c r="I10" s="15">
        <f t="shared" ref="I10:I29" si="2">INT(A$4*D10*$G10)</f>
        <v>6375</v>
      </c>
      <c r="J10" s="15" t="s">
        <v>540</v>
      </c>
      <c r="K10" s="15">
        <f t="shared" ref="K10:K29" si="3">INT(A$4*E10*$G10)</f>
        <v>15939</v>
      </c>
      <c r="L10" s="15" t="s">
        <v>542</v>
      </c>
      <c r="M10" s="15">
        <f t="shared" ref="M10:M29" si="4">INT(A$4*F10*$G10)</f>
        <v>15939</v>
      </c>
      <c r="N10" s="15" t="s">
        <v>572</v>
      </c>
      <c r="O10" s="15" t="s">
        <v>607</v>
      </c>
      <c r="P10" s="15" t="s">
        <v>608</v>
      </c>
      <c r="Q10" s="15"/>
      <c r="R10" s="15" t="s">
        <v>615</v>
      </c>
      <c r="S10" s="15" t="s">
        <v>616</v>
      </c>
      <c r="T10" s="15" t="s">
        <v>617</v>
      </c>
      <c r="U10" s="15" t="s">
        <v>616</v>
      </c>
      <c r="V10" s="15" t="s">
        <v>612</v>
      </c>
      <c r="W10" s="15" t="s">
        <v>609</v>
      </c>
      <c r="X10" s="15" t="s">
        <v>615</v>
      </c>
      <c r="Y10" s="15" t="s">
        <v>616</v>
      </c>
      <c r="Z10" s="15" t="s">
        <v>617</v>
      </c>
      <c r="AA10" s="15" t="s">
        <v>616</v>
      </c>
      <c r="AB10" s="15" t="s">
        <v>612</v>
      </c>
      <c r="AC10" s="15" t="s">
        <v>609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538</v>
      </c>
      <c r="I11" s="15">
        <f t="shared" si="2"/>
        <v>22952</v>
      </c>
      <c r="J11" s="15" t="s">
        <v>540</v>
      </c>
      <c r="K11" s="15">
        <f t="shared" si="3"/>
        <v>8925</v>
      </c>
      <c r="L11" s="15" t="s">
        <v>542</v>
      </c>
      <c r="M11" s="15">
        <f t="shared" si="4"/>
        <v>6375</v>
      </c>
      <c r="N11" s="15" t="s">
        <v>573</v>
      </c>
      <c r="O11" s="15" t="s">
        <v>607</v>
      </c>
      <c r="P11" s="15" t="s">
        <v>608</v>
      </c>
      <c r="Q11" s="15"/>
      <c r="R11" s="15" t="s">
        <v>618</v>
      </c>
      <c r="S11" s="15" t="s">
        <v>616</v>
      </c>
      <c r="T11" s="15" t="s">
        <v>620</v>
      </c>
      <c r="U11" s="15" t="s">
        <v>621</v>
      </c>
      <c r="V11" s="15" t="s">
        <v>612</v>
      </c>
      <c r="W11" s="15" t="s">
        <v>622</v>
      </c>
      <c r="X11" s="15" t="s">
        <v>618</v>
      </c>
      <c r="Y11" s="15" t="s">
        <v>616</v>
      </c>
      <c r="Z11" s="15" t="s">
        <v>620</v>
      </c>
      <c r="AA11" s="15" t="s">
        <v>621</v>
      </c>
      <c r="AB11" s="15" t="s">
        <v>612</v>
      </c>
      <c r="AC11" s="15" t="s">
        <v>622</v>
      </c>
      <c r="AD11" s="15">
        <v>130300309</v>
      </c>
      <c r="AF11" s="17" t="s">
        <v>643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538</v>
      </c>
      <c r="I12" s="15">
        <f t="shared" si="2"/>
        <v>25502</v>
      </c>
      <c r="J12" s="15" t="s">
        <v>540</v>
      </c>
      <c r="K12" s="15">
        <f t="shared" si="3"/>
        <v>3477</v>
      </c>
      <c r="L12" s="15" t="s">
        <v>542</v>
      </c>
      <c r="M12" s="15">
        <f t="shared" si="4"/>
        <v>5796</v>
      </c>
      <c r="N12" s="15" t="s">
        <v>574</v>
      </c>
      <c r="O12" s="15" t="s">
        <v>607</v>
      </c>
      <c r="P12" s="15" t="s">
        <v>608</v>
      </c>
      <c r="Q12" s="15"/>
      <c r="R12" s="15" t="s">
        <v>616</v>
      </c>
      <c r="S12" s="15" t="s">
        <v>621</v>
      </c>
      <c r="T12" s="15" t="s">
        <v>616</v>
      </c>
      <c r="U12" s="15" t="s">
        <v>674</v>
      </c>
      <c r="V12" s="15" t="s">
        <v>623</v>
      </c>
      <c r="W12" s="15" t="s">
        <v>617</v>
      </c>
      <c r="X12" s="15" t="s">
        <v>616</v>
      </c>
      <c r="Y12" s="15" t="s">
        <v>621</v>
      </c>
      <c r="Z12" s="15" t="s">
        <v>616</v>
      </c>
      <c r="AA12" s="15" t="s">
        <v>674</v>
      </c>
      <c r="AB12" s="15" t="s">
        <v>623</v>
      </c>
      <c r="AC12" s="15" t="s">
        <v>617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538</v>
      </c>
      <c r="I13" s="15">
        <f t="shared" si="2"/>
        <v>6375</v>
      </c>
      <c r="J13" s="15" t="s">
        <v>540</v>
      </c>
      <c r="K13" s="15">
        <f t="shared" si="3"/>
        <v>12751</v>
      </c>
      <c r="L13" s="15" t="s">
        <v>542</v>
      </c>
      <c r="M13" s="15">
        <f t="shared" si="4"/>
        <v>19126</v>
      </c>
      <c r="N13" s="15" t="s">
        <v>575</v>
      </c>
      <c r="O13" s="15" t="s">
        <v>607</v>
      </c>
      <c r="P13" s="15" t="s">
        <v>608</v>
      </c>
      <c r="Q13" s="15"/>
      <c r="R13" s="15" t="s">
        <v>617</v>
      </c>
      <c r="S13" s="15" t="s">
        <v>624</v>
      </c>
      <c r="T13" s="15" t="s">
        <v>615</v>
      </c>
      <c r="U13" s="15" t="s">
        <v>612</v>
      </c>
      <c r="V13" s="15" t="s">
        <v>611</v>
      </c>
      <c r="W13" s="15" t="s">
        <v>624</v>
      </c>
      <c r="X13" s="15" t="s">
        <v>617</v>
      </c>
      <c r="Y13" s="15" t="s">
        <v>624</v>
      </c>
      <c r="Z13" s="15" t="s">
        <v>615</v>
      </c>
      <c r="AA13" s="15" t="s">
        <v>612</v>
      </c>
      <c r="AB13" s="15" t="s">
        <v>611</v>
      </c>
      <c r="AC13" s="15" t="s">
        <v>624</v>
      </c>
      <c r="AD13" s="15">
        <v>130300509</v>
      </c>
      <c r="AF13" s="17" t="s">
        <v>675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538</v>
      </c>
      <c r="I14" s="15">
        <f t="shared" si="2"/>
        <v>21735</v>
      </c>
      <c r="J14" s="15" t="s">
        <v>540</v>
      </c>
      <c r="K14" s="15">
        <f t="shared" si="3"/>
        <v>14490</v>
      </c>
      <c r="L14" s="15" t="s">
        <v>542</v>
      </c>
      <c r="M14" s="15">
        <f t="shared" si="4"/>
        <v>7245</v>
      </c>
      <c r="N14" s="15" t="s">
        <v>576</v>
      </c>
      <c r="O14" s="15" t="s">
        <v>607</v>
      </c>
      <c r="P14" s="15" t="s">
        <v>608</v>
      </c>
      <c r="Q14" s="15"/>
      <c r="R14" s="15" t="s">
        <v>616</v>
      </c>
      <c r="S14" s="15" t="s">
        <v>621</v>
      </c>
      <c r="T14" s="15" t="s">
        <v>615</v>
      </c>
      <c r="U14" s="15" t="s">
        <v>674</v>
      </c>
      <c r="V14" s="15" t="s">
        <v>612</v>
      </c>
      <c r="W14" s="15" t="s">
        <v>621</v>
      </c>
      <c r="X14" s="15" t="s">
        <v>616</v>
      </c>
      <c r="Y14" s="15" t="s">
        <v>621</v>
      </c>
      <c r="Z14" s="15" t="s">
        <v>615</v>
      </c>
      <c r="AA14" s="15" t="s">
        <v>674</v>
      </c>
      <c r="AB14" s="15" t="s">
        <v>612</v>
      </c>
      <c r="AC14" s="15" t="s">
        <v>621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538</v>
      </c>
      <c r="I15" s="15">
        <f t="shared" si="2"/>
        <v>17851</v>
      </c>
      <c r="J15" s="15" t="s">
        <v>540</v>
      </c>
      <c r="K15" s="15">
        <f t="shared" si="3"/>
        <v>10200</v>
      </c>
      <c r="L15" s="15" t="s">
        <v>542</v>
      </c>
      <c r="M15" s="15">
        <f t="shared" si="4"/>
        <v>10200</v>
      </c>
      <c r="N15" s="15" t="s">
        <v>577</v>
      </c>
      <c r="O15" s="15" t="s">
        <v>607</v>
      </c>
      <c r="P15" s="15" t="s">
        <v>608</v>
      </c>
      <c r="Q15" s="15"/>
      <c r="R15" s="15" t="s">
        <v>611</v>
      </c>
      <c r="S15" s="15" t="s">
        <v>625</v>
      </c>
      <c r="T15" s="15" t="s">
        <v>615</v>
      </c>
      <c r="U15" s="15" t="s">
        <v>626</v>
      </c>
      <c r="V15" s="15" t="s">
        <v>625</v>
      </c>
      <c r="W15" s="15" t="s">
        <v>632</v>
      </c>
      <c r="X15" s="15" t="s">
        <v>611</v>
      </c>
      <c r="Y15" s="15" t="s">
        <v>625</v>
      </c>
      <c r="Z15" s="15" t="s">
        <v>615</v>
      </c>
      <c r="AA15" s="15" t="s">
        <v>626</v>
      </c>
      <c r="AB15" s="15" t="s">
        <v>625</v>
      </c>
      <c r="AC15" s="15" t="s">
        <v>612</v>
      </c>
      <c r="AD15" s="15">
        <v>130300709</v>
      </c>
      <c r="AF15" s="17" t="s">
        <v>644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538</v>
      </c>
      <c r="I16" s="15">
        <f t="shared" si="2"/>
        <v>28980</v>
      </c>
      <c r="J16" s="15" t="s">
        <v>540</v>
      </c>
      <c r="K16" s="15">
        <f t="shared" si="3"/>
        <v>7245</v>
      </c>
      <c r="L16" s="15" t="s">
        <v>542</v>
      </c>
      <c r="M16" s="15">
        <f t="shared" si="4"/>
        <v>7245</v>
      </c>
      <c r="N16" s="15" t="s">
        <v>578</v>
      </c>
      <c r="O16" s="15" t="s">
        <v>607</v>
      </c>
      <c r="P16" s="15" t="s">
        <v>608</v>
      </c>
      <c r="Q16" s="15"/>
      <c r="R16" s="15" t="s">
        <v>616</v>
      </c>
      <c r="S16" s="15" t="s">
        <v>625</v>
      </c>
      <c r="T16" s="15" t="s">
        <v>615</v>
      </c>
      <c r="U16" s="15" t="s">
        <v>626</v>
      </c>
      <c r="V16" s="15" t="s">
        <v>625</v>
      </c>
      <c r="W16" s="15" t="s">
        <v>628</v>
      </c>
      <c r="X16" s="15" t="s">
        <v>611</v>
      </c>
      <c r="Y16" s="15" t="s">
        <v>625</v>
      </c>
      <c r="Z16" s="15" t="s">
        <v>615</v>
      </c>
      <c r="AA16" s="15" t="s">
        <v>626</v>
      </c>
      <c r="AB16" s="15" t="s">
        <v>625</v>
      </c>
      <c r="AC16" s="15" t="s">
        <v>628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538</v>
      </c>
      <c r="I17" s="15">
        <f t="shared" si="2"/>
        <v>7245</v>
      </c>
      <c r="J17" s="15" t="s">
        <v>540</v>
      </c>
      <c r="K17" s="15">
        <f t="shared" si="3"/>
        <v>21735</v>
      </c>
      <c r="L17" s="15" t="s">
        <v>542</v>
      </c>
      <c r="M17" s="15">
        <f t="shared" si="4"/>
        <v>14490</v>
      </c>
      <c r="N17" s="15" t="s">
        <v>579</v>
      </c>
      <c r="O17" s="15" t="s">
        <v>607</v>
      </c>
      <c r="P17" s="15" t="s">
        <v>608</v>
      </c>
      <c r="Q17" s="15"/>
      <c r="R17" s="15" t="s">
        <v>629</v>
      </c>
      <c r="S17" s="15" t="s">
        <v>610</v>
      </c>
      <c r="T17" s="15" t="s">
        <v>630</v>
      </c>
      <c r="U17" s="15" t="s">
        <v>612</v>
      </c>
      <c r="V17" s="15" t="s">
        <v>631</v>
      </c>
      <c r="W17" s="15" t="s">
        <v>633</v>
      </c>
      <c r="X17" s="15" t="s">
        <v>629</v>
      </c>
      <c r="Y17" s="15" t="s">
        <v>610</v>
      </c>
      <c r="Z17" s="15" t="s">
        <v>630</v>
      </c>
      <c r="AA17" s="15" t="s">
        <v>612</v>
      </c>
      <c r="AB17" s="15" t="s">
        <v>631</v>
      </c>
      <c r="AC17" s="15" t="s">
        <v>633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538</v>
      </c>
      <c r="I18" s="15">
        <f t="shared" si="2"/>
        <v>21735</v>
      </c>
      <c r="J18" s="15" t="s">
        <v>540</v>
      </c>
      <c r="K18" s="15">
        <f t="shared" si="3"/>
        <v>10867</v>
      </c>
      <c r="L18" s="15" t="s">
        <v>542</v>
      </c>
      <c r="M18" s="15">
        <f t="shared" si="4"/>
        <v>10867</v>
      </c>
      <c r="N18" s="15" t="s">
        <v>580</v>
      </c>
      <c r="O18" s="15" t="s">
        <v>607</v>
      </c>
      <c r="P18" s="15" t="s">
        <v>608</v>
      </c>
      <c r="Q18" s="15"/>
      <c r="R18" s="15" t="s">
        <v>616</v>
      </c>
      <c r="S18" s="15" t="s">
        <v>612</v>
      </c>
      <c r="T18" s="15" t="s">
        <v>634</v>
      </c>
      <c r="U18" s="15" t="s">
        <v>625</v>
      </c>
      <c r="V18" s="15" t="s">
        <v>635</v>
      </c>
      <c r="W18" s="15" t="s">
        <v>618</v>
      </c>
      <c r="X18" s="15" t="s">
        <v>616</v>
      </c>
      <c r="Y18" s="15" t="s">
        <v>612</v>
      </c>
      <c r="Z18" s="15" t="s">
        <v>634</v>
      </c>
      <c r="AA18" s="15" t="s">
        <v>625</v>
      </c>
      <c r="AB18" s="15" t="s">
        <v>635</v>
      </c>
      <c r="AC18" s="15" t="s">
        <v>618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538</v>
      </c>
      <c r="I19" s="15">
        <f t="shared" si="2"/>
        <v>11592</v>
      </c>
      <c r="J19" s="15" t="s">
        <v>540</v>
      </c>
      <c r="K19" s="15">
        <f t="shared" si="3"/>
        <v>7245</v>
      </c>
      <c r="L19" s="15" t="s">
        <v>542</v>
      </c>
      <c r="M19" s="15">
        <f t="shared" si="4"/>
        <v>24633</v>
      </c>
      <c r="N19" s="15" t="s">
        <v>581</v>
      </c>
      <c r="O19" s="15" t="s">
        <v>607</v>
      </c>
      <c r="P19" s="15" t="s">
        <v>608</v>
      </c>
      <c r="Q19" s="15"/>
      <c r="R19" s="15" t="s">
        <v>635</v>
      </c>
      <c r="S19" s="15" t="s">
        <v>616</v>
      </c>
      <c r="T19" s="15" t="s">
        <v>635</v>
      </c>
      <c r="U19" s="15" t="s">
        <v>635</v>
      </c>
      <c r="V19" s="15" t="s">
        <v>612</v>
      </c>
      <c r="W19" s="15" t="s">
        <v>635</v>
      </c>
      <c r="X19" s="15" t="s">
        <v>635</v>
      </c>
      <c r="Y19" s="15" t="s">
        <v>616</v>
      </c>
      <c r="Z19" s="15" t="s">
        <v>635</v>
      </c>
      <c r="AA19" s="15" t="s">
        <v>635</v>
      </c>
      <c r="AB19" s="15" t="s">
        <v>612</v>
      </c>
      <c r="AC19" s="15" t="s">
        <v>635</v>
      </c>
      <c r="AD19" s="15">
        <v>130301109</v>
      </c>
      <c r="AF19" s="17" t="s">
        <v>520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538</v>
      </c>
      <c r="I20" s="15">
        <f t="shared" si="2"/>
        <v>14490</v>
      </c>
      <c r="J20" s="15" t="s">
        <v>540</v>
      </c>
      <c r="K20" s="15">
        <f t="shared" si="3"/>
        <v>14490</v>
      </c>
      <c r="L20" s="15" t="s">
        <v>542</v>
      </c>
      <c r="M20" s="15">
        <f t="shared" si="4"/>
        <v>14490</v>
      </c>
      <c r="N20" s="15" t="s">
        <v>582</v>
      </c>
      <c r="O20" s="15" t="s">
        <v>607</v>
      </c>
      <c r="P20" s="15" t="s">
        <v>608</v>
      </c>
      <c r="Q20" s="15"/>
      <c r="R20" s="15" t="s">
        <v>616</v>
      </c>
      <c r="S20" s="15" t="s">
        <v>636</v>
      </c>
      <c r="T20" s="15" t="s">
        <v>624</v>
      </c>
      <c r="U20" s="15" t="s">
        <v>616</v>
      </c>
      <c r="V20" s="15" t="s">
        <v>621</v>
      </c>
      <c r="W20" s="15" t="s">
        <v>636</v>
      </c>
      <c r="X20" s="15" t="s">
        <v>616</v>
      </c>
      <c r="Y20" s="15" t="s">
        <v>636</v>
      </c>
      <c r="Z20" s="15" t="s">
        <v>624</v>
      </c>
      <c r="AA20" s="15" t="s">
        <v>616</v>
      </c>
      <c r="AB20" s="15" t="s">
        <v>621</v>
      </c>
      <c r="AC20" s="15" t="s">
        <v>636</v>
      </c>
      <c r="AD20" s="15">
        <v>130301209</v>
      </c>
      <c r="AF20" s="17" t="s">
        <v>521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538</v>
      </c>
      <c r="I21" s="15">
        <f t="shared" si="2"/>
        <v>23184</v>
      </c>
      <c r="J21" s="15" t="s">
        <v>540</v>
      </c>
      <c r="K21" s="15">
        <f t="shared" si="3"/>
        <v>5796</v>
      </c>
      <c r="L21" s="15" t="s">
        <v>542</v>
      </c>
      <c r="M21" s="15">
        <f t="shared" si="4"/>
        <v>5796</v>
      </c>
      <c r="N21" s="15" t="s">
        <v>583</v>
      </c>
      <c r="O21" s="15" t="s">
        <v>607</v>
      </c>
      <c r="P21" s="15" t="s">
        <v>608</v>
      </c>
      <c r="Q21" s="15"/>
      <c r="R21" s="15" t="s">
        <v>616</v>
      </c>
      <c r="S21" s="15" t="s">
        <v>618</v>
      </c>
      <c r="T21" s="15" t="s">
        <v>610</v>
      </c>
      <c r="U21" s="15" t="s">
        <v>674</v>
      </c>
      <c r="V21" s="15" t="s">
        <v>612</v>
      </c>
      <c r="W21" s="15" t="s">
        <v>616</v>
      </c>
      <c r="X21" s="15" t="s">
        <v>616</v>
      </c>
      <c r="Y21" s="15" t="s">
        <v>618</v>
      </c>
      <c r="Z21" s="15" t="s">
        <v>610</v>
      </c>
      <c r="AA21" s="15" t="s">
        <v>674</v>
      </c>
      <c r="AB21" s="15" t="s">
        <v>612</v>
      </c>
      <c r="AC21" s="15" t="s">
        <v>616</v>
      </c>
      <c r="AD21" s="15">
        <v>130301309</v>
      </c>
      <c r="AF21" s="17" t="s">
        <v>522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538</v>
      </c>
      <c r="I22" s="15">
        <f t="shared" si="2"/>
        <v>19126</v>
      </c>
      <c r="J22" s="15" t="s">
        <v>540</v>
      </c>
      <c r="K22" s="15">
        <f t="shared" si="3"/>
        <v>12751</v>
      </c>
      <c r="L22" s="15" t="s">
        <v>542</v>
      </c>
      <c r="M22" s="15">
        <f t="shared" si="4"/>
        <v>6375</v>
      </c>
      <c r="N22" s="15" t="s">
        <v>584</v>
      </c>
      <c r="O22" s="15" t="s">
        <v>607</v>
      </c>
      <c r="P22" s="15" t="s">
        <v>608</v>
      </c>
      <c r="Q22" s="15"/>
      <c r="R22" s="15" t="s">
        <v>626</v>
      </c>
      <c r="S22" s="15" t="s">
        <v>617</v>
      </c>
      <c r="T22" s="15" t="s">
        <v>630</v>
      </c>
      <c r="U22" s="15" t="s">
        <v>674</v>
      </c>
      <c r="V22" s="15" t="s">
        <v>616</v>
      </c>
      <c r="W22" s="15" t="s">
        <v>618</v>
      </c>
      <c r="X22" s="15" t="s">
        <v>626</v>
      </c>
      <c r="Y22" s="15" t="s">
        <v>617</v>
      </c>
      <c r="Z22" s="15" t="s">
        <v>630</v>
      </c>
      <c r="AA22" s="15" t="s">
        <v>674</v>
      </c>
      <c r="AB22" s="15" t="s">
        <v>616</v>
      </c>
      <c r="AC22" s="15" t="s">
        <v>618</v>
      </c>
      <c r="AD22" s="15">
        <v>130301409</v>
      </c>
      <c r="AF22" s="17" t="s">
        <v>619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538</v>
      </c>
      <c r="I23" s="15">
        <f t="shared" si="2"/>
        <v>11592</v>
      </c>
      <c r="J23" s="15" t="s">
        <v>540</v>
      </c>
      <c r="K23" s="15">
        <f t="shared" si="3"/>
        <v>11592</v>
      </c>
      <c r="L23" s="15" t="s">
        <v>542</v>
      </c>
      <c r="M23" s="15">
        <f t="shared" si="4"/>
        <v>11592</v>
      </c>
      <c r="N23" s="15" t="s">
        <v>585</v>
      </c>
      <c r="O23" s="15" t="s">
        <v>607</v>
      </c>
      <c r="P23" s="15" t="s">
        <v>608</v>
      </c>
      <c r="Q23" s="15"/>
      <c r="R23" s="15" t="s">
        <v>626</v>
      </c>
      <c r="S23" s="15" t="s">
        <v>617</v>
      </c>
      <c r="T23" s="15" t="s">
        <v>630</v>
      </c>
      <c r="U23" s="15" t="s">
        <v>631</v>
      </c>
      <c r="V23" s="15" t="s">
        <v>616</v>
      </c>
      <c r="W23" s="15" t="s">
        <v>612</v>
      </c>
      <c r="X23" s="15" t="s">
        <v>626</v>
      </c>
      <c r="Y23" s="15" t="s">
        <v>617</v>
      </c>
      <c r="Z23" s="15" t="s">
        <v>630</v>
      </c>
      <c r="AA23" s="15" t="s">
        <v>631</v>
      </c>
      <c r="AB23" s="15" t="s">
        <v>616</v>
      </c>
      <c r="AC23" s="15" t="s">
        <v>612</v>
      </c>
      <c r="AD23" s="15">
        <v>130301509</v>
      </c>
      <c r="AF23" s="17" t="s">
        <v>627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538</v>
      </c>
      <c r="I24" s="15">
        <f t="shared" si="2"/>
        <v>7245</v>
      </c>
      <c r="J24" s="15" t="s">
        <v>540</v>
      </c>
      <c r="K24" s="15">
        <f t="shared" si="3"/>
        <v>21735</v>
      </c>
      <c r="L24" s="15" t="s">
        <v>542</v>
      </c>
      <c r="M24" s="15">
        <f t="shared" si="4"/>
        <v>14490</v>
      </c>
      <c r="N24" s="15" t="s">
        <v>586</v>
      </c>
      <c r="O24" s="15" t="s">
        <v>607</v>
      </c>
      <c r="P24" s="15" t="s">
        <v>608</v>
      </c>
      <c r="Q24" s="15"/>
      <c r="R24" s="15" t="s">
        <v>624</v>
      </c>
      <c r="S24" s="15" t="s">
        <v>616</v>
      </c>
      <c r="T24" s="15" t="s">
        <v>633</v>
      </c>
      <c r="U24" s="15" t="s">
        <v>637</v>
      </c>
      <c r="V24" s="15" t="s">
        <v>624</v>
      </c>
      <c r="W24" s="15" t="s">
        <v>638</v>
      </c>
      <c r="X24" s="15" t="s">
        <v>624</v>
      </c>
      <c r="Y24" s="15" t="s">
        <v>616</v>
      </c>
      <c r="Z24" s="15" t="s">
        <v>633</v>
      </c>
      <c r="AA24" s="15" t="s">
        <v>637</v>
      </c>
      <c r="AB24" s="15" t="s">
        <v>624</v>
      </c>
      <c r="AC24" s="15" t="s">
        <v>638</v>
      </c>
      <c r="AD24" s="15">
        <v>130301609</v>
      </c>
      <c r="AF24" s="17" t="s">
        <v>299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538</v>
      </c>
      <c r="I25" s="15">
        <f t="shared" si="2"/>
        <v>25502</v>
      </c>
      <c r="J25" s="15" t="s">
        <v>540</v>
      </c>
      <c r="K25" s="15">
        <f t="shared" si="3"/>
        <v>6375</v>
      </c>
      <c r="L25" s="15" t="s">
        <v>542</v>
      </c>
      <c r="M25" s="15">
        <f t="shared" si="4"/>
        <v>6375</v>
      </c>
      <c r="N25" s="15" t="s">
        <v>587</v>
      </c>
      <c r="O25" s="15" t="s">
        <v>607</v>
      </c>
      <c r="P25" s="15" t="s">
        <v>608</v>
      </c>
      <c r="Q25" s="15"/>
      <c r="R25" s="15" t="s">
        <v>626</v>
      </c>
      <c r="S25" s="15" t="s">
        <v>621</v>
      </c>
      <c r="T25" s="15" t="s">
        <v>622</v>
      </c>
      <c r="U25" s="15" t="s">
        <v>639</v>
      </c>
      <c r="V25" s="15" t="s">
        <v>626</v>
      </c>
      <c r="W25" s="15" t="s">
        <v>674</v>
      </c>
      <c r="X25" s="15" t="s">
        <v>626</v>
      </c>
      <c r="Y25" s="15" t="s">
        <v>621</v>
      </c>
      <c r="Z25" s="15" t="s">
        <v>622</v>
      </c>
      <c r="AA25" s="15" t="s">
        <v>639</v>
      </c>
      <c r="AB25" s="15" t="s">
        <v>626</v>
      </c>
      <c r="AC25" s="15" t="s">
        <v>674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538</v>
      </c>
      <c r="I26" s="15">
        <f t="shared" si="2"/>
        <v>23184</v>
      </c>
      <c r="J26" s="15" t="s">
        <v>540</v>
      </c>
      <c r="K26" s="15">
        <f t="shared" si="3"/>
        <v>5796</v>
      </c>
      <c r="L26" s="15" t="s">
        <v>542</v>
      </c>
      <c r="M26" s="15">
        <f t="shared" si="4"/>
        <v>5796</v>
      </c>
      <c r="N26" s="15" t="s">
        <v>588</v>
      </c>
      <c r="O26" s="15" t="s">
        <v>607</v>
      </c>
      <c r="P26" s="15" t="s">
        <v>608</v>
      </c>
      <c r="Q26" s="15"/>
      <c r="R26" s="15" t="s">
        <v>621</v>
      </c>
      <c r="S26" s="15" t="s">
        <v>626</v>
      </c>
      <c r="T26" s="15" t="s">
        <v>633</v>
      </c>
      <c r="U26" s="15" t="s">
        <v>626</v>
      </c>
      <c r="V26" s="15" t="s">
        <v>639</v>
      </c>
      <c r="W26" s="15" t="s">
        <v>674</v>
      </c>
      <c r="X26" s="15" t="s">
        <v>621</v>
      </c>
      <c r="Y26" s="15" t="s">
        <v>626</v>
      </c>
      <c r="Z26" s="15" t="s">
        <v>633</v>
      </c>
      <c r="AA26" s="15" t="s">
        <v>626</v>
      </c>
      <c r="AB26" s="15" t="s">
        <v>639</v>
      </c>
      <c r="AC26" s="15" t="s">
        <v>674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538</v>
      </c>
      <c r="I27" s="15">
        <f t="shared" si="2"/>
        <v>9273</v>
      </c>
      <c r="J27" s="15" t="s">
        <v>540</v>
      </c>
      <c r="K27" s="15">
        <f t="shared" si="3"/>
        <v>13910</v>
      </c>
      <c r="L27" s="15" t="s">
        <v>542</v>
      </c>
      <c r="M27" s="15">
        <f t="shared" si="4"/>
        <v>11592</v>
      </c>
      <c r="N27" s="15" t="s">
        <v>589</v>
      </c>
      <c r="O27" s="15" t="s">
        <v>607</v>
      </c>
      <c r="P27" s="15" t="s">
        <v>608</v>
      </c>
      <c r="Q27" s="15"/>
      <c r="R27" s="15" t="s">
        <v>612</v>
      </c>
      <c r="S27" s="15" t="s">
        <v>626</v>
      </c>
      <c r="T27" s="15" t="s">
        <v>640</v>
      </c>
      <c r="U27" s="15" t="s">
        <v>612</v>
      </c>
      <c r="V27" s="15" t="s">
        <v>640</v>
      </c>
      <c r="W27" s="15" t="s">
        <v>641</v>
      </c>
      <c r="X27" s="15" t="s">
        <v>612</v>
      </c>
      <c r="Y27" s="15" t="s">
        <v>626</v>
      </c>
      <c r="Z27" s="15" t="s">
        <v>640</v>
      </c>
      <c r="AA27" s="15" t="s">
        <v>612</v>
      </c>
      <c r="AB27" s="15" t="s">
        <v>640</v>
      </c>
      <c r="AC27" s="15" t="s">
        <v>641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538</v>
      </c>
      <c r="I28" s="15">
        <f t="shared" si="2"/>
        <v>25502</v>
      </c>
      <c r="J28" s="15" t="s">
        <v>540</v>
      </c>
      <c r="K28" s="15">
        <f t="shared" si="3"/>
        <v>6375</v>
      </c>
      <c r="L28" s="15" t="s">
        <v>542</v>
      </c>
      <c r="M28" s="15">
        <f t="shared" si="4"/>
        <v>6375</v>
      </c>
      <c r="N28" s="15" t="s">
        <v>590</v>
      </c>
      <c r="O28" s="15" t="s">
        <v>607</v>
      </c>
      <c r="P28" s="15" t="s">
        <v>608</v>
      </c>
      <c r="Q28" s="15"/>
      <c r="R28" s="15" t="s">
        <v>634</v>
      </c>
      <c r="S28" s="15" t="s">
        <v>621</v>
      </c>
      <c r="T28" s="15" t="s">
        <v>674</v>
      </c>
      <c r="U28" s="15" t="s">
        <v>642</v>
      </c>
      <c r="V28" s="15" t="s">
        <v>674</v>
      </c>
      <c r="W28" s="15" t="s">
        <v>634</v>
      </c>
      <c r="X28" s="15" t="s">
        <v>634</v>
      </c>
      <c r="Y28" s="15" t="s">
        <v>621</v>
      </c>
      <c r="Z28" s="15" t="s">
        <v>674</v>
      </c>
      <c r="AA28" s="15" t="s">
        <v>642</v>
      </c>
      <c r="AB28" s="15" t="s">
        <v>674</v>
      </c>
      <c r="AC28" s="15" t="s">
        <v>634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538</v>
      </c>
      <c r="I29" s="15">
        <f t="shared" si="2"/>
        <v>17388</v>
      </c>
      <c r="J29" s="15" t="s">
        <v>540</v>
      </c>
      <c r="K29" s="15">
        <f t="shared" si="3"/>
        <v>8694</v>
      </c>
      <c r="L29" s="15" t="s">
        <v>542</v>
      </c>
      <c r="M29" s="15">
        <f t="shared" si="4"/>
        <v>8694</v>
      </c>
      <c r="N29" s="15" t="s">
        <v>591</v>
      </c>
      <c r="O29" s="15" t="s">
        <v>607</v>
      </c>
      <c r="P29" s="15" t="s">
        <v>608</v>
      </c>
      <c r="Q29" s="15"/>
      <c r="R29" s="15" t="s">
        <v>634</v>
      </c>
      <c r="S29" s="15" t="s">
        <v>617</v>
      </c>
      <c r="T29" s="15" t="s">
        <v>611</v>
      </c>
      <c r="U29" s="15" t="s">
        <v>621</v>
      </c>
      <c r="V29" s="15" t="s">
        <v>624</v>
      </c>
      <c r="W29" s="15" t="s">
        <v>616</v>
      </c>
      <c r="X29" s="15" t="s">
        <v>634</v>
      </c>
      <c r="Y29" s="15" t="s">
        <v>617</v>
      </c>
      <c r="Z29" s="15" t="s">
        <v>611</v>
      </c>
      <c r="AA29" s="15" t="s">
        <v>621</v>
      </c>
      <c r="AB29" s="15" t="s">
        <v>624</v>
      </c>
      <c r="AC29" s="15" t="s">
        <v>616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567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566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544</v>
      </c>
      <c r="B35" s="13" t="s">
        <v>545</v>
      </c>
      <c r="C35" s="13" t="s">
        <v>546</v>
      </c>
      <c r="D35" s="13" t="s">
        <v>547</v>
      </c>
      <c r="E35" s="13" t="s">
        <v>556</v>
      </c>
      <c r="F35" s="13" t="s">
        <v>557</v>
      </c>
      <c r="G35" s="13" t="s">
        <v>558</v>
      </c>
      <c r="H35" s="13" t="s">
        <v>559</v>
      </c>
      <c r="I35" s="13" t="s">
        <v>560</v>
      </c>
      <c r="J35" s="13" t="s">
        <v>561</v>
      </c>
      <c r="M35" s="13" t="s">
        <v>546</v>
      </c>
      <c r="N35" s="13" t="s">
        <v>552</v>
      </c>
      <c r="O35" s="13" t="s">
        <v>548</v>
      </c>
      <c r="P35" s="13" t="s">
        <v>549</v>
      </c>
      <c r="Q35" s="13" t="s">
        <v>550</v>
      </c>
      <c r="R35" s="13" t="s">
        <v>551</v>
      </c>
      <c r="S35" s="13" t="s">
        <v>562</v>
      </c>
      <c r="T35" s="13" t="s">
        <v>563</v>
      </c>
      <c r="U35" s="13" t="s">
        <v>564</v>
      </c>
      <c r="Y35" s="13" t="s">
        <v>544</v>
      </c>
      <c r="Z35" s="13" t="s">
        <v>545</v>
      </c>
      <c r="AA35" s="13" t="s">
        <v>535</v>
      </c>
      <c r="AB35" s="13" t="s">
        <v>546</v>
      </c>
      <c r="AC35" s="13" t="s">
        <v>568</v>
      </c>
      <c r="AD35" s="13" t="s">
        <v>647</v>
      </c>
      <c r="AE35" s="13" t="s">
        <v>648</v>
      </c>
      <c r="AF35" s="13" t="s">
        <v>646</v>
      </c>
      <c r="AG35" s="13" t="s">
        <v>649</v>
      </c>
      <c r="AH35" s="13" t="s">
        <v>657</v>
      </c>
      <c r="AI35" s="13" t="s">
        <v>650</v>
      </c>
      <c r="AJ35" s="13" t="s">
        <v>658</v>
      </c>
      <c r="AK35" s="13" t="s">
        <v>659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565</v>
      </c>
      <c r="Q36" s="15">
        <v>1000</v>
      </c>
      <c r="R36" s="15" t="s">
        <v>553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656</v>
      </c>
      <c r="AG36" s="15"/>
      <c r="AH36" s="15" t="s">
        <v>655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565</v>
      </c>
      <c r="Q37" s="15">
        <v>2000</v>
      </c>
      <c r="R37" s="15" t="s">
        <v>553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656</v>
      </c>
      <c r="AG37" s="15"/>
      <c r="AH37" s="15" t="s">
        <v>655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565</v>
      </c>
      <c r="Q38" s="15">
        <v>3000</v>
      </c>
      <c r="R38" s="15" t="s">
        <v>553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656</v>
      </c>
      <c r="AG38" s="15"/>
      <c r="AH38" s="15" t="s">
        <v>655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565</v>
      </c>
      <c r="Q39" s="15">
        <v>4000</v>
      </c>
      <c r="R39" s="15" t="s">
        <v>553</v>
      </c>
      <c r="S39" s="15">
        <v>20</v>
      </c>
      <c r="T39" s="15" t="s">
        <v>554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656</v>
      </c>
      <c r="AG39" s="15"/>
      <c r="AH39" s="15" t="s">
        <v>655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565</v>
      </c>
      <c r="Q40" s="15">
        <v>5000</v>
      </c>
      <c r="R40" s="15" t="s">
        <v>553</v>
      </c>
      <c r="S40" s="15">
        <v>20</v>
      </c>
      <c r="T40" s="15" t="s">
        <v>554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656</v>
      </c>
      <c r="AG40" s="15"/>
      <c r="AH40" s="15" t="s">
        <v>655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565</v>
      </c>
      <c r="Q41" s="15">
        <v>6000</v>
      </c>
      <c r="R41" s="15" t="s">
        <v>553</v>
      </c>
      <c r="S41" s="15">
        <v>20</v>
      </c>
      <c r="T41" s="15" t="s">
        <v>554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656</v>
      </c>
      <c r="AG41" s="15"/>
      <c r="AH41" s="15" t="s">
        <v>655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565</v>
      </c>
      <c r="Q42" s="15">
        <v>7000</v>
      </c>
      <c r="R42" s="15" t="s">
        <v>554</v>
      </c>
      <c r="S42" s="15">
        <v>20</v>
      </c>
      <c r="T42" s="15" t="s">
        <v>555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656</v>
      </c>
      <c r="AG42" s="15"/>
      <c r="AH42" s="15" t="s">
        <v>655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565</v>
      </c>
      <c r="Q43" s="15">
        <v>8000</v>
      </c>
      <c r="R43" s="15" t="s">
        <v>554</v>
      </c>
      <c r="S43" s="15">
        <v>20</v>
      </c>
      <c r="T43" s="15" t="s">
        <v>555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656</v>
      </c>
      <c r="AG43" s="15"/>
      <c r="AH43" s="15" t="s">
        <v>655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565</v>
      </c>
      <c r="Q44" s="15">
        <v>9000</v>
      </c>
      <c r="R44" s="15" t="s">
        <v>554</v>
      </c>
      <c r="S44" s="15">
        <v>20</v>
      </c>
      <c r="T44" s="15" t="s">
        <v>555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656</v>
      </c>
      <c r="AG44" s="15"/>
      <c r="AH44" s="15" t="s">
        <v>655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565</v>
      </c>
      <c r="Q45" s="15">
        <v>10000</v>
      </c>
      <c r="R45" s="15" t="s">
        <v>554</v>
      </c>
      <c r="S45" s="15">
        <v>20</v>
      </c>
      <c r="T45" s="15" t="s">
        <v>555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656</v>
      </c>
      <c r="AG45" s="15"/>
      <c r="AH45" s="15" t="s">
        <v>655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656</v>
      </c>
      <c r="AG46" s="15"/>
      <c r="AH46" s="15" t="s">
        <v>655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656</v>
      </c>
      <c r="AG47" s="15"/>
      <c r="AH47" s="15" t="s">
        <v>655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656</v>
      </c>
      <c r="AG48" s="15"/>
      <c r="AH48" s="15" t="s">
        <v>655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656</v>
      </c>
      <c r="AG49" s="15"/>
      <c r="AH49" s="15" t="s">
        <v>655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656</v>
      </c>
      <c r="AG50" s="15"/>
      <c r="AH50" s="15" t="s">
        <v>655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656</v>
      </c>
      <c r="AG51" s="15"/>
      <c r="AH51" s="15" t="s">
        <v>655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656</v>
      </c>
      <c r="AG52" s="15"/>
      <c r="AH52" s="15" t="s">
        <v>655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656</v>
      </c>
      <c r="AG53" s="15"/>
      <c r="AH53" s="15" t="s">
        <v>655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656</v>
      </c>
      <c r="AG54" s="15"/>
      <c r="AH54" s="15" t="s">
        <v>655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656</v>
      </c>
      <c r="AG55" s="15"/>
      <c r="AH55" s="15" t="s">
        <v>655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656</v>
      </c>
      <c r="AG56" s="15"/>
      <c r="AH56" s="15" t="s">
        <v>655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656</v>
      </c>
      <c r="AG57" s="15"/>
      <c r="AH57" s="15" t="s">
        <v>655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656</v>
      </c>
      <c r="AG58" s="15"/>
      <c r="AH58" s="15" t="s">
        <v>655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656</v>
      </c>
      <c r="AG59" s="15"/>
      <c r="AH59" s="15" t="s">
        <v>655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656</v>
      </c>
      <c r="AG60" s="15"/>
      <c r="AH60" s="15" t="s">
        <v>655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656</v>
      </c>
      <c r="AG61" s="15"/>
      <c r="AH61" s="15" t="s">
        <v>655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656</v>
      </c>
      <c r="AG62" s="15"/>
      <c r="AH62" s="15" t="s">
        <v>655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656</v>
      </c>
      <c r="AG63" s="15"/>
      <c r="AH63" s="15" t="s">
        <v>655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656</v>
      </c>
      <c r="AG64" s="15"/>
      <c r="AH64" s="15" t="s">
        <v>655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656</v>
      </c>
      <c r="AG65" s="15"/>
      <c r="AH65" s="15" t="s">
        <v>655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656</v>
      </c>
      <c r="AG66" s="15"/>
      <c r="AH66" s="15" t="s">
        <v>655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656</v>
      </c>
      <c r="AG67" s="15"/>
      <c r="AH67" s="15" t="s">
        <v>655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656</v>
      </c>
      <c r="AG68" s="15"/>
      <c r="AH68" s="15" t="s">
        <v>655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656</v>
      </c>
      <c r="AG69" s="15"/>
      <c r="AH69" s="15" t="s">
        <v>655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656</v>
      </c>
      <c r="AG70" s="15"/>
      <c r="AH70" s="15" t="s">
        <v>655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656</v>
      </c>
      <c r="AG71" s="15"/>
      <c r="AH71" s="15" t="s">
        <v>655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656</v>
      </c>
      <c r="AG72" s="15"/>
      <c r="AH72" s="15" t="s">
        <v>655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656</v>
      </c>
      <c r="AG73" s="15"/>
      <c r="AH73" s="15" t="s">
        <v>655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656</v>
      </c>
      <c r="AG74" s="15"/>
      <c r="AH74" s="15" t="s">
        <v>655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656</v>
      </c>
      <c r="AG75" s="15"/>
      <c r="AH75" s="15" t="s">
        <v>655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656</v>
      </c>
      <c r="AG76" s="15"/>
      <c r="AH76" s="15" t="s">
        <v>655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656</v>
      </c>
      <c r="AG77" s="15"/>
      <c r="AH77" s="15" t="s">
        <v>655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656</v>
      </c>
      <c r="AG78" s="15"/>
      <c r="AH78" s="15" t="s">
        <v>655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656</v>
      </c>
      <c r="AG79" s="15"/>
      <c r="AH79" s="15" t="s">
        <v>655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656</v>
      </c>
      <c r="AG80" s="15"/>
      <c r="AH80" s="15" t="s">
        <v>655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656</v>
      </c>
      <c r="AG81" s="15"/>
      <c r="AH81" s="15" t="s">
        <v>655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656</v>
      </c>
      <c r="AG82" s="15"/>
      <c r="AH82" s="15" t="s">
        <v>655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656</v>
      </c>
      <c r="AG83" s="15"/>
      <c r="AH83" s="15" t="s">
        <v>655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656</v>
      </c>
      <c r="AG84" s="15"/>
      <c r="AH84" s="15" t="s">
        <v>655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656</v>
      </c>
      <c r="AG85" s="15"/>
      <c r="AH85" s="15" t="s">
        <v>655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656</v>
      </c>
      <c r="AG86" s="15"/>
      <c r="AH86" s="15" t="s">
        <v>655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656</v>
      </c>
      <c r="AG87" s="15"/>
      <c r="AH87" s="15" t="s">
        <v>655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656</v>
      </c>
      <c r="AG88" s="15"/>
      <c r="AH88" s="15" t="s">
        <v>655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656</v>
      </c>
      <c r="AG89" s="15"/>
      <c r="AH89" s="15" t="s">
        <v>655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656</v>
      </c>
      <c r="AG90" s="15"/>
      <c r="AH90" s="15" t="s">
        <v>655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656</v>
      </c>
      <c r="AG91" s="15"/>
      <c r="AH91" s="15" t="s">
        <v>655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656</v>
      </c>
      <c r="AG92" s="15"/>
      <c r="AH92" s="15" t="s">
        <v>655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656</v>
      </c>
      <c r="AG93" s="15"/>
      <c r="AH93" s="15" t="s">
        <v>655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656</v>
      </c>
      <c r="AG94" s="15"/>
      <c r="AH94" s="15" t="s">
        <v>655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656</v>
      </c>
      <c r="AG95" s="15"/>
      <c r="AH95" s="15" t="s">
        <v>655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656</v>
      </c>
      <c r="AG96" s="15"/>
      <c r="AH96" s="15" t="s">
        <v>655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656</v>
      </c>
      <c r="AG97" s="15"/>
      <c r="AH97" s="15" t="s">
        <v>655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656</v>
      </c>
      <c r="AG98" s="15"/>
      <c r="AH98" s="15" t="s">
        <v>655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656</v>
      </c>
      <c r="AG99" s="15"/>
      <c r="AH99" s="15" t="s">
        <v>655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656</v>
      </c>
      <c r="AG100" s="15"/>
      <c r="AH100" s="15" t="s">
        <v>655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656</v>
      </c>
      <c r="AG101" s="15"/>
      <c r="AH101" s="15" t="s">
        <v>655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656</v>
      </c>
      <c r="AG102" s="15"/>
      <c r="AH102" s="15" t="s">
        <v>655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656</v>
      </c>
      <c r="AG103" s="15"/>
      <c r="AH103" s="15" t="s">
        <v>655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656</v>
      </c>
      <c r="AG104" s="15"/>
      <c r="AH104" s="15" t="s">
        <v>655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656</v>
      </c>
      <c r="AG105" s="15"/>
      <c r="AH105" s="15" t="s">
        <v>655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656</v>
      </c>
      <c r="AG106" s="15"/>
      <c r="AH106" s="15" t="s">
        <v>655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656</v>
      </c>
      <c r="AG107" s="15"/>
      <c r="AH107" s="15" t="s">
        <v>655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656</v>
      </c>
      <c r="AG108" s="15"/>
      <c r="AH108" s="15" t="s">
        <v>655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656</v>
      </c>
      <c r="AG109" s="15"/>
      <c r="AH109" s="15" t="s">
        <v>655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656</v>
      </c>
      <c r="AG110" s="15"/>
      <c r="AH110" s="15" t="s">
        <v>655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656</v>
      </c>
      <c r="AG111" s="15"/>
      <c r="AH111" s="15" t="s">
        <v>655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656</v>
      </c>
      <c r="AG112" s="15"/>
      <c r="AH112" s="15" t="s">
        <v>655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656</v>
      </c>
      <c r="AG113" s="15"/>
      <c r="AH113" s="15" t="s">
        <v>655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656</v>
      </c>
      <c r="AG114" s="15"/>
      <c r="AH114" s="15" t="s">
        <v>655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656</v>
      </c>
      <c r="AG115" s="15"/>
      <c r="AH115" s="15" t="s">
        <v>655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656</v>
      </c>
      <c r="AG116" s="15"/>
      <c r="AH116" s="15" t="s">
        <v>655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656</v>
      </c>
      <c r="AG117" s="15"/>
      <c r="AH117" s="15" t="s">
        <v>655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656</v>
      </c>
      <c r="AG118" s="15"/>
      <c r="AH118" s="15" t="s">
        <v>655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656</v>
      </c>
      <c r="AG119" s="15"/>
      <c r="AH119" s="15" t="s">
        <v>655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656</v>
      </c>
      <c r="AG120" s="15"/>
      <c r="AH120" s="15" t="s">
        <v>655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656</v>
      </c>
      <c r="AG121" s="15"/>
      <c r="AH121" s="15" t="s">
        <v>655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656</v>
      </c>
      <c r="AG122" s="15"/>
      <c r="AH122" s="15" t="s">
        <v>655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656</v>
      </c>
      <c r="AG123" s="15"/>
      <c r="AH123" s="15" t="s">
        <v>655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656</v>
      </c>
      <c r="AG124" s="15"/>
      <c r="AH124" s="15" t="s">
        <v>655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656</v>
      </c>
      <c r="AG125" s="15"/>
      <c r="AH125" s="15" t="s">
        <v>655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656</v>
      </c>
      <c r="AG126" s="15"/>
      <c r="AH126" s="15" t="s">
        <v>655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656</v>
      </c>
      <c r="AG127" s="15"/>
      <c r="AH127" s="15" t="s">
        <v>655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656</v>
      </c>
      <c r="AG128" s="15"/>
      <c r="AH128" s="15" t="s">
        <v>655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656</v>
      </c>
      <c r="AG129" s="15"/>
      <c r="AH129" s="15" t="s">
        <v>655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656</v>
      </c>
      <c r="AG130" s="15"/>
      <c r="AH130" s="15" t="s">
        <v>655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656</v>
      </c>
      <c r="AG131" s="15"/>
      <c r="AH131" s="15" t="s">
        <v>655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656</v>
      </c>
      <c r="AG132" s="15"/>
      <c r="AH132" s="15" t="s">
        <v>655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656</v>
      </c>
      <c r="AG133" s="15"/>
      <c r="AH133" s="15" t="s">
        <v>655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656</v>
      </c>
      <c r="AG134" s="15"/>
      <c r="AH134" s="15" t="s">
        <v>655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656</v>
      </c>
      <c r="AG135" s="15"/>
      <c r="AH135" s="15" t="s">
        <v>655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656</v>
      </c>
      <c r="AG136" s="15"/>
      <c r="AH136" s="15" t="s">
        <v>655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656</v>
      </c>
      <c r="AG137" s="15"/>
      <c r="AH137" s="15" t="s">
        <v>655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656</v>
      </c>
      <c r="AG138" s="15"/>
      <c r="AH138" s="15" t="s">
        <v>655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656</v>
      </c>
      <c r="AG139" s="15"/>
      <c r="AH139" s="15" t="s">
        <v>655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656</v>
      </c>
      <c r="AG140" s="15"/>
      <c r="AH140" s="15" t="s">
        <v>655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656</v>
      </c>
      <c r="AG141" s="15"/>
      <c r="AH141" s="15" t="s">
        <v>655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656</v>
      </c>
      <c r="AG142" s="15"/>
      <c r="AH142" s="15" t="s">
        <v>655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656</v>
      </c>
      <c r="AG143" s="15"/>
      <c r="AH143" s="15" t="s">
        <v>655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656</v>
      </c>
      <c r="AG144" s="15"/>
      <c r="AH144" s="15" t="s">
        <v>655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656</v>
      </c>
      <c r="AG145" s="15"/>
      <c r="AH145" s="15" t="s">
        <v>655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656</v>
      </c>
      <c r="AG146" s="15"/>
      <c r="AH146" s="15" t="s">
        <v>655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656</v>
      </c>
      <c r="AG147" s="15"/>
      <c r="AH147" s="15" t="s">
        <v>655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656</v>
      </c>
      <c r="AG148" s="15"/>
      <c r="AH148" s="15" t="s">
        <v>655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656</v>
      </c>
      <c r="AG149" s="15"/>
      <c r="AH149" s="15" t="s">
        <v>655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656</v>
      </c>
      <c r="AG150" s="15"/>
      <c r="AH150" s="15" t="s">
        <v>655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656</v>
      </c>
      <c r="AG151" s="15"/>
      <c r="AH151" s="15" t="s">
        <v>655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656</v>
      </c>
      <c r="AG152" s="15"/>
      <c r="AH152" s="15" t="s">
        <v>655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656</v>
      </c>
      <c r="AG153" s="15"/>
      <c r="AH153" s="15" t="s">
        <v>655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656</v>
      </c>
      <c r="AG154" s="15"/>
      <c r="AH154" s="15" t="s">
        <v>655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656</v>
      </c>
      <c r="AG155" s="15"/>
      <c r="AH155" s="15" t="s">
        <v>655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656</v>
      </c>
      <c r="AG156" s="15"/>
      <c r="AH156" s="15" t="s">
        <v>655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656</v>
      </c>
      <c r="AG157" s="15"/>
      <c r="AH157" s="15" t="s">
        <v>655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656</v>
      </c>
      <c r="AG158" s="15"/>
      <c r="AH158" s="15" t="s">
        <v>655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656</v>
      </c>
      <c r="AG159" s="15"/>
      <c r="AH159" s="15" t="s">
        <v>655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656</v>
      </c>
      <c r="AG160" s="15"/>
      <c r="AH160" s="15" t="s">
        <v>655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656</v>
      </c>
      <c r="AG161" s="15"/>
      <c r="AH161" s="15" t="s">
        <v>655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656</v>
      </c>
      <c r="AG162" s="15"/>
      <c r="AH162" s="15" t="s">
        <v>655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656</v>
      </c>
      <c r="AG163" s="15"/>
      <c r="AH163" s="15" t="s">
        <v>655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656</v>
      </c>
      <c r="AG164" s="15"/>
      <c r="AH164" s="15" t="s">
        <v>655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656</v>
      </c>
      <c r="AG165" s="15"/>
      <c r="AH165" s="15" t="s">
        <v>655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656</v>
      </c>
      <c r="AG166" s="15"/>
      <c r="AH166" s="15" t="s">
        <v>655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656</v>
      </c>
      <c r="AG167" s="15"/>
      <c r="AH167" s="15" t="s">
        <v>655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656</v>
      </c>
      <c r="AG168" s="15"/>
      <c r="AH168" s="15" t="s">
        <v>655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656</v>
      </c>
      <c r="AG169" s="15"/>
      <c r="AH169" s="15" t="s">
        <v>655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656</v>
      </c>
      <c r="AG170" s="15"/>
      <c r="AH170" s="15" t="s">
        <v>655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656</v>
      </c>
      <c r="AG171" s="15"/>
      <c r="AH171" s="15" t="s">
        <v>655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656</v>
      </c>
      <c r="AG172" s="15"/>
      <c r="AH172" s="15" t="s">
        <v>655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656</v>
      </c>
      <c r="AG173" s="15"/>
      <c r="AH173" s="15" t="s">
        <v>655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656</v>
      </c>
      <c r="AG174" s="15"/>
      <c r="AH174" s="15" t="s">
        <v>655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656</v>
      </c>
      <c r="AG175" s="15"/>
      <c r="AH175" s="15" t="s">
        <v>655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656</v>
      </c>
      <c r="AG176" s="15"/>
      <c r="AH176" s="15" t="s">
        <v>655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656</v>
      </c>
      <c r="AG177" s="15"/>
      <c r="AH177" s="15" t="s">
        <v>655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656</v>
      </c>
      <c r="AG178" s="15"/>
      <c r="AH178" s="15" t="s">
        <v>655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656</v>
      </c>
      <c r="AG179" s="15"/>
      <c r="AH179" s="15" t="s">
        <v>655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656</v>
      </c>
      <c r="AG180" s="15"/>
      <c r="AH180" s="15" t="s">
        <v>655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656</v>
      </c>
      <c r="AG181" s="15"/>
      <c r="AH181" s="15" t="s">
        <v>655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656</v>
      </c>
      <c r="AG182" s="15"/>
      <c r="AH182" s="15" t="s">
        <v>655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656</v>
      </c>
      <c r="AG183" s="15"/>
      <c r="AH183" s="15" t="s">
        <v>655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656</v>
      </c>
      <c r="AG184" s="15"/>
      <c r="AH184" s="15" t="s">
        <v>655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656</v>
      </c>
      <c r="AG185" s="15"/>
      <c r="AH185" s="15" t="s">
        <v>655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656</v>
      </c>
      <c r="AG186" s="15"/>
      <c r="AH186" s="15" t="s">
        <v>655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656</v>
      </c>
      <c r="AG187" s="15"/>
      <c r="AH187" s="15" t="s">
        <v>655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656</v>
      </c>
      <c r="AG188" s="15"/>
      <c r="AH188" s="15" t="s">
        <v>655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656</v>
      </c>
      <c r="AG189" s="15"/>
      <c r="AH189" s="15" t="s">
        <v>655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656</v>
      </c>
      <c r="AG190" s="15"/>
      <c r="AH190" s="15" t="s">
        <v>655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656</v>
      </c>
      <c r="AG191" s="15"/>
      <c r="AH191" s="15" t="s">
        <v>655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656</v>
      </c>
      <c r="AG192" s="15"/>
      <c r="AH192" s="15" t="s">
        <v>655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656</v>
      </c>
      <c r="AG193" s="15"/>
      <c r="AH193" s="15" t="s">
        <v>655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656</v>
      </c>
      <c r="AG194" s="15"/>
      <c r="AH194" s="15" t="s">
        <v>655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656</v>
      </c>
      <c r="AG195" s="15"/>
      <c r="AH195" s="15" t="s">
        <v>655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656</v>
      </c>
      <c r="AG196" s="15"/>
      <c r="AH196" s="15" t="s">
        <v>655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656</v>
      </c>
      <c r="AG197" s="15"/>
      <c r="AH197" s="15" t="s">
        <v>655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656</v>
      </c>
      <c r="AG198" s="15"/>
      <c r="AH198" s="15" t="s">
        <v>655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656</v>
      </c>
      <c r="AG199" s="15"/>
      <c r="AH199" s="15" t="s">
        <v>655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656</v>
      </c>
      <c r="AG200" s="15"/>
      <c r="AH200" s="15" t="s">
        <v>655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656</v>
      </c>
      <c r="AG201" s="15"/>
      <c r="AH201" s="15" t="s">
        <v>655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656</v>
      </c>
      <c r="AG202" s="15"/>
      <c r="AH202" s="15" t="s">
        <v>655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656</v>
      </c>
      <c r="AG203" s="15"/>
      <c r="AH203" s="15" t="s">
        <v>655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656</v>
      </c>
      <c r="AG204" s="15"/>
      <c r="AH204" s="15" t="s">
        <v>655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656</v>
      </c>
      <c r="AG205" s="15"/>
      <c r="AH205" s="15" t="s">
        <v>655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656</v>
      </c>
      <c r="AG206" s="15"/>
      <c r="AH206" s="15" t="s">
        <v>655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656</v>
      </c>
      <c r="AG207" s="15"/>
      <c r="AH207" s="15" t="s">
        <v>655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656</v>
      </c>
      <c r="AG208" s="15"/>
      <c r="AH208" s="15" t="s">
        <v>655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656</v>
      </c>
      <c r="AG209" s="15"/>
      <c r="AH209" s="15" t="s">
        <v>655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656</v>
      </c>
      <c r="AG210" s="15"/>
      <c r="AH210" s="15" t="s">
        <v>655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656</v>
      </c>
      <c r="AG211" s="15"/>
      <c r="AH211" s="15" t="s">
        <v>655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656</v>
      </c>
      <c r="AG212" s="15"/>
      <c r="AH212" s="15" t="s">
        <v>655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656</v>
      </c>
      <c r="AG213" s="15"/>
      <c r="AH213" s="15" t="s">
        <v>655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656</v>
      </c>
      <c r="AG214" s="15"/>
      <c r="AH214" s="15" t="s">
        <v>655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656</v>
      </c>
      <c r="AG215" s="15"/>
      <c r="AH215" s="15" t="s">
        <v>655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656</v>
      </c>
      <c r="AG216" s="15"/>
      <c r="AH216" s="15" t="s">
        <v>655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656</v>
      </c>
      <c r="AG217" s="15"/>
      <c r="AH217" s="15" t="s">
        <v>655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656</v>
      </c>
      <c r="AG218" s="15"/>
      <c r="AH218" s="15" t="s">
        <v>655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656</v>
      </c>
      <c r="AG219" s="15"/>
      <c r="AH219" s="15" t="s">
        <v>655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656</v>
      </c>
      <c r="AG220" s="15"/>
      <c r="AH220" s="15" t="s">
        <v>655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656</v>
      </c>
      <c r="AG221" s="15"/>
      <c r="AH221" s="15" t="s">
        <v>655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656</v>
      </c>
      <c r="AG222" s="15"/>
      <c r="AH222" s="15" t="s">
        <v>655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656</v>
      </c>
      <c r="AG223" s="15"/>
      <c r="AH223" s="15" t="s">
        <v>655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656</v>
      </c>
      <c r="AG224" s="15"/>
      <c r="AH224" s="15" t="s">
        <v>655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656</v>
      </c>
      <c r="AG225" s="15"/>
      <c r="AH225" s="15" t="s">
        <v>655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656</v>
      </c>
      <c r="AG226" s="15"/>
      <c r="AH226" s="15" t="s">
        <v>655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656</v>
      </c>
      <c r="AG227" s="15"/>
      <c r="AH227" s="15" t="s">
        <v>655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656</v>
      </c>
      <c r="AG228" s="15"/>
      <c r="AH228" s="15" t="s">
        <v>655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656</v>
      </c>
      <c r="AG229" s="15"/>
      <c r="AH229" s="15" t="s">
        <v>655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656</v>
      </c>
      <c r="AG230" s="15"/>
      <c r="AH230" s="15" t="s">
        <v>655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656</v>
      </c>
      <c r="AG231" s="15"/>
      <c r="AH231" s="15" t="s">
        <v>655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656</v>
      </c>
      <c r="AG232" s="15"/>
      <c r="AH232" s="15" t="s">
        <v>655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656</v>
      </c>
      <c r="AG233" s="15"/>
      <c r="AH233" s="15" t="s">
        <v>655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656</v>
      </c>
      <c r="AG234" s="15"/>
      <c r="AH234" s="15" t="s">
        <v>655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656</v>
      </c>
      <c r="AG235" s="15"/>
      <c r="AH235" s="15" t="s">
        <v>655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656</v>
      </c>
      <c r="AG236" s="15"/>
      <c r="AH236" s="15" t="s">
        <v>655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656</v>
      </c>
      <c r="AG237" s="15"/>
      <c r="AH237" s="15" t="s">
        <v>655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656</v>
      </c>
      <c r="AG238" s="15"/>
      <c r="AH238" s="15" t="s">
        <v>655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656</v>
      </c>
      <c r="AG239" s="15"/>
      <c r="AH239" s="15" t="s">
        <v>655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656</v>
      </c>
      <c r="AG240" s="15"/>
      <c r="AH240" s="15" t="s">
        <v>655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656</v>
      </c>
      <c r="AG241" s="15"/>
      <c r="AH241" s="15" t="s">
        <v>655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656</v>
      </c>
      <c r="AG242" s="15"/>
      <c r="AH242" s="15" t="s">
        <v>655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656</v>
      </c>
      <c r="AG243" s="15"/>
      <c r="AH243" s="15" t="s">
        <v>655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656</v>
      </c>
      <c r="AG244" s="15"/>
      <c r="AH244" s="15" t="s">
        <v>655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656</v>
      </c>
      <c r="AG245" s="15"/>
      <c r="AH245" s="15" t="s">
        <v>655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656</v>
      </c>
      <c r="AG246" s="15"/>
      <c r="AH246" s="15" t="s">
        <v>655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656</v>
      </c>
      <c r="AG247" s="15"/>
      <c r="AH247" s="15" t="s">
        <v>655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656</v>
      </c>
      <c r="AG248" s="15"/>
      <c r="AH248" s="15" t="s">
        <v>655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656</v>
      </c>
      <c r="AG249" s="15"/>
      <c r="AH249" s="15" t="s">
        <v>655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656</v>
      </c>
      <c r="AG250" s="15"/>
      <c r="AH250" s="15" t="s">
        <v>655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656</v>
      </c>
      <c r="AG251" s="15"/>
      <c r="AH251" s="15" t="s">
        <v>655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656</v>
      </c>
      <c r="AG252" s="15"/>
      <c r="AH252" s="15" t="s">
        <v>655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656</v>
      </c>
      <c r="AG253" s="15"/>
      <c r="AH253" s="15" t="s">
        <v>655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656</v>
      </c>
      <c r="AG254" s="15"/>
      <c r="AH254" s="15" t="s">
        <v>655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656</v>
      </c>
      <c r="AG255" s="15"/>
      <c r="AH255" s="15" t="s">
        <v>655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656</v>
      </c>
      <c r="AG256" s="15"/>
      <c r="AH256" s="15" t="s">
        <v>655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656</v>
      </c>
      <c r="AG257" s="15"/>
      <c r="AH257" s="15" t="s">
        <v>655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656</v>
      </c>
      <c r="AG258" s="15"/>
      <c r="AH258" s="15" t="s">
        <v>655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656</v>
      </c>
      <c r="AG259" s="15"/>
      <c r="AH259" s="15" t="s">
        <v>655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656</v>
      </c>
      <c r="AG260" s="15"/>
      <c r="AH260" s="15" t="s">
        <v>655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656</v>
      </c>
      <c r="AG261" s="15"/>
      <c r="AH261" s="15" t="s">
        <v>655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656</v>
      </c>
      <c r="AG262" s="15"/>
      <c r="AH262" s="15" t="s">
        <v>655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656</v>
      </c>
      <c r="AG263" s="15"/>
      <c r="AH263" s="15" t="s">
        <v>655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656</v>
      </c>
      <c r="AG264" s="15"/>
      <c r="AH264" s="15" t="s">
        <v>655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656</v>
      </c>
      <c r="AG265" s="15"/>
      <c r="AH265" s="15" t="s">
        <v>655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656</v>
      </c>
      <c r="AG266" s="15"/>
      <c r="AH266" s="15" t="s">
        <v>655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656</v>
      </c>
      <c r="AG267" s="15"/>
      <c r="AH267" s="15" t="s">
        <v>655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656</v>
      </c>
      <c r="AG268" s="15"/>
      <c r="AH268" s="15" t="s">
        <v>655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656</v>
      </c>
      <c r="AG269" s="15"/>
      <c r="AH269" s="15" t="s">
        <v>655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656</v>
      </c>
      <c r="AG270" s="15"/>
      <c r="AH270" s="15" t="s">
        <v>655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656</v>
      </c>
      <c r="AG271" s="15"/>
      <c r="AH271" s="15" t="s">
        <v>655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656</v>
      </c>
      <c r="AG272" s="15"/>
      <c r="AH272" s="15" t="s">
        <v>655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656</v>
      </c>
      <c r="AG273" s="15"/>
      <c r="AH273" s="15" t="s">
        <v>655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656</v>
      </c>
      <c r="AG274" s="15"/>
      <c r="AH274" s="15" t="s">
        <v>655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656</v>
      </c>
      <c r="AG275" s="15"/>
      <c r="AH275" s="15" t="s">
        <v>655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656</v>
      </c>
      <c r="AG276" s="15"/>
      <c r="AH276" s="15" t="s">
        <v>655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656</v>
      </c>
      <c r="AG277" s="15"/>
      <c r="AH277" s="15" t="s">
        <v>655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656</v>
      </c>
      <c r="AG278" s="15"/>
      <c r="AH278" s="15" t="s">
        <v>655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656</v>
      </c>
      <c r="AG279" s="15"/>
      <c r="AH279" s="15" t="s">
        <v>655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656</v>
      </c>
      <c r="AG280" s="15"/>
      <c r="AH280" s="15" t="s">
        <v>655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656</v>
      </c>
      <c r="AG281" s="15"/>
      <c r="AH281" s="15" t="s">
        <v>655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656</v>
      </c>
      <c r="AG282" s="15"/>
      <c r="AH282" s="15" t="s">
        <v>655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656</v>
      </c>
      <c r="AG283" s="15"/>
      <c r="AH283" s="15" t="s">
        <v>655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656</v>
      </c>
      <c r="AG284" s="15"/>
      <c r="AH284" s="15" t="s">
        <v>655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656</v>
      </c>
      <c r="AG285" s="15"/>
      <c r="AH285" s="15" t="s">
        <v>655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656</v>
      </c>
      <c r="AG286" s="15"/>
      <c r="AH286" s="15" t="s">
        <v>655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656</v>
      </c>
      <c r="AG287" s="15"/>
      <c r="AH287" s="15" t="s">
        <v>655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656</v>
      </c>
      <c r="AG288" s="15"/>
      <c r="AH288" s="15" t="s">
        <v>655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656</v>
      </c>
      <c r="AG289" s="15"/>
      <c r="AH289" s="15" t="s">
        <v>655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656</v>
      </c>
      <c r="AG290" s="15"/>
      <c r="AH290" s="15" t="s">
        <v>655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656</v>
      </c>
      <c r="AG291" s="15"/>
      <c r="AH291" s="15" t="s">
        <v>655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656</v>
      </c>
      <c r="AG292" s="15"/>
      <c r="AH292" s="15" t="s">
        <v>655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656</v>
      </c>
      <c r="AG293" s="15"/>
      <c r="AH293" s="15" t="s">
        <v>655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656</v>
      </c>
      <c r="AG294" s="15"/>
      <c r="AH294" s="15" t="s">
        <v>655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656</v>
      </c>
      <c r="AG295" s="15"/>
      <c r="AH295" s="15" t="s">
        <v>655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656</v>
      </c>
      <c r="AG296" s="15"/>
      <c r="AH296" s="15" t="s">
        <v>655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656</v>
      </c>
      <c r="AG297" s="15"/>
      <c r="AH297" s="15" t="s">
        <v>655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656</v>
      </c>
      <c r="AG298" s="15"/>
      <c r="AH298" s="15" t="s">
        <v>655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656</v>
      </c>
      <c r="AG299" s="15"/>
      <c r="AH299" s="15" t="s">
        <v>655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656</v>
      </c>
      <c r="AG300" s="15"/>
      <c r="AH300" s="15" t="s">
        <v>655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656</v>
      </c>
      <c r="AG301" s="15"/>
      <c r="AH301" s="15" t="s">
        <v>655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656</v>
      </c>
      <c r="AG302" s="15"/>
      <c r="AH302" s="15" t="s">
        <v>655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656</v>
      </c>
      <c r="AG303" s="15"/>
      <c r="AH303" s="15" t="s">
        <v>655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656</v>
      </c>
      <c r="AG304" s="15"/>
      <c r="AH304" s="15" t="s">
        <v>655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656</v>
      </c>
      <c r="AG305" s="15"/>
      <c r="AH305" s="15" t="s">
        <v>655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656</v>
      </c>
      <c r="AG306" s="15"/>
      <c r="AH306" s="15" t="s">
        <v>655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656</v>
      </c>
      <c r="AG307" s="15"/>
      <c r="AH307" s="15" t="s">
        <v>655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656</v>
      </c>
      <c r="AG308" s="15"/>
      <c r="AH308" s="15" t="s">
        <v>655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656</v>
      </c>
      <c r="AG309" s="15"/>
      <c r="AH309" s="15" t="s">
        <v>655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656</v>
      </c>
      <c r="AG310" s="15"/>
      <c r="AH310" s="15" t="s">
        <v>655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656</v>
      </c>
      <c r="AG311" s="15"/>
      <c r="AH311" s="15" t="s">
        <v>655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656</v>
      </c>
      <c r="AG312" s="15"/>
      <c r="AH312" s="15" t="s">
        <v>655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656</v>
      </c>
      <c r="AG313" s="15"/>
      <c r="AH313" s="15" t="s">
        <v>655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656</v>
      </c>
      <c r="AG314" s="15"/>
      <c r="AH314" s="15" t="s">
        <v>655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656</v>
      </c>
      <c r="AG315" s="15"/>
      <c r="AH315" s="15" t="s">
        <v>655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656</v>
      </c>
      <c r="AG316" s="15"/>
      <c r="AH316" s="15" t="s">
        <v>655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656</v>
      </c>
      <c r="AG317" s="15"/>
      <c r="AH317" s="15" t="s">
        <v>655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656</v>
      </c>
      <c r="AG318" s="15"/>
      <c r="AH318" s="15" t="s">
        <v>655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656</v>
      </c>
      <c r="AG319" s="15"/>
      <c r="AH319" s="15" t="s">
        <v>655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656</v>
      </c>
      <c r="AG320" s="15"/>
      <c r="AH320" s="15" t="s">
        <v>655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656</v>
      </c>
      <c r="AG321" s="15"/>
      <c r="AH321" s="15" t="s">
        <v>655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656</v>
      </c>
      <c r="AG322" s="15"/>
      <c r="AH322" s="15" t="s">
        <v>655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656</v>
      </c>
      <c r="AG323" s="15"/>
      <c r="AH323" s="15" t="s">
        <v>655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656</v>
      </c>
      <c r="AG324" s="15"/>
      <c r="AH324" s="15" t="s">
        <v>655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656</v>
      </c>
      <c r="AG325" s="15"/>
      <c r="AH325" s="15" t="s">
        <v>655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656</v>
      </c>
      <c r="AG326" s="15"/>
      <c r="AH326" s="15" t="s">
        <v>655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656</v>
      </c>
      <c r="AG327" s="15"/>
      <c r="AH327" s="15" t="s">
        <v>655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656</v>
      </c>
      <c r="AG328" s="15"/>
      <c r="AH328" s="15" t="s">
        <v>655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656</v>
      </c>
      <c r="AG329" s="15"/>
      <c r="AH329" s="15" t="s">
        <v>655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656</v>
      </c>
      <c r="AG330" s="15"/>
      <c r="AH330" s="15" t="s">
        <v>655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656</v>
      </c>
      <c r="AG331" s="15"/>
      <c r="AH331" s="15" t="s">
        <v>655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656</v>
      </c>
      <c r="AG332" s="15"/>
      <c r="AH332" s="15" t="s">
        <v>655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656</v>
      </c>
      <c r="AG333" s="15"/>
      <c r="AH333" s="15" t="s">
        <v>655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656</v>
      </c>
      <c r="AG334" s="15"/>
      <c r="AH334" s="15" t="s">
        <v>655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656</v>
      </c>
      <c r="AG335" s="15"/>
      <c r="AH335" s="15" t="s">
        <v>655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656</v>
      </c>
      <c r="AG336" s="15"/>
      <c r="AH336" s="15" t="s">
        <v>655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656</v>
      </c>
      <c r="AG337" s="15"/>
      <c r="AH337" s="15" t="s">
        <v>655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656</v>
      </c>
      <c r="AG338" s="15"/>
      <c r="AH338" s="15" t="s">
        <v>655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656</v>
      </c>
      <c r="AG339" s="15"/>
      <c r="AH339" s="15" t="s">
        <v>655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656</v>
      </c>
      <c r="AG340" s="15"/>
      <c r="AH340" s="15" t="s">
        <v>655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656</v>
      </c>
      <c r="AG341" s="15"/>
      <c r="AH341" s="15" t="s">
        <v>655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656</v>
      </c>
      <c r="AG342" s="15"/>
      <c r="AH342" s="15" t="s">
        <v>655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656</v>
      </c>
      <c r="AG343" s="15"/>
      <c r="AH343" s="15" t="s">
        <v>655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656</v>
      </c>
      <c r="AG344" s="15"/>
      <c r="AH344" s="15" t="s">
        <v>655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656</v>
      </c>
      <c r="AG345" s="15"/>
      <c r="AH345" s="15" t="s">
        <v>655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656</v>
      </c>
      <c r="AG346" s="15"/>
      <c r="AH346" s="15" t="s">
        <v>655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656</v>
      </c>
      <c r="AG347" s="15"/>
      <c r="AH347" s="15" t="s">
        <v>655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656</v>
      </c>
      <c r="AG348" s="15"/>
      <c r="AH348" s="15" t="s">
        <v>655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656</v>
      </c>
      <c r="AG349" s="15"/>
      <c r="AH349" s="15" t="s">
        <v>655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656</v>
      </c>
      <c r="AG350" s="15"/>
      <c r="AH350" s="15" t="s">
        <v>655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L8" sqref="L8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4" t="s">
        <v>715</v>
      </c>
      <c r="D3" s="124"/>
      <c r="E3" s="124"/>
      <c r="F3" s="124"/>
      <c r="G3" s="124" t="s">
        <v>716</v>
      </c>
      <c r="H3" s="124"/>
      <c r="I3" s="124"/>
      <c r="J3" s="124"/>
    </row>
    <row r="4" spans="1:20" ht="17.25" x14ac:dyDescent="0.2">
      <c r="A4" s="24" t="s">
        <v>712</v>
      </c>
      <c r="B4" s="24" t="s">
        <v>692</v>
      </c>
      <c r="C4" s="24" t="s">
        <v>713</v>
      </c>
      <c r="D4" s="24" t="s">
        <v>714</v>
      </c>
      <c r="E4" s="24" t="s">
        <v>713</v>
      </c>
      <c r="F4" s="24" t="s">
        <v>714</v>
      </c>
      <c r="G4" s="24" t="s">
        <v>713</v>
      </c>
      <c r="H4" s="24" t="s">
        <v>714</v>
      </c>
      <c r="I4" s="24" t="s">
        <v>713</v>
      </c>
      <c r="J4" s="24" t="s">
        <v>714</v>
      </c>
      <c r="P4" s="13" t="s">
        <v>734</v>
      </c>
      <c r="Q4" s="13" t="s">
        <v>721</v>
      </c>
      <c r="R4" s="13" t="s">
        <v>735</v>
      </c>
      <c r="S4" s="13" t="s">
        <v>722</v>
      </c>
      <c r="T4" s="13" t="s">
        <v>719</v>
      </c>
    </row>
    <row r="5" spans="1:20" ht="16.5" x14ac:dyDescent="0.2">
      <c r="A5" s="15">
        <v>1</v>
      </c>
      <c r="B5" s="23" t="s">
        <v>405</v>
      </c>
      <c r="C5" s="15" t="s">
        <v>720</v>
      </c>
      <c r="D5" s="30">
        <v>0.12</v>
      </c>
      <c r="E5" s="15"/>
      <c r="F5" s="15"/>
      <c r="G5" s="15" t="s">
        <v>720</v>
      </c>
      <c r="H5" s="30">
        <v>0.2</v>
      </c>
      <c r="I5" s="15"/>
      <c r="J5" s="15"/>
      <c r="L5" t="s">
        <v>751</v>
      </c>
      <c r="O5" s="17" t="s">
        <v>717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441</v>
      </c>
      <c r="C6" s="15" t="s">
        <v>723</v>
      </c>
      <c r="D6" s="30">
        <v>0.25</v>
      </c>
      <c r="E6" s="15"/>
      <c r="F6" s="15"/>
      <c r="G6" s="15" t="s">
        <v>723</v>
      </c>
      <c r="H6" s="30">
        <v>0.5</v>
      </c>
      <c r="I6" s="15"/>
      <c r="J6" s="15"/>
      <c r="L6" t="s">
        <v>750</v>
      </c>
      <c r="O6" s="17" t="s">
        <v>718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702</v>
      </c>
      <c r="C7" s="15" t="s">
        <v>724</v>
      </c>
      <c r="D7" s="30">
        <v>0.12</v>
      </c>
      <c r="E7" s="15"/>
      <c r="F7" s="15"/>
      <c r="G7" s="15" t="s">
        <v>724</v>
      </c>
      <c r="H7" s="30">
        <v>0.2</v>
      </c>
      <c r="I7" s="15"/>
      <c r="J7" s="15"/>
      <c r="L7" t="s">
        <v>752</v>
      </c>
    </row>
    <row r="8" spans="1:20" ht="16.5" x14ac:dyDescent="0.2">
      <c r="A8" s="15">
        <v>4</v>
      </c>
      <c r="B8" s="23" t="s">
        <v>94</v>
      </c>
      <c r="C8" s="23" t="s">
        <v>725</v>
      </c>
      <c r="D8" s="30">
        <v>0.12</v>
      </c>
      <c r="E8" s="15"/>
      <c r="F8" s="15"/>
      <c r="G8" s="23" t="s">
        <v>725</v>
      </c>
      <c r="H8" s="30">
        <v>0.2</v>
      </c>
      <c r="I8" s="15"/>
      <c r="J8" s="15"/>
      <c r="L8" t="s">
        <v>753</v>
      </c>
    </row>
    <row r="9" spans="1:20" ht="16.5" x14ac:dyDescent="0.2">
      <c r="A9" s="15">
        <v>5</v>
      </c>
      <c r="B9" s="23" t="s">
        <v>693</v>
      </c>
      <c r="C9" s="15" t="s">
        <v>726</v>
      </c>
      <c r="D9" s="30">
        <v>0.12</v>
      </c>
      <c r="E9" s="15"/>
      <c r="F9" s="15"/>
      <c r="G9" s="15" t="s">
        <v>726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703</v>
      </c>
      <c r="C10" s="15" t="s">
        <v>728</v>
      </c>
      <c r="D10" s="30">
        <v>0.25</v>
      </c>
      <c r="E10" s="15"/>
      <c r="F10" s="15"/>
      <c r="G10" s="15" t="s">
        <v>727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694</v>
      </c>
      <c r="C11" s="23" t="s">
        <v>729</v>
      </c>
      <c r="D11" s="30">
        <v>0.12</v>
      </c>
      <c r="E11" s="15"/>
      <c r="F11" s="15"/>
      <c r="G11" s="23" t="s">
        <v>729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439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695</v>
      </c>
      <c r="C13" s="23" t="s">
        <v>730</v>
      </c>
      <c r="D13" s="30">
        <v>0.2</v>
      </c>
      <c r="E13" s="15"/>
      <c r="F13" s="15"/>
      <c r="G13" s="23" t="s">
        <v>730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696</v>
      </c>
      <c r="C14" s="15" t="s">
        <v>731</v>
      </c>
      <c r="D14" s="30">
        <v>0.12</v>
      </c>
      <c r="E14" s="15"/>
      <c r="F14" s="15"/>
      <c r="G14" s="15" t="s">
        <v>731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697</v>
      </c>
      <c r="C15" s="15" t="s">
        <v>732</v>
      </c>
      <c r="D15" s="30">
        <v>0.12</v>
      </c>
      <c r="E15" s="15"/>
      <c r="F15" s="15"/>
      <c r="G15" s="15" t="s">
        <v>732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698</v>
      </c>
      <c r="C16" s="15" t="s">
        <v>733</v>
      </c>
      <c r="D16" s="30">
        <v>0.12</v>
      </c>
      <c r="E16" s="15"/>
      <c r="F16" s="15"/>
      <c r="G16" s="15" t="s">
        <v>733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704</v>
      </c>
      <c r="C17" s="15" t="s">
        <v>736</v>
      </c>
      <c r="D17" s="15">
        <v>1</v>
      </c>
      <c r="E17" s="15"/>
      <c r="F17" s="15"/>
      <c r="G17" s="15" t="s">
        <v>736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705</v>
      </c>
      <c r="C18" s="15" t="s">
        <v>737</v>
      </c>
      <c r="D18" s="15">
        <v>1</v>
      </c>
      <c r="E18" s="15"/>
      <c r="F18" s="15"/>
      <c r="G18" s="15" t="s">
        <v>737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699</v>
      </c>
      <c r="C19" s="15" t="s">
        <v>738</v>
      </c>
      <c r="D19" s="15">
        <v>1</v>
      </c>
      <c r="E19" s="15"/>
      <c r="F19" s="15"/>
      <c r="G19" s="15" t="s">
        <v>738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706</v>
      </c>
      <c r="C20" s="15" t="s">
        <v>739</v>
      </c>
      <c r="D20" s="15">
        <v>2</v>
      </c>
      <c r="E20" s="30">
        <v>0.25</v>
      </c>
      <c r="F20" s="15"/>
      <c r="G20" s="15" t="s">
        <v>739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741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740</v>
      </c>
      <c r="C22" s="15" t="s">
        <v>733</v>
      </c>
      <c r="D22" s="30">
        <v>0.06</v>
      </c>
      <c r="E22" s="15"/>
      <c r="F22" s="15"/>
      <c r="G22" s="15" t="s">
        <v>733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707</v>
      </c>
      <c r="C23" s="15" t="s">
        <v>742</v>
      </c>
      <c r="D23" s="30">
        <v>-0.2</v>
      </c>
      <c r="E23" s="15" t="s">
        <v>743</v>
      </c>
      <c r="F23" s="30">
        <v>-0.3</v>
      </c>
      <c r="G23" s="15" t="s">
        <v>742</v>
      </c>
      <c r="H23" s="30">
        <v>-0.2</v>
      </c>
      <c r="I23" s="15" t="s">
        <v>743</v>
      </c>
      <c r="J23" s="30">
        <v>-0.4</v>
      </c>
    </row>
    <row r="24" spans="1:10" ht="16.5" x14ac:dyDescent="0.2">
      <c r="A24" s="15">
        <v>20</v>
      </c>
      <c r="B24" s="23" t="s">
        <v>700</v>
      </c>
      <c r="C24" s="15" t="s">
        <v>744</v>
      </c>
      <c r="D24" s="30">
        <v>-0.2</v>
      </c>
      <c r="E24" s="15" t="s">
        <v>745</v>
      </c>
      <c r="F24" s="30">
        <v>0.25</v>
      </c>
      <c r="G24" s="15" t="s">
        <v>744</v>
      </c>
      <c r="H24" s="30">
        <v>-0.2</v>
      </c>
      <c r="I24" s="15" t="s">
        <v>745</v>
      </c>
      <c r="J24" s="30">
        <v>0.35</v>
      </c>
    </row>
    <row r="25" spans="1:10" ht="16.5" x14ac:dyDescent="0.2">
      <c r="A25" s="15">
        <v>21</v>
      </c>
      <c r="B25" s="23" t="s">
        <v>701</v>
      </c>
      <c r="C25" s="15" t="s">
        <v>746</v>
      </c>
      <c r="D25" s="30">
        <v>0.06</v>
      </c>
      <c r="E25" s="15" t="s">
        <v>747</v>
      </c>
      <c r="F25" s="30">
        <v>0.06</v>
      </c>
      <c r="G25" s="15" t="s">
        <v>746</v>
      </c>
      <c r="H25" s="30">
        <v>0.12</v>
      </c>
      <c r="I25" s="15" t="s">
        <v>747</v>
      </c>
      <c r="J25" s="30">
        <v>0.12</v>
      </c>
    </row>
    <row r="26" spans="1:10" ht="16.5" x14ac:dyDescent="0.2">
      <c r="A26" s="15">
        <v>22</v>
      </c>
      <c r="B26" s="23" t="s">
        <v>708</v>
      </c>
      <c r="C26" s="15" t="s">
        <v>733</v>
      </c>
      <c r="D26" s="30">
        <v>0.06</v>
      </c>
      <c r="E26" s="15" t="s">
        <v>748</v>
      </c>
      <c r="F26" s="30">
        <v>0.06</v>
      </c>
      <c r="G26" s="15" t="s">
        <v>733</v>
      </c>
      <c r="H26" s="30">
        <v>0.12</v>
      </c>
      <c r="I26" s="15" t="s">
        <v>748</v>
      </c>
      <c r="J26" s="30">
        <v>0.12</v>
      </c>
    </row>
    <row r="27" spans="1:10" ht="16.5" x14ac:dyDescent="0.2">
      <c r="A27" s="15">
        <v>23</v>
      </c>
      <c r="B27" s="23" t="s">
        <v>709</v>
      </c>
      <c r="C27" s="15" t="s">
        <v>745</v>
      </c>
      <c r="D27" s="15"/>
      <c r="E27" s="15" t="s">
        <v>749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710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711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2019-05-29T13:24:29Z</dcterms:modified>
</cp:coreProperties>
</file>